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ma\Desktop\python\learn\"/>
    </mc:Choice>
  </mc:AlternateContent>
  <xr:revisionPtr revIDLastSave="0" documentId="8_{C47C0196-D55B-491A-9C51-7E64D3248D73}" xr6:coauthVersionLast="36" xr6:coauthVersionMax="36" xr10:uidLastSave="{00000000-0000-0000-0000-000000000000}"/>
  <bookViews>
    <workbookView xWindow="0" yWindow="0" windowWidth="26083" windowHeight="10705" firstSheet="2" activeTab="9" xr2:uid="{3BE9B513-6503-437C-8468-975F67E78165}"/>
  </bookViews>
  <sheets>
    <sheet name="POC Label Data" sheetId="10" r:id="rId1"/>
    <sheet name="Summary" sheetId="7" r:id="rId2"/>
    <sheet name="Juniper Leaf" sheetId="9" r:id="rId3"/>
    <sheet name="E9-2" sheetId="1" r:id="rId4"/>
    <sheet name="E3-2" sheetId="4" r:id="rId5"/>
    <sheet name="E5" sheetId="6" r:id="rId6"/>
    <sheet name="ONT" sheetId="2" r:id="rId7"/>
    <sheet name="E7-2" sheetId="5" r:id="rId8"/>
    <sheet name="Traffic Gen - Routers - Others" sheetId="8" r:id="rId9"/>
    <sheet name="Sheet1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4" hidden="1">'E3-2'!$A$1:$AK$128</definedName>
    <definedName name="_xlnm._FilterDatabase" localSheetId="5" hidden="1">'E5'!$A$1:$AN$447</definedName>
    <definedName name="_xlnm._FilterDatabase" localSheetId="3" hidden="1">'E9-2'!$A$1:$BB$498</definedName>
    <definedName name="_xlnm._FilterDatabase" localSheetId="6" hidden="1">ONT!$A$1:$AQ$760</definedName>
    <definedName name="_xlnm._FilterDatabase" localSheetId="0" hidden="1">'POC Label Data'!$A$1:$M$108</definedName>
    <definedName name="_xlnm._FilterDatabase" localSheetId="1" hidden="1">Summary!$A$1:$T$201</definedName>
    <definedName name="_xlnm._FilterDatabase" localSheetId="8" hidden="1">'Traffic Gen - Routers - Others'!$A$1:$AL$634</definedName>
    <definedName name="aa">[1]Lists!$E$2:$E$2641</definedName>
    <definedName name="Location">[2]Lists!$C$2:$C$2649</definedName>
    <definedName name="MFR">[2]Lists!$E$2:$E$2652</definedName>
    <definedName name="Mod">[3]List!$A$2:$A$2680</definedName>
    <definedName name="Model">[2]Lists!$A$2:$A$2889</definedName>
    <definedName name="Room">[2]Lists!$D$2:$D$2650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2" i="10" l="1"/>
  <c r="O12" i="10"/>
  <c r="P11" i="10"/>
  <c r="O11" i="10"/>
  <c r="P10" i="10"/>
  <c r="O10" i="10"/>
  <c r="P9" i="10"/>
  <c r="O9" i="10"/>
  <c r="P8" i="10"/>
  <c r="O8" i="10"/>
  <c r="P7" i="10"/>
  <c r="O7" i="10"/>
  <c r="P6" i="10"/>
  <c r="O6" i="10"/>
  <c r="P5" i="10"/>
  <c r="O5" i="10"/>
  <c r="P4" i="10"/>
  <c r="O4" i="10"/>
  <c r="P3" i="10"/>
  <c r="O3" i="10"/>
  <c r="P2" i="10"/>
  <c r="O2" i="10"/>
  <c r="G2" i="6" l="1"/>
  <c r="G3" i="6" s="1"/>
  <c r="G4" i="6" s="1"/>
  <c r="G5" i="6" s="1"/>
  <c r="G6" i="6" s="1"/>
  <c r="G7" i="6" s="1"/>
  <c r="G8" i="6" s="1"/>
  <c r="G9" i="6" s="1"/>
  <c r="F2" i="6"/>
  <c r="C2" i="6" s="1"/>
  <c r="F3" i="6" l="1"/>
  <c r="G10" i="6"/>
  <c r="G11" i="6" s="1"/>
  <c r="F4" i="6" l="1"/>
  <c r="C3" i="6"/>
  <c r="G12" i="6"/>
  <c r="G13" i="6" s="1"/>
  <c r="C4" i="6" l="1"/>
  <c r="F5" i="6"/>
  <c r="G14" i="6"/>
  <c r="G15" i="6" s="1"/>
  <c r="F6" i="6" l="1"/>
  <c r="C5" i="6"/>
  <c r="G16" i="6"/>
  <c r="G17" i="6" s="1"/>
  <c r="C6" i="6" l="1"/>
  <c r="F7" i="6"/>
  <c r="G18" i="6"/>
  <c r="G19" i="6" s="1"/>
  <c r="F8" i="6" l="1"/>
  <c r="C7" i="6"/>
  <c r="G20" i="6"/>
  <c r="G21" i="6" s="1"/>
  <c r="F9" i="6" l="1"/>
  <c r="C8" i="6"/>
  <c r="G22" i="6"/>
  <c r="F10" i="6" l="1"/>
  <c r="C9" i="6"/>
  <c r="G23" i="6"/>
  <c r="F11" i="6" l="1"/>
  <c r="C10" i="6"/>
  <c r="G24" i="6"/>
  <c r="F12" i="6" l="1"/>
  <c r="C11" i="6"/>
  <c r="G25" i="6"/>
  <c r="F13" i="6" l="1"/>
  <c r="C12" i="6"/>
  <c r="G26" i="6"/>
  <c r="F14" i="6" l="1"/>
  <c r="C13" i="6"/>
  <c r="G27" i="6"/>
  <c r="F15" i="6" l="1"/>
  <c r="C14" i="6"/>
  <c r="G28" i="6"/>
  <c r="F16" i="6" l="1"/>
  <c r="C15" i="6"/>
  <c r="G29" i="6"/>
  <c r="F17" i="6" l="1"/>
  <c r="C16" i="6"/>
  <c r="G30" i="6"/>
  <c r="F18" i="6" l="1"/>
  <c r="C17" i="6"/>
  <c r="G31" i="6"/>
  <c r="F19" i="6" l="1"/>
  <c r="C18" i="6"/>
  <c r="G32" i="6"/>
  <c r="F20" i="6" l="1"/>
  <c r="C19" i="6"/>
  <c r="G33" i="6"/>
  <c r="F21" i="6" l="1"/>
  <c r="C20" i="6"/>
  <c r="G34" i="6"/>
  <c r="F22" i="6" l="1"/>
  <c r="C21" i="6"/>
  <c r="G35" i="6"/>
  <c r="F23" i="6" l="1"/>
  <c r="C22" i="6"/>
  <c r="G36" i="6"/>
  <c r="F24" i="6" l="1"/>
  <c r="C23" i="6"/>
  <c r="G37" i="6"/>
  <c r="F25" i="6" l="1"/>
  <c r="C24" i="6"/>
  <c r="G38" i="6"/>
  <c r="G39" i="6" s="1"/>
  <c r="F26" i="6" l="1"/>
  <c r="C25" i="6"/>
  <c r="G40" i="6"/>
  <c r="G41" i="6" s="1"/>
  <c r="F27" i="6" l="1"/>
  <c r="C26" i="6"/>
  <c r="G42" i="6"/>
  <c r="G43" i="6" s="1"/>
  <c r="F28" i="6" l="1"/>
  <c r="C27" i="6"/>
  <c r="G44" i="6"/>
  <c r="G45" i="6" s="1"/>
  <c r="F29" i="6" l="1"/>
  <c r="C28" i="6"/>
  <c r="G46" i="6"/>
  <c r="G47" i="6" s="1"/>
  <c r="F30" i="6" l="1"/>
  <c r="C29" i="6"/>
  <c r="G48" i="6"/>
  <c r="G49" i="6" s="1"/>
  <c r="F31" i="6" l="1"/>
  <c r="C30" i="6"/>
  <c r="G50" i="6"/>
  <c r="G51" i="6" s="1"/>
  <c r="F32" i="6" l="1"/>
  <c r="C31" i="6"/>
  <c r="G52" i="6"/>
  <c r="G53" i="6" s="1"/>
  <c r="O2" i="1"/>
  <c r="N2" i="1"/>
  <c r="N3" i="1" s="1"/>
  <c r="N4" i="1" s="1"/>
  <c r="N5" i="1" s="1"/>
  <c r="M2" i="1"/>
  <c r="L2" i="1"/>
  <c r="L3" i="1" s="1"/>
  <c r="L4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2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P62" i="1"/>
  <c r="Q62" i="1"/>
  <c r="AB61" i="1"/>
  <c r="AB62" i="1" s="1"/>
  <c r="AB59" i="1"/>
  <c r="AB60" i="1" s="1"/>
  <c r="AB57" i="1"/>
  <c r="AB58" i="1" s="1"/>
  <c r="AB55" i="1"/>
  <c r="AB56" i="1" s="1"/>
  <c r="AB53" i="1"/>
  <c r="AB54" i="1" s="1"/>
  <c r="AB52" i="1"/>
  <c r="AB2" i="1"/>
  <c r="AB3" i="1" s="1"/>
  <c r="AB4" i="1"/>
  <c r="AB6" i="1"/>
  <c r="AB7" i="1" s="1"/>
  <c r="AB8" i="1"/>
  <c r="AB9" i="1" s="1"/>
  <c r="AB10" i="1"/>
  <c r="AB11" i="1" s="1"/>
  <c r="AB12" i="1"/>
  <c r="AB13" i="1" s="1"/>
  <c r="AB14" i="1"/>
  <c r="AB15" i="1" s="1"/>
  <c r="AB16" i="1"/>
  <c r="AB17" i="1" s="1"/>
  <c r="AB18" i="1"/>
  <c r="AB19" i="1" s="1"/>
  <c r="AB20" i="1"/>
  <c r="AB21" i="1" s="1"/>
  <c r="AB22" i="1"/>
  <c r="AB23" i="1" s="1"/>
  <c r="AB24" i="1"/>
  <c r="AB25" i="1" s="1"/>
  <c r="AB26" i="1"/>
  <c r="AB27" i="1" s="1"/>
  <c r="AB28" i="1"/>
  <c r="AB29" i="1" s="1"/>
  <c r="AB30" i="1"/>
  <c r="AB31" i="1" s="1"/>
  <c r="AB32" i="1"/>
  <c r="AB33" i="1" s="1"/>
  <c r="AB34" i="1"/>
  <c r="AB35" i="1" s="1"/>
  <c r="AB36" i="1"/>
  <c r="AB37" i="1" s="1"/>
  <c r="AB38" i="1"/>
  <c r="AB39" i="1" s="1"/>
  <c r="AB40" i="1"/>
  <c r="AB41" i="1" s="1"/>
  <c r="AB42" i="1"/>
  <c r="AB43" i="1" s="1"/>
  <c r="AB44" i="1"/>
  <c r="AB45" i="1" s="1"/>
  <c r="AB46" i="1"/>
  <c r="AB47" i="1" s="1"/>
  <c r="AB48" i="1"/>
  <c r="AB49" i="1" s="1"/>
  <c r="AB50" i="1"/>
  <c r="AB51" i="1" s="1"/>
  <c r="AB63" i="1"/>
  <c r="AB64" i="1" s="1"/>
  <c r="AB65" i="1"/>
  <c r="AB66" i="1" s="1"/>
  <c r="AB67" i="1"/>
  <c r="AB68" i="1" s="1"/>
  <c r="AB69" i="1"/>
  <c r="AB70" i="1"/>
  <c r="AB71" i="1" s="1"/>
  <c r="AB73" i="1"/>
  <c r="AB74" i="1" s="1"/>
  <c r="AB75" i="1"/>
  <c r="AB76" i="1" s="1"/>
  <c r="AB77" i="1"/>
  <c r="AB78" i="1" s="1"/>
  <c r="AB79" i="1" s="1"/>
  <c r="AB80" i="1"/>
  <c r="AB81" i="1"/>
  <c r="AB82" i="1" s="1"/>
  <c r="AB83" i="1"/>
  <c r="AB84" i="1"/>
  <c r="AB85" i="1" s="1"/>
  <c r="AB86" i="1"/>
  <c r="AB87" i="1"/>
  <c r="AB94" i="1"/>
  <c r="AB95" i="1"/>
  <c r="AB96" i="1" s="1"/>
  <c r="AB97" i="1" s="1"/>
  <c r="AB98" i="1"/>
  <c r="AB99" i="1"/>
  <c r="AB100" i="1" s="1"/>
  <c r="AB101" i="1" s="1"/>
  <c r="AB102" i="1"/>
  <c r="AB103" i="1"/>
  <c r="AB104" i="1" s="1"/>
  <c r="AB105" i="1" s="1"/>
  <c r="AB106" i="1"/>
  <c r="AB107" i="1"/>
  <c r="AB114" i="1"/>
  <c r="AB115" i="1" s="1"/>
  <c r="AB116" i="1"/>
  <c r="AB117" i="1" s="1"/>
  <c r="AB118" i="1"/>
  <c r="AB119" i="1" s="1"/>
  <c r="AB120" i="1" s="1"/>
  <c r="AB125" i="1"/>
  <c r="AB126" i="1"/>
  <c r="AB129" i="1"/>
  <c r="AB130" i="1"/>
  <c r="AB133" i="1"/>
  <c r="AB134" i="1"/>
  <c r="AB136" i="1"/>
  <c r="AB138" i="1"/>
  <c r="AB140" i="1"/>
  <c r="AB142" i="1"/>
  <c r="AB143" i="1"/>
  <c r="AB144" i="1" s="1"/>
  <c r="AB145" i="1"/>
  <c r="AB146" i="1"/>
  <c r="AB148" i="1"/>
  <c r="AB149" i="1"/>
  <c r="AB150" i="1" s="1"/>
  <c r="AB152" i="1"/>
  <c r="AB153" i="1"/>
  <c r="AB154" i="1" s="1"/>
  <c r="AB156" i="1"/>
  <c r="AB157" i="1"/>
  <c r="AB158" i="1" s="1"/>
  <c r="AB160" i="1"/>
  <c r="AB161" i="1"/>
  <c r="AB162" i="1" s="1"/>
  <c r="AB164" i="1"/>
  <c r="AB165" i="1"/>
  <c r="AB167" i="1"/>
  <c r="AB168" i="1" s="1"/>
  <c r="AB169" i="1"/>
  <c r="AB170" i="1" s="1"/>
  <c r="AB171" i="1"/>
  <c r="AB172" i="1" s="1"/>
  <c r="AB173" i="1"/>
  <c r="AB174" i="1"/>
  <c r="AB177" i="1"/>
  <c r="AB178" i="1"/>
  <c r="AB181" i="1"/>
  <c r="AB182" i="1"/>
  <c r="AB184" i="1"/>
  <c r="AB186" i="1"/>
  <c r="AB188" i="1"/>
  <c r="AB190" i="1"/>
  <c r="AB191" i="1"/>
  <c r="AB192" i="1" s="1"/>
  <c r="AB193" i="1"/>
  <c r="AB194" i="1"/>
  <c r="AB196" i="1"/>
  <c r="AB197" i="1"/>
  <c r="AB202" i="1"/>
  <c r="AB205" i="1"/>
  <c r="AB206" i="1" s="1"/>
  <c r="AB208" i="1"/>
  <c r="AB209" i="1"/>
  <c r="AB210" i="1" s="1"/>
  <c r="AB212" i="1"/>
  <c r="AB213" i="1"/>
  <c r="AB214" i="1" s="1"/>
  <c r="AB216" i="1"/>
  <c r="AB217" i="1"/>
  <c r="AB218" i="1" s="1"/>
  <c r="AB221" i="1"/>
  <c r="AB222" i="1" s="1"/>
  <c r="AB224" i="1"/>
  <c r="AB226" i="1"/>
  <c r="AB230" i="1"/>
  <c r="AB233" i="1"/>
  <c r="AB234" i="1" s="1"/>
  <c r="AB235" i="1"/>
  <c r="AB236" i="1" s="1"/>
  <c r="AB237" i="1"/>
  <c r="AB238" i="1" s="1"/>
  <c r="AB239" i="1"/>
  <c r="AB240" i="1" s="1"/>
  <c r="AB241" i="1"/>
  <c r="AB242" i="1" s="1"/>
  <c r="AB246" i="1"/>
  <c r="AB248" i="1"/>
  <c r="AB250" i="1"/>
  <c r="AB255" i="1"/>
  <c r="AB256" i="1" s="1"/>
  <c r="AB257" i="1"/>
  <c r="AB258" i="1" s="1"/>
  <c r="AB260" i="1"/>
  <c r="AB262" i="1"/>
  <c r="AB265" i="1"/>
  <c r="AB267" i="1"/>
  <c r="AB268" i="1" s="1"/>
  <c r="AB271" i="1"/>
  <c r="AB272" i="1" s="1"/>
  <c r="AB273" i="1" s="1"/>
  <c r="AB275" i="1"/>
  <c r="AB276" i="1" s="1"/>
  <c r="AB277" i="1"/>
  <c r="AB278" i="1" s="1"/>
  <c r="AB279" i="1"/>
  <c r="AB280" i="1" s="1"/>
  <c r="AB281" i="1"/>
  <c r="AB283" i="1"/>
  <c r="AB284" i="1" s="1"/>
  <c r="AB285" i="1"/>
  <c r="AB286" i="1" s="1"/>
  <c r="AB287" i="1"/>
  <c r="AB288" i="1" s="1"/>
  <c r="AB289" i="1" s="1"/>
  <c r="AB291" i="1"/>
  <c r="AB292" i="1" s="1"/>
  <c r="AB297" i="1"/>
  <c r="AB299" i="1"/>
  <c r="AB300" i="1" s="1"/>
  <c r="AB303" i="1"/>
  <c r="AB304" i="1" s="1"/>
  <c r="AB305" i="1"/>
  <c r="AB309" i="1"/>
  <c r="AB310" i="1" s="1"/>
  <c r="AB314" i="1"/>
  <c r="AB315" i="1" s="1"/>
  <c r="AB316" i="1"/>
  <c r="AB317" i="1"/>
  <c r="AB321" i="1"/>
  <c r="AB324" i="1"/>
  <c r="AB325" i="1" s="1"/>
  <c r="AB326" i="1" s="1"/>
  <c r="AB327" i="1"/>
  <c r="AB328" i="1" s="1"/>
  <c r="AB329" i="1" s="1"/>
  <c r="AB331" i="1"/>
  <c r="AB332" i="1" s="1"/>
  <c r="AB336" i="1"/>
  <c r="AB337" i="1" s="1"/>
  <c r="AB338" i="1"/>
  <c r="AB339" i="1"/>
  <c r="AB340" i="1" s="1"/>
  <c r="AB341" i="1"/>
  <c r="AB342" i="1"/>
  <c r="AB346" i="1"/>
  <c r="AB353" i="1"/>
  <c r="AB354" i="1" s="1"/>
  <c r="AB356" i="1"/>
  <c r="AB361" i="1"/>
  <c r="AB362" i="1" s="1"/>
  <c r="AB364" i="1"/>
  <c r="AB365" i="1"/>
  <c r="AB366" i="1" s="1"/>
  <c r="AB368" i="1"/>
  <c r="AB369" i="1"/>
  <c r="AB370" i="1" s="1"/>
  <c r="AB373" i="1"/>
  <c r="AB374" i="1" s="1"/>
  <c r="AB379" i="1"/>
  <c r="AB380" i="1" s="1"/>
  <c r="AB381" i="1"/>
  <c r="AB382" i="1" s="1"/>
  <c r="AB385" i="1"/>
  <c r="AB386" i="1" s="1"/>
  <c r="AB387" i="1"/>
  <c r="AB388" i="1" s="1"/>
  <c r="AB389" i="1"/>
  <c r="AB390" i="1" s="1"/>
  <c r="AB391" i="1"/>
  <c r="AB392" i="1" s="1"/>
  <c r="AB393" i="1"/>
  <c r="AB394" i="1" s="1"/>
  <c r="AB395" i="1"/>
  <c r="AB396" i="1" s="1"/>
  <c r="AB402" i="1"/>
  <c r="AB404" i="1"/>
  <c r="AB406" i="1"/>
  <c r="AB412" i="1"/>
  <c r="AB417" i="1"/>
  <c r="AB418" i="1" s="1"/>
  <c r="AB420" i="1"/>
  <c r="AB422" i="1"/>
  <c r="AB425" i="1"/>
  <c r="AB426" i="1" s="1"/>
  <c r="AB427" i="1"/>
  <c r="AB428" i="1" s="1"/>
  <c r="AB433" i="1"/>
  <c r="AB434" i="1" s="1"/>
  <c r="AB437" i="1"/>
  <c r="AB438" i="1" s="1"/>
  <c r="AB439" i="1"/>
  <c r="AB440" i="1" s="1"/>
  <c r="AB445" i="1"/>
  <c r="AB446" i="1" s="1"/>
  <c r="AB447" i="1"/>
  <c r="AB448" i="1" s="1"/>
  <c r="AB449" i="1"/>
  <c r="AB450" i="1" s="1"/>
  <c r="AB451" i="1"/>
  <c r="AB452" i="1" s="1"/>
  <c r="AB457" i="1"/>
  <c r="AB458" i="1" s="1"/>
  <c r="AB461" i="1"/>
  <c r="AB462" i="1" s="1"/>
  <c r="AB463" i="1"/>
  <c r="AB464" i="1" s="1"/>
  <c r="AB465" i="1"/>
  <c r="AB466" i="1" s="1"/>
  <c r="AB471" i="1"/>
  <c r="AB472" i="1" s="1"/>
  <c r="AB473" i="1"/>
  <c r="AB474" i="1" s="1"/>
  <c r="AB475" i="1"/>
  <c r="AB476" i="1" s="1"/>
  <c r="AB477" i="1"/>
  <c r="AB478" i="1" s="1"/>
  <c r="AB489" i="1"/>
  <c r="AB490" i="1" s="1"/>
  <c r="AB493" i="1"/>
  <c r="AB494" i="1" s="1"/>
  <c r="AB495" i="1"/>
  <c r="AB496" i="1" s="1"/>
  <c r="AB497" i="1"/>
  <c r="AB498" i="1" s="1"/>
  <c r="P63" i="1"/>
  <c r="Q63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2" i="5"/>
  <c r="D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3" i="5"/>
  <c r="C2" i="5"/>
  <c r="L120" i="4"/>
  <c r="L121" i="4"/>
  <c r="L122" i="4"/>
  <c r="L38" i="4"/>
  <c r="L39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E4" i="7"/>
  <c r="E7" i="7"/>
  <c r="E10" i="7"/>
  <c r="E14" i="7"/>
  <c r="E17" i="7"/>
  <c r="E20" i="7"/>
  <c r="E24" i="7"/>
  <c r="E27" i="7"/>
  <c r="E36" i="7"/>
  <c r="E37" i="7"/>
  <c r="P390" i="6"/>
  <c r="P391" i="6"/>
  <c r="P392" i="6"/>
  <c r="P393" i="6"/>
  <c r="P394" i="6"/>
  <c r="P395" i="6"/>
  <c r="P396" i="6"/>
  <c r="P397" i="6"/>
  <c r="P398" i="6"/>
  <c r="P399" i="6"/>
  <c r="P400" i="6"/>
  <c r="E39" i="7"/>
  <c r="E40" i="7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O341" i="2"/>
  <c r="O382" i="2"/>
  <c r="O381" i="2"/>
  <c r="O379" i="2"/>
  <c r="O380" i="2" s="1"/>
  <c r="O377" i="2"/>
  <c r="O378" i="2" s="1"/>
  <c r="O347" i="2"/>
  <c r="O348" i="2"/>
  <c r="O349" i="2"/>
  <c r="O350" i="2"/>
  <c r="O310" i="2"/>
  <c r="M571" i="8"/>
  <c r="O301" i="2"/>
  <c r="O302" i="2" s="1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 s="1"/>
  <c r="O365" i="2"/>
  <c r="O366" i="2" s="1"/>
  <c r="O367" i="2"/>
  <c r="O368" i="2" s="1"/>
  <c r="O369" i="2"/>
  <c r="O370" i="2" s="1"/>
  <c r="O371" i="2"/>
  <c r="O372" i="2" s="1"/>
  <c r="O373" i="2"/>
  <c r="O374" i="2" s="1"/>
  <c r="O375" i="2"/>
  <c r="O376" i="2" s="1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 s="1"/>
  <c r="O400" i="2"/>
  <c r="O401" i="2" s="1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 s="1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500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 s="1"/>
  <c r="O611" i="2"/>
  <c r="O612" i="2" s="1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 s="1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8" i="2"/>
  <c r="O119" i="2" s="1"/>
  <c r="O120" i="2"/>
  <c r="O122" i="2"/>
  <c r="O123" i="2" s="1"/>
  <c r="O124" i="2"/>
  <c r="O126" i="2"/>
  <c r="O127" i="2" s="1"/>
  <c r="O128" i="2"/>
  <c r="O130" i="2"/>
  <c r="O131" i="2" s="1"/>
  <c r="O132" i="2"/>
  <c r="O133" i="2"/>
  <c r="O134" i="2"/>
  <c r="O135" i="2"/>
  <c r="O136" i="2"/>
  <c r="O137" i="2"/>
  <c r="O138" i="2" s="1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 s="1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 s="1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 s="1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 s="1"/>
  <c r="O293" i="2"/>
  <c r="O295" i="2"/>
  <c r="O296" i="2" s="1"/>
  <c r="O297" i="2"/>
  <c r="O298" i="2" s="1"/>
  <c r="O299" i="2"/>
  <c r="O300" i="2" s="1"/>
  <c r="E149" i="7"/>
  <c r="Q2" i="5"/>
  <c r="Q3" i="5"/>
  <c r="Q4" i="5"/>
  <c r="Q5" i="5"/>
  <c r="E11" i="7"/>
  <c r="E21" i="7"/>
  <c r="Q6" i="5"/>
  <c r="Q7" i="5"/>
  <c r="Q8" i="5"/>
  <c r="E31" i="7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E51" i="7"/>
  <c r="Q24" i="5"/>
  <c r="Q25" i="5"/>
  <c r="Q26" i="5"/>
  <c r="Q27" i="5"/>
  <c r="Q28" i="5"/>
  <c r="Q29" i="5"/>
  <c r="Q30" i="5"/>
  <c r="Q31" i="5"/>
  <c r="Q32" i="5"/>
  <c r="Q33" i="5"/>
  <c r="Q34" i="5"/>
  <c r="Q35" i="5"/>
  <c r="E61" i="7"/>
  <c r="Q36" i="5"/>
  <c r="Q37" i="5"/>
  <c r="Q38" i="5"/>
  <c r="Q39" i="5"/>
  <c r="Q40" i="5"/>
  <c r="L149" i="7"/>
  <c r="M149" i="7"/>
  <c r="M572" i="8"/>
  <c r="M573" i="8"/>
  <c r="M574" i="8"/>
  <c r="M575" i="8"/>
  <c r="M576" i="8"/>
  <c r="M577" i="8"/>
  <c r="M578" i="8"/>
  <c r="M579" i="8"/>
  <c r="M580" i="8"/>
  <c r="M581" i="8"/>
  <c r="M582" i="8"/>
  <c r="M569" i="8"/>
  <c r="M570" i="8"/>
  <c r="M567" i="8"/>
  <c r="M568" i="8"/>
  <c r="M559" i="8"/>
  <c r="M560" i="8"/>
  <c r="M561" i="8"/>
  <c r="M562" i="8"/>
  <c r="M563" i="8"/>
  <c r="M564" i="8"/>
  <c r="M565" i="8"/>
  <c r="M566" i="8"/>
  <c r="M555" i="8"/>
  <c r="M556" i="8"/>
  <c r="M557" i="8"/>
  <c r="M558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E71" i="7"/>
  <c r="L71" i="7"/>
  <c r="M71" i="7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E81" i="7"/>
  <c r="L81" i="7"/>
  <c r="M81" i="7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E142" i="7"/>
  <c r="L142" i="7"/>
  <c r="M142" i="7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E143" i="7"/>
  <c r="L143" i="7"/>
  <c r="M143" i="7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2" i="8"/>
  <c r="AL547" i="8"/>
  <c r="AK547" i="8"/>
  <c r="AC547" i="8"/>
  <c r="AJ547" i="8"/>
  <c r="AA547" i="8"/>
  <c r="AI547" i="8"/>
  <c r="AB547" i="8"/>
  <c r="AH547" i="8"/>
  <c r="AG547" i="8"/>
  <c r="Y547" i="8"/>
  <c r="AF547" i="8"/>
  <c r="X547" i="8"/>
  <c r="AE547" i="8"/>
  <c r="Z547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" i="7"/>
  <c r="L3" i="7"/>
  <c r="M3" i="7"/>
  <c r="O3" i="7"/>
  <c r="P3" i="7"/>
  <c r="L4" i="7"/>
  <c r="M4" i="7"/>
  <c r="O4" i="7"/>
  <c r="P4" i="7"/>
  <c r="L5" i="7"/>
  <c r="M5" i="7"/>
  <c r="O5" i="7"/>
  <c r="P5" i="7"/>
  <c r="L6" i="7"/>
  <c r="M6" i="7"/>
  <c r="O6" i="7"/>
  <c r="P6" i="7"/>
  <c r="L7" i="7"/>
  <c r="M7" i="7"/>
  <c r="O7" i="7"/>
  <c r="P7" i="7"/>
  <c r="L8" i="7"/>
  <c r="M8" i="7"/>
  <c r="O8" i="7"/>
  <c r="P8" i="7"/>
  <c r="L9" i="7"/>
  <c r="M9" i="7"/>
  <c r="O9" i="7"/>
  <c r="P9" i="7"/>
  <c r="L10" i="7"/>
  <c r="M10" i="7"/>
  <c r="O10" i="7"/>
  <c r="P10" i="7"/>
  <c r="L12" i="7"/>
  <c r="M12" i="7"/>
  <c r="O12" i="7"/>
  <c r="P12" i="7"/>
  <c r="L13" i="7"/>
  <c r="M13" i="7"/>
  <c r="O13" i="7"/>
  <c r="P13" i="7"/>
  <c r="L14" i="7"/>
  <c r="M14" i="7"/>
  <c r="O14" i="7"/>
  <c r="P14" i="7"/>
  <c r="L15" i="7"/>
  <c r="M15" i="7"/>
  <c r="O15" i="7"/>
  <c r="P15" i="7"/>
  <c r="L16" i="7"/>
  <c r="M16" i="7"/>
  <c r="O16" i="7"/>
  <c r="P16" i="7"/>
  <c r="L17" i="7"/>
  <c r="M17" i="7"/>
  <c r="O17" i="7"/>
  <c r="P17" i="7"/>
  <c r="L18" i="7"/>
  <c r="M18" i="7"/>
  <c r="O18" i="7"/>
  <c r="P18" i="7"/>
  <c r="L19" i="7"/>
  <c r="M19" i="7"/>
  <c r="O19" i="7"/>
  <c r="P19" i="7"/>
  <c r="L20" i="7"/>
  <c r="M20" i="7"/>
  <c r="O20" i="7"/>
  <c r="P20" i="7"/>
  <c r="L22" i="7"/>
  <c r="M22" i="7"/>
  <c r="O22" i="7"/>
  <c r="P22" i="7"/>
  <c r="L23" i="7"/>
  <c r="M23" i="7"/>
  <c r="O23" i="7"/>
  <c r="P23" i="7"/>
  <c r="L24" i="7"/>
  <c r="M24" i="7"/>
  <c r="O24" i="7"/>
  <c r="P24" i="7"/>
  <c r="L25" i="7"/>
  <c r="M25" i="7"/>
  <c r="O25" i="7"/>
  <c r="P25" i="7"/>
  <c r="L26" i="7"/>
  <c r="M26" i="7"/>
  <c r="O26" i="7"/>
  <c r="P26" i="7"/>
  <c r="L27" i="7"/>
  <c r="M27" i="7"/>
  <c r="O27" i="7"/>
  <c r="P27" i="7"/>
  <c r="L28" i="7"/>
  <c r="M28" i="7"/>
  <c r="O28" i="7"/>
  <c r="P28" i="7"/>
  <c r="L29" i="7"/>
  <c r="M29" i="7"/>
  <c r="O29" i="7"/>
  <c r="P29" i="7"/>
  <c r="L30" i="7"/>
  <c r="M30" i="7"/>
  <c r="O30" i="7"/>
  <c r="P30" i="7"/>
  <c r="L32" i="7"/>
  <c r="M32" i="7"/>
  <c r="O32" i="7"/>
  <c r="P32" i="7"/>
  <c r="L33" i="7"/>
  <c r="M33" i="7"/>
  <c r="O33" i="7"/>
  <c r="P33" i="7"/>
  <c r="L34" i="7"/>
  <c r="M34" i="7"/>
  <c r="O34" i="7"/>
  <c r="P34" i="7"/>
  <c r="L35" i="7"/>
  <c r="M35" i="7"/>
  <c r="O35" i="7"/>
  <c r="P35" i="7"/>
  <c r="L36" i="7"/>
  <c r="M36" i="7"/>
  <c r="O36" i="7"/>
  <c r="P36" i="7"/>
  <c r="L37" i="7"/>
  <c r="M37" i="7"/>
  <c r="O37" i="7"/>
  <c r="P37" i="7"/>
  <c r="L38" i="7"/>
  <c r="M38" i="7"/>
  <c r="O38" i="7"/>
  <c r="P38" i="7"/>
  <c r="L39" i="7"/>
  <c r="M39" i="7"/>
  <c r="O39" i="7"/>
  <c r="P39" i="7"/>
  <c r="L40" i="7"/>
  <c r="M40" i="7"/>
  <c r="O40" i="7"/>
  <c r="P40" i="7"/>
  <c r="L42" i="7"/>
  <c r="M42" i="7"/>
  <c r="O42" i="7"/>
  <c r="P42" i="7"/>
  <c r="L43" i="7"/>
  <c r="M43" i="7"/>
  <c r="O43" i="7"/>
  <c r="P43" i="7"/>
  <c r="L44" i="7"/>
  <c r="M44" i="7"/>
  <c r="O44" i="7"/>
  <c r="P44" i="7"/>
  <c r="L45" i="7"/>
  <c r="M45" i="7"/>
  <c r="O45" i="7"/>
  <c r="P45" i="7"/>
  <c r="L46" i="7"/>
  <c r="M46" i="7"/>
  <c r="O46" i="7"/>
  <c r="P46" i="7"/>
  <c r="L47" i="7"/>
  <c r="M47" i="7"/>
  <c r="O47" i="7"/>
  <c r="P47" i="7"/>
  <c r="L48" i="7"/>
  <c r="M48" i="7"/>
  <c r="O48" i="7"/>
  <c r="P48" i="7"/>
  <c r="L49" i="7"/>
  <c r="M49" i="7"/>
  <c r="O49" i="7"/>
  <c r="P49" i="7"/>
  <c r="L50" i="7"/>
  <c r="M50" i="7"/>
  <c r="O50" i="7"/>
  <c r="P50" i="7"/>
  <c r="L52" i="7"/>
  <c r="M52" i="7"/>
  <c r="O52" i="7"/>
  <c r="P52" i="7"/>
  <c r="L53" i="7"/>
  <c r="M53" i="7"/>
  <c r="O53" i="7"/>
  <c r="P53" i="7"/>
  <c r="L54" i="7"/>
  <c r="M54" i="7"/>
  <c r="O54" i="7"/>
  <c r="P54" i="7"/>
  <c r="L55" i="7"/>
  <c r="M55" i="7"/>
  <c r="O55" i="7"/>
  <c r="P55" i="7"/>
  <c r="L56" i="7"/>
  <c r="M56" i="7"/>
  <c r="O56" i="7"/>
  <c r="P56" i="7"/>
  <c r="L57" i="7"/>
  <c r="M57" i="7"/>
  <c r="O57" i="7"/>
  <c r="P57" i="7"/>
  <c r="L58" i="7"/>
  <c r="M58" i="7"/>
  <c r="O58" i="7"/>
  <c r="P58" i="7"/>
  <c r="L59" i="7"/>
  <c r="M59" i="7"/>
  <c r="O59" i="7"/>
  <c r="P59" i="7"/>
  <c r="L60" i="7"/>
  <c r="M60" i="7"/>
  <c r="O60" i="7"/>
  <c r="P60" i="7"/>
  <c r="L62" i="7"/>
  <c r="M62" i="7"/>
  <c r="O62" i="7"/>
  <c r="P62" i="7"/>
  <c r="L63" i="7"/>
  <c r="M63" i="7"/>
  <c r="O63" i="7"/>
  <c r="P63" i="7"/>
  <c r="L64" i="7"/>
  <c r="M64" i="7"/>
  <c r="O64" i="7"/>
  <c r="P64" i="7"/>
  <c r="L65" i="7"/>
  <c r="M65" i="7"/>
  <c r="O65" i="7"/>
  <c r="P65" i="7"/>
  <c r="L66" i="7"/>
  <c r="M66" i="7"/>
  <c r="O66" i="7"/>
  <c r="P66" i="7"/>
  <c r="L67" i="7"/>
  <c r="M67" i="7"/>
  <c r="O67" i="7"/>
  <c r="P67" i="7"/>
  <c r="L68" i="7"/>
  <c r="M68" i="7"/>
  <c r="O68" i="7"/>
  <c r="P68" i="7"/>
  <c r="L69" i="7"/>
  <c r="M69" i="7"/>
  <c r="O69" i="7"/>
  <c r="P69" i="7"/>
  <c r="L70" i="7"/>
  <c r="M70" i="7"/>
  <c r="O70" i="7"/>
  <c r="P70" i="7"/>
  <c r="L72" i="7"/>
  <c r="M72" i="7"/>
  <c r="O72" i="7"/>
  <c r="P72" i="7"/>
  <c r="E73" i="7"/>
  <c r="L73" i="7"/>
  <c r="M73" i="7"/>
  <c r="O73" i="7"/>
  <c r="P73" i="7"/>
  <c r="E74" i="7"/>
  <c r="L74" i="7"/>
  <c r="M74" i="7"/>
  <c r="O74" i="7"/>
  <c r="P74" i="7"/>
  <c r="L75" i="7"/>
  <c r="M75" i="7"/>
  <c r="O75" i="7"/>
  <c r="P75" i="7"/>
  <c r="E76" i="7"/>
  <c r="L76" i="7"/>
  <c r="M76" i="7"/>
  <c r="O76" i="7"/>
  <c r="P76" i="7"/>
  <c r="E77" i="7"/>
  <c r="L77" i="7"/>
  <c r="M77" i="7"/>
  <c r="O77" i="7"/>
  <c r="P77" i="7"/>
  <c r="E78" i="7"/>
  <c r="L78" i="7"/>
  <c r="M78" i="7"/>
  <c r="O78" i="7"/>
  <c r="P78" i="7"/>
  <c r="E79" i="7"/>
  <c r="L79" i="7"/>
  <c r="M79" i="7"/>
  <c r="O79" i="7"/>
  <c r="P79" i="7"/>
  <c r="E80" i="7"/>
  <c r="L80" i="7"/>
  <c r="M80" i="7"/>
  <c r="O80" i="7"/>
  <c r="P80" i="7"/>
  <c r="E82" i="7"/>
  <c r="L82" i="7"/>
  <c r="M82" i="7"/>
  <c r="O82" i="7"/>
  <c r="P82" i="7"/>
  <c r="E83" i="7"/>
  <c r="L83" i="7"/>
  <c r="M83" i="7"/>
  <c r="O83" i="7"/>
  <c r="P83" i="7"/>
  <c r="E84" i="7"/>
  <c r="L84" i="7"/>
  <c r="M84" i="7"/>
  <c r="O84" i="7"/>
  <c r="P84" i="7"/>
  <c r="E85" i="7"/>
  <c r="L85" i="7"/>
  <c r="M85" i="7"/>
  <c r="O85" i="7"/>
  <c r="P85" i="7"/>
  <c r="E86" i="7"/>
  <c r="L86" i="7"/>
  <c r="M86" i="7"/>
  <c r="O86" i="7"/>
  <c r="P86" i="7"/>
  <c r="E87" i="7"/>
  <c r="L87" i="7"/>
  <c r="M87" i="7"/>
  <c r="O87" i="7"/>
  <c r="P87" i="7"/>
  <c r="E88" i="7"/>
  <c r="L88" i="7"/>
  <c r="M88" i="7"/>
  <c r="O88" i="7"/>
  <c r="P88" i="7"/>
  <c r="E89" i="7"/>
  <c r="L89" i="7"/>
  <c r="M89" i="7"/>
  <c r="O89" i="7"/>
  <c r="P89" i="7"/>
  <c r="E90" i="7"/>
  <c r="L90" i="7"/>
  <c r="M90" i="7"/>
  <c r="O90" i="7"/>
  <c r="P90" i="7"/>
  <c r="E91" i="7"/>
  <c r="L91" i="7"/>
  <c r="M91" i="7"/>
  <c r="O91" i="7"/>
  <c r="P91" i="7"/>
  <c r="E92" i="7"/>
  <c r="L92" i="7"/>
  <c r="M92" i="7"/>
  <c r="O92" i="7"/>
  <c r="P92" i="7"/>
  <c r="E93" i="7"/>
  <c r="L93" i="7"/>
  <c r="M93" i="7"/>
  <c r="O93" i="7"/>
  <c r="P93" i="7"/>
  <c r="E94" i="7"/>
  <c r="L94" i="7"/>
  <c r="M94" i="7"/>
  <c r="O94" i="7"/>
  <c r="P94" i="7"/>
  <c r="E95" i="7"/>
  <c r="L95" i="7"/>
  <c r="M95" i="7"/>
  <c r="O95" i="7"/>
  <c r="P95" i="7"/>
  <c r="E96" i="7"/>
  <c r="L96" i="7"/>
  <c r="M96" i="7"/>
  <c r="O96" i="7"/>
  <c r="P96" i="7"/>
  <c r="E97" i="7"/>
  <c r="L97" i="7"/>
  <c r="M97" i="7"/>
  <c r="O97" i="7"/>
  <c r="P97" i="7"/>
  <c r="E98" i="7"/>
  <c r="L98" i="7"/>
  <c r="M98" i="7"/>
  <c r="O98" i="7"/>
  <c r="P98" i="7"/>
  <c r="E99" i="7"/>
  <c r="L99" i="7"/>
  <c r="M99" i="7"/>
  <c r="O99" i="7"/>
  <c r="P99" i="7"/>
  <c r="E100" i="7"/>
  <c r="L100" i="7"/>
  <c r="M100" i="7"/>
  <c r="O100" i="7"/>
  <c r="P100" i="7"/>
  <c r="E101" i="7"/>
  <c r="L101" i="7"/>
  <c r="M101" i="7"/>
  <c r="O101" i="7"/>
  <c r="P101" i="7"/>
  <c r="E102" i="7"/>
  <c r="L102" i="7"/>
  <c r="M102" i="7"/>
  <c r="O102" i="7"/>
  <c r="P102" i="7"/>
  <c r="E103" i="7"/>
  <c r="L103" i="7"/>
  <c r="M103" i="7"/>
  <c r="O103" i="7"/>
  <c r="P103" i="7"/>
  <c r="E104" i="7"/>
  <c r="L104" i="7"/>
  <c r="M104" i="7"/>
  <c r="O104" i="7"/>
  <c r="P104" i="7"/>
  <c r="E105" i="7"/>
  <c r="L105" i="7"/>
  <c r="M105" i="7"/>
  <c r="O105" i="7"/>
  <c r="P105" i="7"/>
  <c r="E106" i="7"/>
  <c r="L106" i="7"/>
  <c r="M106" i="7"/>
  <c r="O106" i="7"/>
  <c r="P106" i="7"/>
  <c r="E107" i="7"/>
  <c r="L107" i="7"/>
  <c r="M107" i="7"/>
  <c r="O107" i="7"/>
  <c r="P107" i="7"/>
  <c r="E108" i="7"/>
  <c r="L108" i="7"/>
  <c r="M108" i="7"/>
  <c r="O108" i="7"/>
  <c r="P108" i="7"/>
  <c r="E109" i="7"/>
  <c r="L109" i="7"/>
  <c r="M109" i="7"/>
  <c r="O109" i="7"/>
  <c r="P109" i="7"/>
  <c r="E110" i="7"/>
  <c r="L110" i="7"/>
  <c r="M110" i="7"/>
  <c r="O110" i="7"/>
  <c r="P110" i="7"/>
  <c r="E111" i="7"/>
  <c r="L111" i="7"/>
  <c r="M111" i="7"/>
  <c r="O111" i="7"/>
  <c r="P111" i="7"/>
  <c r="E112" i="7"/>
  <c r="L112" i="7"/>
  <c r="M112" i="7"/>
  <c r="O112" i="7"/>
  <c r="P112" i="7"/>
  <c r="E113" i="7"/>
  <c r="L113" i="7"/>
  <c r="M113" i="7"/>
  <c r="O113" i="7"/>
  <c r="P113" i="7"/>
  <c r="E114" i="7"/>
  <c r="L114" i="7"/>
  <c r="M114" i="7"/>
  <c r="O114" i="7"/>
  <c r="P114" i="7"/>
  <c r="E115" i="7"/>
  <c r="L115" i="7"/>
  <c r="M115" i="7"/>
  <c r="O115" i="7"/>
  <c r="P115" i="7"/>
  <c r="E116" i="7"/>
  <c r="L116" i="7"/>
  <c r="M116" i="7"/>
  <c r="O116" i="7"/>
  <c r="P116" i="7"/>
  <c r="E117" i="7"/>
  <c r="L117" i="7"/>
  <c r="M117" i="7"/>
  <c r="O117" i="7"/>
  <c r="P117" i="7"/>
  <c r="E118" i="7"/>
  <c r="L118" i="7"/>
  <c r="M118" i="7"/>
  <c r="O118" i="7"/>
  <c r="P118" i="7"/>
  <c r="E119" i="7"/>
  <c r="L119" i="7"/>
  <c r="M119" i="7"/>
  <c r="O119" i="7"/>
  <c r="P119" i="7"/>
  <c r="E120" i="7"/>
  <c r="L120" i="7"/>
  <c r="M120" i="7"/>
  <c r="O120" i="7"/>
  <c r="P120" i="7"/>
  <c r="E121" i="7"/>
  <c r="L121" i="7"/>
  <c r="M121" i="7"/>
  <c r="O121" i="7"/>
  <c r="P121" i="7"/>
  <c r="E122" i="7"/>
  <c r="L122" i="7"/>
  <c r="M122" i="7"/>
  <c r="O122" i="7"/>
  <c r="P122" i="7"/>
  <c r="E123" i="7"/>
  <c r="L123" i="7"/>
  <c r="M123" i="7"/>
  <c r="O123" i="7"/>
  <c r="P123" i="7"/>
  <c r="E124" i="7"/>
  <c r="L124" i="7"/>
  <c r="M124" i="7"/>
  <c r="O124" i="7"/>
  <c r="P124" i="7"/>
  <c r="E125" i="7"/>
  <c r="L125" i="7"/>
  <c r="M125" i="7"/>
  <c r="O125" i="7"/>
  <c r="P125" i="7"/>
  <c r="E126" i="7"/>
  <c r="L126" i="7"/>
  <c r="M126" i="7"/>
  <c r="O126" i="7"/>
  <c r="P126" i="7"/>
  <c r="E127" i="7"/>
  <c r="L127" i="7"/>
  <c r="M127" i="7"/>
  <c r="O127" i="7"/>
  <c r="P127" i="7"/>
  <c r="E128" i="7"/>
  <c r="L128" i="7"/>
  <c r="M128" i="7"/>
  <c r="O128" i="7"/>
  <c r="P128" i="7"/>
  <c r="E129" i="7"/>
  <c r="L129" i="7"/>
  <c r="M129" i="7"/>
  <c r="O129" i="7"/>
  <c r="P129" i="7"/>
  <c r="E130" i="7"/>
  <c r="L130" i="7"/>
  <c r="M130" i="7"/>
  <c r="O130" i="7"/>
  <c r="P130" i="7"/>
  <c r="E131" i="7"/>
  <c r="L131" i="7"/>
  <c r="M131" i="7"/>
  <c r="O131" i="7"/>
  <c r="P131" i="7"/>
  <c r="E132" i="7"/>
  <c r="L132" i="7"/>
  <c r="M132" i="7"/>
  <c r="O132" i="7"/>
  <c r="P132" i="7"/>
  <c r="E133" i="7"/>
  <c r="L133" i="7"/>
  <c r="M133" i="7"/>
  <c r="O133" i="7"/>
  <c r="P133" i="7"/>
  <c r="E134" i="7"/>
  <c r="L134" i="7"/>
  <c r="M134" i="7"/>
  <c r="O134" i="7"/>
  <c r="P134" i="7"/>
  <c r="E135" i="7"/>
  <c r="L135" i="7"/>
  <c r="M135" i="7"/>
  <c r="O135" i="7"/>
  <c r="P135" i="7"/>
  <c r="E136" i="7"/>
  <c r="L136" i="7"/>
  <c r="M136" i="7"/>
  <c r="O136" i="7"/>
  <c r="P136" i="7"/>
  <c r="E137" i="7"/>
  <c r="L137" i="7"/>
  <c r="M137" i="7"/>
  <c r="O137" i="7"/>
  <c r="P137" i="7"/>
  <c r="E138" i="7"/>
  <c r="L138" i="7"/>
  <c r="M138" i="7"/>
  <c r="O138" i="7"/>
  <c r="P138" i="7"/>
  <c r="E139" i="7"/>
  <c r="L139" i="7"/>
  <c r="M139" i="7"/>
  <c r="O139" i="7"/>
  <c r="P139" i="7"/>
  <c r="E140" i="7"/>
  <c r="L140" i="7"/>
  <c r="M140" i="7"/>
  <c r="O140" i="7"/>
  <c r="P140" i="7"/>
  <c r="E141" i="7"/>
  <c r="L141" i="7"/>
  <c r="M141" i="7"/>
  <c r="O141" i="7"/>
  <c r="P141" i="7"/>
  <c r="E144" i="7"/>
  <c r="L144" i="7"/>
  <c r="M144" i="7"/>
  <c r="O144" i="7"/>
  <c r="P144" i="7"/>
  <c r="E145" i="7"/>
  <c r="L145" i="7"/>
  <c r="M145" i="7"/>
  <c r="O145" i="7"/>
  <c r="P145" i="7"/>
  <c r="E146" i="7"/>
  <c r="L146" i="7"/>
  <c r="M146" i="7"/>
  <c r="O146" i="7"/>
  <c r="P146" i="7"/>
  <c r="E147" i="7"/>
  <c r="L147" i="7"/>
  <c r="M147" i="7"/>
  <c r="O147" i="7"/>
  <c r="P147" i="7"/>
  <c r="E148" i="7"/>
  <c r="L148" i="7"/>
  <c r="M148" i="7"/>
  <c r="O148" i="7"/>
  <c r="P148" i="7"/>
  <c r="E150" i="7"/>
  <c r="L150" i="7"/>
  <c r="M150" i="7"/>
  <c r="O150" i="7"/>
  <c r="P150" i="7"/>
  <c r="E151" i="7"/>
  <c r="L151" i="7"/>
  <c r="M151" i="7"/>
  <c r="O151" i="7"/>
  <c r="P151" i="7"/>
  <c r="E152" i="7"/>
  <c r="L152" i="7"/>
  <c r="M152" i="7"/>
  <c r="O152" i="7"/>
  <c r="P152" i="7"/>
  <c r="E153" i="7"/>
  <c r="L153" i="7"/>
  <c r="M153" i="7"/>
  <c r="O153" i="7"/>
  <c r="P153" i="7"/>
  <c r="E154" i="7"/>
  <c r="L154" i="7"/>
  <c r="M154" i="7"/>
  <c r="O154" i="7"/>
  <c r="P154" i="7"/>
  <c r="E155" i="7"/>
  <c r="L155" i="7"/>
  <c r="M155" i="7"/>
  <c r="O155" i="7"/>
  <c r="P155" i="7"/>
  <c r="E156" i="7"/>
  <c r="L156" i="7"/>
  <c r="M156" i="7"/>
  <c r="O156" i="7"/>
  <c r="P156" i="7"/>
  <c r="E157" i="7"/>
  <c r="L157" i="7"/>
  <c r="M157" i="7"/>
  <c r="O157" i="7"/>
  <c r="P157" i="7"/>
  <c r="E158" i="7"/>
  <c r="L158" i="7"/>
  <c r="M158" i="7"/>
  <c r="O158" i="7"/>
  <c r="P158" i="7"/>
  <c r="E159" i="7"/>
  <c r="L159" i="7"/>
  <c r="M159" i="7"/>
  <c r="O159" i="7"/>
  <c r="P159" i="7"/>
  <c r="E160" i="7"/>
  <c r="L160" i="7"/>
  <c r="M160" i="7"/>
  <c r="O160" i="7"/>
  <c r="P160" i="7"/>
  <c r="E161" i="7"/>
  <c r="L161" i="7"/>
  <c r="M161" i="7"/>
  <c r="O161" i="7"/>
  <c r="P161" i="7"/>
  <c r="E162" i="7"/>
  <c r="L162" i="7"/>
  <c r="M162" i="7"/>
  <c r="O162" i="7"/>
  <c r="P162" i="7"/>
  <c r="E163" i="7"/>
  <c r="L163" i="7"/>
  <c r="M163" i="7"/>
  <c r="O163" i="7"/>
  <c r="P163" i="7"/>
  <c r="E164" i="7"/>
  <c r="L164" i="7"/>
  <c r="M164" i="7"/>
  <c r="O164" i="7"/>
  <c r="P164" i="7"/>
  <c r="E165" i="7"/>
  <c r="L165" i="7"/>
  <c r="M165" i="7"/>
  <c r="O165" i="7"/>
  <c r="P165" i="7"/>
  <c r="E166" i="7"/>
  <c r="L166" i="7"/>
  <c r="M166" i="7"/>
  <c r="O166" i="7"/>
  <c r="P166" i="7"/>
  <c r="E167" i="7"/>
  <c r="L167" i="7"/>
  <c r="M167" i="7"/>
  <c r="O167" i="7"/>
  <c r="P167" i="7"/>
  <c r="E168" i="7"/>
  <c r="L168" i="7"/>
  <c r="M168" i="7"/>
  <c r="O168" i="7"/>
  <c r="P168" i="7"/>
  <c r="E169" i="7"/>
  <c r="L169" i="7"/>
  <c r="M169" i="7"/>
  <c r="O169" i="7"/>
  <c r="P169" i="7"/>
  <c r="E170" i="7"/>
  <c r="L170" i="7"/>
  <c r="M170" i="7"/>
  <c r="O170" i="7"/>
  <c r="P170" i="7"/>
  <c r="E171" i="7"/>
  <c r="L171" i="7"/>
  <c r="M171" i="7"/>
  <c r="O171" i="7"/>
  <c r="P171" i="7"/>
  <c r="E172" i="7"/>
  <c r="L172" i="7"/>
  <c r="M172" i="7"/>
  <c r="O172" i="7"/>
  <c r="P172" i="7"/>
  <c r="E173" i="7"/>
  <c r="L173" i="7"/>
  <c r="M173" i="7"/>
  <c r="O173" i="7"/>
  <c r="P173" i="7"/>
  <c r="E174" i="7"/>
  <c r="L174" i="7"/>
  <c r="M174" i="7"/>
  <c r="O174" i="7"/>
  <c r="P174" i="7"/>
  <c r="E175" i="7"/>
  <c r="L175" i="7"/>
  <c r="M175" i="7"/>
  <c r="O175" i="7"/>
  <c r="P175" i="7"/>
  <c r="E176" i="7"/>
  <c r="L176" i="7"/>
  <c r="M176" i="7"/>
  <c r="O176" i="7"/>
  <c r="P176" i="7"/>
  <c r="E177" i="7"/>
  <c r="L177" i="7"/>
  <c r="M177" i="7"/>
  <c r="O177" i="7"/>
  <c r="P177" i="7"/>
  <c r="E178" i="7"/>
  <c r="L178" i="7"/>
  <c r="M178" i="7"/>
  <c r="O178" i="7"/>
  <c r="P178" i="7"/>
  <c r="E179" i="7"/>
  <c r="L179" i="7"/>
  <c r="M179" i="7"/>
  <c r="O179" i="7"/>
  <c r="P179" i="7"/>
  <c r="E180" i="7"/>
  <c r="L180" i="7"/>
  <c r="M180" i="7"/>
  <c r="O180" i="7"/>
  <c r="P180" i="7"/>
  <c r="E181" i="7"/>
  <c r="L181" i="7"/>
  <c r="M181" i="7"/>
  <c r="O181" i="7"/>
  <c r="P181" i="7"/>
  <c r="E182" i="7"/>
  <c r="L182" i="7"/>
  <c r="M182" i="7"/>
  <c r="O182" i="7"/>
  <c r="P182" i="7"/>
  <c r="E183" i="7"/>
  <c r="L183" i="7"/>
  <c r="M183" i="7"/>
  <c r="O183" i="7"/>
  <c r="P183" i="7"/>
  <c r="E184" i="7"/>
  <c r="L184" i="7"/>
  <c r="M184" i="7"/>
  <c r="O184" i="7"/>
  <c r="P184" i="7"/>
  <c r="E185" i="7"/>
  <c r="L185" i="7"/>
  <c r="M185" i="7"/>
  <c r="O185" i="7"/>
  <c r="P185" i="7"/>
  <c r="E186" i="7"/>
  <c r="L186" i="7"/>
  <c r="M186" i="7"/>
  <c r="O186" i="7"/>
  <c r="P186" i="7"/>
  <c r="E187" i="7"/>
  <c r="L187" i="7"/>
  <c r="M187" i="7"/>
  <c r="O187" i="7"/>
  <c r="P187" i="7"/>
  <c r="E188" i="7"/>
  <c r="L188" i="7"/>
  <c r="M188" i="7"/>
  <c r="O188" i="7"/>
  <c r="P188" i="7"/>
  <c r="E189" i="7"/>
  <c r="L189" i="7"/>
  <c r="M189" i="7"/>
  <c r="O189" i="7"/>
  <c r="P189" i="7"/>
  <c r="E190" i="7"/>
  <c r="L190" i="7"/>
  <c r="M190" i="7"/>
  <c r="O190" i="7"/>
  <c r="P190" i="7"/>
  <c r="E191" i="7"/>
  <c r="L191" i="7"/>
  <c r="M191" i="7"/>
  <c r="O191" i="7"/>
  <c r="P191" i="7"/>
  <c r="E192" i="7"/>
  <c r="L192" i="7"/>
  <c r="M192" i="7"/>
  <c r="O192" i="7"/>
  <c r="P192" i="7"/>
  <c r="E193" i="7"/>
  <c r="L193" i="7"/>
  <c r="M193" i="7"/>
  <c r="O193" i="7"/>
  <c r="P193" i="7"/>
  <c r="E194" i="7"/>
  <c r="L194" i="7"/>
  <c r="M194" i="7"/>
  <c r="O194" i="7"/>
  <c r="P194" i="7"/>
  <c r="E195" i="7"/>
  <c r="L195" i="7"/>
  <c r="M195" i="7"/>
  <c r="O195" i="7"/>
  <c r="P195" i="7"/>
  <c r="E196" i="7"/>
  <c r="L196" i="7"/>
  <c r="M196" i="7"/>
  <c r="O196" i="7"/>
  <c r="P196" i="7"/>
  <c r="E197" i="7"/>
  <c r="L197" i="7"/>
  <c r="M197" i="7"/>
  <c r="O197" i="7"/>
  <c r="P197" i="7"/>
  <c r="E198" i="7"/>
  <c r="L198" i="7"/>
  <c r="M198" i="7"/>
  <c r="O198" i="7"/>
  <c r="P198" i="7"/>
  <c r="E199" i="7"/>
  <c r="L199" i="7"/>
  <c r="M199" i="7"/>
  <c r="O199" i="7"/>
  <c r="P199" i="7"/>
  <c r="E200" i="7"/>
  <c r="L200" i="7"/>
  <c r="M200" i="7"/>
  <c r="O200" i="7"/>
  <c r="P200" i="7"/>
  <c r="E201" i="7"/>
  <c r="L201" i="7"/>
  <c r="M201" i="7"/>
  <c r="O201" i="7"/>
  <c r="P201" i="7"/>
  <c r="L2" i="7"/>
  <c r="M2" i="7"/>
  <c r="O2" i="7"/>
  <c r="P2" i="7"/>
  <c r="R3" i="7"/>
  <c r="T3" i="7"/>
  <c r="R4" i="7"/>
  <c r="T4" i="7"/>
  <c r="R5" i="7"/>
  <c r="T5" i="7"/>
  <c r="R6" i="7"/>
  <c r="T6" i="7"/>
  <c r="R7" i="7"/>
  <c r="T7" i="7"/>
  <c r="R8" i="7"/>
  <c r="T8" i="7"/>
  <c r="R9" i="7"/>
  <c r="T9" i="7"/>
  <c r="R10" i="7"/>
  <c r="T10" i="7"/>
  <c r="R11" i="7"/>
  <c r="T11" i="7"/>
  <c r="R12" i="7"/>
  <c r="T12" i="7"/>
  <c r="R13" i="7"/>
  <c r="T13" i="7"/>
  <c r="R14" i="7"/>
  <c r="T14" i="7"/>
  <c r="R15" i="7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R23" i="7"/>
  <c r="T23" i="7"/>
  <c r="R24" i="7"/>
  <c r="T24" i="7"/>
  <c r="R25" i="7"/>
  <c r="T25" i="7"/>
  <c r="R26" i="7"/>
  <c r="T26" i="7"/>
  <c r="R27" i="7"/>
  <c r="T27" i="7"/>
  <c r="R28" i="7"/>
  <c r="T28" i="7"/>
  <c r="R29" i="7"/>
  <c r="T29" i="7"/>
  <c r="R30" i="7"/>
  <c r="T30" i="7"/>
  <c r="R31" i="7"/>
  <c r="T31" i="7"/>
  <c r="R32" i="7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T42" i="7"/>
  <c r="R43" i="7"/>
  <c r="T43" i="7"/>
  <c r="R44" i="7"/>
  <c r="T44" i="7"/>
  <c r="R45" i="7"/>
  <c r="T45" i="7"/>
  <c r="R46" i="7"/>
  <c r="T46" i="7"/>
  <c r="R47" i="7"/>
  <c r="T47" i="7"/>
  <c r="R48" i="7"/>
  <c r="T48" i="7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R57" i="7"/>
  <c r="T57" i="7"/>
  <c r="R58" i="7"/>
  <c r="T58" i="7"/>
  <c r="R59" i="7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T66" i="7"/>
  <c r="R67" i="7"/>
  <c r="T67" i="7"/>
  <c r="R68" i="7"/>
  <c r="T68" i="7"/>
  <c r="R69" i="7"/>
  <c r="T69" i="7"/>
  <c r="R70" i="7"/>
  <c r="T70" i="7"/>
  <c r="R71" i="7"/>
  <c r="T71" i="7"/>
  <c r="R72" i="7"/>
  <c r="T72" i="7"/>
  <c r="R73" i="7"/>
  <c r="T73" i="7"/>
  <c r="R74" i="7"/>
  <c r="T74" i="7"/>
  <c r="R75" i="7"/>
  <c r="T75" i="7"/>
  <c r="R76" i="7"/>
  <c r="T76" i="7"/>
  <c r="R77" i="7"/>
  <c r="T77" i="7"/>
  <c r="R78" i="7"/>
  <c r="T78" i="7"/>
  <c r="R79" i="7"/>
  <c r="T79" i="7"/>
  <c r="R80" i="7"/>
  <c r="T80" i="7"/>
  <c r="R81" i="7"/>
  <c r="T81" i="7"/>
  <c r="R82" i="7"/>
  <c r="T82" i="7"/>
  <c r="R83" i="7"/>
  <c r="T83" i="7"/>
  <c r="R84" i="7"/>
  <c r="T84" i="7"/>
  <c r="R85" i="7"/>
  <c r="T85" i="7"/>
  <c r="R86" i="7"/>
  <c r="T86" i="7"/>
  <c r="R87" i="7"/>
  <c r="T87" i="7"/>
  <c r="R88" i="7"/>
  <c r="T88" i="7"/>
  <c r="R89" i="7"/>
  <c r="T89" i="7"/>
  <c r="R90" i="7"/>
  <c r="T90" i="7"/>
  <c r="R91" i="7"/>
  <c r="T91" i="7"/>
  <c r="R92" i="7"/>
  <c r="T92" i="7"/>
  <c r="R93" i="7"/>
  <c r="T93" i="7"/>
  <c r="R94" i="7"/>
  <c r="T94" i="7"/>
  <c r="R95" i="7"/>
  <c r="T95" i="7"/>
  <c r="R96" i="7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R103" i="7"/>
  <c r="T103" i="7"/>
  <c r="R104" i="7"/>
  <c r="T104" i="7"/>
  <c r="R105" i="7"/>
  <c r="T105" i="7"/>
  <c r="R106" i="7"/>
  <c r="T106" i="7"/>
  <c r="R107" i="7"/>
  <c r="T107" i="7"/>
  <c r="R108" i="7"/>
  <c r="T108" i="7"/>
  <c r="R109" i="7"/>
  <c r="T109" i="7"/>
  <c r="R110" i="7"/>
  <c r="T110" i="7"/>
  <c r="R111" i="7"/>
  <c r="T111" i="7"/>
  <c r="R112" i="7"/>
  <c r="T112" i="7"/>
  <c r="R113" i="7"/>
  <c r="T113" i="7"/>
  <c r="R114" i="7"/>
  <c r="T114" i="7"/>
  <c r="R115" i="7"/>
  <c r="T115" i="7"/>
  <c r="R116" i="7"/>
  <c r="T116" i="7"/>
  <c r="R117" i="7"/>
  <c r="T117" i="7"/>
  <c r="R118" i="7"/>
  <c r="T118" i="7"/>
  <c r="R119" i="7"/>
  <c r="T119" i="7"/>
  <c r="R120" i="7"/>
  <c r="T120" i="7"/>
  <c r="R121" i="7"/>
  <c r="T121" i="7"/>
  <c r="R122" i="7"/>
  <c r="T122" i="7"/>
  <c r="R123" i="7"/>
  <c r="T123" i="7"/>
  <c r="R124" i="7"/>
  <c r="T124" i="7"/>
  <c r="R125" i="7"/>
  <c r="T125" i="7"/>
  <c r="R126" i="7"/>
  <c r="T126" i="7"/>
  <c r="R127" i="7"/>
  <c r="T127" i="7"/>
  <c r="R128" i="7"/>
  <c r="T128" i="7"/>
  <c r="R129" i="7"/>
  <c r="T129" i="7"/>
  <c r="R130" i="7"/>
  <c r="T130" i="7"/>
  <c r="R131" i="7"/>
  <c r="T131" i="7"/>
  <c r="R132" i="7"/>
  <c r="T132" i="7"/>
  <c r="R133" i="7"/>
  <c r="T133" i="7"/>
  <c r="R134" i="7"/>
  <c r="T134" i="7"/>
  <c r="R135" i="7"/>
  <c r="T135" i="7"/>
  <c r="R136" i="7"/>
  <c r="T136" i="7"/>
  <c r="R137" i="7"/>
  <c r="T137" i="7"/>
  <c r="R138" i="7"/>
  <c r="T138" i="7"/>
  <c r="R139" i="7"/>
  <c r="T139" i="7"/>
  <c r="R140" i="7"/>
  <c r="T140" i="7"/>
  <c r="R141" i="7"/>
  <c r="T141" i="7"/>
  <c r="R142" i="7"/>
  <c r="T142" i="7"/>
  <c r="R143" i="7"/>
  <c r="T143" i="7"/>
  <c r="R144" i="7"/>
  <c r="T144" i="7"/>
  <c r="R145" i="7"/>
  <c r="T145" i="7"/>
  <c r="R146" i="7"/>
  <c r="T146" i="7"/>
  <c r="R147" i="7"/>
  <c r="T147" i="7"/>
  <c r="R148" i="7"/>
  <c r="T148" i="7"/>
  <c r="R149" i="7"/>
  <c r="T149" i="7"/>
  <c r="R150" i="7"/>
  <c r="T150" i="7"/>
  <c r="R151" i="7"/>
  <c r="T151" i="7"/>
  <c r="R152" i="7"/>
  <c r="T152" i="7"/>
  <c r="R153" i="7"/>
  <c r="T153" i="7"/>
  <c r="R154" i="7"/>
  <c r="T154" i="7"/>
  <c r="R155" i="7"/>
  <c r="T155" i="7"/>
  <c r="R156" i="7"/>
  <c r="T156" i="7"/>
  <c r="R157" i="7"/>
  <c r="T157" i="7"/>
  <c r="R158" i="7"/>
  <c r="T158" i="7"/>
  <c r="R159" i="7"/>
  <c r="T159" i="7"/>
  <c r="R160" i="7"/>
  <c r="T160" i="7"/>
  <c r="R161" i="7"/>
  <c r="T161" i="7"/>
  <c r="R162" i="7"/>
  <c r="T162" i="7"/>
  <c r="R163" i="7"/>
  <c r="T163" i="7"/>
  <c r="R164" i="7"/>
  <c r="T164" i="7"/>
  <c r="R165" i="7"/>
  <c r="T165" i="7"/>
  <c r="R166" i="7"/>
  <c r="T166" i="7"/>
  <c r="R167" i="7"/>
  <c r="T167" i="7"/>
  <c r="R168" i="7"/>
  <c r="T168" i="7"/>
  <c r="R169" i="7"/>
  <c r="T169" i="7"/>
  <c r="R170" i="7"/>
  <c r="T170" i="7"/>
  <c r="R171" i="7"/>
  <c r="T171" i="7"/>
  <c r="R172" i="7"/>
  <c r="T172" i="7"/>
  <c r="R173" i="7"/>
  <c r="T173" i="7"/>
  <c r="R174" i="7"/>
  <c r="T174" i="7"/>
  <c r="R175" i="7"/>
  <c r="T175" i="7"/>
  <c r="R176" i="7"/>
  <c r="T176" i="7"/>
  <c r="R177" i="7"/>
  <c r="T177" i="7"/>
  <c r="R178" i="7"/>
  <c r="T178" i="7"/>
  <c r="R179" i="7"/>
  <c r="T179" i="7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T186" i="7"/>
  <c r="R187" i="7"/>
  <c r="T187" i="7"/>
  <c r="R188" i="7"/>
  <c r="T188" i="7"/>
  <c r="R189" i="7"/>
  <c r="T189" i="7"/>
  <c r="R190" i="7"/>
  <c r="T190" i="7"/>
  <c r="R191" i="7"/>
  <c r="T191" i="7"/>
  <c r="R192" i="7"/>
  <c r="T192" i="7"/>
  <c r="R193" i="7"/>
  <c r="T193" i="7"/>
  <c r="R194" i="7"/>
  <c r="T194" i="7"/>
  <c r="R195" i="7"/>
  <c r="T195" i="7"/>
  <c r="R196" i="7"/>
  <c r="T196" i="7"/>
  <c r="R197" i="7"/>
  <c r="T197" i="7"/>
  <c r="R198" i="7"/>
  <c r="T198" i="7"/>
  <c r="R199" i="7"/>
  <c r="T199" i="7"/>
  <c r="R200" i="7"/>
  <c r="T200" i="7"/>
  <c r="R201" i="7"/>
  <c r="T201" i="7"/>
  <c r="R2" i="7"/>
  <c r="T2" i="7"/>
  <c r="P2" i="6"/>
  <c r="P4" i="6"/>
  <c r="P5" i="6" s="1"/>
  <c r="P6" i="6"/>
  <c r="P7" i="6" s="1"/>
  <c r="P8" i="6"/>
  <c r="P9" i="6" s="1"/>
  <c r="P10" i="6"/>
  <c r="P11" i="6" s="1"/>
  <c r="P12" i="6"/>
  <c r="P13" i="6"/>
  <c r="P14" i="6"/>
  <c r="P15" i="6" s="1"/>
  <c r="P16" i="6"/>
  <c r="P17" i="6" s="1"/>
  <c r="P18" i="6"/>
  <c r="P19" i="6" s="1"/>
  <c r="P20" i="6"/>
  <c r="P21" i="6" s="1"/>
  <c r="P22" i="6"/>
  <c r="P23" i="6" s="1"/>
  <c r="P24" i="6"/>
  <c r="P25" i="6" s="1"/>
  <c r="P26" i="6"/>
  <c r="P27" i="6" s="1"/>
  <c r="P28" i="6"/>
  <c r="P29" i="6" s="1"/>
  <c r="P30" i="6"/>
  <c r="P31" i="6" s="1"/>
  <c r="P32" i="6"/>
  <c r="P33" i="6" s="1"/>
  <c r="P34" i="6"/>
  <c r="P35" i="6" s="1"/>
  <c r="P36" i="6"/>
  <c r="P37" i="6" s="1"/>
  <c r="P38" i="6"/>
  <c r="P39" i="6" s="1"/>
  <c r="P40" i="6"/>
  <c r="P41" i="6" s="1"/>
  <c r="P42" i="6"/>
  <c r="P43" i="6" s="1"/>
  <c r="P44" i="6"/>
  <c r="P45" i="6" s="1"/>
  <c r="P46" i="6"/>
  <c r="P47" i="6" s="1"/>
  <c r="P48" i="6"/>
  <c r="P49" i="6" s="1"/>
  <c r="P50" i="6"/>
  <c r="P51" i="6" s="1"/>
  <c r="P52" i="6"/>
  <c r="P53" i="6" s="1"/>
  <c r="P54" i="6"/>
  <c r="P55" i="6" s="1"/>
  <c r="P56" i="6"/>
  <c r="P57" i="6" s="1"/>
  <c r="P58" i="6"/>
  <c r="P59" i="6" s="1"/>
  <c r="P60" i="6"/>
  <c r="P61" i="6" s="1"/>
  <c r="P62" i="6"/>
  <c r="P63" i="6" s="1"/>
  <c r="P64" i="6"/>
  <c r="P65" i="6" s="1"/>
  <c r="P66" i="6"/>
  <c r="P67" i="6" s="1"/>
  <c r="P68" i="6"/>
  <c r="P69" i="6" s="1"/>
  <c r="P70" i="6"/>
  <c r="P71" i="6" s="1"/>
  <c r="P72" i="6"/>
  <c r="P73" i="6" s="1"/>
  <c r="P74" i="6"/>
  <c r="P75" i="6" s="1"/>
  <c r="P76" i="6"/>
  <c r="P77" i="6" s="1"/>
  <c r="P78" i="6"/>
  <c r="P79" i="6" s="1"/>
  <c r="P80" i="6"/>
  <c r="P81" i="6" s="1"/>
  <c r="P82" i="6"/>
  <c r="P83" i="6" s="1"/>
  <c r="P84" i="6"/>
  <c r="P85" i="6" s="1"/>
  <c r="P86" i="6"/>
  <c r="P87" i="6" s="1"/>
  <c r="P88" i="6"/>
  <c r="P89" i="6" s="1"/>
  <c r="P90" i="6"/>
  <c r="P91" i="6" s="1"/>
  <c r="P92" i="6"/>
  <c r="P93" i="6" s="1"/>
  <c r="P94" i="6"/>
  <c r="P95" i="6" s="1"/>
  <c r="P96" i="6"/>
  <c r="P97" i="6" s="1"/>
  <c r="P98" i="6"/>
  <c r="P99" i="6" s="1"/>
  <c r="P100" i="6"/>
  <c r="P101" i="6" s="1"/>
  <c r="P102" i="6"/>
  <c r="P103" i="6" s="1"/>
  <c r="P104" i="6"/>
  <c r="P105" i="6" s="1"/>
  <c r="P106" i="6"/>
  <c r="P107" i="6" s="1"/>
  <c r="P108" i="6"/>
  <c r="P109" i="6" s="1"/>
  <c r="P110" i="6"/>
  <c r="P111" i="6" s="1"/>
  <c r="P112" i="6"/>
  <c r="P113" i="6" s="1"/>
  <c r="P114" i="6"/>
  <c r="P115" i="6" s="1"/>
  <c r="P116" i="6"/>
  <c r="P117" i="6" s="1"/>
  <c r="P118" i="6"/>
  <c r="P119" i="6" s="1"/>
  <c r="P120" i="6"/>
  <c r="P121" i="6" s="1"/>
  <c r="P122" i="6"/>
  <c r="P123" i="6" s="1"/>
  <c r="P124" i="6"/>
  <c r="P125" i="6" s="1"/>
  <c r="P126" i="6"/>
  <c r="P127" i="6" s="1"/>
  <c r="P128" i="6"/>
  <c r="P129" i="6" s="1"/>
  <c r="P130" i="6"/>
  <c r="P131" i="6" s="1"/>
  <c r="P132" i="6"/>
  <c r="P133" i="6" s="1"/>
  <c r="P134" i="6"/>
  <c r="P135" i="6" s="1"/>
  <c r="P136" i="6"/>
  <c r="P137" i="6" s="1"/>
  <c r="P138" i="6"/>
  <c r="P139" i="6" s="1"/>
  <c r="P140" i="6"/>
  <c r="P141" i="6" s="1"/>
  <c r="P142" i="6"/>
  <c r="P143" i="6" s="1"/>
  <c r="P144" i="6"/>
  <c r="P145" i="6" s="1"/>
  <c r="P146" i="6"/>
  <c r="P147" i="6" s="1"/>
  <c r="P148" i="6"/>
  <c r="P149" i="6" s="1"/>
  <c r="P150" i="6"/>
  <c r="P151" i="6" s="1"/>
  <c r="P152" i="6"/>
  <c r="P153" i="6"/>
  <c r="P154" i="6"/>
  <c r="P155" i="6" s="1"/>
  <c r="P156" i="6"/>
  <c r="P157" i="6" s="1"/>
  <c r="P158" i="6"/>
  <c r="P159" i="6" s="1"/>
  <c r="P160" i="6"/>
  <c r="P161" i="6" s="1"/>
  <c r="P162" i="6"/>
  <c r="P163" i="6" s="1"/>
  <c r="P164" i="6"/>
  <c r="P165" i="6" s="1"/>
  <c r="P166" i="6"/>
  <c r="P167" i="6" s="1"/>
  <c r="P168" i="6"/>
  <c r="P169" i="6" s="1"/>
  <c r="P170" i="6"/>
  <c r="P171" i="6" s="1"/>
  <c r="P172" i="6"/>
  <c r="P173" i="6" s="1"/>
  <c r="P174" i="6"/>
  <c r="P175" i="6" s="1"/>
  <c r="P176" i="6"/>
  <c r="P177" i="6" s="1"/>
  <c r="P178" i="6"/>
  <c r="P179" i="6" s="1"/>
  <c r="P180" i="6"/>
  <c r="P181" i="6" s="1"/>
  <c r="P182" i="6"/>
  <c r="P183" i="6" s="1"/>
  <c r="P184" i="6"/>
  <c r="P185" i="6" s="1"/>
  <c r="P186" i="6"/>
  <c r="P187" i="6" s="1"/>
  <c r="P188" i="6"/>
  <c r="P189" i="6" s="1"/>
  <c r="P190" i="6"/>
  <c r="P191" i="6" s="1"/>
  <c r="P192" i="6"/>
  <c r="P193" i="6" s="1"/>
  <c r="P194" i="6"/>
  <c r="P195" i="6" s="1"/>
  <c r="P196" i="6"/>
  <c r="P197" i="6" s="1"/>
  <c r="P198" i="6"/>
  <c r="P199" i="6" s="1"/>
  <c r="P200" i="6"/>
  <c r="P201" i="6" s="1"/>
  <c r="P202" i="6"/>
  <c r="P203" i="6" s="1"/>
  <c r="P204" i="6"/>
  <c r="P205" i="6" s="1"/>
  <c r="P206" i="6"/>
  <c r="P207" i="6" s="1"/>
  <c r="P208" i="6"/>
  <c r="P209" i="6" s="1"/>
  <c r="P210" i="6"/>
  <c r="P211" i="6" s="1"/>
  <c r="P212" i="6"/>
  <c r="P213" i="6" s="1"/>
  <c r="P214" i="6"/>
  <c r="P215" i="6" s="1"/>
  <c r="P216" i="6"/>
  <c r="P217" i="6" s="1"/>
  <c r="P218" i="6"/>
  <c r="P219" i="6" s="1"/>
  <c r="P220" i="6"/>
  <c r="P221" i="6" s="1"/>
  <c r="P222" i="6"/>
  <c r="P223" i="6" s="1"/>
  <c r="P224" i="6"/>
  <c r="P225" i="6" s="1"/>
  <c r="P226" i="6"/>
  <c r="P227" i="6" s="1"/>
  <c r="P228" i="6"/>
  <c r="P229" i="6" s="1"/>
  <c r="P230" i="6"/>
  <c r="P231" i="6" s="1"/>
  <c r="P232" i="6"/>
  <c r="P233" i="6" s="1"/>
  <c r="P234" i="6"/>
  <c r="P235" i="6" s="1"/>
  <c r="P236" i="6"/>
  <c r="P237" i="6" s="1"/>
  <c r="P238" i="6"/>
  <c r="P239" i="6" s="1"/>
  <c r="P240" i="6"/>
  <c r="P241" i="6" s="1"/>
  <c r="P242" i="6"/>
  <c r="P243" i="6" s="1"/>
  <c r="P244" i="6"/>
  <c r="P245" i="6" s="1"/>
  <c r="P246" i="6"/>
  <c r="P247" i="6" s="1"/>
  <c r="P248" i="6"/>
  <c r="P249" i="6" s="1"/>
  <c r="P250" i="6"/>
  <c r="P251" i="6" s="1"/>
  <c r="P252" i="6"/>
  <c r="P253" i="6" s="1"/>
  <c r="P254" i="6"/>
  <c r="P255" i="6" s="1"/>
  <c r="P256" i="6"/>
  <c r="P257" i="6" s="1"/>
  <c r="P258" i="6"/>
  <c r="P259" i="6" s="1"/>
  <c r="P260" i="6"/>
  <c r="P261" i="6" s="1"/>
  <c r="P262" i="6"/>
  <c r="P263" i="6" s="1"/>
  <c r="P264" i="6"/>
  <c r="P265" i="6" s="1"/>
  <c r="P266" i="6"/>
  <c r="P267" i="6" s="1"/>
  <c r="P268" i="6"/>
  <c r="P269" i="6" s="1"/>
  <c r="P270" i="6"/>
  <c r="P271" i="6" s="1"/>
  <c r="P272" i="6"/>
  <c r="P273" i="6" s="1"/>
  <c r="P274" i="6"/>
  <c r="P275" i="6" s="1"/>
  <c r="P276" i="6"/>
  <c r="P277" i="6" s="1"/>
  <c r="P278" i="6"/>
  <c r="P279" i="6" s="1"/>
  <c r="P280" i="6"/>
  <c r="P281" i="6" s="1"/>
  <c r="P282" i="6"/>
  <c r="P283" i="6" s="1"/>
  <c r="P284" i="6"/>
  <c r="P285" i="6" s="1"/>
  <c r="P286" i="6"/>
  <c r="P287" i="6" s="1"/>
  <c r="P288" i="6"/>
  <c r="P289" i="6" s="1"/>
  <c r="P290" i="6"/>
  <c r="P291" i="6" s="1"/>
  <c r="P292" i="6"/>
  <c r="P293" i="6" s="1"/>
  <c r="P294" i="6"/>
  <c r="P295" i="6" s="1"/>
  <c r="P296" i="6"/>
  <c r="P297" i="6" s="1"/>
  <c r="P298" i="6"/>
  <c r="P299" i="6" s="1"/>
  <c r="P300" i="6"/>
  <c r="P301" i="6" s="1"/>
  <c r="P302" i="6"/>
  <c r="P303" i="6" s="1"/>
  <c r="P304" i="6"/>
  <c r="P305" i="6" s="1"/>
  <c r="P306" i="6"/>
  <c r="P307" i="6" s="1"/>
  <c r="P308" i="6"/>
  <c r="P309" i="6" s="1"/>
  <c r="P310" i="6"/>
  <c r="P311" i="6" s="1"/>
  <c r="P312" i="6"/>
  <c r="P313" i="6" s="1"/>
  <c r="P314" i="6"/>
  <c r="P315" i="6" s="1"/>
  <c r="P316" i="6"/>
  <c r="P317" i="6" s="1"/>
  <c r="P318" i="6"/>
  <c r="P319" i="6" s="1"/>
  <c r="P320" i="6"/>
  <c r="P321" i="6" s="1"/>
  <c r="P322" i="6"/>
  <c r="P323" i="6" s="1"/>
  <c r="P324" i="6"/>
  <c r="P325" i="6" s="1"/>
  <c r="P326" i="6"/>
  <c r="P327" i="6" s="1"/>
  <c r="P328" i="6"/>
  <c r="P329" i="6" s="1"/>
  <c r="P330" i="6"/>
  <c r="P331" i="6" s="1"/>
  <c r="P332" i="6"/>
  <c r="P333" i="6" s="1"/>
  <c r="P334" i="6"/>
  <c r="P335" i="6" s="1"/>
  <c r="P336" i="6"/>
  <c r="P337" i="6" s="1"/>
  <c r="P338" i="6"/>
  <c r="P339" i="6" s="1"/>
  <c r="P340" i="6"/>
  <c r="P341" i="6" s="1"/>
  <c r="P342" i="6"/>
  <c r="P343" i="6" s="1"/>
  <c r="P344" i="6"/>
  <c r="P345" i="6" s="1"/>
  <c r="P346" i="6"/>
  <c r="P347" i="6" s="1"/>
  <c r="P348" i="6"/>
  <c r="P349" i="6" s="1"/>
  <c r="P350" i="6"/>
  <c r="P351" i="6" s="1"/>
  <c r="P352" i="6"/>
  <c r="P353" i="6" s="1"/>
  <c r="P354" i="6"/>
  <c r="P355" i="6" s="1"/>
  <c r="P356" i="6"/>
  <c r="P357" i="6" s="1"/>
  <c r="P358" i="6"/>
  <c r="P359" i="6" s="1"/>
  <c r="P360" i="6"/>
  <c r="P361" i="6" s="1"/>
  <c r="P362" i="6"/>
  <c r="P363" i="6" s="1"/>
  <c r="P364" i="6"/>
  <c r="P365" i="6"/>
  <c r="P366" i="6"/>
  <c r="P367" i="6"/>
  <c r="P368" i="6"/>
  <c r="P369" i="6"/>
  <c r="P370" i="6"/>
  <c r="P371" i="6"/>
  <c r="P372" i="6"/>
  <c r="P373" i="6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2" i="4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Q2" i="1"/>
  <c r="P2" i="1"/>
  <c r="F33" i="6" l="1"/>
  <c r="C32" i="6"/>
  <c r="G54" i="6"/>
  <c r="G55" i="6" s="1"/>
  <c r="P3" i="6"/>
  <c r="F64" i="7" s="1"/>
  <c r="G127" i="7"/>
  <c r="G201" i="7"/>
  <c r="G154" i="7"/>
  <c r="Q214" i="6"/>
  <c r="Q215" i="6" s="1"/>
  <c r="Q216" i="6" s="1"/>
  <c r="Q217" i="6" s="1"/>
  <c r="Q218" i="6" s="1"/>
  <c r="Q219" i="6" s="1"/>
  <c r="Q68" i="6"/>
  <c r="Q69" i="6" s="1"/>
  <c r="Q70" i="6" s="1"/>
  <c r="Q71" i="6" s="1"/>
  <c r="Q72" i="6" s="1"/>
  <c r="Q73" i="6" s="1"/>
  <c r="Q178" i="6"/>
  <c r="Q179" i="6" s="1"/>
  <c r="Q32" i="6"/>
  <c r="Q33" i="6" s="1"/>
  <c r="Q34" i="6" s="1"/>
  <c r="Q35" i="6" s="1"/>
  <c r="Q36" i="6" s="1"/>
  <c r="Q37" i="6" s="1"/>
  <c r="Q286" i="6"/>
  <c r="Q287" i="6" s="1"/>
  <c r="Q288" i="6" s="1"/>
  <c r="Q289" i="6" s="1"/>
  <c r="Q290" i="6" s="1"/>
  <c r="Q291" i="6" s="1"/>
  <c r="Q142" i="6"/>
  <c r="Q143" i="6" s="1"/>
  <c r="Q250" i="6"/>
  <c r="Q251" i="6" s="1"/>
  <c r="Q252" i="6" s="1"/>
  <c r="Q253" i="6" s="1"/>
  <c r="Q254" i="6" s="1"/>
  <c r="Q255" i="6" s="1"/>
  <c r="Q106" i="6"/>
  <c r="Q107" i="6" s="1"/>
  <c r="AC107" i="1"/>
  <c r="AC87" i="1"/>
  <c r="D2" i="1"/>
  <c r="D3" i="1" s="1"/>
  <c r="D4" i="1" s="1"/>
  <c r="AC2" i="1"/>
  <c r="AC3" i="1" s="1"/>
  <c r="AC4" i="1" s="1"/>
  <c r="AC70" i="1"/>
  <c r="AC317" i="1"/>
  <c r="AC165" i="1"/>
  <c r="AB108" i="1"/>
  <c r="AB109" i="1" s="1"/>
  <c r="AB110" i="1" s="1"/>
  <c r="AB111" i="1" s="1"/>
  <c r="E8" i="1"/>
  <c r="D12" i="1"/>
  <c r="D13" i="1" s="1"/>
  <c r="E13" i="1" s="1"/>
  <c r="AC217" i="1"/>
  <c r="AC218" i="1" s="1"/>
  <c r="AC197" i="1"/>
  <c r="D8" i="1"/>
  <c r="D9" i="1" s="1"/>
  <c r="E2" i="1"/>
  <c r="E12" i="1"/>
  <c r="AC149" i="1"/>
  <c r="AC150" i="1" s="1"/>
  <c r="AB318" i="1"/>
  <c r="AB319" i="1" s="1"/>
  <c r="AB198" i="1"/>
  <c r="AC182" i="1"/>
  <c r="AB166" i="1"/>
  <c r="AB88" i="1"/>
  <c r="AB89" i="1" s="1"/>
  <c r="AB90" i="1" s="1"/>
  <c r="AC134" i="1"/>
  <c r="AC38" i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D10" i="1"/>
  <c r="E9" i="1"/>
  <c r="AB357" i="1"/>
  <c r="M116" i="1"/>
  <c r="F115" i="1"/>
  <c r="F114" i="1"/>
  <c r="F106" i="1"/>
  <c r="F102" i="1"/>
  <c r="F98" i="1"/>
  <c r="J3" i="1"/>
  <c r="F2" i="1"/>
  <c r="F5" i="1"/>
  <c r="N6" i="1"/>
  <c r="N7" i="1" s="1"/>
  <c r="AB383" i="1"/>
  <c r="C14" i="1"/>
  <c r="AB306" i="1"/>
  <c r="AB419" i="1"/>
  <c r="AB479" i="1"/>
  <c r="AB441" i="1"/>
  <c r="AB429" i="1"/>
  <c r="AB405" i="1"/>
  <c r="AB355" i="1"/>
  <c r="AB333" i="1"/>
  <c r="AB322" i="1"/>
  <c r="AB435" i="1"/>
  <c r="AB413" i="1"/>
  <c r="AB403" i="1"/>
  <c r="AC369" i="1"/>
  <c r="AC370" i="1" s="1"/>
  <c r="AB363" i="1"/>
  <c r="AC342" i="1"/>
  <c r="AB343" i="1"/>
  <c r="AB263" i="1"/>
  <c r="AB249" i="1"/>
  <c r="AC451" i="1"/>
  <c r="AC452" i="1" s="1"/>
  <c r="AB397" i="1"/>
  <c r="AB367" i="1"/>
  <c r="AB274" i="1"/>
  <c r="F336" i="1"/>
  <c r="K337" i="1"/>
  <c r="AB491" i="1"/>
  <c r="AB459" i="1"/>
  <c r="AB453" i="1"/>
  <c r="AB423" i="1"/>
  <c r="AC395" i="1"/>
  <c r="AC396" i="1" s="1"/>
  <c r="AB371" i="1"/>
  <c r="AB347" i="1"/>
  <c r="AB330" i="1"/>
  <c r="AB311" i="1"/>
  <c r="AB301" i="1"/>
  <c r="AB293" i="1"/>
  <c r="AC287" i="1"/>
  <c r="AC288" i="1" s="1"/>
  <c r="AC289" i="1" s="1"/>
  <c r="AB282" i="1"/>
  <c r="AB269" i="1"/>
  <c r="AB259" i="1"/>
  <c r="AB72" i="1"/>
  <c r="AC71" i="1"/>
  <c r="AB5" i="1"/>
  <c r="AC477" i="1"/>
  <c r="AC478" i="1" s="1"/>
  <c r="AB467" i="1"/>
  <c r="AC427" i="1"/>
  <c r="AC428" i="1" s="1"/>
  <c r="AB421" i="1"/>
  <c r="AB407" i="1"/>
  <c r="AB375" i="1"/>
  <c r="AB298" i="1"/>
  <c r="AB290" i="1"/>
  <c r="AB266" i="1"/>
  <c r="AB219" i="1"/>
  <c r="AB225" i="1"/>
  <c r="AB215" i="1"/>
  <c r="AB261" i="1"/>
  <c r="AB251" i="1"/>
  <c r="AB247" i="1"/>
  <c r="AB243" i="1"/>
  <c r="AB211" i="1"/>
  <c r="AB121" i="1"/>
  <c r="AC241" i="1"/>
  <c r="AC242" i="1" s="1"/>
  <c r="AB231" i="1"/>
  <c r="AB227" i="1"/>
  <c r="AB223" i="1"/>
  <c r="AC20" i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B207" i="1"/>
  <c r="AB203" i="1"/>
  <c r="AB195" i="1"/>
  <c r="AB189" i="1"/>
  <c r="AB187" i="1"/>
  <c r="AB185" i="1"/>
  <c r="AB183" i="1"/>
  <c r="AB179" i="1"/>
  <c r="AB175" i="1"/>
  <c r="AB163" i="1"/>
  <c r="AB159" i="1"/>
  <c r="AB155" i="1"/>
  <c r="AB151" i="1"/>
  <c r="AB147" i="1"/>
  <c r="AB141" i="1"/>
  <c r="AB139" i="1"/>
  <c r="AB137" i="1"/>
  <c r="AB135" i="1"/>
  <c r="AB131" i="1"/>
  <c r="AB127" i="1"/>
  <c r="F25" i="1"/>
  <c r="O26" i="1"/>
  <c r="O27" i="1" s="1"/>
  <c r="O28" i="1" s="1"/>
  <c r="O29" i="1" s="1"/>
  <c r="F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O125" i="2"/>
  <c r="O117" i="2"/>
  <c r="O294" i="2"/>
  <c r="O129" i="2"/>
  <c r="O121" i="2"/>
  <c r="O501" i="2"/>
  <c r="O499" i="2"/>
  <c r="G170" i="7" l="1"/>
  <c r="G78" i="7"/>
  <c r="F144" i="7"/>
  <c r="G186" i="7"/>
  <c r="G95" i="7"/>
  <c r="F161" i="7"/>
  <c r="F74" i="7"/>
  <c r="F201" i="7"/>
  <c r="G111" i="7"/>
  <c r="F177" i="7"/>
  <c r="G139" i="7"/>
  <c r="G174" i="7"/>
  <c r="G193" i="7"/>
  <c r="F82" i="7"/>
  <c r="F114" i="7"/>
  <c r="F130" i="7"/>
  <c r="F148" i="7"/>
  <c r="F165" i="7"/>
  <c r="F181" i="7"/>
  <c r="G145" i="7"/>
  <c r="G162" i="7"/>
  <c r="G178" i="7"/>
  <c r="F193" i="7"/>
  <c r="F195" i="7"/>
  <c r="G192" i="7"/>
  <c r="G87" i="7"/>
  <c r="G103" i="7"/>
  <c r="G119" i="7"/>
  <c r="G135" i="7"/>
  <c r="F153" i="7"/>
  <c r="F169" i="7"/>
  <c r="F192" i="7"/>
  <c r="G158" i="7"/>
  <c r="G188" i="7"/>
  <c r="G177" i="7"/>
  <c r="F98" i="7"/>
  <c r="F68" i="7"/>
  <c r="G150" i="7"/>
  <c r="G166" i="7"/>
  <c r="G182" i="7"/>
  <c r="G196" i="7"/>
  <c r="G198" i="7"/>
  <c r="F70" i="7"/>
  <c r="F90" i="7"/>
  <c r="F106" i="7"/>
  <c r="F122" i="7"/>
  <c r="F138" i="7"/>
  <c r="F157" i="7"/>
  <c r="F173" i="7"/>
  <c r="F200" i="7"/>
  <c r="F34" i="6"/>
  <c r="C33" i="6"/>
  <c r="G56" i="6"/>
  <c r="G57" i="6" s="1"/>
  <c r="R68" i="6"/>
  <c r="F7" i="7"/>
  <c r="R250" i="6"/>
  <c r="R251" i="6" s="1"/>
  <c r="R252" i="6" s="1"/>
  <c r="R253" i="6" s="1"/>
  <c r="R254" i="6" s="1"/>
  <c r="R255" i="6" s="1"/>
  <c r="F197" i="7"/>
  <c r="G195" i="7"/>
  <c r="G187" i="7"/>
  <c r="G179" i="7"/>
  <c r="G171" i="7"/>
  <c r="G163" i="7"/>
  <c r="G155" i="7"/>
  <c r="G146" i="7"/>
  <c r="G136" i="7"/>
  <c r="G128" i="7"/>
  <c r="G120" i="7"/>
  <c r="G112" i="7"/>
  <c r="G104" i="7"/>
  <c r="G96" i="7"/>
  <c r="G88" i="7"/>
  <c r="G79" i="7"/>
  <c r="G69" i="7"/>
  <c r="G60" i="7"/>
  <c r="G39" i="7"/>
  <c r="G31" i="7"/>
  <c r="G43" i="7"/>
  <c r="G180" i="7"/>
  <c r="G172" i="7"/>
  <c r="G164" i="7"/>
  <c r="G156" i="7"/>
  <c r="G147" i="7"/>
  <c r="G137" i="7"/>
  <c r="G129" i="7"/>
  <c r="G121" i="7"/>
  <c r="G113" i="7"/>
  <c r="G105" i="7"/>
  <c r="G97" i="7"/>
  <c r="G89" i="7"/>
  <c r="G80" i="7"/>
  <c r="G73" i="7"/>
  <c r="F65" i="7"/>
  <c r="F56" i="7"/>
  <c r="G142" i="7"/>
  <c r="F149" i="7"/>
  <c r="F43" i="7"/>
  <c r="G130" i="7"/>
  <c r="G122" i="7"/>
  <c r="G114" i="7"/>
  <c r="G106" i="7"/>
  <c r="G98" i="7"/>
  <c r="G90" i="7"/>
  <c r="G82" i="7"/>
  <c r="G74" i="7"/>
  <c r="G66" i="7"/>
  <c r="G57" i="7"/>
  <c r="G143" i="7"/>
  <c r="G21" i="7"/>
  <c r="G49" i="7"/>
  <c r="F59" i="7"/>
  <c r="F37" i="7"/>
  <c r="F51" i="7"/>
  <c r="F47" i="7"/>
  <c r="G148" i="7"/>
  <c r="G165" i="7"/>
  <c r="G200" i="7"/>
  <c r="F86" i="7"/>
  <c r="F102" i="7"/>
  <c r="F118" i="7"/>
  <c r="F134" i="7"/>
  <c r="F156" i="7"/>
  <c r="F172" i="7"/>
  <c r="F188" i="7"/>
  <c r="F196" i="7"/>
  <c r="F194" i="7"/>
  <c r="F186" i="7"/>
  <c r="F178" i="7"/>
  <c r="F170" i="7"/>
  <c r="F162" i="7"/>
  <c r="F154" i="7"/>
  <c r="F145" i="7"/>
  <c r="F135" i="7"/>
  <c r="F127" i="7"/>
  <c r="F119" i="7"/>
  <c r="F111" i="7"/>
  <c r="F103" i="7"/>
  <c r="F95" i="7"/>
  <c r="F87" i="7"/>
  <c r="F78" i="7"/>
  <c r="G67" i="7"/>
  <c r="G58" i="7"/>
  <c r="G36" i="7"/>
  <c r="G149" i="7"/>
  <c r="F187" i="7"/>
  <c r="F179" i="7"/>
  <c r="F171" i="7"/>
  <c r="F163" i="7"/>
  <c r="F155" i="7"/>
  <c r="F146" i="7"/>
  <c r="F136" i="7"/>
  <c r="F128" i="7"/>
  <c r="F120" i="7"/>
  <c r="F112" i="7"/>
  <c r="F104" i="7"/>
  <c r="F96" i="7"/>
  <c r="F88" i="7"/>
  <c r="F79" i="7"/>
  <c r="F72" i="7"/>
  <c r="F63" i="7"/>
  <c r="F52" i="7"/>
  <c r="F71" i="7"/>
  <c r="G54" i="7"/>
  <c r="F137" i="7"/>
  <c r="F129" i="7"/>
  <c r="F121" i="7"/>
  <c r="F113" i="7"/>
  <c r="F105" i="7"/>
  <c r="F97" i="7"/>
  <c r="F89" i="7"/>
  <c r="F80" i="7"/>
  <c r="F73" i="7"/>
  <c r="G64" i="7"/>
  <c r="G55" i="7"/>
  <c r="F142" i="7"/>
  <c r="F11" i="7"/>
  <c r="G47" i="7"/>
  <c r="F57" i="7"/>
  <c r="F143" i="7"/>
  <c r="F21" i="7"/>
  <c r="F44" i="7"/>
  <c r="G153" i="7"/>
  <c r="G169" i="7"/>
  <c r="F66" i="7"/>
  <c r="G91" i="7"/>
  <c r="G107" i="7"/>
  <c r="G123" i="7"/>
  <c r="F141" i="7"/>
  <c r="F160" i="7"/>
  <c r="F176" i="7"/>
  <c r="G189" i="7"/>
  <c r="G197" i="7"/>
  <c r="F24" i="7"/>
  <c r="F185" i="7"/>
  <c r="G181" i="7"/>
  <c r="G199" i="7"/>
  <c r="G191" i="7"/>
  <c r="G183" i="7"/>
  <c r="G175" i="7"/>
  <c r="G167" i="7"/>
  <c r="G159" i="7"/>
  <c r="G151" i="7"/>
  <c r="G140" i="7"/>
  <c r="G132" i="7"/>
  <c r="G124" i="7"/>
  <c r="G116" i="7"/>
  <c r="G108" i="7"/>
  <c r="G100" i="7"/>
  <c r="G92" i="7"/>
  <c r="G84" i="7"/>
  <c r="G75" i="7"/>
  <c r="G65" i="7"/>
  <c r="G56" i="7"/>
  <c r="G71" i="7"/>
  <c r="F53" i="7"/>
  <c r="G184" i="7"/>
  <c r="G176" i="7"/>
  <c r="G168" i="7"/>
  <c r="G160" i="7"/>
  <c r="G152" i="7"/>
  <c r="G141" i="7"/>
  <c r="G133" i="7"/>
  <c r="G125" i="7"/>
  <c r="G117" i="7"/>
  <c r="G109" i="7"/>
  <c r="G101" i="7"/>
  <c r="G93" i="7"/>
  <c r="G85" i="7"/>
  <c r="G76" i="7"/>
  <c r="F69" i="7"/>
  <c r="F60" i="7"/>
  <c r="F39" i="7"/>
  <c r="F31" i="7"/>
  <c r="G50" i="7"/>
  <c r="G134" i="7"/>
  <c r="G126" i="7"/>
  <c r="G118" i="7"/>
  <c r="G110" i="7"/>
  <c r="G102" i="7"/>
  <c r="G94" i="7"/>
  <c r="G86" i="7"/>
  <c r="G77" i="7"/>
  <c r="G70" i="7"/>
  <c r="G62" i="7"/>
  <c r="G40" i="7"/>
  <c r="G81" i="7"/>
  <c r="F54" i="7"/>
  <c r="G44" i="7"/>
  <c r="F55" i="7"/>
  <c r="F81" i="7"/>
  <c r="G53" i="7"/>
  <c r="G138" i="7"/>
  <c r="G157" i="7"/>
  <c r="G173" i="7"/>
  <c r="F77" i="7"/>
  <c r="F94" i="7"/>
  <c r="F110" i="7"/>
  <c r="F126" i="7"/>
  <c r="F147" i="7"/>
  <c r="F164" i="7"/>
  <c r="F180" i="7"/>
  <c r="F191" i="7"/>
  <c r="F199" i="7"/>
  <c r="G190" i="7"/>
  <c r="F189" i="7"/>
  <c r="F198" i="7"/>
  <c r="F190" i="7"/>
  <c r="F182" i="7"/>
  <c r="F174" i="7"/>
  <c r="F166" i="7"/>
  <c r="F158" i="7"/>
  <c r="F150" i="7"/>
  <c r="F139" i="7"/>
  <c r="F131" i="7"/>
  <c r="F123" i="7"/>
  <c r="F115" i="7"/>
  <c r="F107" i="7"/>
  <c r="F99" i="7"/>
  <c r="F91" i="7"/>
  <c r="F83" i="7"/>
  <c r="G72" i="7"/>
  <c r="G63" i="7"/>
  <c r="G52" i="7"/>
  <c r="F61" i="7"/>
  <c r="G46" i="7"/>
  <c r="F183" i="7"/>
  <c r="F175" i="7"/>
  <c r="F167" i="7"/>
  <c r="F159" i="7"/>
  <c r="F151" i="7"/>
  <c r="F140" i="7"/>
  <c r="F132" i="7"/>
  <c r="F124" i="7"/>
  <c r="F116" i="7"/>
  <c r="F108" i="7"/>
  <c r="F100" i="7"/>
  <c r="F92" i="7"/>
  <c r="F84" i="7"/>
  <c r="F75" i="7"/>
  <c r="F67" i="7"/>
  <c r="F58" i="7"/>
  <c r="F36" i="7"/>
  <c r="G11" i="7"/>
  <c r="F46" i="7"/>
  <c r="F133" i="7"/>
  <c r="F125" i="7"/>
  <c r="F117" i="7"/>
  <c r="F109" i="7"/>
  <c r="F101" i="7"/>
  <c r="F93" i="7"/>
  <c r="F85" i="7"/>
  <c r="F76" i="7"/>
  <c r="G68" i="7"/>
  <c r="G59" i="7"/>
  <c r="G37" i="7"/>
  <c r="G51" i="7"/>
  <c r="F50" i="7"/>
  <c r="F62" i="7"/>
  <c r="F40" i="7"/>
  <c r="G61" i="7"/>
  <c r="F49" i="7"/>
  <c r="G144" i="7"/>
  <c r="G161" i="7"/>
  <c r="G185" i="7"/>
  <c r="G83" i="7"/>
  <c r="G99" i="7"/>
  <c r="G115" i="7"/>
  <c r="G131" i="7"/>
  <c r="F152" i="7"/>
  <c r="F168" i="7"/>
  <c r="F184" i="7"/>
  <c r="G194" i="7"/>
  <c r="E3" i="1"/>
  <c r="AC166" i="1"/>
  <c r="AC167" i="1" s="1"/>
  <c r="AC168" i="1" s="1"/>
  <c r="AC169" i="1" s="1"/>
  <c r="AC170" i="1" s="1"/>
  <c r="AC171" i="1" s="1"/>
  <c r="AC172" i="1" s="1"/>
  <c r="AC173" i="1" s="1"/>
  <c r="AC174" i="1" s="1"/>
  <c r="AC108" i="1"/>
  <c r="AC109" i="1" s="1"/>
  <c r="AC110" i="1" s="1"/>
  <c r="AC111" i="1" s="1"/>
  <c r="AC198" i="1"/>
  <c r="AB199" i="1"/>
  <c r="AB200" i="1" s="1"/>
  <c r="AC318" i="1"/>
  <c r="AC319" i="1" s="1"/>
  <c r="AC88" i="1"/>
  <c r="AC89" i="1" s="1"/>
  <c r="AC90" i="1" s="1"/>
  <c r="F18" i="1"/>
  <c r="R32" i="6"/>
  <c r="R33" i="6" s="1"/>
  <c r="R34" i="6" s="1"/>
  <c r="R35" i="6" s="1"/>
  <c r="R36" i="6" s="1"/>
  <c r="R37" i="6" s="1"/>
  <c r="R286" i="6"/>
  <c r="R287" i="6" s="1"/>
  <c r="F4" i="7"/>
  <c r="AC183" i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F29" i="1"/>
  <c r="O30" i="1"/>
  <c r="O31" i="1" s="1"/>
  <c r="O32" i="1" s="1"/>
  <c r="O33" i="1" s="1"/>
  <c r="AC135" i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B228" i="1"/>
  <c r="E4" i="1"/>
  <c r="D5" i="1"/>
  <c r="N8" i="1"/>
  <c r="N9" i="1" s="1"/>
  <c r="N10" i="1" s="1"/>
  <c r="N11" i="1" s="1"/>
  <c r="F7" i="1"/>
  <c r="F6" i="1"/>
  <c r="F22" i="1"/>
  <c r="R69" i="6"/>
  <c r="R70" i="6" s="1"/>
  <c r="R71" i="6" s="1"/>
  <c r="R72" i="6" s="1"/>
  <c r="R73" i="6" s="1"/>
  <c r="F27" i="7"/>
  <c r="AB132" i="1"/>
  <c r="AC219" i="1"/>
  <c r="AB220" i="1"/>
  <c r="AB408" i="1"/>
  <c r="AB468" i="1"/>
  <c r="AC5" i="1"/>
  <c r="AB294" i="1"/>
  <c r="AB460" i="1"/>
  <c r="AC343" i="1"/>
  <c r="AB344" i="1"/>
  <c r="AB414" i="1"/>
  <c r="AC429" i="1"/>
  <c r="AB430" i="1"/>
  <c r="AC151" i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B176" i="1"/>
  <c r="AC175" i="1"/>
  <c r="AB204" i="1"/>
  <c r="AB91" i="1"/>
  <c r="AC267" i="1"/>
  <c r="AC268" i="1" s="1"/>
  <c r="AC269" i="1" s="1"/>
  <c r="AC72" i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B270" i="1"/>
  <c r="AB302" i="1"/>
  <c r="AB320" i="1"/>
  <c r="AB348" i="1"/>
  <c r="AC453" i="1"/>
  <c r="AB454" i="1"/>
  <c r="AB492" i="1"/>
  <c r="AB436" i="1"/>
  <c r="AB323" i="1"/>
  <c r="AB334" i="1"/>
  <c r="AB442" i="1"/>
  <c r="AC479" i="1"/>
  <c r="AB480" i="1"/>
  <c r="Q108" i="6"/>
  <c r="Q180" i="6"/>
  <c r="C15" i="1"/>
  <c r="D14" i="1"/>
  <c r="E14" i="1" s="1"/>
  <c r="AB384" i="1"/>
  <c r="F10" i="1"/>
  <c r="F116" i="1"/>
  <c r="M117" i="1"/>
  <c r="E10" i="1"/>
  <c r="D11" i="1"/>
  <c r="E11" i="1" s="1"/>
  <c r="AB112" i="1"/>
  <c r="AC290" i="1"/>
  <c r="AC291" i="1" s="1"/>
  <c r="AC292" i="1" s="1"/>
  <c r="AC293" i="1" s="1"/>
  <c r="AB376" i="1"/>
  <c r="AB312" i="1"/>
  <c r="AC371" i="1"/>
  <c r="AB372" i="1"/>
  <c r="AB424" i="1"/>
  <c r="F337" i="1"/>
  <c r="K338" i="1"/>
  <c r="K339" i="1" s="1"/>
  <c r="K340" i="1" s="1"/>
  <c r="K341" i="1" s="1"/>
  <c r="K342" i="1" s="1"/>
  <c r="Q144" i="6"/>
  <c r="Q145" i="6" s="1"/>
  <c r="Q146" i="6" s="1"/>
  <c r="Q147" i="6" s="1"/>
  <c r="J4" i="1"/>
  <c r="J5" i="1" s="1"/>
  <c r="J6" i="1" s="1"/>
  <c r="J7" i="1" s="1"/>
  <c r="J8" i="1" s="1"/>
  <c r="F3" i="1"/>
  <c r="F23" i="1"/>
  <c r="L24" i="1"/>
  <c r="AB128" i="1"/>
  <c r="AB180" i="1"/>
  <c r="AB232" i="1"/>
  <c r="AB122" i="1"/>
  <c r="AC243" i="1"/>
  <c r="AB244" i="1"/>
  <c r="AB252" i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397" i="1"/>
  <c r="AB398" i="1"/>
  <c r="AB264" i="1"/>
  <c r="R214" i="6"/>
  <c r="AB307" i="1"/>
  <c r="F14" i="1"/>
  <c r="AB358" i="1"/>
  <c r="F20" i="7"/>
  <c r="O502" i="2"/>
  <c r="F35" i="6" l="1"/>
  <c r="C34" i="6"/>
  <c r="G58" i="6"/>
  <c r="R142" i="6"/>
  <c r="R143" i="6" s="1"/>
  <c r="R144" i="6" s="1"/>
  <c r="R145" i="6" s="1"/>
  <c r="R146" i="6" s="1"/>
  <c r="R147" i="6" s="1"/>
  <c r="AC199" i="1"/>
  <c r="G24" i="7"/>
  <c r="R288" i="6"/>
  <c r="R289" i="6" s="1"/>
  <c r="R290" i="6" s="1"/>
  <c r="R291" i="6" s="1"/>
  <c r="G7" i="7"/>
  <c r="AB359" i="1"/>
  <c r="F14" i="7"/>
  <c r="K343" i="1"/>
  <c r="F342" i="1"/>
  <c r="AB377" i="1"/>
  <c r="AC112" i="1"/>
  <c r="AB113" i="1"/>
  <c r="AC480" i="1"/>
  <c r="AB481" i="1"/>
  <c r="AB443" i="1"/>
  <c r="AC454" i="1"/>
  <c r="AB455" i="1"/>
  <c r="AC270" i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B92" i="1"/>
  <c r="AC91" i="1"/>
  <c r="AC176" i="1"/>
  <c r="AC177" i="1" s="1"/>
  <c r="AC178" i="1" s="1"/>
  <c r="AC179" i="1" s="1"/>
  <c r="AC180" i="1" s="1"/>
  <c r="AC181" i="1" s="1"/>
  <c r="AC294" i="1"/>
  <c r="AB295" i="1"/>
  <c r="AB308" i="1"/>
  <c r="AC398" i="1"/>
  <c r="AB399" i="1"/>
  <c r="AB313" i="1"/>
  <c r="M118" i="1"/>
  <c r="M119" i="1" s="1"/>
  <c r="M120" i="1" s="1"/>
  <c r="M121" i="1" s="1"/>
  <c r="M122" i="1" s="1"/>
  <c r="M123" i="1" s="1"/>
  <c r="M124" i="1" s="1"/>
  <c r="M125" i="1" s="1"/>
  <c r="F117" i="1"/>
  <c r="C16" i="1"/>
  <c r="D15" i="1"/>
  <c r="E15" i="1" s="1"/>
  <c r="Q109" i="6"/>
  <c r="AC244" i="1"/>
  <c r="AB245" i="1"/>
  <c r="AB123" i="1"/>
  <c r="AC372" i="1"/>
  <c r="AC373" i="1" s="1"/>
  <c r="AC374" i="1" s="1"/>
  <c r="AC375" i="1" s="1"/>
  <c r="AC376" i="1" s="1"/>
  <c r="G4" i="7"/>
  <c r="AB335" i="1"/>
  <c r="AC344" i="1"/>
  <c r="AB345" i="1"/>
  <c r="R215" i="6"/>
  <c r="R216" i="6" s="1"/>
  <c r="R217" i="6" s="1"/>
  <c r="R218" i="6" s="1"/>
  <c r="R219" i="6" s="1"/>
  <c r="G20" i="7" s="1"/>
  <c r="AB253" i="1"/>
  <c r="F24" i="1"/>
  <c r="L25" i="1"/>
  <c r="L26" i="1" s="1"/>
  <c r="L27" i="1" s="1"/>
  <c r="L28" i="1" s="1"/>
  <c r="F8" i="1"/>
  <c r="J9" i="1"/>
  <c r="Q181" i="6"/>
  <c r="AB349" i="1"/>
  <c r="AC320" i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430" i="1"/>
  <c r="AB431" i="1"/>
  <c r="AB415" i="1"/>
  <c r="AC220" i="1"/>
  <c r="AC221" i="1" s="1"/>
  <c r="AC222" i="1" s="1"/>
  <c r="AC223" i="1" s="1"/>
  <c r="AC224" i="1" s="1"/>
  <c r="AC225" i="1" s="1"/>
  <c r="AC226" i="1" s="1"/>
  <c r="AC227" i="1" s="1"/>
  <c r="AC228" i="1" s="1"/>
  <c r="AB229" i="1"/>
  <c r="AC200" i="1"/>
  <c r="AB201" i="1"/>
  <c r="AB409" i="1"/>
  <c r="F11" i="1"/>
  <c r="N12" i="1"/>
  <c r="N13" i="1" s="1"/>
  <c r="N14" i="1" s="1"/>
  <c r="N15" i="1" s="1"/>
  <c r="F33" i="1"/>
  <c r="O34" i="1"/>
  <c r="O35" i="1" s="1"/>
  <c r="O36" i="1" s="1"/>
  <c r="O37" i="1" s="1"/>
  <c r="AB469" i="1"/>
  <c r="D6" i="1"/>
  <c r="E5" i="1"/>
  <c r="I45" i="7"/>
  <c r="O503" i="2"/>
  <c r="I145" i="7" s="1"/>
  <c r="I41" i="7"/>
  <c r="I21" i="7"/>
  <c r="J195" i="7"/>
  <c r="J179" i="7"/>
  <c r="J163" i="7"/>
  <c r="J146" i="7"/>
  <c r="J128" i="7"/>
  <c r="J112" i="7"/>
  <c r="J96" i="7"/>
  <c r="J79" i="7"/>
  <c r="J72" i="7"/>
  <c r="J190" i="7"/>
  <c r="J150" i="7"/>
  <c r="J103" i="7"/>
  <c r="J95" i="7"/>
  <c r="J87" i="7"/>
  <c r="J78" i="7"/>
  <c r="I67" i="7"/>
  <c r="J166" i="7"/>
  <c r="I116" i="7"/>
  <c r="J201" i="7"/>
  <c r="J193" i="7"/>
  <c r="J185" i="7"/>
  <c r="J177" i="7"/>
  <c r="J169" i="7"/>
  <c r="J161" i="7"/>
  <c r="J153" i="7"/>
  <c r="J144" i="7"/>
  <c r="J134" i="7"/>
  <c r="J126" i="7"/>
  <c r="J118" i="7"/>
  <c r="J110" i="7"/>
  <c r="J102" i="7"/>
  <c r="J94" i="7"/>
  <c r="J86" i="7"/>
  <c r="J77" i="7"/>
  <c r="J66" i="7"/>
  <c r="I175" i="7"/>
  <c r="J158" i="7"/>
  <c r="J139" i="7"/>
  <c r="I124" i="7"/>
  <c r="J107" i="7"/>
  <c r="I197" i="7"/>
  <c r="I189" i="7"/>
  <c r="I181" i="7"/>
  <c r="I173" i="7"/>
  <c r="I165" i="7"/>
  <c r="I157" i="7"/>
  <c r="I148" i="7"/>
  <c r="I138" i="7"/>
  <c r="I130" i="7"/>
  <c r="I122" i="7"/>
  <c r="I114" i="7"/>
  <c r="I106" i="7"/>
  <c r="I98" i="7"/>
  <c r="I90" i="7"/>
  <c r="I82" i="7"/>
  <c r="I74" i="7"/>
  <c r="I65" i="7"/>
  <c r="I56" i="7"/>
  <c r="I37" i="7"/>
  <c r="J28" i="7"/>
  <c r="I8" i="7"/>
  <c r="J62" i="7"/>
  <c r="J35" i="7"/>
  <c r="I5" i="7"/>
  <c r="I64" i="7"/>
  <c r="I55" i="7"/>
  <c r="J38" i="7"/>
  <c r="J22" i="7"/>
  <c r="J60" i="7"/>
  <c r="J52" i="7"/>
  <c r="I34" i="7"/>
  <c r="J8" i="7"/>
  <c r="I143" i="7"/>
  <c r="I71" i="7"/>
  <c r="I51" i="7"/>
  <c r="J41" i="7"/>
  <c r="J143" i="7"/>
  <c r="F36" i="6" l="1"/>
  <c r="C35" i="6"/>
  <c r="G59" i="6"/>
  <c r="G27" i="7"/>
  <c r="G14" i="7"/>
  <c r="AB410" i="1"/>
  <c r="AB416" i="1"/>
  <c r="F28" i="1"/>
  <c r="L29" i="1"/>
  <c r="L30" i="1" s="1"/>
  <c r="L31" i="1" s="1"/>
  <c r="L32" i="1" s="1"/>
  <c r="M126" i="1"/>
  <c r="M127" i="1" s="1"/>
  <c r="M128" i="1" s="1"/>
  <c r="M129" i="1" s="1"/>
  <c r="F125" i="1"/>
  <c r="AC113" i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B470" i="1"/>
  <c r="F15" i="1"/>
  <c r="N16" i="1"/>
  <c r="N17" i="1" s="1"/>
  <c r="N18" i="1" s="1"/>
  <c r="N19" i="1" s="1"/>
  <c r="Q182" i="6"/>
  <c r="Q183" i="6" s="1"/>
  <c r="AC399" i="1"/>
  <c r="AB400" i="1"/>
  <c r="AC92" i="1"/>
  <c r="AB93" i="1"/>
  <c r="AC481" i="1"/>
  <c r="AB482" i="1"/>
  <c r="AC229" i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B350" i="1"/>
  <c r="J10" i="1"/>
  <c r="J11" i="1" s="1"/>
  <c r="J12" i="1" s="1"/>
  <c r="F9" i="1"/>
  <c r="AC345" i="1"/>
  <c r="AC346" i="1" s="1"/>
  <c r="AC347" i="1" s="1"/>
  <c r="AC348" i="1" s="1"/>
  <c r="AC349" i="1" s="1"/>
  <c r="AC245" i="1"/>
  <c r="AC246" i="1" s="1"/>
  <c r="AC247" i="1" s="1"/>
  <c r="AC248" i="1" s="1"/>
  <c r="AC249" i="1" s="1"/>
  <c r="AC250" i="1" s="1"/>
  <c r="AC251" i="1" s="1"/>
  <c r="AC252" i="1" s="1"/>
  <c r="AC253" i="1" s="1"/>
  <c r="C17" i="1"/>
  <c r="D16" i="1"/>
  <c r="E16" i="1"/>
  <c r="AB444" i="1"/>
  <c r="F343" i="1"/>
  <c r="K344" i="1"/>
  <c r="AB360" i="1"/>
  <c r="D7" i="1"/>
  <c r="E7" i="1" s="1"/>
  <c r="E6" i="1"/>
  <c r="F37" i="1"/>
  <c r="O38" i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AC201" i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431" i="1"/>
  <c r="AB432" i="1"/>
  <c r="AB254" i="1"/>
  <c r="AC335" i="1"/>
  <c r="AC336" i="1" s="1"/>
  <c r="AC337" i="1" s="1"/>
  <c r="AC338" i="1" s="1"/>
  <c r="AC339" i="1" s="1"/>
  <c r="AC340" i="1" s="1"/>
  <c r="AC341" i="1" s="1"/>
  <c r="AB124" i="1"/>
  <c r="Q110" i="6"/>
  <c r="Q111" i="6" s="1"/>
  <c r="AC295" i="1"/>
  <c r="AB296" i="1"/>
  <c r="AC455" i="1"/>
  <c r="AB456" i="1"/>
  <c r="AC377" i="1"/>
  <c r="AB378" i="1"/>
  <c r="I57" i="7"/>
  <c r="J93" i="7"/>
  <c r="J145" i="7"/>
  <c r="I178" i="7"/>
  <c r="J125" i="7"/>
  <c r="I78" i="7"/>
  <c r="J119" i="7"/>
  <c r="J160" i="7"/>
  <c r="I111" i="7"/>
  <c r="I88" i="7"/>
  <c r="I15" i="7"/>
  <c r="I58" i="7"/>
  <c r="J192" i="7"/>
  <c r="J11" i="7"/>
  <c r="I142" i="7"/>
  <c r="J31" i="7"/>
  <c r="J63" i="7"/>
  <c r="I39" i="7"/>
  <c r="I28" i="7"/>
  <c r="J64" i="7"/>
  <c r="J40" i="7"/>
  <c r="J76" i="7"/>
  <c r="J109" i="7"/>
  <c r="J141" i="7"/>
  <c r="J176" i="7"/>
  <c r="J111" i="7"/>
  <c r="J182" i="7"/>
  <c r="I95" i="7"/>
  <c r="I127" i="7"/>
  <c r="I162" i="7"/>
  <c r="I194" i="7"/>
  <c r="I69" i="7"/>
  <c r="J131" i="7"/>
  <c r="I73" i="7"/>
  <c r="I105" i="7"/>
  <c r="I137" i="7"/>
  <c r="I172" i="7"/>
  <c r="J186" i="7"/>
  <c r="I12" i="7"/>
  <c r="J56" i="7"/>
  <c r="I25" i="7"/>
  <c r="I59" i="7"/>
  <c r="J39" i="7"/>
  <c r="I33" i="7"/>
  <c r="I70" i="7"/>
  <c r="I102" i="7"/>
  <c r="I134" i="7"/>
  <c r="I169" i="7"/>
  <c r="I201" i="7"/>
  <c r="I167" i="7"/>
  <c r="J90" i="7"/>
  <c r="J122" i="7"/>
  <c r="J157" i="7"/>
  <c r="J189" i="7"/>
  <c r="I187" i="7"/>
  <c r="J99" i="7"/>
  <c r="J67" i="7"/>
  <c r="J100" i="7"/>
  <c r="J132" i="7"/>
  <c r="J167" i="7"/>
  <c r="J199" i="7"/>
  <c r="I61" i="7"/>
  <c r="J61" i="7"/>
  <c r="I22" i="7"/>
  <c r="J58" i="7"/>
  <c r="I35" i="7"/>
  <c r="I40" i="7"/>
  <c r="J89" i="7"/>
  <c r="J121" i="7"/>
  <c r="J156" i="7"/>
  <c r="J188" i="7"/>
  <c r="J135" i="7"/>
  <c r="J74" i="7"/>
  <c r="I107" i="7"/>
  <c r="I139" i="7"/>
  <c r="I174" i="7"/>
  <c r="I112" i="7"/>
  <c r="I84" i="7"/>
  <c r="I159" i="7"/>
  <c r="I85" i="7"/>
  <c r="I117" i="7"/>
  <c r="I152" i="7"/>
  <c r="I184" i="7"/>
  <c r="J71" i="7"/>
  <c r="I163" i="7"/>
  <c r="J88" i="7"/>
  <c r="J120" i="7"/>
  <c r="J155" i="7"/>
  <c r="J187" i="7"/>
  <c r="J142" i="7"/>
  <c r="J37" i="7"/>
  <c r="I48" i="7"/>
  <c r="I36" i="7"/>
  <c r="J85" i="7"/>
  <c r="J117" i="7"/>
  <c r="J152" i="7"/>
  <c r="J184" i="7"/>
  <c r="I128" i="7"/>
  <c r="J68" i="7"/>
  <c r="I103" i="7"/>
  <c r="I135" i="7"/>
  <c r="I170" i="7"/>
  <c r="I2" i="7"/>
  <c r="I79" i="7"/>
  <c r="I151" i="7"/>
  <c r="I80" i="7"/>
  <c r="I113" i="7"/>
  <c r="I147" i="7"/>
  <c r="I180" i="7"/>
  <c r="J21" i="7"/>
  <c r="I149" i="7"/>
  <c r="I81" i="7"/>
  <c r="J65" i="7"/>
  <c r="J34" i="7"/>
  <c r="J48" i="7"/>
  <c r="I42" i="7"/>
  <c r="I77" i="7"/>
  <c r="I110" i="7"/>
  <c r="I144" i="7"/>
  <c r="I177" i="7"/>
  <c r="J115" i="7"/>
  <c r="I191" i="7"/>
  <c r="J98" i="7"/>
  <c r="J130" i="7"/>
  <c r="J165" i="7"/>
  <c r="J197" i="7"/>
  <c r="I72" i="7"/>
  <c r="I136" i="7"/>
  <c r="J75" i="7"/>
  <c r="J108" i="7"/>
  <c r="J140" i="7"/>
  <c r="J175" i="7"/>
  <c r="I195" i="7"/>
  <c r="J33" i="7"/>
  <c r="J12" i="7"/>
  <c r="J45" i="7"/>
  <c r="J15" i="7"/>
  <c r="I63" i="7"/>
  <c r="J97" i="7"/>
  <c r="J129" i="7"/>
  <c r="J164" i="7"/>
  <c r="J196" i="7"/>
  <c r="J154" i="7"/>
  <c r="I83" i="7"/>
  <c r="I115" i="7"/>
  <c r="I150" i="7"/>
  <c r="I182" i="7"/>
  <c r="J127" i="7"/>
  <c r="I92" i="7"/>
  <c r="I183" i="7"/>
  <c r="I93" i="7"/>
  <c r="I125" i="7"/>
  <c r="I160" i="7"/>
  <c r="I192" i="7"/>
  <c r="J170" i="7"/>
  <c r="I89" i="7"/>
  <c r="I121" i="7"/>
  <c r="I156" i="7"/>
  <c r="I188" i="7"/>
  <c r="I11" i="7"/>
  <c r="I38" i="7"/>
  <c r="J57" i="7"/>
  <c r="I52" i="7"/>
  <c r="I86" i="7"/>
  <c r="I118" i="7"/>
  <c r="I153" i="7"/>
  <c r="I185" i="7"/>
  <c r="I132" i="7"/>
  <c r="J70" i="7"/>
  <c r="J106" i="7"/>
  <c r="J138" i="7"/>
  <c r="J173" i="7"/>
  <c r="I108" i="7"/>
  <c r="J83" i="7"/>
  <c r="I155" i="7"/>
  <c r="J84" i="7"/>
  <c r="J116" i="7"/>
  <c r="J151" i="7"/>
  <c r="J183" i="7"/>
  <c r="J81" i="7"/>
  <c r="J149" i="7"/>
  <c r="J42" i="7"/>
  <c r="J25" i="7"/>
  <c r="J59" i="7"/>
  <c r="J36" i="7"/>
  <c r="J73" i="7"/>
  <c r="J105" i="7"/>
  <c r="J137" i="7"/>
  <c r="J172" i="7"/>
  <c r="I104" i="7"/>
  <c r="J174" i="7"/>
  <c r="I91" i="7"/>
  <c r="I123" i="7"/>
  <c r="I158" i="7"/>
  <c r="I190" i="7"/>
  <c r="J194" i="7"/>
  <c r="I100" i="7"/>
  <c r="J69" i="7"/>
  <c r="I101" i="7"/>
  <c r="I133" i="7"/>
  <c r="I168" i="7"/>
  <c r="I200" i="7"/>
  <c r="J51" i="7"/>
  <c r="J104" i="7"/>
  <c r="J136" i="7"/>
  <c r="J171" i="7"/>
  <c r="J178" i="7"/>
  <c r="I31" i="7"/>
  <c r="I30" i="7"/>
  <c r="I66" i="7"/>
  <c r="J55" i="7"/>
  <c r="J32" i="7"/>
  <c r="I68" i="7"/>
  <c r="J101" i="7"/>
  <c r="J133" i="7"/>
  <c r="J168" i="7"/>
  <c r="J200" i="7"/>
  <c r="J162" i="7"/>
  <c r="I87" i="7"/>
  <c r="I119" i="7"/>
  <c r="I154" i="7"/>
  <c r="I186" i="7"/>
  <c r="I179" i="7"/>
  <c r="I96" i="7"/>
  <c r="J198" i="7"/>
  <c r="I97" i="7"/>
  <c r="I129" i="7"/>
  <c r="I164" i="7"/>
  <c r="I196" i="7"/>
  <c r="J30" i="7"/>
  <c r="I60" i="7"/>
  <c r="I94" i="7"/>
  <c r="I126" i="7"/>
  <c r="I161" i="7"/>
  <c r="I193" i="7"/>
  <c r="I146" i="7"/>
  <c r="J82" i="7"/>
  <c r="J114" i="7"/>
  <c r="J148" i="7"/>
  <c r="J181" i="7"/>
  <c r="J123" i="7"/>
  <c r="J91" i="7"/>
  <c r="I171" i="7"/>
  <c r="J92" i="7"/>
  <c r="J124" i="7"/>
  <c r="J159" i="7"/>
  <c r="J191" i="7"/>
  <c r="I62" i="7"/>
  <c r="I32" i="7"/>
  <c r="J5" i="7"/>
  <c r="J80" i="7"/>
  <c r="J113" i="7"/>
  <c r="J147" i="7"/>
  <c r="J180" i="7"/>
  <c r="I120" i="7"/>
  <c r="I199" i="7"/>
  <c r="I99" i="7"/>
  <c r="I131" i="7"/>
  <c r="I166" i="7"/>
  <c r="I198" i="7"/>
  <c r="I75" i="7"/>
  <c r="I140" i="7"/>
  <c r="I76" i="7"/>
  <c r="I109" i="7"/>
  <c r="I141" i="7"/>
  <c r="I176" i="7"/>
  <c r="J2" i="7"/>
  <c r="F37" i="6" l="1"/>
  <c r="C36" i="6"/>
  <c r="G60" i="6"/>
  <c r="F10" i="7"/>
  <c r="AC124" i="1"/>
  <c r="AC125" i="1" s="1"/>
  <c r="AC126" i="1" s="1"/>
  <c r="AC127" i="1" s="1"/>
  <c r="AC128" i="1" s="1"/>
  <c r="AC129" i="1" s="1"/>
  <c r="AC130" i="1" s="1"/>
  <c r="AC131" i="1" s="1"/>
  <c r="AC132" i="1" s="1"/>
  <c r="AC133" i="1" s="1"/>
  <c r="F17" i="7"/>
  <c r="F129" i="1"/>
  <c r="M130" i="1"/>
  <c r="M131" i="1" s="1"/>
  <c r="M132" i="1" s="1"/>
  <c r="M133" i="1" s="1"/>
  <c r="AC432" i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C18" i="1"/>
  <c r="D17" i="1"/>
  <c r="E17" i="1" s="1"/>
  <c r="AC350" i="1"/>
  <c r="AB351" i="1"/>
  <c r="AC482" i="1"/>
  <c r="AB483" i="1"/>
  <c r="F32" i="1"/>
  <c r="L33" i="1"/>
  <c r="L34" i="1" s="1"/>
  <c r="L35" i="1" s="1"/>
  <c r="L36" i="1" s="1"/>
  <c r="AC296" i="1"/>
  <c r="AC297" i="1" s="1"/>
  <c r="AC254" i="1"/>
  <c r="AC255" i="1" s="1"/>
  <c r="F344" i="1"/>
  <c r="K345" i="1"/>
  <c r="AC400" i="1"/>
  <c r="AB401" i="1"/>
  <c r="F19" i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AC378" i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456" i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O66" i="1"/>
  <c r="F65" i="1"/>
  <c r="F12" i="1"/>
  <c r="J13" i="1"/>
  <c r="AC93" i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B411" i="1"/>
  <c r="F38" i="6" l="1"/>
  <c r="C37" i="6"/>
  <c r="G61" i="6"/>
  <c r="AC256" i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98" i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F133" i="1"/>
  <c r="M134" i="1"/>
  <c r="M135" i="1" s="1"/>
  <c r="M136" i="1" s="1"/>
  <c r="O67" i="1"/>
  <c r="O68" i="1" s="1"/>
  <c r="O69" i="1" s="1"/>
  <c r="F66" i="1"/>
  <c r="AC401" i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J14" i="1"/>
  <c r="J15" i="1" s="1"/>
  <c r="J16" i="1" s="1"/>
  <c r="F13" i="1"/>
  <c r="F41" i="1"/>
  <c r="N42" i="1"/>
  <c r="N43" i="1" s="1"/>
  <c r="N44" i="1" s="1"/>
  <c r="N45" i="1" s="1"/>
  <c r="AC351" i="1"/>
  <c r="AB352" i="1"/>
  <c r="C19" i="1"/>
  <c r="D18" i="1"/>
  <c r="E18" i="1" s="1"/>
  <c r="F345" i="1"/>
  <c r="K346" i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F36" i="1"/>
  <c r="L37" i="1"/>
  <c r="L38" i="1" s="1"/>
  <c r="L39" i="1" s="1"/>
  <c r="L40" i="1" s="1"/>
  <c r="AC483" i="1"/>
  <c r="AB484" i="1"/>
  <c r="F39" i="6" l="1"/>
  <c r="C38" i="6"/>
  <c r="G62" i="6"/>
  <c r="F69" i="1"/>
  <c r="O70" i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F40" i="1"/>
  <c r="L41" i="1"/>
  <c r="L42" i="1" s="1"/>
  <c r="L43" i="1" s="1"/>
  <c r="L44" i="1" s="1"/>
  <c r="AC352" i="1"/>
  <c r="AC353" i="1" s="1"/>
  <c r="F16" i="1"/>
  <c r="J17" i="1"/>
  <c r="F136" i="1"/>
  <c r="M137" i="1"/>
  <c r="AC484" i="1"/>
  <c r="AB485" i="1"/>
  <c r="K407" i="1"/>
  <c r="F406" i="1"/>
  <c r="C20" i="1"/>
  <c r="D19" i="1"/>
  <c r="E19" i="1" s="1"/>
  <c r="F45" i="1"/>
  <c r="N46" i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F40" i="6" l="1"/>
  <c r="C39" i="6"/>
  <c r="G63" i="6"/>
  <c r="AC354" i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K408" i="1"/>
  <c r="F407" i="1"/>
  <c r="M138" i="1"/>
  <c r="F137" i="1"/>
  <c r="F464" i="1"/>
  <c r="O465" i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N59" i="1"/>
  <c r="N60" i="1" s="1"/>
  <c r="N61" i="1" s="1"/>
  <c r="F58" i="1"/>
  <c r="C21" i="1"/>
  <c r="D20" i="1"/>
  <c r="E20" i="1"/>
  <c r="AC485" i="1"/>
  <c r="AB486" i="1"/>
  <c r="J18" i="1"/>
  <c r="J19" i="1" s="1"/>
  <c r="J20" i="1" s="1"/>
  <c r="F17" i="1"/>
  <c r="F44" i="1"/>
  <c r="L45" i="1"/>
  <c r="L46" i="1" s="1"/>
  <c r="L47" i="1" s="1"/>
  <c r="L48" i="1" s="1"/>
  <c r="F41" i="6" l="1"/>
  <c r="C40" i="6"/>
  <c r="G64" i="6"/>
  <c r="M139" i="1"/>
  <c r="F138" i="1"/>
  <c r="L49" i="1"/>
  <c r="F48" i="1"/>
  <c r="F20" i="1"/>
  <c r="J21" i="1"/>
  <c r="F61" i="1"/>
  <c r="N62" i="1"/>
  <c r="F408" i="1"/>
  <c r="K409" i="1"/>
  <c r="AC486" i="1"/>
  <c r="AB487" i="1"/>
  <c r="C22" i="1"/>
  <c r="D21" i="1"/>
  <c r="E21" i="1" s="1"/>
  <c r="F42" i="6" l="1"/>
  <c r="C41" i="6"/>
  <c r="G65" i="6"/>
  <c r="C23" i="1"/>
  <c r="D22" i="1"/>
  <c r="E22" i="1" s="1"/>
  <c r="AC487" i="1"/>
  <c r="AB488" i="1"/>
  <c r="N63" i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F62" i="1"/>
  <c r="L50" i="1"/>
  <c r="L51" i="1" s="1"/>
  <c r="L52" i="1" s="1"/>
  <c r="F49" i="1"/>
  <c r="K410" i="1"/>
  <c r="F409" i="1"/>
  <c r="J22" i="1"/>
  <c r="J23" i="1" s="1"/>
  <c r="J24" i="1" s="1"/>
  <c r="J25" i="1" s="1"/>
  <c r="J26" i="1" s="1"/>
  <c r="F21" i="1"/>
  <c r="M140" i="1"/>
  <c r="M141" i="1" s="1"/>
  <c r="M142" i="1" s="1"/>
  <c r="F139" i="1"/>
  <c r="F43" i="6" l="1"/>
  <c r="C42" i="6"/>
  <c r="G66" i="6"/>
  <c r="M143" i="1"/>
  <c r="M144" i="1" s="1"/>
  <c r="M145" i="1" s="1"/>
  <c r="F142" i="1"/>
  <c r="K411" i="1"/>
  <c r="F410" i="1"/>
  <c r="J27" i="1"/>
  <c r="F26" i="1"/>
  <c r="L53" i="1"/>
  <c r="L54" i="1" s="1"/>
  <c r="L55" i="1" s="1"/>
  <c r="F52" i="1"/>
  <c r="AC488" i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D38" i="1"/>
  <c r="AD2" i="1"/>
  <c r="AD53" i="1"/>
  <c r="AD87" i="1"/>
  <c r="B45" i="7"/>
  <c r="B18" i="7"/>
  <c r="B52" i="7"/>
  <c r="AD241" i="1"/>
  <c r="AD287" i="1"/>
  <c r="AD342" i="1"/>
  <c r="B69" i="7"/>
  <c r="B98" i="7"/>
  <c r="B34" i="7"/>
  <c r="C173" i="7"/>
  <c r="C103" i="7"/>
  <c r="B20" i="7"/>
  <c r="C179" i="7"/>
  <c r="C154" i="7"/>
  <c r="C98" i="7"/>
  <c r="AD20" i="1"/>
  <c r="B161" i="7"/>
  <c r="C50" i="7"/>
  <c r="B122" i="7"/>
  <c r="B103" i="7"/>
  <c r="C165" i="7"/>
  <c r="B173" i="7"/>
  <c r="C46" i="7"/>
  <c r="B66" i="7"/>
  <c r="B157" i="7"/>
  <c r="C64" i="7"/>
  <c r="C30" i="7"/>
  <c r="B123" i="7"/>
  <c r="C40" i="7"/>
  <c r="C54" i="7"/>
  <c r="C101" i="7"/>
  <c r="B117" i="7"/>
  <c r="C121" i="7"/>
  <c r="C26" i="7"/>
  <c r="B186" i="7"/>
  <c r="C39" i="7"/>
  <c r="C128" i="7"/>
  <c r="B10" i="7"/>
  <c r="B47" i="7"/>
  <c r="C161" i="7"/>
  <c r="B110" i="7"/>
  <c r="B100" i="7"/>
  <c r="B158" i="7"/>
  <c r="C74" i="7"/>
  <c r="B64" i="7"/>
  <c r="B174" i="7"/>
  <c r="C11" i="7"/>
  <c r="C71" i="7"/>
  <c r="B11" i="7"/>
  <c r="B182" i="7"/>
  <c r="C56" i="7"/>
  <c r="B175" i="7"/>
  <c r="B131" i="7"/>
  <c r="C99" i="7"/>
  <c r="C16" i="7"/>
  <c r="C20" i="7"/>
  <c r="AD451" i="1"/>
  <c r="C117" i="7"/>
  <c r="B130" i="7"/>
  <c r="B62" i="7"/>
  <c r="C200" i="7"/>
  <c r="C135" i="7"/>
  <c r="C151" i="7"/>
  <c r="B74" i="7"/>
  <c r="B109" i="7"/>
  <c r="B76" i="7"/>
  <c r="B152" i="7"/>
  <c r="B59" i="7"/>
  <c r="B116" i="7"/>
  <c r="C43" i="7"/>
  <c r="C190" i="7"/>
  <c r="B199" i="7"/>
  <c r="B14" i="7"/>
  <c r="B44" i="7"/>
  <c r="C84" i="7"/>
  <c r="C149" i="7"/>
  <c r="C113" i="7"/>
  <c r="C141" i="7"/>
  <c r="C162" i="7"/>
  <c r="C124" i="7"/>
  <c r="C82" i="7"/>
  <c r="B111" i="7"/>
  <c r="B113" i="7"/>
  <c r="B63" i="7"/>
  <c r="C31" i="7"/>
  <c r="C63" i="7"/>
  <c r="B187" i="7"/>
  <c r="AD267" i="1"/>
  <c r="B125" i="7"/>
  <c r="C7" i="7"/>
  <c r="C130" i="7"/>
  <c r="C168" i="7"/>
  <c r="B119" i="7"/>
  <c r="C47" i="7"/>
  <c r="B68" i="7"/>
  <c r="C61" i="7"/>
  <c r="B56" i="7"/>
  <c r="AD197" i="1"/>
  <c r="B120" i="7"/>
  <c r="B5" i="7"/>
  <c r="AD70" i="1"/>
  <c r="B8" i="7"/>
  <c r="C142" i="7"/>
  <c r="C27" i="7"/>
  <c r="B124" i="7"/>
  <c r="B150" i="7"/>
  <c r="C24" i="7"/>
  <c r="C37" i="7"/>
  <c r="B99" i="7"/>
  <c r="C131" i="7"/>
  <c r="B41" i="7"/>
  <c r="B82" i="7"/>
  <c r="C89" i="7"/>
  <c r="C85" i="7"/>
  <c r="C186" i="7"/>
  <c r="C100" i="7"/>
  <c r="C67" i="7"/>
  <c r="B193" i="7"/>
  <c r="C116" i="7"/>
  <c r="B147" i="7"/>
  <c r="B144" i="7"/>
  <c r="C199" i="7"/>
  <c r="C195" i="7"/>
  <c r="B148" i="7"/>
  <c r="AD182" i="1"/>
  <c r="C126" i="7"/>
  <c r="C36" i="7"/>
  <c r="B140" i="7"/>
  <c r="B171" i="7"/>
  <c r="C193" i="7"/>
  <c r="C138" i="7"/>
  <c r="C33" i="7"/>
  <c r="C9" i="7"/>
  <c r="B57" i="7"/>
  <c r="B38" i="7"/>
  <c r="C172" i="7"/>
  <c r="B93" i="7"/>
  <c r="C60" i="7"/>
  <c r="C188" i="7"/>
  <c r="C112" i="7"/>
  <c r="B15" i="7"/>
  <c r="C198" i="7"/>
  <c r="C57" i="7"/>
  <c r="B180" i="7"/>
  <c r="C19" i="7"/>
  <c r="B55" i="7"/>
  <c r="B39" i="7"/>
  <c r="C197" i="7"/>
  <c r="AD165" i="1"/>
  <c r="B88" i="7"/>
  <c r="B201" i="7"/>
  <c r="C140" i="7"/>
  <c r="B23" i="7"/>
  <c r="B86" i="7"/>
  <c r="B92" i="7"/>
  <c r="B115" i="7"/>
  <c r="B2" i="7"/>
  <c r="C146" i="7"/>
  <c r="B133" i="7"/>
  <c r="B26" i="7"/>
  <c r="C96" i="7"/>
  <c r="C170" i="7"/>
  <c r="C23" i="7"/>
  <c r="C184" i="7"/>
  <c r="C87" i="7"/>
  <c r="C137" i="7"/>
  <c r="C133" i="7"/>
  <c r="B17" i="7"/>
  <c r="B79" i="7"/>
  <c r="C29" i="7"/>
  <c r="C66" i="7"/>
  <c r="B91" i="7"/>
  <c r="B194" i="7"/>
  <c r="B49" i="7"/>
  <c r="C81" i="7"/>
  <c r="C123" i="7"/>
  <c r="B30" i="7"/>
  <c r="B138" i="7"/>
  <c r="B12" i="7"/>
  <c r="C4" i="7"/>
  <c r="B102" i="7"/>
  <c r="B108" i="7"/>
  <c r="B198" i="7"/>
  <c r="B32" i="7"/>
  <c r="B4" i="7"/>
  <c r="B155" i="7"/>
  <c r="B134" i="7"/>
  <c r="B48" i="7"/>
  <c r="B176" i="7"/>
  <c r="B153" i="7"/>
  <c r="B164" i="7"/>
  <c r="C192" i="7"/>
  <c r="B189" i="7"/>
  <c r="AD107" i="1"/>
  <c r="B60" i="7"/>
  <c r="B87" i="7"/>
  <c r="C196" i="7"/>
  <c r="C88" i="7"/>
  <c r="C111" i="7"/>
  <c r="C80" i="7"/>
  <c r="C171" i="7"/>
  <c r="B61" i="7"/>
  <c r="B105" i="7"/>
  <c r="C6" i="7"/>
  <c r="B95" i="7"/>
  <c r="C13" i="7"/>
  <c r="C21" i="7"/>
  <c r="C169" i="7"/>
  <c r="B19" i="7"/>
  <c r="B114" i="7"/>
  <c r="B80" i="7"/>
  <c r="B9" i="7"/>
  <c r="B81" i="7"/>
  <c r="B143" i="7"/>
  <c r="B159" i="7"/>
  <c r="AD427" i="1"/>
  <c r="B106" i="7"/>
  <c r="B21" i="7"/>
  <c r="C160" i="7"/>
  <c r="C134" i="7"/>
  <c r="B70" i="7"/>
  <c r="C201" i="7"/>
  <c r="C194" i="7"/>
  <c r="C92" i="7"/>
  <c r="B13" i="7"/>
  <c r="C115" i="7"/>
  <c r="B168" i="7"/>
  <c r="B136" i="7"/>
  <c r="C166" i="7"/>
  <c r="C59" i="7"/>
  <c r="C144" i="7"/>
  <c r="C150" i="7"/>
  <c r="B101" i="7"/>
  <c r="B197" i="7"/>
  <c r="C127" i="7"/>
  <c r="C107" i="7"/>
  <c r="B25" i="7"/>
  <c r="C110" i="7"/>
  <c r="B142" i="7"/>
  <c r="B167" i="7"/>
  <c r="B121" i="7"/>
  <c r="B53" i="7"/>
  <c r="B3" i="7"/>
  <c r="B90" i="7"/>
  <c r="B127" i="7"/>
  <c r="C109" i="7"/>
  <c r="C143" i="7"/>
  <c r="C164" i="7"/>
  <c r="C187" i="7"/>
  <c r="C153" i="7"/>
  <c r="C185" i="7"/>
  <c r="B165" i="7"/>
  <c r="B135" i="7"/>
  <c r="B191" i="7"/>
  <c r="B83" i="7"/>
  <c r="C69" i="7"/>
  <c r="B40" i="7"/>
  <c r="B166" i="7"/>
  <c r="B129" i="7"/>
  <c r="C159" i="7"/>
  <c r="C120" i="7"/>
  <c r="C152" i="7"/>
  <c r="B160" i="7"/>
  <c r="C105" i="7"/>
  <c r="C163" i="7"/>
  <c r="B184" i="7"/>
  <c r="C183" i="7"/>
  <c r="B72" i="7"/>
  <c r="B141" i="7"/>
  <c r="C132" i="7"/>
  <c r="B43" i="7"/>
  <c r="C181" i="7"/>
  <c r="B151" i="7"/>
  <c r="B154" i="7"/>
  <c r="C180" i="7"/>
  <c r="AD217" i="1"/>
  <c r="B118" i="7"/>
  <c r="C129" i="7"/>
  <c r="C93" i="7"/>
  <c r="C157" i="7"/>
  <c r="B65" i="7"/>
  <c r="C176" i="7"/>
  <c r="B73" i="7"/>
  <c r="B94" i="7"/>
  <c r="B84" i="7"/>
  <c r="B58" i="7"/>
  <c r="B50" i="7"/>
  <c r="B177" i="7"/>
  <c r="B67" i="7"/>
  <c r="B163" i="7"/>
  <c r="C139" i="7"/>
  <c r="B183" i="7"/>
  <c r="B107" i="7"/>
  <c r="B172" i="7"/>
  <c r="B149" i="7"/>
  <c r="B190" i="7"/>
  <c r="B16" i="7"/>
  <c r="C125" i="7"/>
  <c r="C106" i="7"/>
  <c r="C34" i="7"/>
  <c r="C136" i="7"/>
  <c r="B156" i="7"/>
  <c r="B35" i="7"/>
  <c r="C70" i="7"/>
  <c r="B196" i="7"/>
  <c r="B36" i="7"/>
  <c r="B104" i="7"/>
  <c r="B178" i="7"/>
  <c r="C97" i="7"/>
  <c r="C10" i="7"/>
  <c r="B6" i="7"/>
  <c r="B170" i="7"/>
  <c r="B46" i="7"/>
  <c r="B179" i="7"/>
  <c r="B77" i="7"/>
  <c r="B132" i="7"/>
  <c r="B7" i="7"/>
  <c r="B42" i="7"/>
  <c r="C41" i="7"/>
  <c r="C90" i="7"/>
  <c r="AD134" i="1"/>
  <c r="C102" i="7"/>
  <c r="C95" i="7"/>
  <c r="C191" i="7"/>
  <c r="C155" i="7"/>
  <c r="C17" i="7"/>
  <c r="C76" i="7"/>
  <c r="C118" i="7"/>
  <c r="B195" i="7"/>
  <c r="B37" i="7"/>
  <c r="C86" i="7"/>
  <c r="C79" i="7"/>
  <c r="C119" i="7"/>
  <c r="C177" i="7"/>
  <c r="B54" i="7"/>
  <c r="B126" i="7"/>
  <c r="B22" i="7"/>
  <c r="B33" i="7"/>
  <c r="C3" i="7"/>
  <c r="AD317" i="1"/>
  <c r="B128" i="7"/>
  <c r="C174" i="7"/>
  <c r="B78" i="7"/>
  <c r="C145" i="7"/>
  <c r="C108" i="7"/>
  <c r="C53" i="7"/>
  <c r="C73" i="7"/>
  <c r="C14" i="7"/>
  <c r="C148" i="7"/>
  <c r="C178" i="7"/>
  <c r="C147" i="7"/>
  <c r="C104" i="7"/>
  <c r="B188" i="7"/>
  <c r="C122" i="7"/>
  <c r="C114" i="7"/>
  <c r="B169" i="7"/>
  <c r="B29" i="7"/>
  <c r="B89" i="7"/>
  <c r="B97" i="7"/>
  <c r="B27" i="7"/>
  <c r="B181" i="7"/>
  <c r="C83" i="7"/>
  <c r="AD395" i="1"/>
  <c r="B192" i="7"/>
  <c r="B162" i="7"/>
  <c r="B71" i="7"/>
  <c r="B200" i="7"/>
  <c r="B137" i="7"/>
  <c r="B146" i="7"/>
  <c r="C158" i="7"/>
  <c r="C49" i="7"/>
  <c r="B96" i="7"/>
  <c r="B31" i="7"/>
  <c r="C189" i="7"/>
  <c r="B112" i="7"/>
  <c r="B85" i="7"/>
  <c r="C51" i="7"/>
  <c r="B28" i="7"/>
  <c r="C94" i="7"/>
  <c r="C156" i="7"/>
  <c r="AD369" i="1"/>
  <c r="C175" i="7"/>
  <c r="C78" i="7"/>
  <c r="B185" i="7"/>
  <c r="C77" i="7"/>
  <c r="C44" i="7"/>
  <c r="C182" i="7"/>
  <c r="AD149" i="1"/>
  <c r="B145" i="7"/>
  <c r="B51" i="7"/>
  <c r="B24" i="7"/>
  <c r="C167" i="7"/>
  <c r="C91" i="7"/>
  <c r="B139" i="7"/>
  <c r="C24" i="1"/>
  <c r="D23" i="1"/>
  <c r="E23" i="1" s="1"/>
  <c r="F44" i="6" l="1"/>
  <c r="C43" i="6"/>
  <c r="G67" i="6"/>
  <c r="AD150" i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C28" i="7" s="1"/>
  <c r="D28" i="7" s="1"/>
  <c r="M26" i="4" s="1"/>
  <c r="D185" i="7"/>
  <c r="H185" i="7" s="1"/>
  <c r="D85" i="7"/>
  <c r="H85" i="7" s="1"/>
  <c r="K85" i="7" s="1"/>
  <c r="N85" i="7" s="1"/>
  <c r="D96" i="7"/>
  <c r="H96" i="7" s="1"/>
  <c r="K96" i="7" s="1"/>
  <c r="N96" i="7" s="1"/>
  <c r="Q96" i="7" s="1"/>
  <c r="S96" i="7" s="1"/>
  <c r="D137" i="7"/>
  <c r="H137" i="7" s="1"/>
  <c r="D192" i="7"/>
  <c r="H192" i="7" s="1"/>
  <c r="D27" i="7"/>
  <c r="D169" i="7"/>
  <c r="H169" i="7" s="1"/>
  <c r="K169" i="7" s="1"/>
  <c r="N169" i="7" s="1"/>
  <c r="Q169" i="7" s="1"/>
  <c r="AD318" i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D126" i="7"/>
  <c r="D132" i="7"/>
  <c r="H132" i="7" s="1"/>
  <c r="D170" i="7"/>
  <c r="H170" i="7" s="1"/>
  <c r="D178" i="7"/>
  <c r="H178" i="7" s="1"/>
  <c r="D190" i="7"/>
  <c r="H190" i="7" s="1"/>
  <c r="D183" i="7"/>
  <c r="D177" i="7"/>
  <c r="D94" i="7"/>
  <c r="H94" i="7" s="1"/>
  <c r="AD218" i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D165" i="7"/>
  <c r="D90" i="7"/>
  <c r="H90" i="7" s="1"/>
  <c r="D167" i="7"/>
  <c r="D136" i="7"/>
  <c r="H136" i="7" s="1"/>
  <c r="AD428" i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D9" i="7"/>
  <c r="M10" i="4" s="1"/>
  <c r="E9" i="7" s="1"/>
  <c r="Q96" i="6" s="1"/>
  <c r="D87" i="7"/>
  <c r="D91" i="7"/>
  <c r="H91" i="7" s="1"/>
  <c r="D17" i="7"/>
  <c r="D26" i="7"/>
  <c r="M25" i="4" s="1"/>
  <c r="E26" i="7" s="1"/>
  <c r="Q276" i="6" s="1"/>
  <c r="D115" i="7"/>
  <c r="H115" i="7" s="1"/>
  <c r="D180" i="7"/>
  <c r="H180" i="7" s="1"/>
  <c r="K180" i="7" s="1"/>
  <c r="D140" i="7"/>
  <c r="D148" i="7"/>
  <c r="H148" i="7" s="1"/>
  <c r="D147" i="7"/>
  <c r="H147" i="7" s="1"/>
  <c r="D82" i="7"/>
  <c r="H82" i="7" s="1"/>
  <c r="AD268" i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D63" i="7"/>
  <c r="M80" i="4" s="1"/>
  <c r="D199" i="7"/>
  <c r="D59" i="7"/>
  <c r="M72" i="4" s="1"/>
  <c r="D74" i="7"/>
  <c r="D175" i="7"/>
  <c r="D117" i="7"/>
  <c r="H117" i="7" s="1"/>
  <c r="D123" i="7"/>
  <c r="H123" i="7" s="1"/>
  <c r="D66" i="7"/>
  <c r="M92" i="4" s="1"/>
  <c r="D103" i="7"/>
  <c r="AD21" i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D20" i="7"/>
  <c r="H20" i="7" s="1"/>
  <c r="P383" i="2" s="1"/>
  <c r="D98" i="7"/>
  <c r="AD242" i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88" i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C25" i="1"/>
  <c r="D24" i="1"/>
  <c r="E24" i="1" s="1"/>
  <c r="D24" i="7"/>
  <c r="H24" i="7" s="1"/>
  <c r="P440" i="2" s="1"/>
  <c r="D112" i="7"/>
  <c r="H112" i="7" s="1"/>
  <c r="D200" i="7"/>
  <c r="AD396" i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D97" i="7"/>
  <c r="H97" i="7" s="1"/>
  <c r="D78" i="7"/>
  <c r="H78" i="7" s="1"/>
  <c r="D54" i="7"/>
  <c r="M58" i="4" s="1"/>
  <c r="D77" i="7"/>
  <c r="D6" i="7"/>
  <c r="M7" i="4" s="1"/>
  <c r="E6" i="7" s="1"/>
  <c r="Q58" i="6" s="1"/>
  <c r="D104" i="7"/>
  <c r="H104" i="7" s="1"/>
  <c r="D149" i="7"/>
  <c r="H149" i="7" s="1"/>
  <c r="D50" i="7"/>
  <c r="M53" i="4" s="1"/>
  <c r="E50" i="7" s="1"/>
  <c r="D73" i="7"/>
  <c r="H73" i="7" s="1"/>
  <c r="D43" i="7"/>
  <c r="M44" i="4" s="1"/>
  <c r="E43" i="7" s="1"/>
  <c r="D160" i="7"/>
  <c r="D129" i="7"/>
  <c r="D83" i="7"/>
  <c r="D3" i="7"/>
  <c r="M4" i="4" s="1"/>
  <c r="E3" i="7" s="1"/>
  <c r="Q22" i="6" s="1"/>
  <c r="D142" i="7"/>
  <c r="H142" i="7" s="1"/>
  <c r="K142" i="7" s="1"/>
  <c r="N142" i="7" s="1"/>
  <c r="N501" i="8" s="1"/>
  <c r="D168" i="7"/>
  <c r="H168" i="7" s="1"/>
  <c r="D159" i="7"/>
  <c r="D80" i="7"/>
  <c r="H80" i="7" s="1"/>
  <c r="D105" i="7"/>
  <c r="D60" i="7"/>
  <c r="M74" i="4" s="1"/>
  <c r="D164" i="7"/>
  <c r="D134" i="7"/>
  <c r="D198" i="7"/>
  <c r="H198" i="7" s="1"/>
  <c r="D133" i="7"/>
  <c r="H133" i="7" s="1"/>
  <c r="D92" i="7"/>
  <c r="D201" i="7"/>
  <c r="H201" i="7" s="1"/>
  <c r="D39" i="7"/>
  <c r="H39" i="7" s="1"/>
  <c r="D41" i="7"/>
  <c r="M40" i="4" s="1"/>
  <c r="D120" i="7"/>
  <c r="D187" i="7"/>
  <c r="H187" i="7" s="1"/>
  <c r="D113" i="7"/>
  <c r="H113" i="7" s="1"/>
  <c r="D152" i="7"/>
  <c r="D130" i="7"/>
  <c r="H130" i="7" s="1"/>
  <c r="D158" i="7"/>
  <c r="D47" i="7"/>
  <c r="M49" i="4" s="1"/>
  <c r="E47" i="7" s="1"/>
  <c r="D186" i="7"/>
  <c r="D122" i="7"/>
  <c r="H122" i="7" s="1"/>
  <c r="D69" i="7"/>
  <c r="M102" i="4" s="1"/>
  <c r="AD54" i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F55" i="1"/>
  <c r="L56" i="1"/>
  <c r="F411" i="1"/>
  <c r="K412" i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D139" i="7"/>
  <c r="H139" i="7" s="1"/>
  <c r="D51" i="7"/>
  <c r="H51" i="7" s="1"/>
  <c r="D71" i="7"/>
  <c r="H71" i="7" s="1"/>
  <c r="D89" i="7"/>
  <c r="H89" i="7" s="1"/>
  <c r="D33" i="7"/>
  <c r="M32" i="4" s="1"/>
  <c r="E33" i="7" s="1"/>
  <c r="Q348" i="6" s="1"/>
  <c r="D37" i="7"/>
  <c r="H37" i="7" s="1"/>
  <c r="D179" i="7"/>
  <c r="H179" i="7" s="1"/>
  <c r="D36" i="7"/>
  <c r="H36" i="7" s="1"/>
  <c r="D156" i="7"/>
  <c r="H156" i="7" s="1"/>
  <c r="D172" i="7"/>
  <c r="H172" i="7" s="1"/>
  <c r="D163" i="7"/>
  <c r="H163" i="7" s="1"/>
  <c r="D154" i="7"/>
  <c r="D184" i="7"/>
  <c r="H184" i="7" s="1"/>
  <c r="K184" i="7" s="1"/>
  <c r="N184" i="7" s="1"/>
  <c r="D166" i="7"/>
  <c r="D191" i="7"/>
  <c r="H191" i="7" s="1"/>
  <c r="D53" i="7"/>
  <c r="M56" i="4" s="1"/>
  <c r="D197" i="7"/>
  <c r="H197" i="7" s="1"/>
  <c r="D21" i="7"/>
  <c r="H21" i="7" s="1"/>
  <c r="D143" i="7"/>
  <c r="H143" i="7" s="1"/>
  <c r="D114" i="7"/>
  <c r="H114" i="7" s="1"/>
  <c r="D61" i="7"/>
  <c r="AD108" i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D153" i="7"/>
  <c r="H153" i="7" s="1"/>
  <c r="K153" i="7" s="1"/>
  <c r="N153" i="7" s="1"/>
  <c r="D155" i="7"/>
  <c r="D108" i="7"/>
  <c r="H108" i="7" s="1"/>
  <c r="D138" i="7"/>
  <c r="D49" i="7"/>
  <c r="M52" i="4" s="1"/>
  <c r="E49" i="7" s="1"/>
  <c r="D86" i="7"/>
  <c r="D88" i="7"/>
  <c r="D57" i="7"/>
  <c r="M66" i="4" s="1"/>
  <c r="D193" i="7"/>
  <c r="H193" i="7" s="1"/>
  <c r="K193" i="7" s="1"/>
  <c r="N193" i="7" s="1"/>
  <c r="Q193" i="7" s="1"/>
  <c r="D150" i="7"/>
  <c r="H150" i="7" s="1"/>
  <c r="AD198" i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D111" i="7"/>
  <c r="H111" i="7" s="1"/>
  <c r="K111" i="7" s="1"/>
  <c r="N111" i="7" s="1"/>
  <c r="D44" i="7"/>
  <c r="M45" i="4" s="1"/>
  <c r="E44" i="7" s="1"/>
  <c r="D76" i="7"/>
  <c r="D182" i="7"/>
  <c r="D174" i="7"/>
  <c r="H174" i="7" s="1"/>
  <c r="D100" i="7"/>
  <c r="D10" i="7"/>
  <c r="D173" i="7"/>
  <c r="AD343" i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477" i="1"/>
  <c r="B75" i="7"/>
  <c r="D145" i="7"/>
  <c r="H145" i="7" s="1"/>
  <c r="AD370" i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D31" i="7"/>
  <c r="H31" i="7" s="1"/>
  <c r="K31" i="7" s="1"/>
  <c r="R8" i="5" s="1"/>
  <c r="D146" i="7"/>
  <c r="D162" i="7"/>
  <c r="H162" i="7" s="1"/>
  <c r="D181" i="7"/>
  <c r="H181" i="7" s="1"/>
  <c r="D29" i="7"/>
  <c r="M28" i="4" s="1"/>
  <c r="E29" i="7" s="1"/>
  <c r="Q312" i="6" s="1"/>
  <c r="D188" i="7"/>
  <c r="H188" i="7" s="1"/>
  <c r="D128" i="7"/>
  <c r="H128" i="7" s="1"/>
  <c r="D195" i="7"/>
  <c r="AD135" i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D7" i="7"/>
  <c r="H7" i="7" s="1"/>
  <c r="P98" i="2" s="1"/>
  <c r="D46" i="7"/>
  <c r="M48" i="4" s="1"/>
  <c r="E46" i="7" s="1"/>
  <c r="D196" i="7"/>
  <c r="H196" i="7" s="1"/>
  <c r="D16" i="7"/>
  <c r="M16" i="4" s="1"/>
  <c r="E16" i="7" s="1"/>
  <c r="Q168" i="6" s="1"/>
  <c r="D107" i="7"/>
  <c r="H107" i="7" s="1"/>
  <c r="K107" i="7" s="1"/>
  <c r="D67" i="7"/>
  <c r="M96" i="4" s="1"/>
  <c r="D84" i="7"/>
  <c r="D118" i="7"/>
  <c r="D151" i="7"/>
  <c r="H151" i="7" s="1"/>
  <c r="K151" i="7" s="1"/>
  <c r="D141" i="7"/>
  <c r="H141" i="7" s="1"/>
  <c r="D40" i="7"/>
  <c r="D135" i="7"/>
  <c r="D127" i="7"/>
  <c r="H127" i="7" s="1"/>
  <c r="D121" i="7"/>
  <c r="D101" i="7"/>
  <c r="D13" i="7"/>
  <c r="M13" i="4" s="1"/>
  <c r="E13" i="7" s="1"/>
  <c r="Q132" i="6" s="1"/>
  <c r="D70" i="7"/>
  <c r="M106" i="4" s="1"/>
  <c r="D106" i="7"/>
  <c r="H106" i="7" s="1"/>
  <c r="D81" i="7"/>
  <c r="D19" i="7"/>
  <c r="M19" i="4" s="1"/>
  <c r="E19" i="7" s="1"/>
  <c r="Q204" i="6" s="1"/>
  <c r="D95" i="7"/>
  <c r="H95" i="7" s="1"/>
  <c r="D189" i="7"/>
  <c r="H189" i="7" s="1"/>
  <c r="K189" i="7" s="1"/>
  <c r="N189" i="7" s="1"/>
  <c r="D176" i="7"/>
  <c r="H176" i="7" s="1"/>
  <c r="K176" i="7" s="1"/>
  <c r="N176" i="7" s="1"/>
  <c r="Q176" i="7" s="1"/>
  <c r="S176" i="7" s="1"/>
  <c r="D4" i="7"/>
  <c r="D102" i="7"/>
  <c r="H102" i="7" s="1"/>
  <c r="D30" i="7"/>
  <c r="M29" i="4" s="1"/>
  <c r="E30" i="7" s="1"/>
  <c r="Q322" i="6" s="1"/>
  <c r="D194" i="7"/>
  <c r="D79" i="7"/>
  <c r="H79" i="7" s="1"/>
  <c r="D23" i="7"/>
  <c r="M22" i="4" s="1"/>
  <c r="E23" i="7" s="1"/>
  <c r="Q240" i="6" s="1"/>
  <c r="AD166" i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D93" i="7"/>
  <c r="D171" i="7"/>
  <c r="H171" i="7" s="1"/>
  <c r="K171" i="7" s="1"/>
  <c r="N171" i="7" s="1"/>
  <c r="AD183" i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D144" i="7"/>
  <c r="H144" i="7" s="1"/>
  <c r="K144" i="7" s="1"/>
  <c r="N144" i="7" s="1"/>
  <c r="D99" i="7"/>
  <c r="H99" i="7" s="1"/>
  <c r="D124" i="7"/>
  <c r="H124" i="7" s="1"/>
  <c r="AD71" i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D56" i="7"/>
  <c r="M64" i="4" s="1"/>
  <c r="D119" i="7"/>
  <c r="H119" i="7" s="1"/>
  <c r="K119" i="7" s="1"/>
  <c r="N119" i="7" s="1"/>
  <c r="D125" i="7"/>
  <c r="H125" i="7" s="1"/>
  <c r="K125" i="7" s="1"/>
  <c r="N125" i="7" s="1"/>
  <c r="Q125" i="7" s="1"/>
  <c r="D14" i="7"/>
  <c r="H14" i="7" s="1"/>
  <c r="P237" i="2" s="1"/>
  <c r="D116" i="7"/>
  <c r="H116" i="7" s="1"/>
  <c r="D109" i="7"/>
  <c r="H109" i="7" s="1"/>
  <c r="K109" i="7" s="1"/>
  <c r="N109" i="7" s="1"/>
  <c r="AD452" i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D131" i="7"/>
  <c r="D11" i="7"/>
  <c r="H11" i="7" s="1"/>
  <c r="D64" i="7"/>
  <c r="M84" i="4" s="1"/>
  <c r="D110" i="7"/>
  <c r="H110" i="7" s="1"/>
  <c r="D157" i="7"/>
  <c r="H157" i="7" s="1"/>
  <c r="D161" i="7"/>
  <c r="H161" i="7" s="1"/>
  <c r="D34" i="7"/>
  <c r="M33" i="4" s="1"/>
  <c r="E34" i="7" s="1"/>
  <c r="Q358" i="6" s="1"/>
  <c r="AD288" i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9" i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F27" i="1"/>
  <c r="J28" i="1"/>
  <c r="J29" i="1" s="1"/>
  <c r="J30" i="1" s="1"/>
  <c r="F145" i="1"/>
  <c r="M146" i="1"/>
  <c r="M147" i="1" s="1"/>
  <c r="M148" i="1" s="1"/>
  <c r="F45" i="6" l="1"/>
  <c r="C44" i="6"/>
  <c r="G68" i="6"/>
  <c r="C48" i="7"/>
  <c r="D48" i="7" s="1"/>
  <c r="M50" i="4" s="1"/>
  <c r="C18" i="7"/>
  <c r="D18" i="7" s="1"/>
  <c r="M17" i="4" s="1"/>
  <c r="H84" i="7"/>
  <c r="K84" i="7" s="1"/>
  <c r="H43" i="7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C55" i="7"/>
  <c r="D55" i="7" s="1"/>
  <c r="M60" i="4" s="1"/>
  <c r="C72" i="7"/>
  <c r="K99" i="7"/>
  <c r="N99" i="7" s="1"/>
  <c r="K137" i="7"/>
  <c r="N137" i="7" s="1"/>
  <c r="K198" i="7"/>
  <c r="N198" i="7" s="1"/>
  <c r="Q198" i="7" s="1"/>
  <c r="K185" i="7"/>
  <c r="K192" i="7"/>
  <c r="N192" i="7" s="1"/>
  <c r="K157" i="7"/>
  <c r="N157" i="7" s="1"/>
  <c r="Q157" i="7" s="1"/>
  <c r="S157" i="7" s="1"/>
  <c r="N151" i="7"/>
  <c r="Q151" i="7" s="1"/>
  <c r="H46" i="7"/>
  <c r="P585" i="2" s="1"/>
  <c r="C25" i="7"/>
  <c r="D25" i="7" s="1"/>
  <c r="M23" i="4" s="1"/>
  <c r="K143" i="7"/>
  <c r="N143" i="7" s="1"/>
  <c r="N531" i="8" s="1"/>
  <c r="N532" i="8" s="1"/>
  <c r="N533" i="8" s="1"/>
  <c r="N534" i="8" s="1"/>
  <c r="N535" i="8" s="1"/>
  <c r="N536" i="8" s="1"/>
  <c r="N537" i="8" s="1"/>
  <c r="N538" i="8" s="1"/>
  <c r="N539" i="8" s="1"/>
  <c r="N540" i="8" s="1"/>
  <c r="N541" i="8" s="1"/>
  <c r="N542" i="8" s="1"/>
  <c r="N543" i="8" s="1"/>
  <c r="N544" i="8" s="1"/>
  <c r="N545" i="8" s="1"/>
  <c r="N546" i="8" s="1"/>
  <c r="N547" i="8" s="1"/>
  <c r="N548" i="8" s="1"/>
  <c r="N549" i="8" s="1"/>
  <c r="N550" i="8" s="1"/>
  <c r="N551" i="8" s="1"/>
  <c r="N552" i="8" s="1"/>
  <c r="N553" i="8" s="1"/>
  <c r="N554" i="8" s="1"/>
  <c r="N555" i="8" s="1"/>
  <c r="N556" i="8" s="1"/>
  <c r="N557" i="8" s="1"/>
  <c r="N558" i="8" s="1"/>
  <c r="K197" i="7"/>
  <c r="N197" i="7" s="1"/>
  <c r="K163" i="7"/>
  <c r="K156" i="7"/>
  <c r="N156" i="7" s="1"/>
  <c r="Q156" i="7" s="1"/>
  <c r="K89" i="7"/>
  <c r="N89" i="7" s="1"/>
  <c r="Q89" i="7" s="1"/>
  <c r="S89" i="7" s="1"/>
  <c r="H158" i="7"/>
  <c r="K158" i="7" s="1"/>
  <c r="K113" i="7"/>
  <c r="H92" i="7"/>
  <c r="K92" i="7" s="1"/>
  <c r="N92" i="7" s="1"/>
  <c r="K73" i="7"/>
  <c r="N73" i="7" s="1"/>
  <c r="C5" i="7"/>
  <c r="D5" i="7" s="1"/>
  <c r="M5" i="4" s="1"/>
  <c r="M6" i="4" s="1"/>
  <c r="K148" i="7"/>
  <c r="N148" i="7" s="1"/>
  <c r="Q148" i="7" s="1"/>
  <c r="N180" i="7"/>
  <c r="Q180" i="7" s="1"/>
  <c r="S169" i="7"/>
  <c r="K11" i="7"/>
  <c r="R2" i="5" s="1"/>
  <c r="Q119" i="7"/>
  <c r="S119" i="7" s="1"/>
  <c r="K79" i="7"/>
  <c r="N79" i="7" s="1"/>
  <c r="K102" i="7"/>
  <c r="N102" i="7" s="1"/>
  <c r="Q102" i="7" s="1"/>
  <c r="S102" i="7" s="1"/>
  <c r="K95" i="7"/>
  <c r="N95" i="7" s="1"/>
  <c r="K127" i="7"/>
  <c r="C58" i="7"/>
  <c r="D58" i="7" s="1"/>
  <c r="M68" i="4" s="1"/>
  <c r="H182" i="7"/>
  <c r="K182" i="7" s="1"/>
  <c r="H155" i="7"/>
  <c r="K155" i="7" s="1"/>
  <c r="N155" i="7" s="1"/>
  <c r="H166" i="7"/>
  <c r="K166" i="7" s="1"/>
  <c r="H154" i="7"/>
  <c r="K154" i="7" s="1"/>
  <c r="N154" i="7" s="1"/>
  <c r="K51" i="7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K39" i="7"/>
  <c r="N39" i="7" s="1"/>
  <c r="K123" i="7"/>
  <c r="N123" i="7" s="1"/>
  <c r="Q123" i="7" s="1"/>
  <c r="K82" i="7"/>
  <c r="N82" i="7" s="1"/>
  <c r="C42" i="7"/>
  <c r="D42" i="7" s="1"/>
  <c r="M42" i="4" s="1"/>
  <c r="M43" i="4" s="1"/>
  <c r="E42" i="7" s="1"/>
  <c r="Q85" i="7"/>
  <c r="S85" i="7" s="1"/>
  <c r="K161" i="7"/>
  <c r="N161" i="7" s="1"/>
  <c r="Q161" i="7" s="1"/>
  <c r="K110" i="7"/>
  <c r="N110" i="7" s="1"/>
  <c r="Q110" i="7" s="1"/>
  <c r="K174" i="7"/>
  <c r="N174" i="7" s="1"/>
  <c r="Q174" i="7" s="1"/>
  <c r="K108" i="7"/>
  <c r="N108" i="7" s="1"/>
  <c r="Q108" i="7" s="1"/>
  <c r="K114" i="7"/>
  <c r="K21" i="7"/>
  <c r="R5" i="5" s="1"/>
  <c r="R6" i="5" s="1"/>
  <c r="R7" i="5" s="1"/>
  <c r="K172" i="7"/>
  <c r="N172" i="7" s="1"/>
  <c r="K36" i="7"/>
  <c r="N36" i="7" s="1"/>
  <c r="K71" i="7"/>
  <c r="K122" i="7"/>
  <c r="N122" i="7" s="1"/>
  <c r="K106" i="7"/>
  <c r="N106" i="7" s="1"/>
  <c r="Q106" i="7" s="1"/>
  <c r="K141" i="7"/>
  <c r="N141" i="7" s="1"/>
  <c r="Q141" i="7" s="1"/>
  <c r="K162" i="7"/>
  <c r="N162" i="7" s="1"/>
  <c r="K80" i="7"/>
  <c r="H83" i="7"/>
  <c r="K83" i="7" s="1"/>
  <c r="N83" i="7" s="1"/>
  <c r="Q83" i="7" s="1"/>
  <c r="S83" i="7" s="1"/>
  <c r="H77" i="7"/>
  <c r="K77" i="7" s="1"/>
  <c r="K97" i="7"/>
  <c r="N97" i="7" s="1"/>
  <c r="H200" i="7"/>
  <c r="K200" i="7" s="1"/>
  <c r="N200" i="7" s="1"/>
  <c r="Q200" i="7" s="1"/>
  <c r="S200" i="7" s="1"/>
  <c r="K147" i="7"/>
  <c r="N147" i="7" s="1"/>
  <c r="K90" i="7"/>
  <c r="N90" i="7" s="1"/>
  <c r="H165" i="7"/>
  <c r="K165" i="7" s="1"/>
  <c r="N165" i="7" s="1"/>
  <c r="K94" i="7"/>
  <c r="H177" i="7"/>
  <c r="K177" i="7" s="1"/>
  <c r="K188" i="7"/>
  <c r="N188" i="7" s="1"/>
  <c r="K201" i="7"/>
  <c r="N201" i="7" s="1"/>
  <c r="Q201" i="7" s="1"/>
  <c r="S201" i="7" s="1"/>
  <c r="K117" i="7"/>
  <c r="N117" i="7" s="1"/>
  <c r="K170" i="7"/>
  <c r="N170" i="7" s="1"/>
  <c r="Q170" i="7" s="1"/>
  <c r="S170" i="7" s="1"/>
  <c r="K37" i="7"/>
  <c r="N37" i="7" s="1"/>
  <c r="K130" i="7"/>
  <c r="N130" i="7" s="1"/>
  <c r="K133" i="7"/>
  <c r="N133" i="7" s="1"/>
  <c r="Q133" i="7" s="1"/>
  <c r="S133" i="7" s="1"/>
  <c r="K168" i="7"/>
  <c r="N168" i="7" s="1"/>
  <c r="Q168" i="7" s="1"/>
  <c r="K181" i="7"/>
  <c r="N181" i="7" s="1"/>
  <c r="R9" i="5"/>
  <c r="R10" i="5" s="1"/>
  <c r="M51" i="4"/>
  <c r="E48" i="7" s="1"/>
  <c r="K190" i="7"/>
  <c r="N190" i="7" s="1"/>
  <c r="Q171" i="7"/>
  <c r="S171" i="7" s="1"/>
  <c r="N107" i="7"/>
  <c r="Q107" i="7" s="1"/>
  <c r="S107" i="7" s="1"/>
  <c r="S156" i="7"/>
  <c r="K178" i="7"/>
  <c r="N178" i="7" s="1"/>
  <c r="Q359" i="6"/>
  <c r="Q360" i="6" s="1"/>
  <c r="Q361" i="6" s="1"/>
  <c r="Q362" i="6" s="1"/>
  <c r="Q363" i="6" s="1"/>
  <c r="Q109" i="7"/>
  <c r="S109" i="7" s="1"/>
  <c r="P238" i="2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M65" i="4"/>
  <c r="E56" i="7" s="1"/>
  <c r="H56" i="7" s="1"/>
  <c r="Q241" i="6"/>
  <c r="Q242" i="6" s="1"/>
  <c r="Q243" i="6" s="1"/>
  <c r="Q244" i="6" s="1"/>
  <c r="Q245" i="6" s="1"/>
  <c r="Q246" i="6" s="1"/>
  <c r="Q247" i="6" s="1"/>
  <c r="Q248" i="6" s="1"/>
  <c r="Q249" i="6" s="1"/>
  <c r="Q323" i="6"/>
  <c r="Q324" i="6" s="1"/>
  <c r="Q325" i="6" s="1"/>
  <c r="Q326" i="6" s="1"/>
  <c r="Q327" i="6" s="1"/>
  <c r="K128" i="7"/>
  <c r="N128" i="7" s="1"/>
  <c r="Q128" i="7" s="1"/>
  <c r="S128" i="7" s="1"/>
  <c r="Q313" i="6"/>
  <c r="Q314" i="6" s="1"/>
  <c r="Q315" i="6" s="1"/>
  <c r="Q316" i="6" s="1"/>
  <c r="Q317" i="6" s="1"/>
  <c r="Q318" i="6" s="1"/>
  <c r="Q319" i="6" s="1"/>
  <c r="Q320" i="6" s="1"/>
  <c r="Q321" i="6" s="1"/>
  <c r="H146" i="7"/>
  <c r="K146" i="7" s="1"/>
  <c r="H100" i="7"/>
  <c r="H76" i="7"/>
  <c r="S193" i="7"/>
  <c r="H88" i="7"/>
  <c r="H86" i="7"/>
  <c r="H49" i="7"/>
  <c r="N114" i="7"/>
  <c r="Q114" i="7" s="1"/>
  <c r="S114" i="7" s="1"/>
  <c r="N163" i="7"/>
  <c r="Q163" i="7" s="1"/>
  <c r="N71" i="7"/>
  <c r="N352" i="8" s="1"/>
  <c r="C12" i="7"/>
  <c r="H186" i="7"/>
  <c r="K186" i="7" s="1"/>
  <c r="H47" i="7"/>
  <c r="N113" i="7"/>
  <c r="Q113" i="7" s="1"/>
  <c r="H120" i="7"/>
  <c r="K120" i="7" s="1"/>
  <c r="M41" i="4"/>
  <c r="E41" i="7" s="1"/>
  <c r="N80" i="7"/>
  <c r="Q80" i="7" s="1"/>
  <c r="H159" i="7"/>
  <c r="K159" i="7" s="1"/>
  <c r="H103" i="7"/>
  <c r="K103" i="7" s="1"/>
  <c r="H199" i="7"/>
  <c r="K199" i="7" s="1"/>
  <c r="Q82" i="7"/>
  <c r="S82" i="7" s="1"/>
  <c r="H140" i="7"/>
  <c r="K140" i="7" s="1"/>
  <c r="N140" i="7" s="1"/>
  <c r="Q140" i="7" s="1"/>
  <c r="K115" i="7"/>
  <c r="N115" i="7" s="1"/>
  <c r="H87" i="7"/>
  <c r="K87" i="7" s="1"/>
  <c r="Q97" i="6"/>
  <c r="Q98" i="6" s="1"/>
  <c r="Q99" i="6" s="1"/>
  <c r="Q100" i="6" s="1"/>
  <c r="Q101" i="6" s="1"/>
  <c r="Q102" i="6" s="1"/>
  <c r="Q103" i="6" s="1"/>
  <c r="Q104" i="6" s="1"/>
  <c r="Q105" i="6" s="1"/>
  <c r="K136" i="7"/>
  <c r="N136" i="7" s="1"/>
  <c r="H167" i="7"/>
  <c r="K167" i="7" s="1"/>
  <c r="H183" i="7"/>
  <c r="K183" i="7" s="1"/>
  <c r="K132" i="7"/>
  <c r="H27" i="7"/>
  <c r="M149" i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F148" i="1"/>
  <c r="C8" i="7"/>
  <c r="M85" i="4"/>
  <c r="M86" i="4" s="1"/>
  <c r="M87" i="4" s="1"/>
  <c r="H131" i="7"/>
  <c r="K131" i="7" s="1"/>
  <c r="N131" i="7" s="1"/>
  <c r="K116" i="7"/>
  <c r="N116" i="7" s="1"/>
  <c r="Q116" i="7" s="1"/>
  <c r="S116" i="7" s="1"/>
  <c r="S125" i="7"/>
  <c r="C15" i="7"/>
  <c r="K124" i="7"/>
  <c r="Q144" i="7"/>
  <c r="S144" i="7" s="1"/>
  <c r="C35" i="7"/>
  <c r="H93" i="7"/>
  <c r="K93" i="7" s="1"/>
  <c r="N93" i="7" s="1"/>
  <c r="H194" i="7"/>
  <c r="H4" i="7"/>
  <c r="Q189" i="7"/>
  <c r="S189" i="7" s="1"/>
  <c r="Q205" i="6"/>
  <c r="Q206" i="6" s="1"/>
  <c r="Q207" i="6" s="1"/>
  <c r="Q208" i="6" s="1"/>
  <c r="Q209" i="6" s="1"/>
  <c r="Q210" i="6" s="1"/>
  <c r="Q211" i="6" s="1"/>
  <c r="Q212" i="6" s="1"/>
  <c r="Q213" i="6" s="1"/>
  <c r="M107" i="4"/>
  <c r="M108" i="4" s="1"/>
  <c r="M109" i="4" s="1"/>
  <c r="H101" i="7"/>
  <c r="K101" i="7" s="1"/>
  <c r="N101" i="7" s="1"/>
  <c r="H121" i="7"/>
  <c r="N127" i="7"/>
  <c r="Q127" i="7" s="1"/>
  <c r="H135" i="7"/>
  <c r="H40" i="7"/>
  <c r="H118" i="7"/>
  <c r="K118" i="7" s="1"/>
  <c r="N118" i="7" s="1"/>
  <c r="M97" i="4"/>
  <c r="M98" i="4" s="1"/>
  <c r="M99" i="4" s="1"/>
  <c r="K196" i="7"/>
  <c r="H195" i="7"/>
  <c r="K145" i="7"/>
  <c r="N145" i="7" s="1"/>
  <c r="AD478" i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H173" i="7"/>
  <c r="Q111" i="7"/>
  <c r="S111" i="7" s="1"/>
  <c r="C38" i="7"/>
  <c r="K150" i="7"/>
  <c r="N150" i="7" s="1"/>
  <c r="M61" i="4"/>
  <c r="M62" i="4" s="1"/>
  <c r="M63" i="4" s="1"/>
  <c r="H138" i="7"/>
  <c r="Q153" i="7"/>
  <c r="S153" i="7" s="1"/>
  <c r="C22" i="7"/>
  <c r="H61" i="7"/>
  <c r="K61" i="7" s="1"/>
  <c r="R35" i="5" s="1"/>
  <c r="K191" i="7"/>
  <c r="N191" i="7" s="1"/>
  <c r="Q184" i="7"/>
  <c r="S184" i="7" s="1"/>
  <c r="K179" i="7"/>
  <c r="N179" i="7" s="1"/>
  <c r="K139" i="7"/>
  <c r="N139" i="7" s="1"/>
  <c r="H152" i="7"/>
  <c r="K187" i="7"/>
  <c r="N187" i="7" s="1"/>
  <c r="Q187" i="7" s="1"/>
  <c r="H134" i="7"/>
  <c r="H164" i="7"/>
  <c r="H105" i="7"/>
  <c r="K105" i="7" s="1"/>
  <c r="Q23" i="6"/>
  <c r="Q24" i="6" s="1"/>
  <c r="Q25" i="6" s="1"/>
  <c r="Q26" i="6" s="1"/>
  <c r="Q27" i="6" s="1"/>
  <c r="Q28" i="6" s="1"/>
  <c r="Q29" i="6" s="1"/>
  <c r="Q30" i="6" s="1"/>
  <c r="Q31" i="6" s="1"/>
  <c r="H129" i="7"/>
  <c r="H160" i="7"/>
  <c r="K149" i="7"/>
  <c r="N149" i="7" s="1"/>
  <c r="N559" i="8" s="1"/>
  <c r="K104" i="7"/>
  <c r="N104" i="7" s="1"/>
  <c r="Q104" i="7" s="1"/>
  <c r="K78" i="7"/>
  <c r="N78" i="7" s="1"/>
  <c r="K112" i="7"/>
  <c r="N112" i="7" s="1"/>
  <c r="C45" i="7"/>
  <c r="H98" i="7"/>
  <c r="K98" i="7" s="1"/>
  <c r="N98" i="7" s="1"/>
  <c r="P384" i="2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I20" i="7" s="1"/>
  <c r="M93" i="4"/>
  <c r="M94" i="4" s="1"/>
  <c r="M95" i="4" s="1"/>
  <c r="H175" i="7"/>
  <c r="H74" i="7"/>
  <c r="M81" i="4"/>
  <c r="M82" i="4" s="1"/>
  <c r="M83" i="4" s="1"/>
  <c r="K91" i="7"/>
  <c r="N91" i="7" s="1"/>
  <c r="D72" i="7"/>
  <c r="M110" i="4" s="1"/>
  <c r="H126" i="7"/>
  <c r="Q133" i="6"/>
  <c r="Q134" i="6" s="1"/>
  <c r="Q135" i="6" s="1"/>
  <c r="Q136" i="6" s="1"/>
  <c r="Q137" i="6" s="1"/>
  <c r="Q138" i="6" s="1"/>
  <c r="Q139" i="6" s="1"/>
  <c r="Q140" i="6" s="1"/>
  <c r="Q141" i="6" s="1"/>
  <c r="M24" i="4"/>
  <c r="E25" i="7" s="1"/>
  <c r="Q256" i="6" s="1"/>
  <c r="Q169" i="6"/>
  <c r="Q170" i="6" s="1"/>
  <c r="Q171" i="6" s="1"/>
  <c r="Q172" i="6" s="1"/>
  <c r="Q173" i="6" s="1"/>
  <c r="Q174" i="6" s="1"/>
  <c r="Q175" i="6" s="1"/>
  <c r="Q176" i="6" s="1"/>
  <c r="Q177" i="6" s="1"/>
  <c r="P586" i="2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99" i="2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M57" i="4"/>
  <c r="E53" i="7" s="1"/>
  <c r="H53" i="7" s="1"/>
  <c r="P713" i="2" s="1"/>
  <c r="M69" i="4"/>
  <c r="M70" i="4" s="1"/>
  <c r="M71" i="4" s="1"/>
  <c r="Q349" i="6"/>
  <c r="Q350" i="6" s="1"/>
  <c r="Q351" i="6" s="1"/>
  <c r="Q352" i="6" s="1"/>
  <c r="Q353" i="6" s="1"/>
  <c r="Q354" i="6" s="1"/>
  <c r="Q355" i="6" s="1"/>
  <c r="Q356" i="6" s="1"/>
  <c r="Q357" i="6" s="1"/>
  <c r="F56" i="1"/>
  <c r="L57" i="1"/>
  <c r="M75" i="4"/>
  <c r="E60" i="7" s="1"/>
  <c r="N502" i="8"/>
  <c r="N503" i="8" s="1"/>
  <c r="N504" i="8" s="1"/>
  <c r="N505" i="8" s="1"/>
  <c r="N506" i="8" s="1"/>
  <c r="N507" i="8" s="1"/>
  <c r="N508" i="8" s="1"/>
  <c r="N509" i="8" s="1"/>
  <c r="N510" i="8" s="1"/>
  <c r="N511" i="8" s="1"/>
  <c r="N512" i="8" s="1"/>
  <c r="N513" i="8" s="1"/>
  <c r="N514" i="8" s="1"/>
  <c r="N515" i="8" s="1"/>
  <c r="N516" i="8" s="1"/>
  <c r="N517" i="8" s="1"/>
  <c r="N518" i="8" s="1"/>
  <c r="N519" i="8" s="1"/>
  <c r="N520" i="8" s="1"/>
  <c r="N521" i="8" s="1"/>
  <c r="N522" i="8" s="1"/>
  <c r="N523" i="8" s="1"/>
  <c r="N524" i="8" s="1"/>
  <c r="N525" i="8" s="1"/>
  <c r="N526" i="8" s="1"/>
  <c r="N527" i="8" s="1"/>
  <c r="N528" i="8" s="1"/>
  <c r="N529" i="8" s="1"/>
  <c r="N530" i="8" s="1"/>
  <c r="P441" i="2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C26" i="1"/>
  <c r="D25" i="1"/>
  <c r="E25" i="1" s="1"/>
  <c r="Q277" i="6"/>
  <c r="Q278" i="6" s="1"/>
  <c r="Q279" i="6" s="1"/>
  <c r="Q280" i="6" s="1"/>
  <c r="Q281" i="6" s="1"/>
  <c r="Q282" i="6" s="1"/>
  <c r="Q283" i="6" s="1"/>
  <c r="Q284" i="6" s="1"/>
  <c r="Q285" i="6" s="1"/>
  <c r="J31" i="1"/>
  <c r="F30" i="1"/>
  <c r="C52" i="7"/>
  <c r="C32" i="7"/>
  <c r="H81" i="7"/>
  <c r="K81" i="7" s="1"/>
  <c r="N81" i="7" s="1"/>
  <c r="N413" i="8" s="1"/>
  <c r="C2" i="7"/>
  <c r="M18" i="4"/>
  <c r="E18" i="7" s="1"/>
  <c r="H44" i="7"/>
  <c r="M67" i="4"/>
  <c r="E57" i="7" s="1"/>
  <c r="M27" i="4"/>
  <c r="E28" i="7" s="1"/>
  <c r="M103" i="4"/>
  <c r="M104" i="4" s="1"/>
  <c r="M105" i="4" s="1"/>
  <c r="H50" i="7"/>
  <c r="P681" i="2" s="1"/>
  <c r="Q59" i="6"/>
  <c r="Q60" i="6" s="1"/>
  <c r="Q61" i="6" s="1"/>
  <c r="Q62" i="6" s="1"/>
  <c r="Q63" i="6" s="1"/>
  <c r="Q64" i="6" s="1"/>
  <c r="Q65" i="6" s="1"/>
  <c r="Q66" i="6" s="1"/>
  <c r="Q67" i="6" s="1"/>
  <c r="M59" i="4"/>
  <c r="E54" i="7" s="1"/>
  <c r="M73" i="4"/>
  <c r="E59" i="7" s="1"/>
  <c r="Q122" i="7" l="1"/>
  <c r="S122" i="7" s="1"/>
  <c r="F46" i="6"/>
  <c r="C45" i="6"/>
  <c r="G69" i="6"/>
  <c r="Q91" i="7"/>
  <c r="Q147" i="7"/>
  <c r="S147" i="7" s="1"/>
  <c r="Q73" i="7"/>
  <c r="S73" i="7" s="1"/>
  <c r="F23" i="7"/>
  <c r="R358" i="6"/>
  <c r="R359" i="6" s="1"/>
  <c r="R360" i="6" s="1"/>
  <c r="R361" i="6" s="1"/>
  <c r="R362" i="6" s="1"/>
  <c r="R363" i="6" s="1"/>
  <c r="Q197" i="7"/>
  <c r="S197" i="7" s="1"/>
  <c r="Q237" i="2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S151" i="7"/>
  <c r="R58" i="6"/>
  <c r="R59" i="6" s="1"/>
  <c r="R60" i="6" s="1"/>
  <c r="R61" i="6" s="1"/>
  <c r="R62" i="6" s="1"/>
  <c r="R63" i="6" s="1"/>
  <c r="R64" i="6" s="1"/>
  <c r="R65" i="6" s="1"/>
  <c r="R66" i="6" s="1"/>
  <c r="R67" i="6" s="1"/>
  <c r="E55" i="7"/>
  <c r="F34" i="7"/>
  <c r="S161" i="7"/>
  <c r="Q162" i="7"/>
  <c r="S162" i="7" s="1"/>
  <c r="E5" i="7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R240" i="6"/>
  <c r="R241" i="6" s="1"/>
  <c r="R242" i="6" s="1"/>
  <c r="R243" i="6" s="1"/>
  <c r="R244" i="6" s="1"/>
  <c r="R245" i="6" s="1"/>
  <c r="R246" i="6" s="1"/>
  <c r="R247" i="6" s="1"/>
  <c r="R248" i="6" s="1"/>
  <c r="R249" i="6" s="1"/>
  <c r="E67" i="7"/>
  <c r="E70" i="7"/>
  <c r="S141" i="7"/>
  <c r="N84" i="7"/>
  <c r="Q84" i="7" s="1"/>
  <c r="S84" i="7" s="1"/>
  <c r="Q181" i="7"/>
  <c r="S181" i="7" s="1"/>
  <c r="Q37" i="7"/>
  <c r="S37" i="7" s="1"/>
  <c r="O143" i="7"/>
  <c r="S180" i="7"/>
  <c r="S148" i="7"/>
  <c r="Q39" i="7"/>
  <c r="S39" i="7" s="1"/>
  <c r="Q192" i="7"/>
  <c r="S192" i="7" s="1"/>
  <c r="F6" i="7"/>
  <c r="I24" i="7"/>
  <c r="R348" i="6"/>
  <c r="R349" i="6" s="1"/>
  <c r="R350" i="6" s="1"/>
  <c r="R351" i="6" s="1"/>
  <c r="R352" i="6" s="1"/>
  <c r="R353" i="6" s="1"/>
  <c r="R354" i="6" s="1"/>
  <c r="R355" i="6" s="1"/>
  <c r="R356" i="6" s="1"/>
  <c r="R357" i="6" s="1"/>
  <c r="F16" i="7"/>
  <c r="E63" i="7"/>
  <c r="H63" i="7" s="1"/>
  <c r="K63" i="7" s="1"/>
  <c r="E64" i="7"/>
  <c r="F30" i="7"/>
  <c r="F33" i="7"/>
  <c r="O531" i="8"/>
  <c r="O532" i="8" s="1"/>
  <c r="O533" i="8" s="1"/>
  <c r="O534" i="8" s="1"/>
  <c r="O535" i="8" s="1"/>
  <c r="O536" i="8" s="1"/>
  <c r="O537" i="8" s="1"/>
  <c r="O538" i="8" s="1"/>
  <c r="O539" i="8" s="1"/>
  <c r="O540" i="8" s="1"/>
  <c r="O541" i="8" s="1"/>
  <c r="O542" i="8" s="1"/>
  <c r="O543" i="8" s="1"/>
  <c r="O544" i="8" s="1"/>
  <c r="O545" i="8" s="1"/>
  <c r="O546" i="8" s="1"/>
  <c r="O547" i="8" s="1"/>
  <c r="O548" i="8" s="1"/>
  <c r="O549" i="8" s="1"/>
  <c r="O550" i="8" s="1"/>
  <c r="O551" i="8" s="1"/>
  <c r="O552" i="8" s="1"/>
  <c r="O553" i="8" s="1"/>
  <c r="O554" i="8" s="1"/>
  <c r="O555" i="8" s="1"/>
  <c r="O556" i="8" s="1"/>
  <c r="O557" i="8" s="1"/>
  <c r="O558" i="8" s="1"/>
  <c r="N77" i="7"/>
  <c r="Q77" i="7" s="1"/>
  <c r="S77" i="7" s="1"/>
  <c r="N182" i="7"/>
  <c r="Q182" i="7" s="1"/>
  <c r="Q99" i="7"/>
  <c r="S99" i="7" s="1"/>
  <c r="Q188" i="7"/>
  <c r="S188" i="7" s="1"/>
  <c r="N166" i="7"/>
  <c r="Q166" i="7" s="1"/>
  <c r="S166" i="7" s="1"/>
  <c r="Q92" i="7"/>
  <c r="S92" i="7" s="1"/>
  <c r="N185" i="7"/>
  <c r="Q185" i="7" s="1"/>
  <c r="S185" i="7" s="1"/>
  <c r="S198" i="7"/>
  <c r="Q137" i="7"/>
  <c r="S137" i="7" s="1"/>
  <c r="F26" i="7"/>
  <c r="F3" i="7"/>
  <c r="S106" i="7"/>
  <c r="N94" i="7"/>
  <c r="Q94" i="7" s="1"/>
  <c r="N177" i="7"/>
  <c r="Q177" i="7" s="1"/>
  <c r="S177" i="7" s="1"/>
  <c r="Q97" i="7"/>
  <c r="S97" i="7" s="1"/>
  <c r="Q79" i="7"/>
  <c r="S79" i="7" s="1"/>
  <c r="R276" i="6"/>
  <c r="R277" i="6" s="1"/>
  <c r="R278" i="6" s="1"/>
  <c r="R279" i="6" s="1"/>
  <c r="R280" i="6" s="1"/>
  <c r="R281" i="6" s="1"/>
  <c r="R282" i="6" s="1"/>
  <c r="R283" i="6" s="1"/>
  <c r="R284" i="6" s="1"/>
  <c r="R285" i="6" s="1"/>
  <c r="O142" i="7"/>
  <c r="Q98" i="2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383" i="2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R22" i="6"/>
  <c r="R23" i="6" s="1"/>
  <c r="R24" i="6" s="1"/>
  <c r="R25" i="6" s="1"/>
  <c r="R26" i="6" s="1"/>
  <c r="R27" i="6" s="1"/>
  <c r="R28" i="6" s="1"/>
  <c r="R29" i="6" s="1"/>
  <c r="R30" i="6" s="1"/>
  <c r="R31" i="6" s="1"/>
  <c r="Q178" i="7"/>
  <c r="S178" i="7" s="1"/>
  <c r="S123" i="7"/>
  <c r="Q172" i="7"/>
  <c r="S172" i="7" s="1"/>
  <c r="N158" i="7"/>
  <c r="Q158" i="7" s="1"/>
  <c r="S158" i="7" s="1"/>
  <c r="Q90" i="7"/>
  <c r="S90" i="7" s="1"/>
  <c r="Q165" i="7"/>
  <c r="S165" i="7" s="1"/>
  <c r="Q154" i="7"/>
  <c r="S154" i="7" s="1"/>
  <c r="Q155" i="7"/>
  <c r="S155" i="7" s="1"/>
  <c r="Q95" i="7"/>
  <c r="S95" i="7" s="1"/>
  <c r="Q36" i="7"/>
  <c r="S36" i="7" s="1"/>
  <c r="Q401" i="6"/>
  <c r="N560" i="8"/>
  <c r="N561" i="8" s="1"/>
  <c r="N562" i="8" s="1"/>
  <c r="N563" i="8" s="1"/>
  <c r="N564" i="8" s="1"/>
  <c r="N565" i="8" s="1"/>
  <c r="N566" i="8" s="1"/>
  <c r="N567" i="8" s="1"/>
  <c r="N568" i="8" s="1"/>
  <c r="N569" i="8" s="1"/>
  <c r="N570" i="8" s="1"/>
  <c r="N571" i="8" s="1"/>
  <c r="N572" i="8" s="1"/>
  <c r="N573" i="8" s="1"/>
  <c r="N574" i="8" s="1"/>
  <c r="N575" i="8" s="1"/>
  <c r="N576" i="8" s="1"/>
  <c r="N577" i="8" s="1"/>
  <c r="N578" i="8" s="1"/>
  <c r="N579" i="8" s="1"/>
  <c r="N580" i="8" s="1"/>
  <c r="N581" i="8" s="1"/>
  <c r="N582" i="8" s="1"/>
  <c r="Q145" i="7"/>
  <c r="S145" i="7" s="1"/>
  <c r="Q417" i="6"/>
  <c r="Q190" i="7"/>
  <c r="S190" i="7" s="1"/>
  <c r="R36" i="5"/>
  <c r="R37" i="5" s="1"/>
  <c r="R38" i="5" s="1"/>
  <c r="R39" i="5" s="1"/>
  <c r="R40" i="5" s="1"/>
  <c r="Q437" i="6"/>
  <c r="H54" i="7"/>
  <c r="P741" i="2" s="1"/>
  <c r="H59" i="7"/>
  <c r="K59" i="7" s="1"/>
  <c r="Q292" i="6"/>
  <c r="P553" i="2"/>
  <c r="Q257" i="6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D45" i="7"/>
  <c r="M46" i="4" s="1"/>
  <c r="D38" i="7"/>
  <c r="M37" i="4" s="1"/>
  <c r="C68" i="7"/>
  <c r="C65" i="7"/>
  <c r="C62" i="7"/>
  <c r="H70" i="7"/>
  <c r="K70" i="7" s="1"/>
  <c r="H64" i="7"/>
  <c r="K64" i="7" s="1"/>
  <c r="N64" i="7" s="1"/>
  <c r="S91" i="7"/>
  <c r="Q78" i="7"/>
  <c r="S78" i="7" s="1"/>
  <c r="S104" i="7"/>
  <c r="K160" i="7"/>
  <c r="N160" i="7" s="1"/>
  <c r="Q160" i="7" s="1"/>
  <c r="S160" i="7" s="1"/>
  <c r="K164" i="7"/>
  <c r="N164" i="7" s="1"/>
  <c r="Q164" i="7" s="1"/>
  <c r="S164" i="7" s="1"/>
  <c r="K152" i="7"/>
  <c r="N152" i="7" s="1"/>
  <c r="Q152" i="7" s="1"/>
  <c r="S152" i="7" s="1"/>
  <c r="N353" i="8"/>
  <c r="N354" i="8" s="1"/>
  <c r="N355" i="8" s="1"/>
  <c r="N356" i="8" s="1"/>
  <c r="N357" i="8" s="1"/>
  <c r="N358" i="8" s="1"/>
  <c r="N359" i="8" s="1"/>
  <c r="N360" i="8" s="1"/>
  <c r="N361" i="8" s="1"/>
  <c r="N362" i="8" s="1"/>
  <c r="N363" i="8" s="1"/>
  <c r="N364" i="8" s="1"/>
  <c r="N365" i="8" s="1"/>
  <c r="N366" i="8" s="1"/>
  <c r="N367" i="8" s="1"/>
  <c r="N368" i="8" s="1"/>
  <c r="N369" i="8" s="1"/>
  <c r="N370" i="8" s="1"/>
  <c r="N371" i="8" s="1"/>
  <c r="N372" i="8" s="1"/>
  <c r="N373" i="8" s="1"/>
  <c r="N374" i="8" s="1"/>
  <c r="N375" i="8" s="1"/>
  <c r="N376" i="8" s="1"/>
  <c r="N377" i="8" s="1"/>
  <c r="N378" i="8" s="1"/>
  <c r="N379" i="8" s="1"/>
  <c r="N380" i="8" s="1"/>
  <c r="N381" i="8" s="1"/>
  <c r="N382" i="8" s="1"/>
  <c r="N383" i="8" s="1"/>
  <c r="N384" i="8" s="1"/>
  <c r="N385" i="8" s="1"/>
  <c r="N386" i="8" s="1"/>
  <c r="N387" i="8" s="1"/>
  <c r="N388" i="8" s="1"/>
  <c r="N389" i="8" s="1"/>
  <c r="N390" i="8" s="1"/>
  <c r="N391" i="8" s="1"/>
  <c r="N392" i="8" s="1"/>
  <c r="N393" i="8" s="1"/>
  <c r="N394" i="8" s="1"/>
  <c r="N395" i="8" s="1"/>
  <c r="N396" i="8" s="1"/>
  <c r="N397" i="8" s="1"/>
  <c r="N398" i="8" s="1"/>
  <c r="N399" i="8" s="1"/>
  <c r="N400" i="8" s="1"/>
  <c r="N401" i="8" s="1"/>
  <c r="N402" i="8" s="1"/>
  <c r="N403" i="8" s="1"/>
  <c r="N404" i="8" s="1"/>
  <c r="N405" i="8" s="1"/>
  <c r="N406" i="8" s="1"/>
  <c r="N407" i="8" s="1"/>
  <c r="N408" i="8" s="1"/>
  <c r="N409" i="8" s="1"/>
  <c r="N410" i="8" s="1"/>
  <c r="N411" i="8" s="1"/>
  <c r="N412" i="8" s="1"/>
  <c r="Q191" i="7"/>
  <c r="S191" i="7" s="1"/>
  <c r="Q150" i="7"/>
  <c r="S150" i="7" s="1"/>
  <c r="N196" i="7"/>
  <c r="Q196" i="7" s="1"/>
  <c r="S196" i="7" s="1"/>
  <c r="K121" i="7"/>
  <c r="N121" i="7" s="1"/>
  <c r="Q121" i="7" s="1"/>
  <c r="S121" i="7" s="1"/>
  <c r="N124" i="7"/>
  <c r="Q124" i="7" s="1"/>
  <c r="S124" i="7" s="1"/>
  <c r="N186" i="7"/>
  <c r="Q186" i="7" s="1"/>
  <c r="S186" i="7" s="1"/>
  <c r="N167" i="7"/>
  <c r="Q167" i="7" s="1"/>
  <c r="S167" i="7" s="1"/>
  <c r="N103" i="7"/>
  <c r="Q103" i="7" s="1"/>
  <c r="N120" i="7"/>
  <c r="Q120" i="7" s="1"/>
  <c r="Q118" i="7"/>
  <c r="S118" i="7" s="1"/>
  <c r="N105" i="7"/>
  <c r="Q105" i="7" s="1"/>
  <c r="S105" i="7" s="1"/>
  <c r="S108" i="7"/>
  <c r="R3" i="5"/>
  <c r="R4" i="5" s="1"/>
  <c r="Q136" i="7"/>
  <c r="S136" i="7" s="1"/>
  <c r="H57" i="7"/>
  <c r="K57" i="7" s="1"/>
  <c r="N57" i="7" s="1"/>
  <c r="Q184" i="6"/>
  <c r="F31" i="1"/>
  <c r="J32" i="1"/>
  <c r="J33" i="1" s="1"/>
  <c r="J34" i="1" s="1"/>
  <c r="H67" i="7"/>
  <c r="K67" i="7" s="1"/>
  <c r="F184" i="1"/>
  <c r="M185" i="1"/>
  <c r="Q112" i="7"/>
  <c r="S112" i="7" s="1"/>
  <c r="K129" i="7"/>
  <c r="N129" i="7" s="1"/>
  <c r="Q129" i="7" s="1"/>
  <c r="S129" i="7" s="1"/>
  <c r="K134" i="7"/>
  <c r="N134" i="7" s="1"/>
  <c r="P619" i="2"/>
  <c r="Q179" i="7"/>
  <c r="S179" i="7" s="1"/>
  <c r="N146" i="7"/>
  <c r="Q146" i="7" s="1"/>
  <c r="S146" i="7" s="1"/>
  <c r="K56" i="7"/>
  <c r="N56" i="7" s="1"/>
  <c r="Q56" i="7" s="1"/>
  <c r="S56" i="7" s="1"/>
  <c r="N132" i="7"/>
  <c r="Q132" i="7" s="1"/>
  <c r="S132" i="7" s="1"/>
  <c r="K86" i="7"/>
  <c r="N86" i="7" s="1"/>
  <c r="S8" i="5"/>
  <c r="Q101" i="7"/>
  <c r="S101" i="7" s="1"/>
  <c r="N183" i="7"/>
  <c r="Q183" i="7" s="1"/>
  <c r="S183" i="7" s="1"/>
  <c r="S168" i="7"/>
  <c r="S23" i="5"/>
  <c r="K88" i="7"/>
  <c r="N88" i="7" s="1"/>
  <c r="Q88" i="7" s="1"/>
  <c r="N199" i="7"/>
  <c r="E69" i="7"/>
  <c r="C27" i="1"/>
  <c r="D26" i="1"/>
  <c r="E26" i="1"/>
  <c r="I43" i="7"/>
  <c r="O501" i="8"/>
  <c r="F57" i="1"/>
  <c r="L58" i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I46" i="7"/>
  <c r="R168" i="6"/>
  <c r="F13" i="7"/>
  <c r="E66" i="7"/>
  <c r="D22" i="7"/>
  <c r="M20" i="4" s="1"/>
  <c r="R204" i="6"/>
  <c r="P34" i="2"/>
  <c r="D15" i="7"/>
  <c r="M14" i="4" s="1"/>
  <c r="P479" i="2"/>
  <c r="F9" i="7"/>
  <c r="Q115" i="7"/>
  <c r="S115" i="7" s="1"/>
  <c r="K74" i="7"/>
  <c r="N74" i="7" s="1"/>
  <c r="Q74" i="7" s="1"/>
  <c r="S74" i="7" s="1"/>
  <c r="S187" i="7"/>
  <c r="D12" i="7"/>
  <c r="M11" i="4" s="1"/>
  <c r="H55" i="7"/>
  <c r="K55" i="7" s="1"/>
  <c r="F29" i="7"/>
  <c r="R322" i="6"/>
  <c r="S140" i="7"/>
  <c r="S127" i="7"/>
  <c r="S80" i="7"/>
  <c r="S5" i="5"/>
  <c r="K76" i="7"/>
  <c r="N76" i="7" s="1"/>
  <c r="L31" i="7"/>
  <c r="K195" i="7"/>
  <c r="N195" i="7" s="1"/>
  <c r="S110" i="7"/>
  <c r="Q98" i="7"/>
  <c r="S98" i="7" s="1"/>
  <c r="L51" i="7"/>
  <c r="K100" i="7"/>
  <c r="N100" i="7" s="1"/>
  <c r="Q100" i="7" s="1"/>
  <c r="S100" i="7" s="1"/>
  <c r="K40" i="7"/>
  <c r="N40" i="7" s="1"/>
  <c r="Q93" i="7"/>
  <c r="S93" i="7" s="1"/>
  <c r="K135" i="7"/>
  <c r="N135" i="7" s="1"/>
  <c r="Q117" i="7"/>
  <c r="S117" i="7" s="1"/>
  <c r="P682" i="2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4" i="2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D2" i="7"/>
  <c r="M2" i="4" s="1"/>
  <c r="N414" i="8"/>
  <c r="N415" i="8" s="1"/>
  <c r="N416" i="8" s="1"/>
  <c r="N417" i="8" s="1"/>
  <c r="N418" i="8" s="1"/>
  <c r="N419" i="8" s="1"/>
  <c r="N420" i="8" s="1"/>
  <c r="N421" i="8" s="1"/>
  <c r="N422" i="8" s="1"/>
  <c r="N423" i="8" s="1"/>
  <c r="N424" i="8" s="1"/>
  <c r="N425" i="8" s="1"/>
  <c r="N426" i="8" s="1"/>
  <c r="N427" i="8" s="1"/>
  <c r="N428" i="8" s="1"/>
  <c r="N429" i="8" s="1"/>
  <c r="N430" i="8" s="1"/>
  <c r="N431" i="8" s="1"/>
  <c r="N432" i="8" s="1"/>
  <c r="N433" i="8" s="1"/>
  <c r="N434" i="8" s="1"/>
  <c r="N435" i="8" s="1"/>
  <c r="N436" i="8" s="1"/>
  <c r="N437" i="8" s="1"/>
  <c r="N438" i="8" s="1"/>
  <c r="N439" i="8" s="1"/>
  <c r="N440" i="8" s="1"/>
  <c r="N441" i="8" s="1"/>
  <c r="N442" i="8" s="1"/>
  <c r="N443" i="8" s="1"/>
  <c r="N444" i="8" s="1"/>
  <c r="N445" i="8" s="1"/>
  <c r="N446" i="8" s="1"/>
  <c r="N447" i="8" s="1"/>
  <c r="N448" i="8" s="1"/>
  <c r="N449" i="8" s="1"/>
  <c r="N450" i="8" s="1"/>
  <c r="N451" i="8" s="1"/>
  <c r="N452" i="8" s="1"/>
  <c r="N453" i="8" s="1"/>
  <c r="N454" i="8" s="1"/>
  <c r="N455" i="8" s="1"/>
  <c r="N456" i="8" s="1"/>
  <c r="N457" i="8" s="1"/>
  <c r="N458" i="8" s="1"/>
  <c r="N459" i="8" s="1"/>
  <c r="N460" i="8" s="1"/>
  <c r="N461" i="8" s="1"/>
  <c r="N462" i="8" s="1"/>
  <c r="N463" i="8" s="1"/>
  <c r="N464" i="8" s="1"/>
  <c r="N465" i="8" s="1"/>
  <c r="N466" i="8" s="1"/>
  <c r="N467" i="8" s="1"/>
  <c r="N468" i="8" s="1"/>
  <c r="N469" i="8" s="1"/>
  <c r="N470" i="8" s="1"/>
  <c r="N471" i="8" s="1"/>
  <c r="N472" i="8" s="1"/>
  <c r="N473" i="8" s="1"/>
  <c r="N474" i="8" s="1"/>
  <c r="N475" i="8" s="1"/>
  <c r="N476" i="8" s="1"/>
  <c r="N477" i="8" s="1"/>
  <c r="N478" i="8" s="1"/>
  <c r="N479" i="8" s="1"/>
  <c r="N480" i="8" s="1"/>
  <c r="N481" i="8" s="1"/>
  <c r="N482" i="8" s="1"/>
  <c r="N483" i="8" s="1"/>
  <c r="N484" i="8" s="1"/>
  <c r="N485" i="8" s="1"/>
  <c r="N486" i="8" s="1"/>
  <c r="N487" i="8" s="1"/>
  <c r="N488" i="8" s="1"/>
  <c r="N489" i="8" s="1"/>
  <c r="N490" i="8" s="1"/>
  <c r="N491" i="8" s="1"/>
  <c r="N492" i="8" s="1"/>
  <c r="N493" i="8" s="1"/>
  <c r="N494" i="8" s="1"/>
  <c r="N495" i="8" s="1"/>
  <c r="N496" i="8" s="1"/>
  <c r="N497" i="8" s="1"/>
  <c r="N498" i="8" s="1"/>
  <c r="N499" i="8" s="1"/>
  <c r="N500" i="8" s="1"/>
  <c r="D32" i="7"/>
  <c r="M30" i="4" s="1"/>
  <c r="D52" i="7"/>
  <c r="M54" i="4" s="1"/>
  <c r="Q440" i="2"/>
  <c r="Q521" i="2"/>
  <c r="E58" i="7"/>
  <c r="I7" i="7"/>
  <c r="Q585" i="2"/>
  <c r="R132" i="6"/>
  <c r="M111" i="4"/>
  <c r="M112" i="4" s="1"/>
  <c r="M113" i="4" s="1"/>
  <c r="M114" i="4" s="1"/>
  <c r="M115" i="4" s="1"/>
  <c r="M116" i="4" s="1"/>
  <c r="M117" i="4" s="1"/>
  <c r="M118" i="4" s="1"/>
  <c r="M119" i="4" s="1"/>
  <c r="H60" i="7"/>
  <c r="K60" i="7" s="1"/>
  <c r="N60" i="7" s="1"/>
  <c r="C75" i="7"/>
  <c r="F19" i="7"/>
  <c r="D35" i="7"/>
  <c r="M34" i="4" s="1"/>
  <c r="Q131" i="7"/>
  <c r="S131" i="7" s="1"/>
  <c r="D8" i="7"/>
  <c r="M8" i="4" s="1"/>
  <c r="K126" i="7"/>
  <c r="N126" i="7" s="1"/>
  <c r="Q126" i="7" s="1"/>
  <c r="S126" i="7" s="1"/>
  <c r="R96" i="6"/>
  <c r="K175" i="7"/>
  <c r="N175" i="7" s="1"/>
  <c r="Q175" i="7" s="1"/>
  <c r="Q139" i="7"/>
  <c r="S139" i="7" s="1"/>
  <c r="P650" i="2"/>
  <c r="K173" i="7"/>
  <c r="R312" i="6"/>
  <c r="I14" i="7"/>
  <c r="S113" i="7"/>
  <c r="S163" i="7"/>
  <c r="L21" i="7"/>
  <c r="S174" i="7"/>
  <c r="K194" i="7"/>
  <c r="N194" i="7" s="1"/>
  <c r="N87" i="7"/>
  <c r="Q87" i="7" s="1"/>
  <c r="S87" i="7" s="1"/>
  <c r="Q130" i="7"/>
  <c r="S130" i="7" s="1"/>
  <c r="N159" i="7"/>
  <c r="Q159" i="7" s="1"/>
  <c r="S159" i="7" s="1"/>
  <c r="K138" i="7"/>
  <c r="F47" i="6" l="1"/>
  <c r="C46" i="6"/>
  <c r="G70" i="6"/>
  <c r="O559" i="8"/>
  <c r="O560" i="8" s="1"/>
  <c r="O561" i="8" s="1"/>
  <c r="O562" i="8" s="1"/>
  <c r="O563" i="8" s="1"/>
  <c r="O564" i="8" s="1"/>
  <c r="O565" i="8" s="1"/>
  <c r="O566" i="8" s="1"/>
  <c r="O567" i="8" s="1"/>
  <c r="O568" i="8" s="1"/>
  <c r="O569" i="8" s="1"/>
  <c r="O570" i="8" s="1"/>
  <c r="O571" i="8" s="1"/>
  <c r="O572" i="8" s="1"/>
  <c r="O573" i="8" s="1"/>
  <c r="O574" i="8" s="1"/>
  <c r="O575" i="8" s="1"/>
  <c r="O576" i="8" s="1"/>
  <c r="O577" i="8" s="1"/>
  <c r="O578" i="8" s="1"/>
  <c r="O579" i="8" s="1"/>
  <c r="O580" i="8" s="1"/>
  <c r="O581" i="8" s="1"/>
  <c r="O582" i="8" s="1"/>
  <c r="S103" i="7"/>
  <c r="I53" i="7"/>
  <c r="Q713" i="2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S35" i="5"/>
  <c r="S36" i="5" s="1"/>
  <c r="S37" i="5" s="1"/>
  <c r="S38" i="5" s="1"/>
  <c r="S39" i="5" s="1"/>
  <c r="S40" i="5" s="1"/>
  <c r="G26" i="7"/>
  <c r="H26" i="7" s="1"/>
  <c r="L61" i="7"/>
  <c r="S88" i="7"/>
  <c r="J14" i="7"/>
  <c r="K14" i="7" s="1"/>
  <c r="N14" i="7" s="1"/>
  <c r="O149" i="7"/>
  <c r="S182" i="7"/>
  <c r="J20" i="7"/>
  <c r="K20" i="7" s="1"/>
  <c r="N20" i="7" s="1"/>
  <c r="Q20" i="7" s="1"/>
  <c r="S20" i="7" s="1"/>
  <c r="E72" i="7"/>
  <c r="H72" i="7" s="1"/>
  <c r="Q681" i="2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S120" i="7"/>
  <c r="L11" i="7"/>
  <c r="O71" i="7"/>
  <c r="S94" i="7"/>
  <c r="P143" i="7"/>
  <c r="Q143" i="7" s="1"/>
  <c r="S143" i="7" s="1"/>
  <c r="I50" i="7"/>
  <c r="S2" i="5"/>
  <c r="S3" i="5" s="1"/>
  <c r="S4" i="5" s="1"/>
  <c r="F25" i="7"/>
  <c r="P465" i="2"/>
  <c r="P651" i="2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R97" i="6"/>
  <c r="R98" i="6" s="1"/>
  <c r="R99" i="6" s="1"/>
  <c r="R100" i="6" s="1"/>
  <c r="R101" i="6" s="1"/>
  <c r="R102" i="6" s="1"/>
  <c r="R103" i="6" s="1"/>
  <c r="R104" i="6" s="1"/>
  <c r="R105" i="6" s="1"/>
  <c r="M9" i="4"/>
  <c r="E8" i="7" s="1"/>
  <c r="D75" i="7"/>
  <c r="M120" i="4" s="1"/>
  <c r="M31" i="4"/>
  <c r="E32" i="7" s="1"/>
  <c r="M3" i="4"/>
  <c r="E2" i="7" s="1"/>
  <c r="Q2" i="6" s="1"/>
  <c r="S6" i="5"/>
  <c r="S7" i="5" s="1"/>
  <c r="R323" i="6"/>
  <c r="R324" i="6" s="1"/>
  <c r="R325" i="6" s="1"/>
  <c r="R326" i="6" s="1"/>
  <c r="R327" i="6" s="1"/>
  <c r="N138" i="7"/>
  <c r="Q138" i="7" s="1"/>
  <c r="S138" i="7" s="1"/>
  <c r="P35" i="2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20" i="2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Q134" i="7"/>
  <c r="S134" i="7" s="1"/>
  <c r="Q57" i="7"/>
  <c r="S57" i="7" s="1"/>
  <c r="Q60" i="7"/>
  <c r="S60" i="7" s="1"/>
  <c r="F5" i="7"/>
  <c r="Q195" i="7"/>
  <c r="S195" i="7" s="1"/>
  <c r="M38" i="4"/>
  <c r="M39" i="4" s="1"/>
  <c r="M47" i="4"/>
  <c r="E45" i="7" s="1"/>
  <c r="P554" i="2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Q402" i="6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R313" i="6"/>
  <c r="R314" i="6" s="1"/>
  <c r="R315" i="6" s="1"/>
  <c r="R316" i="6" s="1"/>
  <c r="R317" i="6" s="1"/>
  <c r="R318" i="6" s="1"/>
  <c r="R319" i="6" s="1"/>
  <c r="R320" i="6" s="1"/>
  <c r="R321" i="6" s="1"/>
  <c r="H58" i="7"/>
  <c r="K58" i="7" s="1"/>
  <c r="N58" i="7" s="1"/>
  <c r="O413" i="8"/>
  <c r="M15" i="4"/>
  <c r="E15" i="7" s="1"/>
  <c r="R205" i="6"/>
  <c r="R206" i="6" s="1"/>
  <c r="R207" i="6" s="1"/>
  <c r="R208" i="6" s="1"/>
  <c r="R209" i="6" s="1"/>
  <c r="R210" i="6" s="1"/>
  <c r="R211" i="6" s="1"/>
  <c r="R212" i="6" s="1"/>
  <c r="R213" i="6" s="1"/>
  <c r="H66" i="7"/>
  <c r="F73" i="1"/>
  <c r="L74" i="1"/>
  <c r="H69" i="7"/>
  <c r="K69" i="7" s="1"/>
  <c r="N69" i="7" s="1"/>
  <c r="S24" i="5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G23" i="7"/>
  <c r="N59" i="7"/>
  <c r="Q59" i="7" s="1"/>
  <c r="N67" i="7"/>
  <c r="Q67" i="7" s="1"/>
  <c r="N63" i="7"/>
  <c r="Q63" i="7" s="1"/>
  <c r="G6" i="7"/>
  <c r="R38" i="6"/>
  <c r="O352" i="8"/>
  <c r="Q64" i="7"/>
  <c r="S64" i="7" s="1"/>
  <c r="N70" i="7"/>
  <c r="Q70" i="7" s="1"/>
  <c r="S70" i="7" s="1"/>
  <c r="D62" i="7"/>
  <c r="M76" i="4" s="1"/>
  <c r="R256" i="6"/>
  <c r="G33" i="7"/>
  <c r="N173" i="7"/>
  <c r="Q173" i="7" s="1"/>
  <c r="S173" i="7" s="1"/>
  <c r="Q418" i="6"/>
  <c r="Q419" i="6" s="1"/>
  <c r="Q420" i="6" s="1"/>
  <c r="Q421" i="6" s="1"/>
  <c r="Q422" i="6" s="1"/>
  <c r="Q423" i="6" s="1"/>
  <c r="Q424" i="6" s="1"/>
  <c r="Q425" i="6" s="1"/>
  <c r="Q426" i="6" s="1"/>
  <c r="M35" i="4"/>
  <c r="M36" i="4" s="1"/>
  <c r="R133" i="6"/>
  <c r="R134" i="6" s="1"/>
  <c r="R135" i="6" s="1"/>
  <c r="R136" i="6" s="1"/>
  <c r="R137" i="6" s="1"/>
  <c r="R138" i="6" s="1"/>
  <c r="R139" i="6" s="1"/>
  <c r="R140" i="6" s="1"/>
  <c r="R141" i="6" s="1"/>
  <c r="Q522" i="2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O81" i="7"/>
  <c r="P480" i="2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S9" i="5"/>
  <c r="S10" i="5" s="1"/>
  <c r="G34" i="7"/>
  <c r="Q76" i="7"/>
  <c r="S76" i="7" s="1"/>
  <c r="Q135" i="7"/>
  <c r="S135" i="7" s="1"/>
  <c r="S175" i="7"/>
  <c r="J35" i="1"/>
  <c r="F34" i="1"/>
  <c r="Q194" i="7"/>
  <c r="S194" i="7" s="1"/>
  <c r="Q40" i="7"/>
  <c r="S40" i="7" s="1"/>
  <c r="D65" i="7"/>
  <c r="M88" i="4" s="1"/>
  <c r="P742" i="2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Q438" i="6"/>
  <c r="Q439" i="6" s="1"/>
  <c r="Q440" i="6" s="1"/>
  <c r="Q441" i="6" s="1"/>
  <c r="Q442" i="6" s="1"/>
  <c r="Q443" i="6" s="1"/>
  <c r="Q444" i="6" s="1"/>
  <c r="Q445" i="6" s="1"/>
  <c r="Q446" i="6" s="1"/>
  <c r="Q447" i="6" s="1"/>
  <c r="Q586" i="2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441" i="2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M55" i="4"/>
  <c r="E52" i="7" s="1"/>
  <c r="M12" i="4"/>
  <c r="E12" i="7" s="1"/>
  <c r="M21" i="4"/>
  <c r="E22" i="7" s="1"/>
  <c r="Q220" i="6" s="1"/>
  <c r="R169" i="6"/>
  <c r="R170" i="6" s="1"/>
  <c r="R171" i="6" s="1"/>
  <c r="R172" i="6" s="1"/>
  <c r="R173" i="6" s="1"/>
  <c r="R174" i="6" s="1"/>
  <c r="R175" i="6" s="1"/>
  <c r="R176" i="6" s="1"/>
  <c r="R177" i="6" s="1"/>
  <c r="O502" i="8"/>
  <c r="O503" i="8" s="1"/>
  <c r="O504" i="8" s="1"/>
  <c r="O505" i="8" s="1"/>
  <c r="O506" i="8" s="1"/>
  <c r="O507" i="8" s="1"/>
  <c r="O508" i="8" s="1"/>
  <c r="O509" i="8" s="1"/>
  <c r="O510" i="8" s="1"/>
  <c r="O511" i="8" s="1"/>
  <c r="O512" i="8" s="1"/>
  <c r="O513" i="8" s="1"/>
  <c r="O514" i="8" s="1"/>
  <c r="O515" i="8" s="1"/>
  <c r="O516" i="8" s="1"/>
  <c r="O517" i="8" s="1"/>
  <c r="O518" i="8" s="1"/>
  <c r="O519" i="8" s="1"/>
  <c r="O520" i="8" s="1"/>
  <c r="O521" i="8" s="1"/>
  <c r="O522" i="8" s="1"/>
  <c r="O523" i="8" s="1"/>
  <c r="O524" i="8" s="1"/>
  <c r="O525" i="8" s="1"/>
  <c r="O526" i="8" s="1"/>
  <c r="O527" i="8" s="1"/>
  <c r="O528" i="8" s="1"/>
  <c r="O529" i="8" s="1"/>
  <c r="O530" i="8" s="1"/>
  <c r="C28" i="1"/>
  <c r="D27" i="1"/>
  <c r="E27" i="1" s="1"/>
  <c r="Q199" i="7"/>
  <c r="S199" i="7" s="1"/>
  <c r="F185" i="1"/>
  <c r="M186" i="1"/>
  <c r="N55" i="7"/>
  <c r="Q55" i="7" s="1"/>
  <c r="Q185" i="6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86" i="7"/>
  <c r="S86" i="7" s="1"/>
  <c r="D68" i="7"/>
  <c r="M100" i="4" s="1"/>
  <c r="G3" i="7"/>
  <c r="J7" i="7"/>
  <c r="Q293" i="6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F48" i="6" l="1"/>
  <c r="C47" i="6"/>
  <c r="G71" i="6"/>
  <c r="G29" i="7"/>
  <c r="H29" i="7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149" i="7"/>
  <c r="Q149" i="7" s="1"/>
  <c r="S149" i="7" s="1"/>
  <c r="I54" i="7"/>
  <c r="I27" i="7"/>
  <c r="J50" i="7"/>
  <c r="K50" i="7" s="1"/>
  <c r="N50" i="7" s="1"/>
  <c r="Q50" i="7" s="1"/>
  <c r="S50" i="7" s="1"/>
  <c r="P142" i="7"/>
  <c r="Q142" i="7" s="1"/>
  <c r="S142" i="7" s="1"/>
  <c r="G30" i="7"/>
  <c r="H30" i="7" s="1"/>
  <c r="K30" i="7" s="1"/>
  <c r="N30" i="7" s="1"/>
  <c r="Q650" i="2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G16" i="7"/>
  <c r="H16" i="7" s="1"/>
  <c r="P270" i="2" s="1"/>
  <c r="J43" i="7"/>
  <c r="K43" i="7" s="1"/>
  <c r="N43" i="7" s="1"/>
  <c r="R417" i="6"/>
  <c r="I49" i="7"/>
  <c r="Q14" i="7"/>
  <c r="S14" i="7" s="1"/>
  <c r="K66" i="7"/>
  <c r="N66" i="7" s="1"/>
  <c r="R292" i="6"/>
  <c r="J24" i="7"/>
  <c r="J53" i="7"/>
  <c r="K53" i="7" s="1"/>
  <c r="I44" i="7"/>
  <c r="G9" i="7"/>
  <c r="H9" i="7" s="1"/>
  <c r="P139" i="2" s="1"/>
  <c r="I47" i="7"/>
  <c r="M21" i="7"/>
  <c r="N21" i="7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Q479" i="2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619" i="2"/>
  <c r="Q427" i="6"/>
  <c r="H52" i="7"/>
  <c r="K52" i="7" s="1"/>
  <c r="N52" i="7" s="1"/>
  <c r="Q112" i="6"/>
  <c r="H3" i="7"/>
  <c r="P2" i="2" s="1"/>
  <c r="M11" i="7"/>
  <c r="Q221" i="6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P140" i="2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J46" i="7"/>
  <c r="F48" i="7"/>
  <c r="Q741" i="2"/>
  <c r="S55" i="7"/>
  <c r="M31" i="7"/>
  <c r="N31" i="7" s="1"/>
  <c r="N144" i="8" s="1"/>
  <c r="G13" i="7"/>
  <c r="M77" i="4"/>
  <c r="M78" i="4" s="1"/>
  <c r="M79" i="4" s="1"/>
  <c r="M51" i="7"/>
  <c r="N51" i="7" s="1"/>
  <c r="N202" i="8" s="1"/>
  <c r="Q58" i="7"/>
  <c r="S58" i="7" s="1"/>
  <c r="I4" i="7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S59" i="7"/>
  <c r="M61" i="7"/>
  <c r="F28" i="7"/>
  <c r="M101" i="4"/>
  <c r="E68" i="7" s="1"/>
  <c r="R184" i="6"/>
  <c r="M187" i="1"/>
  <c r="F186" i="1"/>
  <c r="R437" i="6"/>
  <c r="F42" i="7"/>
  <c r="O353" i="8"/>
  <c r="O354" i="8" s="1"/>
  <c r="O355" i="8" s="1"/>
  <c r="O356" i="8" s="1"/>
  <c r="O357" i="8" s="1"/>
  <c r="O358" i="8" s="1"/>
  <c r="O359" i="8" s="1"/>
  <c r="O360" i="8" s="1"/>
  <c r="O361" i="8" s="1"/>
  <c r="O362" i="8" s="1"/>
  <c r="O363" i="8" s="1"/>
  <c r="O364" i="8" s="1"/>
  <c r="O365" i="8" s="1"/>
  <c r="O366" i="8" s="1"/>
  <c r="O367" i="8" s="1"/>
  <c r="O368" i="8" s="1"/>
  <c r="O369" i="8" s="1"/>
  <c r="O370" i="8" s="1"/>
  <c r="O371" i="8" s="1"/>
  <c r="O372" i="8" s="1"/>
  <c r="O373" i="8" s="1"/>
  <c r="O374" i="8" s="1"/>
  <c r="O375" i="8" s="1"/>
  <c r="O376" i="8" s="1"/>
  <c r="O377" i="8" s="1"/>
  <c r="O378" i="8" s="1"/>
  <c r="O379" i="8" s="1"/>
  <c r="O380" i="8" s="1"/>
  <c r="O381" i="8" s="1"/>
  <c r="O382" i="8" s="1"/>
  <c r="O383" i="8" s="1"/>
  <c r="O384" i="8" s="1"/>
  <c r="O385" i="8" s="1"/>
  <c r="O386" i="8" s="1"/>
  <c r="O387" i="8" s="1"/>
  <c r="O388" i="8" s="1"/>
  <c r="O389" i="8" s="1"/>
  <c r="O390" i="8" s="1"/>
  <c r="O391" i="8" s="1"/>
  <c r="O392" i="8" s="1"/>
  <c r="O393" i="8" s="1"/>
  <c r="O394" i="8" s="1"/>
  <c r="O395" i="8" s="1"/>
  <c r="O396" i="8" s="1"/>
  <c r="O397" i="8" s="1"/>
  <c r="O398" i="8" s="1"/>
  <c r="O399" i="8" s="1"/>
  <c r="O400" i="8" s="1"/>
  <c r="O401" i="8" s="1"/>
  <c r="O402" i="8" s="1"/>
  <c r="O403" i="8" s="1"/>
  <c r="O404" i="8" s="1"/>
  <c r="O405" i="8" s="1"/>
  <c r="O406" i="8" s="1"/>
  <c r="O407" i="8" s="1"/>
  <c r="O408" i="8" s="1"/>
  <c r="O409" i="8" s="1"/>
  <c r="O410" i="8" s="1"/>
  <c r="O411" i="8" s="1"/>
  <c r="O412" i="8" s="1"/>
  <c r="Q69" i="7"/>
  <c r="S69" i="7" s="1"/>
  <c r="G19" i="7"/>
  <c r="O414" i="8"/>
  <c r="O415" i="8" s="1"/>
  <c r="O416" i="8" s="1"/>
  <c r="O417" i="8" s="1"/>
  <c r="O418" i="8" s="1"/>
  <c r="O419" i="8" s="1"/>
  <c r="O420" i="8" s="1"/>
  <c r="O421" i="8" s="1"/>
  <c r="O422" i="8" s="1"/>
  <c r="O423" i="8" s="1"/>
  <c r="O424" i="8" s="1"/>
  <c r="O425" i="8" s="1"/>
  <c r="O426" i="8" s="1"/>
  <c r="O427" i="8" s="1"/>
  <c r="O428" i="8" s="1"/>
  <c r="O429" i="8" s="1"/>
  <c r="O430" i="8" s="1"/>
  <c r="O431" i="8" s="1"/>
  <c r="O432" i="8" s="1"/>
  <c r="O433" i="8" s="1"/>
  <c r="O434" i="8" s="1"/>
  <c r="O435" i="8" s="1"/>
  <c r="O436" i="8" s="1"/>
  <c r="O437" i="8" s="1"/>
  <c r="O438" i="8" s="1"/>
  <c r="O439" i="8" s="1"/>
  <c r="O440" i="8" s="1"/>
  <c r="O441" i="8" s="1"/>
  <c r="O442" i="8" s="1"/>
  <c r="O443" i="8" s="1"/>
  <c r="O444" i="8" s="1"/>
  <c r="O445" i="8" s="1"/>
  <c r="O446" i="8" s="1"/>
  <c r="O447" i="8" s="1"/>
  <c r="O448" i="8" s="1"/>
  <c r="O449" i="8" s="1"/>
  <c r="O450" i="8" s="1"/>
  <c r="O451" i="8" s="1"/>
  <c r="O452" i="8" s="1"/>
  <c r="O453" i="8" s="1"/>
  <c r="O454" i="8" s="1"/>
  <c r="O455" i="8" s="1"/>
  <c r="O456" i="8" s="1"/>
  <c r="O457" i="8" s="1"/>
  <c r="O458" i="8" s="1"/>
  <c r="O459" i="8" s="1"/>
  <c r="O460" i="8" s="1"/>
  <c r="O461" i="8" s="1"/>
  <c r="O462" i="8" s="1"/>
  <c r="O463" i="8" s="1"/>
  <c r="O464" i="8" s="1"/>
  <c r="O465" i="8" s="1"/>
  <c r="O466" i="8" s="1"/>
  <c r="O467" i="8" s="1"/>
  <c r="O468" i="8" s="1"/>
  <c r="O469" i="8" s="1"/>
  <c r="O470" i="8" s="1"/>
  <c r="O471" i="8" s="1"/>
  <c r="O472" i="8" s="1"/>
  <c r="O473" i="8" s="1"/>
  <c r="O474" i="8" s="1"/>
  <c r="O475" i="8" s="1"/>
  <c r="O476" i="8" s="1"/>
  <c r="O477" i="8" s="1"/>
  <c r="O478" i="8" s="1"/>
  <c r="O479" i="8" s="1"/>
  <c r="O480" i="8" s="1"/>
  <c r="O481" i="8" s="1"/>
  <c r="O482" i="8" s="1"/>
  <c r="O483" i="8" s="1"/>
  <c r="O484" i="8" s="1"/>
  <c r="O485" i="8" s="1"/>
  <c r="O486" i="8" s="1"/>
  <c r="O487" i="8" s="1"/>
  <c r="O488" i="8" s="1"/>
  <c r="O489" i="8" s="1"/>
  <c r="O490" i="8" s="1"/>
  <c r="O491" i="8" s="1"/>
  <c r="O492" i="8" s="1"/>
  <c r="O493" i="8" s="1"/>
  <c r="O494" i="8" s="1"/>
  <c r="O495" i="8" s="1"/>
  <c r="O496" i="8" s="1"/>
  <c r="O497" i="8" s="1"/>
  <c r="O498" i="8" s="1"/>
  <c r="O499" i="8" s="1"/>
  <c r="O500" i="8" s="1"/>
  <c r="F41" i="7"/>
  <c r="Q553" i="2"/>
  <c r="K72" i="7"/>
  <c r="N72" i="7" s="1"/>
  <c r="S67" i="7"/>
  <c r="Q34" i="2"/>
  <c r="M121" i="4"/>
  <c r="M122" i="4" s="1"/>
  <c r="M123" i="4" s="1"/>
  <c r="M124" i="4" s="1"/>
  <c r="M125" i="4" s="1"/>
  <c r="M126" i="4" s="1"/>
  <c r="M127" i="4" s="1"/>
  <c r="M128" i="4" s="1"/>
  <c r="K24" i="7"/>
  <c r="N24" i="7" s="1"/>
  <c r="Q24" i="7" s="1"/>
  <c r="R106" i="6"/>
  <c r="R178" i="6"/>
  <c r="M89" i="4"/>
  <c r="M90" i="4" s="1"/>
  <c r="M91" i="4" s="1"/>
  <c r="F35" i="1"/>
  <c r="J36" i="1"/>
  <c r="J37" i="1" s="1"/>
  <c r="J38" i="1" s="1"/>
  <c r="R418" i="6"/>
  <c r="R419" i="6" s="1"/>
  <c r="R420" i="6" s="1"/>
  <c r="R421" i="6" s="1"/>
  <c r="R422" i="6" s="1"/>
  <c r="R423" i="6" s="1"/>
  <c r="R424" i="6" s="1"/>
  <c r="R425" i="6" s="1"/>
  <c r="R426" i="6" s="1"/>
  <c r="H33" i="7"/>
  <c r="R39" i="6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L75" i="1"/>
  <c r="F74" i="1"/>
  <c r="Q328" i="6"/>
  <c r="K7" i="7"/>
  <c r="N7" i="7" s="1"/>
  <c r="Q7" i="7" s="1"/>
  <c r="S7" i="7" s="1"/>
  <c r="Q74" i="6"/>
  <c r="P466" i="2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R293" i="6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F18" i="7"/>
  <c r="C29" i="1"/>
  <c r="D28" i="1"/>
  <c r="E28" i="1" s="1"/>
  <c r="H34" i="7"/>
  <c r="K34" i="7" s="1"/>
  <c r="E35" i="7"/>
  <c r="R257" i="6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H6" i="7"/>
  <c r="P66" i="2" s="1"/>
  <c r="H23" i="7"/>
  <c r="P417" i="2" s="1"/>
  <c r="Q148" i="6"/>
  <c r="R401" i="6"/>
  <c r="E38" i="7"/>
  <c r="S63" i="7"/>
  <c r="Q620" i="2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N53" i="7" l="1"/>
  <c r="Q53" i="7" s="1"/>
  <c r="S53" i="7" s="1"/>
  <c r="F49" i="6"/>
  <c r="C48" i="6"/>
  <c r="G72" i="6"/>
  <c r="I9" i="7"/>
  <c r="Q465" i="2"/>
  <c r="Q30" i="7"/>
  <c r="S30" i="7" s="1"/>
  <c r="J49" i="7"/>
  <c r="K33" i="7"/>
  <c r="N33" i="7" s="1"/>
  <c r="E62" i="7"/>
  <c r="Q139" i="2"/>
  <c r="Q66" i="7"/>
  <c r="S66" i="7" s="1"/>
  <c r="H68" i="7"/>
  <c r="K68" i="7" s="1"/>
  <c r="Q52" i="7"/>
  <c r="S52" i="7" s="1"/>
  <c r="Q380" i="6"/>
  <c r="J47" i="7"/>
  <c r="R402" i="6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G41" i="7" s="1"/>
  <c r="H41" i="7" s="1"/>
  <c r="K41" i="7" s="1"/>
  <c r="R11" i="5" s="1"/>
  <c r="P418" i="2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G25" i="7"/>
  <c r="J27" i="7"/>
  <c r="K27" i="7" s="1"/>
  <c r="N27" i="7" s="1"/>
  <c r="Q27" i="7" s="1"/>
  <c r="S27" i="7" s="1"/>
  <c r="N34" i="7"/>
  <c r="Q34" i="7" s="1"/>
  <c r="S34" i="7" s="1"/>
  <c r="C30" i="1"/>
  <c r="D29" i="1"/>
  <c r="E29" i="1" s="1"/>
  <c r="I26" i="7"/>
  <c r="G42" i="7"/>
  <c r="R107" i="6"/>
  <c r="R108" i="6" s="1"/>
  <c r="R109" i="6" s="1"/>
  <c r="R110" i="6" s="1"/>
  <c r="R111" i="6" s="1"/>
  <c r="S24" i="7"/>
  <c r="Q43" i="7"/>
  <c r="S43" i="7" s="1"/>
  <c r="R438" i="6"/>
  <c r="R439" i="6" s="1"/>
  <c r="R440" i="6" s="1"/>
  <c r="R441" i="6" s="1"/>
  <c r="R442" i="6" s="1"/>
  <c r="R443" i="6" s="1"/>
  <c r="R444" i="6" s="1"/>
  <c r="R445" i="6" s="1"/>
  <c r="R446" i="6" s="1"/>
  <c r="R447" i="6" s="1"/>
  <c r="R2" i="6"/>
  <c r="H62" i="7"/>
  <c r="K62" i="7" s="1"/>
  <c r="N62" i="7" s="1"/>
  <c r="N145" i="8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1" i="7"/>
  <c r="N2" i="8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Q149" i="6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P67" i="2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Q466" i="2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329" i="6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507" i="2"/>
  <c r="L76" i="1"/>
  <c r="F75" i="1"/>
  <c r="E65" i="7"/>
  <c r="O80" i="8"/>
  <c r="E75" i="7"/>
  <c r="P81" i="7"/>
  <c r="Q81" i="7" s="1"/>
  <c r="S81" i="7" s="1"/>
  <c r="Q72" i="7"/>
  <c r="S72" i="7" s="1"/>
  <c r="K46" i="7"/>
  <c r="N46" i="7" s="1"/>
  <c r="Q113" i="6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428" i="6"/>
  <c r="Q429" i="6" s="1"/>
  <c r="Q430" i="6" s="1"/>
  <c r="Q431" i="6" s="1"/>
  <c r="Q432" i="6" s="1"/>
  <c r="Q433" i="6" s="1"/>
  <c r="Q434" i="6" s="1"/>
  <c r="Q435" i="6" s="1"/>
  <c r="Q436" i="6" s="1"/>
  <c r="Q364" i="6"/>
  <c r="G28" i="7"/>
  <c r="H28" i="7" s="1"/>
  <c r="K28" i="7" s="1"/>
  <c r="N28" i="7" s="1"/>
  <c r="Q75" i="6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I29" i="7"/>
  <c r="G5" i="7"/>
  <c r="O21" i="7"/>
  <c r="P71" i="7"/>
  <c r="Q71" i="7" s="1"/>
  <c r="S71" i="7" s="1"/>
  <c r="F187" i="1"/>
  <c r="M188" i="1"/>
  <c r="M189" i="1" s="1"/>
  <c r="M190" i="1" s="1"/>
  <c r="F2" i="7"/>
  <c r="Q140" i="2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F22" i="7"/>
  <c r="J39" i="1"/>
  <c r="F38" i="1"/>
  <c r="R179" i="6"/>
  <c r="R180" i="6" s="1"/>
  <c r="R181" i="6" s="1"/>
  <c r="R182" i="6" s="1"/>
  <c r="R183" i="6" s="1"/>
  <c r="P271" i="2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Q35" i="2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554" i="2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H19" i="7"/>
  <c r="P347" i="2" s="1"/>
  <c r="R185" i="6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N61" i="7"/>
  <c r="N268" i="8" s="1"/>
  <c r="N203" i="8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H13" i="7"/>
  <c r="P204" i="2" s="1"/>
  <c r="Q742" i="2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R220" i="6"/>
  <c r="F50" i="6" l="1"/>
  <c r="C49" i="6"/>
  <c r="G73" i="6"/>
  <c r="I23" i="7"/>
  <c r="Q417" i="2"/>
  <c r="J54" i="7"/>
  <c r="K54" i="7" s="1"/>
  <c r="N54" i="7" s="1"/>
  <c r="Q54" i="7" s="1"/>
  <c r="S54" i="7" s="1"/>
  <c r="Q66" i="2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J9" i="7"/>
  <c r="K9" i="7" s="1"/>
  <c r="N9" i="7" s="1"/>
  <c r="H42" i="7"/>
  <c r="K42" i="7" s="1"/>
  <c r="F15" i="7"/>
  <c r="R148" i="6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J44" i="7"/>
  <c r="K44" i="7" s="1"/>
  <c r="N44" i="7" s="1"/>
  <c r="Q44" i="7" s="1"/>
  <c r="S44" i="7" s="1"/>
  <c r="G17" i="7"/>
  <c r="H17" i="7" s="1"/>
  <c r="P303" i="2" s="1"/>
  <c r="R74" i="6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F32" i="7"/>
  <c r="I6" i="7"/>
  <c r="Q62" i="7"/>
  <c r="S62" i="7" s="1"/>
  <c r="G10" i="7"/>
  <c r="H10" i="7" s="1"/>
  <c r="P172" i="2" s="1"/>
  <c r="F8" i="7"/>
  <c r="K49" i="7"/>
  <c r="N49" i="7" s="1"/>
  <c r="Q33" i="7"/>
  <c r="S33" i="7" s="1"/>
  <c r="N68" i="7"/>
  <c r="Q68" i="7" s="1"/>
  <c r="S68" i="7" s="1"/>
  <c r="P205" i="2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I16" i="7"/>
  <c r="Q28" i="7"/>
  <c r="S28" i="7" s="1"/>
  <c r="F12" i="7"/>
  <c r="Q46" i="7"/>
  <c r="S46" i="7" s="1"/>
  <c r="R221" i="6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O202" i="8"/>
  <c r="N269" i="8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8" i="8" s="1"/>
  <c r="N309" i="8" s="1"/>
  <c r="N310" i="8" s="1"/>
  <c r="N311" i="8" s="1"/>
  <c r="N312" i="8" s="1"/>
  <c r="N313" i="8" s="1"/>
  <c r="N314" i="8" s="1"/>
  <c r="N315" i="8" s="1"/>
  <c r="N316" i="8" s="1"/>
  <c r="N317" i="8" s="1"/>
  <c r="N318" i="8" s="1"/>
  <c r="N319" i="8" s="1"/>
  <c r="N320" i="8" s="1"/>
  <c r="N321" i="8" s="1"/>
  <c r="N322" i="8" s="1"/>
  <c r="N323" i="8" s="1"/>
  <c r="N324" i="8" s="1"/>
  <c r="N325" i="8" s="1"/>
  <c r="N326" i="8" s="1"/>
  <c r="N327" i="8" s="1"/>
  <c r="N328" i="8" s="1"/>
  <c r="N329" i="8" s="1"/>
  <c r="N330" i="8" s="1"/>
  <c r="N331" i="8" s="1"/>
  <c r="N332" i="8" s="1"/>
  <c r="N333" i="8" s="1"/>
  <c r="N334" i="8" s="1"/>
  <c r="N335" i="8" s="1"/>
  <c r="N336" i="8" s="1"/>
  <c r="N337" i="8" s="1"/>
  <c r="N338" i="8" s="1"/>
  <c r="N339" i="8" s="1"/>
  <c r="N340" i="8" s="1"/>
  <c r="N341" i="8" s="1"/>
  <c r="N342" i="8" s="1"/>
  <c r="N343" i="8" s="1"/>
  <c r="N344" i="8" s="1"/>
  <c r="N345" i="8" s="1"/>
  <c r="N346" i="8" s="1"/>
  <c r="N347" i="8" s="1"/>
  <c r="N348" i="8" s="1"/>
  <c r="N349" i="8" s="1"/>
  <c r="N350" i="8" s="1"/>
  <c r="N351" i="8" s="1"/>
  <c r="Q270" i="2"/>
  <c r="F45" i="7"/>
  <c r="R112" i="6"/>
  <c r="H75" i="7"/>
  <c r="L77" i="1"/>
  <c r="L78" i="1" s="1"/>
  <c r="L79" i="1" s="1"/>
  <c r="L80" i="1" s="1"/>
  <c r="F76" i="1"/>
  <c r="R328" i="6"/>
  <c r="Q2" i="2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O144" i="8"/>
  <c r="G48" i="7"/>
  <c r="H25" i="7"/>
  <c r="K25" i="7" s="1"/>
  <c r="N25" i="7" s="1"/>
  <c r="Q25" i="7" s="1"/>
  <c r="S25" i="7" s="1"/>
  <c r="P348" i="2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Q9" i="7"/>
  <c r="S9" i="7" s="1"/>
  <c r="O51" i="7"/>
  <c r="G18" i="7"/>
  <c r="J4" i="7"/>
  <c r="F39" i="1"/>
  <c r="J40" i="1"/>
  <c r="J41" i="1" s="1"/>
  <c r="J42" i="1" s="1"/>
  <c r="M191" i="1"/>
  <c r="M192" i="1" s="1"/>
  <c r="M193" i="1" s="1"/>
  <c r="F190" i="1"/>
  <c r="H5" i="7"/>
  <c r="K5" i="7" s="1"/>
  <c r="N5" i="7" s="1"/>
  <c r="Q5" i="7" s="1"/>
  <c r="S5" i="7" s="1"/>
  <c r="R427" i="6"/>
  <c r="O81" i="8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Q508" i="2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J26" i="7"/>
  <c r="K26" i="7" s="1"/>
  <c r="N26" i="7" s="1"/>
  <c r="Q26" i="7" s="1"/>
  <c r="S26" i="7" s="1"/>
  <c r="I3" i="7"/>
  <c r="O31" i="7"/>
  <c r="C31" i="1"/>
  <c r="D30" i="1"/>
  <c r="E30" i="1"/>
  <c r="Q365" i="6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H65" i="7"/>
  <c r="K65" i="7" s="1"/>
  <c r="N65" i="7" s="1"/>
  <c r="Q65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Q418" i="2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K47" i="7"/>
  <c r="N47" i="7" s="1"/>
  <c r="Q47" i="7" s="1"/>
  <c r="Q381" i="6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F51" i="6" l="1"/>
  <c r="C50" i="6"/>
  <c r="G74" i="6"/>
  <c r="G75" i="6" s="1"/>
  <c r="J29" i="7"/>
  <c r="K29" i="7" s="1"/>
  <c r="N29" i="7" s="1"/>
  <c r="Q29" i="7" s="1"/>
  <c r="S29" i="7" s="1"/>
  <c r="G8" i="7"/>
  <c r="H8" i="7" s="1"/>
  <c r="L41" i="7"/>
  <c r="J23" i="7"/>
  <c r="K23" i="7" s="1"/>
  <c r="N23" i="7" s="1"/>
  <c r="Q23" i="7" s="1"/>
  <c r="S23" i="7" s="1"/>
  <c r="N42" i="7"/>
  <c r="Q42" i="7" s="1"/>
  <c r="S42" i="7" s="1"/>
  <c r="S11" i="5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G15" i="7"/>
  <c r="H15" i="7" s="1"/>
  <c r="K15" i="7" s="1"/>
  <c r="N15" i="7" s="1"/>
  <c r="Q49" i="7"/>
  <c r="S49" i="7" s="1"/>
  <c r="F35" i="7"/>
  <c r="R364" i="6"/>
  <c r="K75" i="7"/>
  <c r="N75" i="7" s="1"/>
  <c r="S65" i="7"/>
  <c r="S47" i="7"/>
  <c r="R365" i="6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K4" i="7"/>
  <c r="N4" i="7" s="1"/>
  <c r="O145" i="8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O268" i="8"/>
  <c r="G22" i="7"/>
  <c r="H22" i="7" s="1"/>
  <c r="K22" i="7" s="1"/>
  <c r="N22" i="7" s="1"/>
  <c r="Q22" i="7" s="1"/>
  <c r="S22" i="7" s="1"/>
  <c r="I13" i="7"/>
  <c r="R380" i="6"/>
  <c r="P304" i="2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21" i="7"/>
  <c r="Q21" i="7" s="1"/>
  <c r="S21" i="7" s="1"/>
  <c r="I19" i="7"/>
  <c r="O11" i="7"/>
  <c r="R329" i="6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O61" i="7"/>
  <c r="F38" i="7"/>
  <c r="G2" i="7"/>
  <c r="J6" i="7"/>
  <c r="K6" i="7" s="1"/>
  <c r="N6" i="7" s="1"/>
  <c r="Q6" i="7" s="1"/>
  <c r="S6" i="7" s="1"/>
  <c r="F193" i="1"/>
  <c r="M194" i="1"/>
  <c r="M195" i="1" s="1"/>
  <c r="M196" i="1" s="1"/>
  <c r="J43" i="1"/>
  <c r="F42" i="1"/>
  <c r="H18" i="7"/>
  <c r="P342" i="2" s="1"/>
  <c r="Q347" i="2"/>
  <c r="O2" i="8"/>
  <c r="Q271" i="2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C32" i="1"/>
  <c r="D31" i="1"/>
  <c r="E31" i="1" s="1"/>
  <c r="R428" i="6"/>
  <c r="R429" i="6" s="1"/>
  <c r="R430" i="6" s="1"/>
  <c r="R431" i="6" s="1"/>
  <c r="R432" i="6" s="1"/>
  <c r="R433" i="6" s="1"/>
  <c r="R434" i="6" s="1"/>
  <c r="R435" i="6" s="1"/>
  <c r="R436" i="6" s="1"/>
  <c r="H48" i="7"/>
  <c r="K48" i="7" s="1"/>
  <c r="N48" i="7" s="1"/>
  <c r="Q48" i="7" s="1"/>
  <c r="S48" i="7" s="1"/>
  <c r="F80" i="1"/>
  <c r="L81" i="1"/>
  <c r="L82" i="1" s="1"/>
  <c r="L83" i="1" s="1"/>
  <c r="R113" i="6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O203" i="8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P173" i="2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Q204" i="2"/>
  <c r="F52" i="6" l="1"/>
  <c r="C51" i="6"/>
  <c r="G76" i="6"/>
  <c r="G77" i="6" s="1"/>
  <c r="K8" i="7"/>
  <c r="N8" i="7" s="1"/>
  <c r="G45" i="7"/>
  <c r="H45" i="7" s="1"/>
  <c r="K45" i="7" s="1"/>
  <c r="N45" i="7" s="1"/>
  <c r="Q45" i="7" s="1"/>
  <c r="S45" i="7" s="1"/>
  <c r="G35" i="7"/>
  <c r="H35" i="7" s="1"/>
  <c r="G32" i="7"/>
  <c r="Q75" i="7"/>
  <c r="S75" i="7" s="1"/>
  <c r="Q172" i="2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J16" i="7"/>
  <c r="K16" i="7" s="1"/>
  <c r="N16" i="7" s="1"/>
  <c r="Q16" i="7" s="1"/>
  <c r="S16" i="7" s="1"/>
  <c r="Q303" i="2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I10" i="7"/>
  <c r="G12" i="7"/>
  <c r="H12" i="7" s="1"/>
  <c r="K12" i="7" s="1"/>
  <c r="N12" i="7" s="1"/>
  <c r="Q12" i="7" s="1"/>
  <c r="S12" i="7" s="1"/>
  <c r="M41" i="7"/>
  <c r="N41" i="7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J3" i="7"/>
  <c r="Q15" i="7"/>
  <c r="S15" i="7" s="1"/>
  <c r="Q348" i="2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K35" i="7"/>
  <c r="N35" i="7" s="1"/>
  <c r="Q35" i="7" s="1"/>
  <c r="S35" i="7" s="1"/>
  <c r="P51" i="7"/>
  <c r="Q51" i="7" s="1"/>
  <c r="S51" i="7" s="1"/>
  <c r="F83" i="1"/>
  <c r="L84" i="1"/>
  <c r="L85" i="1" s="1"/>
  <c r="L86" i="1" s="1"/>
  <c r="M197" i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F196" i="1"/>
  <c r="I17" i="7"/>
  <c r="P31" i="7"/>
  <c r="Q31" i="7" s="1"/>
  <c r="S31" i="7" s="1"/>
  <c r="C33" i="1"/>
  <c r="D32" i="1"/>
  <c r="E32" i="1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P343" i="2"/>
  <c r="P344" i="2" s="1"/>
  <c r="P345" i="2" s="1"/>
  <c r="P346" i="2" s="1"/>
  <c r="H2" i="7"/>
  <c r="K2" i="7" s="1"/>
  <c r="N2" i="7" s="1"/>
  <c r="Q2" i="7" s="1"/>
  <c r="S2" i="7" s="1"/>
  <c r="H32" i="7"/>
  <c r="K32" i="7" s="1"/>
  <c r="N32" i="7" s="1"/>
  <c r="Q32" i="7" s="1"/>
  <c r="S32" i="7" s="1"/>
  <c r="R381" i="6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O269" i="8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O308" i="8" s="1"/>
  <c r="O309" i="8" s="1"/>
  <c r="O310" i="8" s="1"/>
  <c r="O311" i="8" s="1"/>
  <c r="O312" i="8" s="1"/>
  <c r="O313" i="8" s="1"/>
  <c r="O314" i="8" s="1"/>
  <c r="O315" i="8" s="1"/>
  <c r="O316" i="8" s="1"/>
  <c r="O317" i="8" s="1"/>
  <c r="O318" i="8" s="1"/>
  <c r="O319" i="8" s="1"/>
  <c r="O320" i="8" s="1"/>
  <c r="O321" i="8" s="1"/>
  <c r="O322" i="8" s="1"/>
  <c r="O323" i="8" s="1"/>
  <c r="O324" i="8" s="1"/>
  <c r="O325" i="8" s="1"/>
  <c r="O326" i="8" s="1"/>
  <c r="O327" i="8" s="1"/>
  <c r="O328" i="8" s="1"/>
  <c r="O329" i="8" s="1"/>
  <c r="O330" i="8" s="1"/>
  <c r="O331" i="8" s="1"/>
  <c r="O332" i="8" s="1"/>
  <c r="O333" i="8" s="1"/>
  <c r="O334" i="8" s="1"/>
  <c r="O335" i="8" s="1"/>
  <c r="O336" i="8" s="1"/>
  <c r="O337" i="8" s="1"/>
  <c r="O338" i="8" s="1"/>
  <c r="O339" i="8" s="1"/>
  <c r="O340" i="8" s="1"/>
  <c r="O341" i="8" s="1"/>
  <c r="O342" i="8" s="1"/>
  <c r="O343" i="8" s="1"/>
  <c r="O344" i="8" s="1"/>
  <c r="O345" i="8" s="1"/>
  <c r="O346" i="8" s="1"/>
  <c r="O347" i="8" s="1"/>
  <c r="O348" i="8" s="1"/>
  <c r="O349" i="8" s="1"/>
  <c r="O350" i="8" s="1"/>
  <c r="O351" i="8" s="1"/>
  <c r="Q205" i="2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J44" i="1"/>
  <c r="J45" i="1" s="1"/>
  <c r="J46" i="1" s="1"/>
  <c r="F43" i="1"/>
  <c r="Q4" i="7"/>
  <c r="S4" i="7" s="1"/>
  <c r="F53" i="6" l="1"/>
  <c r="C52" i="6"/>
  <c r="G78" i="6"/>
  <c r="G79" i="6" s="1"/>
  <c r="Q8" i="7"/>
  <c r="S8" i="7" s="1"/>
  <c r="I18" i="7"/>
  <c r="P61" i="7"/>
  <c r="Q61" i="7" s="1"/>
  <c r="S61" i="7" s="1"/>
  <c r="Q342" i="2"/>
  <c r="Q343" i="2" s="1"/>
  <c r="J17" i="7"/>
  <c r="K17" i="7" s="1"/>
  <c r="K3" i="7"/>
  <c r="J47" i="1"/>
  <c r="F46" i="1"/>
  <c r="J13" i="7"/>
  <c r="K13" i="7" s="1"/>
  <c r="N13" i="7" s="1"/>
  <c r="Q13" i="7" s="1"/>
  <c r="S13" i="7" s="1"/>
  <c r="G38" i="7"/>
  <c r="J10" i="7"/>
  <c r="K10" i="7" s="1"/>
  <c r="N10" i="7" s="1"/>
  <c r="Q10" i="7" s="1"/>
  <c r="S10" i="7" s="1"/>
  <c r="P11" i="7"/>
  <c r="Q11" i="7" s="1"/>
  <c r="S11" i="7" s="1"/>
  <c r="C34" i="1"/>
  <c r="D33" i="1"/>
  <c r="E33" i="1" s="1"/>
  <c r="M247" i="1"/>
  <c r="F246" i="1"/>
  <c r="O41" i="7"/>
  <c r="J19" i="7"/>
  <c r="K19" i="7" s="1"/>
  <c r="N19" i="7" s="1"/>
  <c r="Q19" i="7" s="1"/>
  <c r="S19" i="7" s="1"/>
  <c r="O164" i="8"/>
  <c r="L87" i="1"/>
  <c r="L88" i="1" s="1"/>
  <c r="L89" i="1" s="1"/>
  <c r="L90" i="1" s="1"/>
  <c r="L91" i="1" s="1"/>
  <c r="L92" i="1" s="1"/>
  <c r="L93" i="1" s="1"/>
  <c r="L94" i="1" s="1"/>
  <c r="F86" i="1"/>
  <c r="F54" i="6" l="1"/>
  <c r="C53" i="6"/>
  <c r="G80" i="6"/>
  <c r="G81" i="6" s="1"/>
  <c r="N17" i="7"/>
  <c r="Q17" i="7" s="1"/>
  <c r="S17" i="7" s="1"/>
  <c r="Q344" i="2"/>
  <c r="Q345" i="2" s="1"/>
  <c r="Q346" i="2" s="1"/>
  <c r="J18" i="7"/>
  <c r="K18" i="7" s="1"/>
  <c r="N18" i="7" s="1"/>
  <c r="Q18" i="7" s="1"/>
  <c r="S18" i="7" s="1"/>
  <c r="N3" i="7"/>
  <c r="Q3" i="7" s="1"/>
  <c r="H38" i="7"/>
  <c r="K38" i="7" s="1"/>
  <c r="N38" i="7" s="1"/>
  <c r="Q38" i="7" s="1"/>
  <c r="S38" i="7" s="1"/>
  <c r="L95" i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F94" i="1"/>
  <c r="C35" i="1"/>
  <c r="D34" i="1"/>
  <c r="E34" i="1"/>
  <c r="O165" i="8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F247" i="1"/>
  <c r="M248" i="1"/>
  <c r="F47" i="1"/>
  <c r="J48" i="1"/>
  <c r="J49" i="1" s="1"/>
  <c r="J50" i="1" s="1"/>
  <c r="F55" i="6" l="1"/>
  <c r="C54" i="6"/>
  <c r="G82" i="6"/>
  <c r="G83" i="6" s="1"/>
  <c r="S3" i="7"/>
  <c r="F152" i="1"/>
  <c r="L153" i="1"/>
  <c r="L154" i="1" s="1"/>
  <c r="L155" i="1" s="1"/>
  <c r="L156" i="1" s="1"/>
  <c r="M249" i="1"/>
  <c r="F248" i="1"/>
  <c r="J51" i="1"/>
  <c r="F50" i="1"/>
  <c r="P41" i="7"/>
  <c r="Q41" i="7" s="1"/>
  <c r="S41" i="7" s="1"/>
  <c r="C36" i="1"/>
  <c r="D35" i="1"/>
  <c r="E35" i="1" s="1"/>
  <c r="F56" i="6" l="1"/>
  <c r="C55" i="6"/>
  <c r="G84" i="6"/>
  <c r="G85" i="6" s="1"/>
  <c r="C37" i="1"/>
  <c r="D36" i="1"/>
  <c r="E36" i="1" s="1"/>
  <c r="M250" i="1"/>
  <c r="M251" i="1" s="1"/>
  <c r="M252" i="1" s="1"/>
  <c r="M253" i="1" s="1"/>
  <c r="M254" i="1" s="1"/>
  <c r="M255" i="1" s="1"/>
  <c r="F249" i="1"/>
  <c r="L157" i="1"/>
  <c r="L158" i="1" s="1"/>
  <c r="L159" i="1" s="1"/>
  <c r="L160" i="1" s="1"/>
  <c r="F156" i="1"/>
  <c r="J52" i="1"/>
  <c r="J53" i="1" s="1"/>
  <c r="F51" i="1"/>
  <c r="F57" i="6" l="1"/>
  <c r="C56" i="6"/>
  <c r="G86" i="6"/>
  <c r="G87" i="6" s="1"/>
  <c r="F53" i="1"/>
  <c r="J54" i="1"/>
  <c r="F255" i="1"/>
  <c r="M256" i="1"/>
  <c r="L161" i="1"/>
  <c r="L162" i="1" s="1"/>
  <c r="L163" i="1" s="1"/>
  <c r="L164" i="1" s="1"/>
  <c r="F160" i="1"/>
  <c r="C38" i="1"/>
  <c r="D37" i="1"/>
  <c r="E37" i="1" s="1"/>
  <c r="F58" i="6" l="1"/>
  <c r="C57" i="6"/>
  <c r="G88" i="6"/>
  <c r="G89" i="6" s="1"/>
  <c r="F256" i="1"/>
  <c r="M257" i="1"/>
  <c r="M258" i="1" s="1"/>
  <c r="M259" i="1" s="1"/>
  <c r="M260" i="1" s="1"/>
  <c r="C39" i="1"/>
  <c r="D38" i="1"/>
  <c r="E38" i="1"/>
  <c r="J55" i="1"/>
  <c r="J56" i="1" s="1"/>
  <c r="J57" i="1" s="1"/>
  <c r="J58" i="1" s="1"/>
  <c r="J59" i="1" s="1"/>
  <c r="F54" i="1"/>
  <c r="L165" i="1"/>
  <c r="L166" i="1" s="1"/>
  <c r="L167" i="1" s="1"/>
  <c r="F164" i="1"/>
  <c r="F59" i="6" l="1"/>
  <c r="C58" i="6"/>
  <c r="G90" i="6"/>
  <c r="G91" i="6" s="1"/>
  <c r="F167" i="1"/>
  <c r="L168" i="1"/>
  <c r="C40" i="1"/>
  <c r="D39" i="1"/>
  <c r="E39" i="1" s="1"/>
  <c r="F59" i="1"/>
  <c r="J60" i="1"/>
  <c r="F260" i="1"/>
  <c r="M261" i="1"/>
  <c r="F60" i="6" l="1"/>
  <c r="C59" i="6"/>
  <c r="G92" i="6"/>
  <c r="G93" i="6" s="1"/>
  <c r="J61" i="1"/>
  <c r="J62" i="1" s="1"/>
  <c r="J63" i="1" s="1"/>
  <c r="F60" i="1"/>
  <c r="C41" i="1"/>
  <c r="D40" i="1"/>
  <c r="E40" i="1" s="1"/>
  <c r="F168" i="1"/>
  <c r="L169" i="1"/>
  <c r="M262" i="1"/>
  <c r="M263" i="1" s="1"/>
  <c r="M264" i="1" s="1"/>
  <c r="M265" i="1" s="1"/>
  <c r="F261" i="1"/>
  <c r="F61" i="6" l="1"/>
  <c r="C60" i="6"/>
  <c r="G94" i="6"/>
  <c r="G95" i="6" s="1"/>
  <c r="F265" i="1"/>
  <c r="M266" i="1"/>
  <c r="F169" i="1"/>
  <c r="L170" i="1"/>
  <c r="C42" i="1"/>
  <c r="D41" i="1"/>
  <c r="E41" i="1" s="1"/>
  <c r="F63" i="1"/>
  <c r="J64" i="1"/>
  <c r="F62" i="6" l="1"/>
  <c r="C61" i="6"/>
  <c r="G96" i="6"/>
  <c r="F64" i="1"/>
  <c r="J65" i="1"/>
  <c r="J66" i="1" s="1"/>
  <c r="J67" i="1" s="1"/>
  <c r="C43" i="1"/>
  <c r="D42" i="1"/>
  <c r="E42" i="1"/>
  <c r="L171" i="1"/>
  <c r="L172" i="1" s="1"/>
  <c r="L173" i="1" s="1"/>
  <c r="F170" i="1"/>
  <c r="M267" i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F266" i="1"/>
  <c r="F63" i="6" l="1"/>
  <c r="C62" i="6"/>
  <c r="G97" i="6"/>
  <c r="F291" i="1"/>
  <c r="M292" i="1"/>
  <c r="F173" i="1"/>
  <c r="L174" i="1"/>
  <c r="L175" i="1" s="1"/>
  <c r="L176" i="1" s="1"/>
  <c r="L177" i="1" s="1"/>
  <c r="C44" i="1"/>
  <c r="D43" i="1"/>
  <c r="E43" i="1"/>
  <c r="F67" i="1"/>
  <c r="J68" i="1"/>
  <c r="F64" i="6" l="1"/>
  <c r="C63" i="6"/>
  <c r="G98" i="6"/>
  <c r="J69" i="1"/>
  <c r="J70" i="1" s="1"/>
  <c r="F68" i="1"/>
  <c r="C45" i="1"/>
  <c r="D44" i="1"/>
  <c r="E44" i="1" s="1"/>
  <c r="F177" i="1"/>
  <c r="L178" i="1"/>
  <c r="L179" i="1" s="1"/>
  <c r="L180" i="1" s="1"/>
  <c r="L181" i="1" s="1"/>
  <c r="F292" i="1"/>
  <c r="M293" i="1"/>
  <c r="F65" i="6" l="1"/>
  <c r="C64" i="6"/>
  <c r="G99" i="6"/>
  <c r="F293" i="1"/>
  <c r="M294" i="1"/>
  <c r="F181" i="1"/>
  <c r="L182" i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C46" i="1"/>
  <c r="D45" i="1"/>
  <c r="E45" i="1" s="1"/>
  <c r="J71" i="1"/>
  <c r="F70" i="1"/>
  <c r="F66" i="6" l="1"/>
  <c r="C65" i="6"/>
  <c r="G100" i="6"/>
  <c r="F71" i="1"/>
  <c r="J72" i="1"/>
  <c r="C47" i="1"/>
  <c r="D46" i="1"/>
  <c r="E46" i="1"/>
  <c r="L203" i="1"/>
  <c r="F202" i="1"/>
  <c r="M295" i="1"/>
  <c r="F294" i="1"/>
  <c r="F67" i="6" l="1"/>
  <c r="C66" i="6"/>
  <c r="G101" i="6"/>
  <c r="F295" i="1"/>
  <c r="M296" i="1"/>
  <c r="F203" i="1"/>
  <c r="L204" i="1"/>
  <c r="C48" i="1"/>
  <c r="D47" i="1"/>
  <c r="E47" i="1" s="1"/>
  <c r="J73" i="1"/>
  <c r="J74" i="1" s="1"/>
  <c r="J75" i="1" s="1"/>
  <c r="J76" i="1" s="1"/>
  <c r="J77" i="1" s="1"/>
  <c r="F72" i="1"/>
  <c r="F68" i="6" l="1"/>
  <c r="C67" i="6"/>
  <c r="G102" i="6"/>
  <c r="J78" i="1"/>
  <c r="F77" i="1"/>
  <c r="C49" i="1"/>
  <c r="D48" i="1"/>
  <c r="E48" i="1" s="1"/>
  <c r="L205" i="1"/>
  <c r="L206" i="1" s="1"/>
  <c r="L207" i="1" s="1"/>
  <c r="L208" i="1" s="1"/>
  <c r="F204" i="1"/>
  <c r="F296" i="1"/>
  <c r="M297" i="1"/>
  <c r="F69" i="6" l="1"/>
  <c r="C68" i="6"/>
  <c r="G103" i="6"/>
  <c r="F297" i="1"/>
  <c r="M298" i="1"/>
  <c r="F208" i="1"/>
  <c r="L209" i="1"/>
  <c r="L210" i="1" s="1"/>
  <c r="L211" i="1" s="1"/>
  <c r="L212" i="1" s="1"/>
  <c r="C50" i="1"/>
  <c r="D49" i="1"/>
  <c r="E49" i="1" s="1"/>
  <c r="J79" i="1"/>
  <c r="F78" i="1"/>
  <c r="F70" i="6" l="1"/>
  <c r="C69" i="6"/>
  <c r="G104" i="6"/>
  <c r="J80" i="1"/>
  <c r="J81" i="1" s="1"/>
  <c r="F79" i="1"/>
  <c r="C51" i="1"/>
  <c r="D50" i="1"/>
  <c r="E50" i="1"/>
  <c r="F212" i="1"/>
  <c r="L213" i="1"/>
  <c r="L214" i="1" s="1"/>
  <c r="L215" i="1" s="1"/>
  <c r="L216" i="1" s="1"/>
  <c r="M299" i="1"/>
  <c r="M300" i="1" s="1"/>
  <c r="M301" i="1" s="1"/>
  <c r="M302" i="1" s="1"/>
  <c r="M303" i="1" s="1"/>
  <c r="F298" i="1"/>
  <c r="F71" i="6" l="1"/>
  <c r="C70" i="6"/>
  <c r="G105" i="6"/>
  <c r="F303" i="1"/>
  <c r="M304" i="1"/>
  <c r="F216" i="1"/>
  <c r="L217" i="1"/>
  <c r="L218" i="1" s="1"/>
  <c r="L219" i="1" s="1"/>
  <c r="L220" i="1" s="1"/>
  <c r="L221" i="1" s="1"/>
  <c r="C52" i="1"/>
  <c r="D51" i="1"/>
  <c r="E51" i="1" s="1"/>
  <c r="J82" i="1"/>
  <c r="F81" i="1"/>
  <c r="F72" i="6" l="1"/>
  <c r="C71" i="6"/>
  <c r="G106" i="6"/>
  <c r="J83" i="1"/>
  <c r="J84" i="1" s="1"/>
  <c r="F82" i="1"/>
  <c r="C53" i="1"/>
  <c r="D52" i="1"/>
  <c r="E52" i="1" s="1"/>
  <c r="F221" i="1"/>
  <c r="L222" i="1"/>
  <c r="F304" i="1"/>
  <c r="M305" i="1"/>
  <c r="M306" i="1" s="1"/>
  <c r="M307" i="1" s="1"/>
  <c r="M308" i="1" s="1"/>
  <c r="M309" i="1" s="1"/>
  <c r="F73" i="6" l="1"/>
  <c r="C72" i="6"/>
  <c r="G107" i="6"/>
  <c r="F309" i="1"/>
  <c r="M310" i="1"/>
  <c r="L223" i="1"/>
  <c r="F222" i="1"/>
  <c r="C54" i="1"/>
  <c r="E53" i="1"/>
  <c r="D53" i="1"/>
  <c r="F84" i="1"/>
  <c r="J85" i="1"/>
  <c r="F74" i="6" l="1"/>
  <c r="C73" i="6"/>
  <c r="G108" i="6"/>
  <c r="F85" i="1"/>
  <c r="J86" i="1"/>
  <c r="J87" i="1" s="1"/>
  <c r="C55" i="1"/>
  <c r="D54" i="1"/>
  <c r="E54" i="1" s="1"/>
  <c r="F223" i="1"/>
  <c r="L224" i="1"/>
  <c r="M311" i="1"/>
  <c r="F310" i="1"/>
  <c r="F75" i="6" l="1"/>
  <c r="C74" i="6"/>
  <c r="G109" i="6"/>
  <c r="F311" i="1"/>
  <c r="M312" i="1"/>
  <c r="F224" i="1"/>
  <c r="L225" i="1"/>
  <c r="C56" i="1"/>
  <c r="D55" i="1"/>
  <c r="E55" i="1" s="1"/>
  <c r="F87" i="1"/>
  <c r="J88" i="1"/>
  <c r="F76" i="6" l="1"/>
  <c r="C75" i="6"/>
  <c r="G110" i="6"/>
  <c r="J89" i="1"/>
  <c r="F88" i="1"/>
  <c r="C57" i="1"/>
  <c r="D56" i="1"/>
  <c r="E56" i="1" s="1"/>
  <c r="F225" i="1"/>
  <c r="L226" i="1"/>
  <c r="L227" i="1" s="1"/>
  <c r="L228" i="1" s="1"/>
  <c r="L229" i="1" s="1"/>
  <c r="L230" i="1" s="1"/>
  <c r="F312" i="1"/>
  <c r="M313" i="1"/>
  <c r="F77" i="6" l="1"/>
  <c r="C76" i="6"/>
  <c r="G111" i="6"/>
  <c r="M314" i="1"/>
  <c r="M315" i="1" s="1"/>
  <c r="M316" i="1" s="1"/>
  <c r="F313" i="1"/>
  <c r="L231" i="1"/>
  <c r="F230" i="1"/>
  <c r="C58" i="1"/>
  <c r="E57" i="1"/>
  <c r="D57" i="1"/>
  <c r="F89" i="1"/>
  <c r="J90" i="1"/>
  <c r="F78" i="6" l="1"/>
  <c r="C77" i="6"/>
  <c r="G112" i="6"/>
  <c r="G113" i="6" s="1"/>
  <c r="J91" i="1"/>
  <c r="F90" i="1"/>
  <c r="C59" i="1"/>
  <c r="D58" i="1"/>
  <c r="E58" i="1" s="1"/>
  <c r="F231" i="1"/>
  <c r="L232" i="1"/>
  <c r="F316" i="1"/>
  <c r="M317" i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F79" i="6" l="1"/>
  <c r="C78" i="6"/>
  <c r="G114" i="6"/>
  <c r="G115" i="6" s="1"/>
  <c r="F373" i="1"/>
  <c r="M374" i="1"/>
  <c r="F232" i="1"/>
  <c r="L233" i="1"/>
  <c r="L234" i="1" s="1"/>
  <c r="L235" i="1" s="1"/>
  <c r="D59" i="1"/>
  <c r="C60" i="1"/>
  <c r="E59" i="1"/>
  <c r="F91" i="1"/>
  <c r="J92" i="1"/>
  <c r="F80" i="6" l="1"/>
  <c r="C79" i="6"/>
  <c r="G116" i="6"/>
  <c r="G117" i="6" s="1"/>
  <c r="J93" i="1"/>
  <c r="F92" i="1"/>
  <c r="D60" i="1"/>
  <c r="E60" i="1" s="1"/>
  <c r="C61" i="1"/>
  <c r="F235" i="1"/>
  <c r="L236" i="1"/>
  <c r="M375" i="1"/>
  <c r="F374" i="1"/>
  <c r="F81" i="6" l="1"/>
  <c r="C80" i="6"/>
  <c r="G118" i="6"/>
  <c r="G119" i="6" s="1"/>
  <c r="F375" i="1"/>
  <c r="M376" i="1"/>
  <c r="F236" i="1"/>
  <c r="L237" i="1"/>
  <c r="L238" i="1" s="1"/>
  <c r="L239" i="1" s="1"/>
  <c r="C62" i="1"/>
  <c r="D61" i="1"/>
  <c r="E61" i="1"/>
  <c r="F93" i="1"/>
  <c r="J94" i="1"/>
  <c r="J95" i="1" s="1"/>
  <c r="F82" i="6" l="1"/>
  <c r="C81" i="6"/>
  <c r="G120" i="6"/>
  <c r="G121" i="6" s="1"/>
  <c r="F95" i="1"/>
  <c r="J96" i="1"/>
  <c r="D62" i="1"/>
  <c r="E62" i="1" s="1"/>
  <c r="C63" i="1"/>
  <c r="F239" i="1"/>
  <c r="L240" i="1"/>
  <c r="F376" i="1"/>
  <c r="M377" i="1"/>
  <c r="F83" i="6" l="1"/>
  <c r="C82" i="6"/>
  <c r="G122" i="6"/>
  <c r="G123" i="6" s="1"/>
  <c r="F377" i="1"/>
  <c r="M378" i="1"/>
  <c r="F240" i="1"/>
  <c r="L241" i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D63" i="1"/>
  <c r="E63" i="1"/>
  <c r="C64" i="1"/>
  <c r="J97" i="1"/>
  <c r="F96" i="1"/>
  <c r="F84" i="6" l="1"/>
  <c r="C83" i="6"/>
  <c r="G124" i="6"/>
  <c r="G125" i="6" s="1"/>
  <c r="F97" i="1"/>
  <c r="J98" i="1"/>
  <c r="J99" i="1" s="1"/>
  <c r="D64" i="1"/>
  <c r="E64" i="1" s="1"/>
  <c r="C65" i="1"/>
  <c r="F271" i="1"/>
  <c r="L272" i="1"/>
  <c r="M379" i="1"/>
  <c r="F378" i="1"/>
  <c r="F85" i="6" l="1"/>
  <c r="C84" i="6"/>
  <c r="G126" i="6"/>
  <c r="G127" i="6" s="1"/>
  <c r="F379" i="1"/>
  <c r="M380" i="1"/>
  <c r="F272" i="1"/>
  <c r="L273" i="1"/>
  <c r="C66" i="1"/>
  <c r="D65" i="1"/>
  <c r="E65" i="1" s="1"/>
  <c r="F99" i="1"/>
  <c r="J100" i="1"/>
  <c r="F86" i="6" l="1"/>
  <c r="C85" i="6"/>
  <c r="G128" i="6"/>
  <c r="G129" i="6" s="1"/>
  <c r="J101" i="1"/>
  <c r="F100" i="1"/>
  <c r="D66" i="1"/>
  <c r="E66" i="1" s="1"/>
  <c r="C67" i="1"/>
  <c r="F273" i="1"/>
  <c r="L274" i="1"/>
  <c r="F380" i="1"/>
  <c r="M381" i="1"/>
  <c r="M382" i="1" s="1"/>
  <c r="M383" i="1" s="1"/>
  <c r="M384" i="1" s="1"/>
  <c r="M385" i="1" s="1"/>
  <c r="F87" i="6" l="1"/>
  <c r="C86" i="6"/>
  <c r="G130" i="6"/>
  <c r="G131" i="6" s="1"/>
  <c r="F385" i="1"/>
  <c r="M386" i="1"/>
  <c r="L275" i="1"/>
  <c r="L276" i="1" s="1"/>
  <c r="L277" i="1" s="1"/>
  <c r="F274" i="1"/>
  <c r="C68" i="1"/>
  <c r="E67" i="1"/>
  <c r="D67" i="1"/>
  <c r="F101" i="1"/>
  <c r="J102" i="1"/>
  <c r="J103" i="1" s="1"/>
  <c r="F88" i="6" l="1"/>
  <c r="C87" i="6"/>
  <c r="G132" i="6"/>
  <c r="F103" i="1"/>
  <c r="J104" i="1"/>
  <c r="C69" i="1"/>
  <c r="D68" i="1"/>
  <c r="E68" i="1" s="1"/>
  <c r="F277" i="1"/>
  <c r="L278" i="1"/>
  <c r="M387" i="1"/>
  <c r="M388" i="1" s="1"/>
  <c r="M389" i="1" s="1"/>
  <c r="F386" i="1"/>
  <c r="F89" i="6" l="1"/>
  <c r="C88" i="6"/>
  <c r="G133" i="6"/>
  <c r="F389" i="1"/>
  <c r="M390" i="1"/>
  <c r="L279" i="1"/>
  <c r="L280" i="1" s="1"/>
  <c r="L281" i="1" s="1"/>
  <c r="F278" i="1"/>
  <c r="C70" i="1"/>
  <c r="D69" i="1"/>
  <c r="E69" i="1"/>
  <c r="J105" i="1"/>
  <c r="F104" i="1"/>
  <c r="F90" i="6" l="1"/>
  <c r="C89" i="6"/>
  <c r="G134" i="6"/>
  <c r="F105" i="1"/>
  <c r="J106" i="1"/>
  <c r="J107" i="1" s="1"/>
  <c r="C71" i="1"/>
  <c r="D70" i="1"/>
  <c r="E70" i="1"/>
  <c r="F281" i="1"/>
  <c r="L282" i="1"/>
  <c r="M391" i="1"/>
  <c r="M392" i="1" s="1"/>
  <c r="M393" i="1" s="1"/>
  <c r="F390" i="1"/>
  <c r="F91" i="6" l="1"/>
  <c r="C90" i="6"/>
  <c r="G135" i="6"/>
  <c r="F393" i="1"/>
  <c r="M394" i="1"/>
  <c r="L283" i="1"/>
  <c r="L284" i="1" s="1"/>
  <c r="L285" i="1" s="1"/>
  <c r="F282" i="1"/>
  <c r="C72" i="1"/>
  <c r="D71" i="1"/>
  <c r="E71" i="1" s="1"/>
  <c r="F107" i="1"/>
  <c r="J108" i="1"/>
  <c r="F92" i="6" l="1"/>
  <c r="C91" i="6"/>
  <c r="G136" i="6"/>
  <c r="J109" i="1"/>
  <c r="F108" i="1"/>
  <c r="C73" i="1"/>
  <c r="D72" i="1"/>
  <c r="E72" i="1" s="1"/>
  <c r="F285" i="1"/>
  <c r="L286" i="1"/>
  <c r="M395" i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F394" i="1"/>
  <c r="F93" i="6" l="1"/>
  <c r="C92" i="6"/>
  <c r="G137" i="6"/>
  <c r="F471" i="1"/>
  <c r="M472" i="1"/>
  <c r="L287" i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F286" i="1"/>
  <c r="C74" i="1"/>
  <c r="D73" i="1"/>
  <c r="E73" i="1"/>
  <c r="F109" i="1"/>
  <c r="J110" i="1"/>
  <c r="F94" i="6" l="1"/>
  <c r="C93" i="6"/>
  <c r="G138" i="6"/>
  <c r="J111" i="1"/>
  <c r="F110" i="1"/>
  <c r="C75" i="1"/>
  <c r="D74" i="1"/>
  <c r="E74" i="1" s="1"/>
  <c r="F321" i="1"/>
  <c r="L322" i="1"/>
  <c r="F472" i="1"/>
  <c r="M473" i="1"/>
  <c r="F95" i="6" l="1"/>
  <c r="C94" i="6"/>
  <c r="G139" i="6"/>
  <c r="F473" i="1"/>
  <c r="M474" i="1"/>
  <c r="L323" i="1"/>
  <c r="F322" i="1"/>
  <c r="C76" i="1"/>
  <c r="D75" i="1"/>
  <c r="E75" i="1" s="1"/>
  <c r="F111" i="1"/>
  <c r="J112" i="1"/>
  <c r="F96" i="6" l="1"/>
  <c r="C95" i="6"/>
  <c r="G140" i="6"/>
  <c r="J113" i="1"/>
  <c r="F112" i="1"/>
  <c r="C77" i="1"/>
  <c r="D76" i="1"/>
  <c r="E76" i="1" s="1"/>
  <c r="F323" i="1"/>
  <c r="L324" i="1"/>
  <c r="M475" i="1"/>
  <c r="F474" i="1"/>
  <c r="F97" i="6" l="1"/>
  <c r="C96" i="6"/>
  <c r="G141" i="6"/>
  <c r="F475" i="1"/>
  <c r="M476" i="1"/>
  <c r="F324" i="1"/>
  <c r="L325" i="1"/>
  <c r="C78" i="1"/>
  <c r="E77" i="1"/>
  <c r="D77" i="1"/>
  <c r="F113" i="1"/>
  <c r="J114" i="1"/>
  <c r="J115" i="1" s="1"/>
  <c r="J116" i="1" s="1"/>
  <c r="J117" i="1" s="1"/>
  <c r="J118" i="1" s="1"/>
  <c r="F98" i="6" l="1"/>
  <c r="C97" i="6"/>
  <c r="G142" i="6"/>
  <c r="J119" i="1"/>
  <c r="F118" i="1"/>
  <c r="C79" i="1"/>
  <c r="D78" i="1"/>
  <c r="E78" i="1" s="1"/>
  <c r="F325" i="1"/>
  <c r="L326" i="1"/>
  <c r="F476" i="1"/>
  <c r="M477" i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F99" i="6" l="1"/>
  <c r="C98" i="6"/>
  <c r="G143" i="6"/>
  <c r="L327" i="1"/>
  <c r="L328" i="1" s="1"/>
  <c r="L329" i="1" s="1"/>
  <c r="L330" i="1" s="1"/>
  <c r="L331" i="1" s="1"/>
  <c r="F326" i="1"/>
  <c r="C80" i="1"/>
  <c r="D79" i="1"/>
  <c r="E79" i="1" s="1"/>
  <c r="J120" i="1"/>
  <c r="F119" i="1"/>
  <c r="F100" i="6" l="1"/>
  <c r="C99" i="6"/>
  <c r="G144" i="6"/>
  <c r="F120" i="1"/>
  <c r="J121" i="1"/>
  <c r="C81" i="1"/>
  <c r="D80" i="1"/>
  <c r="E80" i="1" s="1"/>
  <c r="F331" i="1"/>
  <c r="L332" i="1"/>
  <c r="F101" i="6" l="1"/>
  <c r="C100" i="6"/>
  <c r="G145" i="6"/>
  <c r="L333" i="1"/>
  <c r="F332" i="1"/>
  <c r="C82" i="1"/>
  <c r="E81" i="1"/>
  <c r="D81" i="1"/>
  <c r="J122" i="1"/>
  <c r="F121" i="1"/>
  <c r="F102" i="6" l="1"/>
  <c r="C101" i="6"/>
  <c r="G146" i="6"/>
  <c r="J123" i="1"/>
  <c r="F122" i="1"/>
  <c r="D82" i="1"/>
  <c r="E82" i="1" s="1"/>
  <c r="C83" i="1"/>
  <c r="F333" i="1"/>
  <c r="L334" i="1"/>
  <c r="F103" i="6" l="1"/>
  <c r="C102" i="6"/>
  <c r="G147" i="6"/>
  <c r="L335" i="1"/>
  <c r="F334" i="1"/>
  <c r="C84" i="1"/>
  <c r="D83" i="1"/>
  <c r="E83" i="1" s="1"/>
  <c r="J124" i="1"/>
  <c r="F123" i="1"/>
  <c r="F104" i="6" l="1"/>
  <c r="C103" i="6"/>
  <c r="G148" i="6"/>
  <c r="G149" i="6" s="1"/>
  <c r="F124" i="1"/>
  <c r="J125" i="1"/>
  <c r="J126" i="1" s="1"/>
  <c r="C85" i="1"/>
  <c r="D84" i="1"/>
  <c r="E84" i="1"/>
  <c r="F335" i="1"/>
  <c r="L336" i="1"/>
  <c r="L337" i="1" s="1"/>
  <c r="L338" i="1" s="1"/>
  <c r="F105" i="6" l="1"/>
  <c r="C104" i="6"/>
  <c r="G150" i="6"/>
  <c r="G151" i="6" s="1"/>
  <c r="L339" i="1"/>
  <c r="L340" i="1" s="1"/>
  <c r="L341" i="1" s="1"/>
  <c r="F338" i="1"/>
  <c r="C86" i="1"/>
  <c r="D85" i="1"/>
  <c r="E85" i="1" s="1"/>
  <c r="J127" i="1"/>
  <c r="F126" i="1"/>
  <c r="F106" i="6" l="1"/>
  <c r="C105" i="6"/>
  <c r="G152" i="6"/>
  <c r="G153" i="6" s="1"/>
  <c r="F127" i="1"/>
  <c r="J128" i="1"/>
  <c r="C87" i="1"/>
  <c r="D86" i="1"/>
  <c r="E86" i="1" s="1"/>
  <c r="F341" i="1"/>
  <c r="L342" i="1"/>
  <c r="L343" i="1" s="1"/>
  <c r="L344" i="1" s="1"/>
  <c r="L345" i="1" s="1"/>
  <c r="L346" i="1" s="1"/>
  <c r="F107" i="6" l="1"/>
  <c r="C106" i="6"/>
  <c r="G154" i="6"/>
  <c r="G155" i="6" s="1"/>
  <c r="L347" i="1"/>
  <c r="F346" i="1"/>
  <c r="E87" i="1"/>
  <c r="D87" i="1"/>
  <c r="C88" i="1"/>
  <c r="J129" i="1"/>
  <c r="J130" i="1" s="1"/>
  <c r="F128" i="1"/>
  <c r="F108" i="6" l="1"/>
  <c r="C107" i="6"/>
  <c r="G156" i="6"/>
  <c r="G157" i="6" s="1"/>
  <c r="J131" i="1"/>
  <c r="F130" i="1"/>
  <c r="C89" i="1"/>
  <c r="D88" i="1"/>
  <c r="E88" i="1" s="1"/>
  <c r="F347" i="1"/>
  <c r="L348" i="1"/>
  <c r="F109" i="6" l="1"/>
  <c r="C108" i="6"/>
  <c r="G158" i="6"/>
  <c r="G159" i="6" s="1"/>
  <c r="F348" i="1"/>
  <c r="L349" i="1"/>
  <c r="C90" i="1"/>
  <c r="D89" i="1"/>
  <c r="E89" i="1" s="1"/>
  <c r="F131" i="1"/>
  <c r="J132" i="1"/>
  <c r="F110" i="6" l="1"/>
  <c r="C109" i="6"/>
  <c r="G160" i="6"/>
  <c r="G161" i="6" s="1"/>
  <c r="J133" i="1"/>
  <c r="J134" i="1" s="1"/>
  <c r="F132" i="1"/>
  <c r="C91" i="1"/>
  <c r="D90" i="1"/>
  <c r="E90" i="1" s="1"/>
  <c r="F349" i="1"/>
  <c r="L350" i="1"/>
  <c r="F111" i="6" l="1"/>
  <c r="C110" i="6"/>
  <c r="G162" i="6"/>
  <c r="G163" i="6" s="1"/>
  <c r="L351" i="1"/>
  <c r="F350" i="1"/>
  <c r="C92" i="1"/>
  <c r="D91" i="1"/>
  <c r="E91" i="1" s="1"/>
  <c r="J135" i="1"/>
  <c r="F134" i="1"/>
  <c r="F112" i="6" l="1"/>
  <c r="C111" i="6"/>
  <c r="G164" i="6"/>
  <c r="G165" i="6" s="1"/>
  <c r="J136" i="1"/>
  <c r="J137" i="1" s="1"/>
  <c r="J138" i="1" s="1"/>
  <c r="J139" i="1" s="1"/>
  <c r="J140" i="1" s="1"/>
  <c r="F135" i="1"/>
  <c r="C93" i="1"/>
  <c r="D92" i="1"/>
  <c r="E92" i="1" s="1"/>
  <c r="F351" i="1"/>
  <c r="L352" i="1"/>
  <c r="F113" i="6" l="1"/>
  <c r="C112" i="6"/>
  <c r="G166" i="6"/>
  <c r="G167" i="6" s="1"/>
  <c r="F352" i="1"/>
  <c r="L353" i="1"/>
  <c r="L354" i="1" s="1"/>
  <c r="L355" i="1" s="1"/>
  <c r="L356" i="1" s="1"/>
  <c r="C94" i="1"/>
  <c r="D93" i="1"/>
  <c r="E93" i="1" s="1"/>
  <c r="F140" i="1"/>
  <c r="J141" i="1"/>
  <c r="F114" i="6" l="1"/>
  <c r="C113" i="6"/>
  <c r="G168" i="6"/>
  <c r="J142" i="1"/>
  <c r="J143" i="1" s="1"/>
  <c r="F141" i="1"/>
  <c r="C95" i="1"/>
  <c r="D94" i="1"/>
  <c r="E94" i="1" s="1"/>
  <c r="L357" i="1"/>
  <c r="F356" i="1"/>
  <c r="F115" i="6" l="1"/>
  <c r="C114" i="6"/>
  <c r="G169" i="6"/>
  <c r="F357" i="1"/>
  <c r="L358" i="1"/>
  <c r="C96" i="1"/>
  <c r="E95" i="1"/>
  <c r="D95" i="1"/>
  <c r="F143" i="1"/>
  <c r="J144" i="1"/>
  <c r="F144" i="1" s="1"/>
  <c r="F116" i="6" l="1"/>
  <c r="C115" i="6"/>
  <c r="G170" i="6"/>
  <c r="J145" i="1"/>
  <c r="J146" i="1" s="1"/>
  <c r="C97" i="1"/>
  <c r="D96" i="1"/>
  <c r="E96" i="1" s="1"/>
  <c r="L359" i="1"/>
  <c r="F358" i="1"/>
  <c r="F117" i="6" l="1"/>
  <c r="C116" i="6"/>
  <c r="G171" i="6"/>
  <c r="F359" i="1"/>
  <c r="L360" i="1"/>
  <c r="C98" i="1"/>
  <c r="D97" i="1"/>
  <c r="E97" i="1" s="1"/>
  <c r="J147" i="1"/>
  <c r="F146" i="1"/>
  <c r="F118" i="6" l="1"/>
  <c r="C117" i="6"/>
  <c r="G172" i="6"/>
  <c r="F147" i="1"/>
  <c r="J148" i="1"/>
  <c r="J149" i="1" s="1"/>
  <c r="D98" i="1"/>
  <c r="E98" i="1" s="1"/>
  <c r="C99" i="1"/>
  <c r="F360" i="1"/>
  <c r="L361" i="1"/>
  <c r="L362" i="1" s="1"/>
  <c r="L363" i="1" s="1"/>
  <c r="L364" i="1" s="1"/>
  <c r="F119" i="6" l="1"/>
  <c r="C118" i="6"/>
  <c r="G173" i="6"/>
  <c r="F364" i="1"/>
  <c r="L365" i="1"/>
  <c r="L366" i="1" s="1"/>
  <c r="L367" i="1" s="1"/>
  <c r="L368" i="1" s="1"/>
  <c r="C100" i="1"/>
  <c r="E99" i="1"/>
  <c r="D99" i="1"/>
  <c r="F149" i="1"/>
  <c r="J150" i="1"/>
  <c r="F120" i="6" l="1"/>
  <c r="C119" i="6"/>
  <c r="G174" i="6"/>
  <c r="J151" i="1"/>
  <c r="F150" i="1"/>
  <c r="C101" i="1"/>
  <c r="D100" i="1"/>
  <c r="E100" i="1" s="1"/>
  <c r="F368" i="1"/>
  <c r="L369" i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F121" i="6" l="1"/>
  <c r="C120" i="6"/>
  <c r="G175" i="6"/>
  <c r="L403" i="1"/>
  <c r="F402" i="1"/>
  <c r="C102" i="1"/>
  <c r="D101" i="1"/>
  <c r="E101" i="1" s="1"/>
  <c r="F151" i="1"/>
  <c r="J152" i="1"/>
  <c r="J153" i="1" s="1"/>
  <c r="F122" i="6" l="1"/>
  <c r="C121" i="6"/>
  <c r="G176" i="6"/>
  <c r="F153" i="1"/>
  <c r="J154" i="1"/>
  <c r="C103" i="1"/>
  <c r="D102" i="1"/>
  <c r="E102" i="1" s="1"/>
  <c r="L404" i="1"/>
  <c r="F403" i="1"/>
  <c r="F123" i="6" l="1"/>
  <c r="C122" i="6"/>
  <c r="G177" i="6"/>
  <c r="F404" i="1"/>
  <c r="L405" i="1"/>
  <c r="E103" i="1"/>
  <c r="C104" i="1"/>
  <c r="D103" i="1"/>
  <c r="J155" i="1"/>
  <c r="F154" i="1"/>
  <c r="F124" i="6" l="1"/>
  <c r="C123" i="6"/>
  <c r="G178" i="6"/>
  <c r="J156" i="1"/>
  <c r="J157" i="1" s="1"/>
  <c r="F155" i="1"/>
  <c r="C105" i="1"/>
  <c r="D104" i="1"/>
  <c r="E104" i="1" s="1"/>
  <c r="L406" i="1"/>
  <c r="L407" i="1" s="1"/>
  <c r="L408" i="1" s="1"/>
  <c r="L409" i="1" s="1"/>
  <c r="L410" i="1" s="1"/>
  <c r="L411" i="1" s="1"/>
  <c r="L412" i="1" s="1"/>
  <c r="F405" i="1"/>
  <c r="F125" i="6" l="1"/>
  <c r="C124" i="6"/>
  <c r="G179" i="6"/>
  <c r="L413" i="1"/>
  <c r="F412" i="1"/>
  <c r="C106" i="1"/>
  <c r="D105" i="1"/>
  <c r="E105" i="1" s="1"/>
  <c r="F157" i="1"/>
  <c r="J158" i="1"/>
  <c r="F126" i="6" l="1"/>
  <c r="C125" i="6"/>
  <c r="G180" i="6"/>
  <c r="J159" i="1"/>
  <c r="F158" i="1"/>
  <c r="D106" i="1"/>
  <c r="E106" i="1" s="1"/>
  <c r="C107" i="1"/>
  <c r="F413" i="1"/>
  <c r="L414" i="1"/>
  <c r="F127" i="6" l="1"/>
  <c r="C126" i="6"/>
  <c r="G181" i="6"/>
  <c r="L415" i="1"/>
  <c r="F414" i="1"/>
  <c r="E107" i="1"/>
  <c r="D107" i="1"/>
  <c r="C108" i="1"/>
  <c r="J160" i="1"/>
  <c r="J161" i="1" s="1"/>
  <c r="F159" i="1"/>
  <c r="F128" i="6" l="1"/>
  <c r="C127" i="6"/>
  <c r="G182" i="6"/>
  <c r="F161" i="1"/>
  <c r="J162" i="1"/>
  <c r="C109" i="1"/>
  <c r="D108" i="1"/>
  <c r="E108" i="1" s="1"/>
  <c r="F415" i="1"/>
  <c r="L416" i="1"/>
  <c r="F129" i="6" l="1"/>
  <c r="C128" i="6"/>
  <c r="G183" i="6"/>
  <c r="L417" i="1"/>
  <c r="L418" i="1" s="1"/>
  <c r="L419" i="1" s="1"/>
  <c r="L420" i="1" s="1"/>
  <c r="F416" i="1"/>
  <c r="C110" i="1"/>
  <c r="D109" i="1"/>
  <c r="E109" i="1" s="1"/>
  <c r="J163" i="1"/>
  <c r="F162" i="1"/>
  <c r="F130" i="6" l="1"/>
  <c r="C129" i="6"/>
  <c r="G184" i="6"/>
  <c r="G185" i="6" s="1"/>
  <c r="J164" i="1"/>
  <c r="J165" i="1" s="1"/>
  <c r="F163" i="1"/>
  <c r="C111" i="1"/>
  <c r="D110" i="1"/>
  <c r="E110" i="1" s="1"/>
  <c r="F420" i="1"/>
  <c r="L421" i="1"/>
  <c r="F131" i="6" l="1"/>
  <c r="C130" i="6"/>
  <c r="G186" i="6"/>
  <c r="G187" i="6" s="1"/>
  <c r="L422" i="1"/>
  <c r="L423" i="1" s="1"/>
  <c r="L424" i="1" s="1"/>
  <c r="L425" i="1" s="1"/>
  <c r="F421" i="1"/>
  <c r="C112" i="1"/>
  <c r="D111" i="1"/>
  <c r="E111" i="1" s="1"/>
  <c r="F165" i="1"/>
  <c r="J166" i="1"/>
  <c r="F132" i="6" l="1"/>
  <c r="C131" i="6"/>
  <c r="G188" i="6"/>
  <c r="G189" i="6" s="1"/>
  <c r="J167" i="1"/>
  <c r="J168" i="1" s="1"/>
  <c r="J169" i="1" s="1"/>
  <c r="J170" i="1" s="1"/>
  <c r="J171" i="1" s="1"/>
  <c r="F166" i="1"/>
  <c r="C113" i="1"/>
  <c r="D112" i="1"/>
  <c r="E112" i="1" s="1"/>
  <c r="F425" i="1"/>
  <c r="L426" i="1"/>
  <c r="F133" i="6" l="1"/>
  <c r="C132" i="6"/>
  <c r="G190" i="6"/>
  <c r="G191" i="6" s="1"/>
  <c r="L427" i="1"/>
  <c r="L428" i="1" s="1"/>
  <c r="L429" i="1" s="1"/>
  <c r="L430" i="1" s="1"/>
  <c r="L431" i="1" s="1"/>
  <c r="L432" i="1" s="1"/>
  <c r="L433" i="1" s="1"/>
  <c r="F426" i="1"/>
  <c r="C114" i="1"/>
  <c r="D113" i="1"/>
  <c r="E113" i="1" s="1"/>
  <c r="F171" i="1"/>
  <c r="J172" i="1"/>
  <c r="F134" i="6" l="1"/>
  <c r="C133" i="6"/>
  <c r="G192" i="6"/>
  <c r="G193" i="6" s="1"/>
  <c r="F172" i="1"/>
  <c r="J173" i="1"/>
  <c r="J174" i="1" s="1"/>
  <c r="C115" i="1"/>
  <c r="D114" i="1"/>
  <c r="E114" i="1" s="1"/>
  <c r="F433" i="1"/>
  <c r="L434" i="1"/>
  <c r="F135" i="6" l="1"/>
  <c r="C134" i="6"/>
  <c r="G194" i="6"/>
  <c r="G195" i="6" s="1"/>
  <c r="L435" i="1"/>
  <c r="F434" i="1"/>
  <c r="C116" i="1"/>
  <c r="D115" i="1"/>
  <c r="E115" i="1" s="1"/>
  <c r="J175" i="1"/>
  <c r="F174" i="1"/>
  <c r="F136" i="6" l="1"/>
  <c r="C135" i="6"/>
  <c r="G196" i="6"/>
  <c r="G197" i="6" s="1"/>
  <c r="J176" i="1"/>
  <c r="F175" i="1"/>
  <c r="C117" i="1"/>
  <c r="D116" i="1"/>
  <c r="E116" i="1" s="1"/>
  <c r="F435" i="1"/>
  <c r="L436" i="1"/>
  <c r="F137" i="6" l="1"/>
  <c r="C136" i="6"/>
  <c r="G198" i="6"/>
  <c r="G199" i="6" s="1"/>
  <c r="F436" i="1"/>
  <c r="L437" i="1"/>
  <c r="C118" i="1"/>
  <c r="D117" i="1"/>
  <c r="E117" i="1" s="1"/>
  <c r="F176" i="1"/>
  <c r="J177" i="1"/>
  <c r="J178" i="1" s="1"/>
  <c r="F138" i="6" l="1"/>
  <c r="C137" i="6"/>
  <c r="G200" i="6"/>
  <c r="G201" i="6" s="1"/>
  <c r="J179" i="1"/>
  <c r="F178" i="1"/>
  <c r="C119" i="1"/>
  <c r="E118" i="1"/>
  <c r="D118" i="1"/>
  <c r="F437" i="1"/>
  <c r="L438" i="1"/>
  <c r="F139" i="6" l="1"/>
  <c r="C138" i="6"/>
  <c r="G202" i="6"/>
  <c r="G203" i="6" s="1"/>
  <c r="L439" i="1"/>
  <c r="L440" i="1" s="1"/>
  <c r="L441" i="1" s="1"/>
  <c r="L442" i="1" s="1"/>
  <c r="L443" i="1" s="1"/>
  <c r="L444" i="1" s="1"/>
  <c r="L445" i="1" s="1"/>
  <c r="F438" i="1"/>
  <c r="D119" i="1"/>
  <c r="E119" i="1" s="1"/>
  <c r="C120" i="1"/>
  <c r="J180" i="1"/>
  <c r="F179" i="1"/>
  <c r="F140" i="6" l="1"/>
  <c r="C139" i="6"/>
  <c r="G204" i="6"/>
  <c r="F180" i="1"/>
  <c r="J181" i="1"/>
  <c r="J182" i="1" s="1"/>
  <c r="C121" i="1"/>
  <c r="D120" i="1"/>
  <c r="E120" i="1" s="1"/>
  <c r="F445" i="1"/>
  <c r="L446" i="1"/>
  <c r="F141" i="6" l="1"/>
  <c r="C140" i="6"/>
  <c r="G205" i="6"/>
  <c r="L447" i="1"/>
  <c r="L448" i="1" s="1"/>
  <c r="L449" i="1" s="1"/>
  <c r="F446" i="1"/>
  <c r="C122" i="1"/>
  <c r="D121" i="1"/>
  <c r="E121" i="1" s="1"/>
  <c r="J183" i="1"/>
  <c r="F182" i="1"/>
  <c r="F142" i="6" l="1"/>
  <c r="C141" i="6"/>
  <c r="G206" i="6"/>
  <c r="J184" i="1"/>
  <c r="J185" i="1" s="1"/>
  <c r="J186" i="1" s="1"/>
  <c r="J187" i="1" s="1"/>
  <c r="J188" i="1" s="1"/>
  <c r="F183" i="1"/>
  <c r="C123" i="1"/>
  <c r="D122" i="1"/>
  <c r="E122" i="1" s="1"/>
  <c r="F449" i="1"/>
  <c r="L450" i="1"/>
  <c r="F143" i="6" l="1"/>
  <c r="C142" i="6"/>
  <c r="G207" i="6"/>
  <c r="L451" i="1"/>
  <c r="L452" i="1" s="1"/>
  <c r="L453" i="1" s="1"/>
  <c r="L454" i="1" s="1"/>
  <c r="L455" i="1" s="1"/>
  <c r="L456" i="1" s="1"/>
  <c r="L457" i="1" s="1"/>
  <c r="F450" i="1"/>
  <c r="D123" i="1"/>
  <c r="E123" i="1" s="1"/>
  <c r="C124" i="1"/>
  <c r="F188" i="1"/>
  <c r="J189" i="1"/>
  <c r="F144" i="6" l="1"/>
  <c r="C143" i="6"/>
  <c r="G208" i="6"/>
  <c r="F189" i="1"/>
  <c r="J190" i="1"/>
  <c r="J191" i="1" s="1"/>
  <c r="C125" i="1"/>
  <c r="D124" i="1"/>
  <c r="E124" i="1" s="1"/>
  <c r="F457" i="1"/>
  <c r="L458" i="1"/>
  <c r="F145" i="6" l="1"/>
  <c r="C144" i="6"/>
  <c r="G209" i="6"/>
  <c r="L459" i="1"/>
  <c r="F458" i="1"/>
  <c r="C126" i="1"/>
  <c r="D125" i="1"/>
  <c r="E125" i="1" s="1"/>
  <c r="J192" i="1"/>
  <c r="F191" i="1"/>
  <c r="F146" i="6" l="1"/>
  <c r="C145" i="6"/>
  <c r="G210" i="6"/>
  <c r="F192" i="1"/>
  <c r="J193" i="1"/>
  <c r="J194" i="1" s="1"/>
  <c r="C127" i="1"/>
  <c r="E126" i="1"/>
  <c r="D126" i="1"/>
  <c r="F459" i="1"/>
  <c r="L460" i="1"/>
  <c r="F147" i="6" l="1"/>
  <c r="C146" i="6"/>
  <c r="G211" i="6"/>
  <c r="F460" i="1"/>
  <c r="L461" i="1"/>
  <c r="D127" i="1"/>
  <c r="E127" i="1" s="1"/>
  <c r="C128" i="1"/>
  <c r="J195" i="1"/>
  <c r="F194" i="1"/>
  <c r="F148" i="6" l="1"/>
  <c r="C147" i="6"/>
  <c r="G212" i="6"/>
  <c r="F195" i="1"/>
  <c r="J196" i="1"/>
  <c r="J197" i="1" s="1"/>
  <c r="C129" i="1"/>
  <c r="D128" i="1"/>
  <c r="E128" i="1" s="1"/>
  <c r="F461" i="1"/>
  <c r="L462" i="1"/>
  <c r="F149" i="6" l="1"/>
  <c r="C148" i="6"/>
  <c r="G213" i="6"/>
  <c r="L463" i="1"/>
  <c r="F462" i="1"/>
  <c r="C130" i="1"/>
  <c r="D129" i="1"/>
  <c r="E129" i="1" s="1"/>
  <c r="F197" i="1"/>
  <c r="J198" i="1"/>
  <c r="F150" i="6" l="1"/>
  <c r="C149" i="6"/>
  <c r="G214" i="6"/>
  <c r="J199" i="1"/>
  <c r="F198" i="1"/>
  <c r="C131" i="1"/>
  <c r="E130" i="1"/>
  <c r="D130" i="1"/>
  <c r="F463" i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F151" i="6" l="1"/>
  <c r="C150" i="6"/>
  <c r="G215" i="6"/>
  <c r="L490" i="1"/>
  <c r="F489" i="1"/>
  <c r="D131" i="1"/>
  <c r="E131" i="1" s="1"/>
  <c r="C132" i="1"/>
  <c r="F199" i="1"/>
  <c r="J200" i="1"/>
  <c r="F152" i="6" l="1"/>
  <c r="C151" i="6"/>
  <c r="G216" i="6"/>
  <c r="J201" i="1"/>
  <c r="F200" i="1"/>
  <c r="C133" i="1"/>
  <c r="D132" i="1"/>
  <c r="E132" i="1" s="1"/>
  <c r="L491" i="1"/>
  <c r="F490" i="1"/>
  <c r="F153" i="6" l="1"/>
  <c r="C152" i="6"/>
  <c r="G217" i="6"/>
  <c r="L492" i="1"/>
  <c r="F491" i="1"/>
  <c r="C134" i="1"/>
  <c r="D133" i="1"/>
  <c r="E133" i="1" s="1"/>
  <c r="J202" i="1"/>
  <c r="J203" i="1" s="1"/>
  <c r="J204" i="1" s="1"/>
  <c r="J205" i="1" s="1"/>
  <c r="F201" i="1"/>
  <c r="F154" i="6" l="1"/>
  <c r="C153" i="6"/>
  <c r="G218" i="6"/>
  <c r="F205" i="1"/>
  <c r="J206" i="1"/>
  <c r="C135" i="1"/>
  <c r="E134" i="1"/>
  <c r="D134" i="1"/>
  <c r="F492" i="1"/>
  <c r="L493" i="1"/>
  <c r="F155" i="6" l="1"/>
  <c r="C154" i="6"/>
  <c r="G219" i="6"/>
  <c r="L494" i="1"/>
  <c r="F493" i="1"/>
  <c r="D135" i="1"/>
  <c r="E135" i="1" s="1"/>
  <c r="C136" i="1"/>
  <c r="J207" i="1"/>
  <c r="F206" i="1"/>
  <c r="F156" i="6" l="1"/>
  <c r="C155" i="6"/>
  <c r="G220" i="6"/>
  <c r="G221" i="6" s="1"/>
  <c r="F207" i="1"/>
  <c r="J208" i="1"/>
  <c r="J209" i="1" s="1"/>
  <c r="C137" i="1"/>
  <c r="D136" i="1"/>
  <c r="E136" i="1" s="1"/>
  <c r="L495" i="1"/>
  <c r="F494" i="1"/>
  <c r="F157" i="6" l="1"/>
  <c r="C156" i="6"/>
  <c r="G222" i="6"/>
  <c r="G223" i="6" s="1"/>
  <c r="L496" i="1"/>
  <c r="F495" i="1"/>
  <c r="C138" i="1"/>
  <c r="D137" i="1"/>
  <c r="E137" i="1" s="1"/>
  <c r="F209" i="1"/>
  <c r="J210" i="1"/>
  <c r="F158" i="6" l="1"/>
  <c r="C157" i="6"/>
  <c r="G224" i="6"/>
  <c r="G225" i="6" s="1"/>
  <c r="J211" i="1"/>
  <c r="F210" i="1"/>
  <c r="C139" i="1"/>
  <c r="D138" i="1"/>
  <c r="E138" i="1" s="1"/>
  <c r="F496" i="1"/>
  <c r="L497" i="1"/>
  <c r="F159" i="6" l="1"/>
  <c r="C158" i="6"/>
  <c r="G226" i="6"/>
  <c r="G227" i="6" s="1"/>
  <c r="L498" i="1"/>
  <c r="F498" i="1" s="1"/>
  <c r="F497" i="1"/>
  <c r="D139" i="1"/>
  <c r="E139" i="1" s="1"/>
  <c r="C140" i="1"/>
  <c r="F211" i="1"/>
  <c r="J212" i="1"/>
  <c r="J213" i="1" s="1"/>
  <c r="F160" i="6" l="1"/>
  <c r="C159" i="6"/>
  <c r="G228" i="6"/>
  <c r="G229" i="6" s="1"/>
  <c r="F213" i="1"/>
  <c r="J214" i="1"/>
  <c r="C141" i="1"/>
  <c r="D140" i="1"/>
  <c r="E140" i="1"/>
  <c r="F161" i="6" l="1"/>
  <c r="C160" i="6"/>
  <c r="G230" i="6"/>
  <c r="G231" i="6" s="1"/>
  <c r="C142" i="1"/>
  <c r="D141" i="1"/>
  <c r="E141" i="1" s="1"/>
  <c r="J215" i="1"/>
  <c r="F214" i="1"/>
  <c r="F162" i="6" l="1"/>
  <c r="C161" i="6"/>
  <c r="G232" i="6"/>
  <c r="G233" i="6" s="1"/>
  <c r="F215" i="1"/>
  <c r="J216" i="1"/>
  <c r="J217" i="1" s="1"/>
  <c r="C143" i="1"/>
  <c r="D142" i="1"/>
  <c r="E142" i="1" s="1"/>
  <c r="F163" i="6" l="1"/>
  <c r="C162" i="6"/>
  <c r="G234" i="6"/>
  <c r="G235" i="6" s="1"/>
  <c r="E143" i="1"/>
  <c r="C144" i="1"/>
  <c r="D143" i="1"/>
  <c r="F217" i="1"/>
  <c r="J218" i="1"/>
  <c r="F164" i="6" l="1"/>
  <c r="C163" i="6"/>
  <c r="G236" i="6"/>
  <c r="G237" i="6" s="1"/>
  <c r="J219" i="1"/>
  <c r="F218" i="1"/>
  <c r="C145" i="1"/>
  <c r="D144" i="1"/>
  <c r="E144" i="1" s="1"/>
  <c r="F165" i="6" l="1"/>
  <c r="C164" i="6"/>
  <c r="G238" i="6"/>
  <c r="G239" i="6" s="1"/>
  <c r="C146" i="1"/>
  <c r="D145" i="1"/>
  <c r="E145" i="1" s="1"/>
  <c r="F219" i="1"/>
  <c r="J220" i="1"/>
  <c r="F166" i="6" l="1"/>
  <c r="C165" i="6"/>
  <c r="G240" i="6"/>
  <c r="J221" i="1"/>
  <c r="J222" i="1" s="1"/>
  <c r="J223" i="1" s="1"/>
  <c r="J224" i="1" s="1"/>
  <c r="J225" i="1" s="1"/>
  <c r="J226" i="1" s="1"/>
  <c r="F220" i="1"/>
  <c r="D146" i="1"/>
  <c r="C147" i="1"/>
  <c r="E146" i="1"/>
  <c r="F167" i="6" l="1"/>
  <c r="C166" i="6"/>
  <c r="G241" i="6"/>
  <c r="D147" i="1"/>
  <c r="E147" i="1" s="1"/>
  <c r="C148" i="1"/>
  <c r="J227" i="1"/>
  <c r="F226" i="1"/>
  <c r="F168" i="6" l="1"/>
  <c r="C167" i="6"/>
  <c r="G242" i="6"/>
  <c r="F227" i="1"/>
  <c r="J228" i="1"/>
  <c r="C149" i="1"/>
  <c r="D148" i="1"/>
  <c r="E148" i="1" s="1"/>
  <c r="F169" i="6" l="1"/>
  <c r="C168" i="6"/>
  <c r="G243" i="6"/>
  <c r="C150" i="1"/>
  <c r="E149" i="1"/>
  <c r="D149" i="1"/>
  <c r="J229" i="1"/>
  <c r="F228" i="1"/>
  <c r="F170" i="6" l="1"/>
  <c r="C169" i="6"/>
  <c r="G244" i="6"/>
  <c r="J230" i="1"/>
  <c r="J231" i="1" s="1"/>
  <c r="J232" i="1" s="1"/>
  <c r="J233" i="1" s="1"/>
  <c r="F229" i="1"/>
  <c r="C151" i="1"/>
  <c r="D150" i="1"/>
  <c r="E150" i="1" s="1"/>
  <c r="F171" i="6" l="1"/>
  <c r="C170" i="6"/>
  <c r="G245" i="6"/>
  <c r="C152" i="1"/>
  <c r="D151" i="1"/>
  <c r="E151" i="1" s="1"/>
  <c r="F233" i="1"/>
  <c r="J234" i="1"/>
  <c r="F172" i="6" l="1"/>
  <c r="C171" i="6"/>
  <c r="G246" i="6"/>
  <c r="J235" i="1"/>
  <c r="J236" i="1" s="1"/>
  <c r="J237" i="1" s="1"/>
  <c r="F234" i="1"/>
  <c r="C153" i="1"/>
  <c r="D152" i="1"/>
  <c r="E152" i="1" s="1"/>
  <c r="F173" i="6" l="1"/>
  <c r="C172" i="6"/>
  <c r="G247" i="6"/>
  <c r="C154" i="1"/>
  <c r="E153" i="1"/>
  <c r="D153" i="1"/>
  <c r="F237" i="1"/>
  <c r="J238" i="1"/>
  <c r="F174" i="6" l="1"/>
  <c r="C173" i="6"/>
  <c r="G248" i="6"/>
  <c r="J239" i="1"/>
  <c r="J240" i="1" s="1"/>
  <c r="J241" i="1" s="1"/>
  <c r="F238" i="1"/>
  <c r="C155" i="1"/>
  <c r="D154" i="1"/>
  <c r="E154" i="1" s="1"/>
  <c r="F175" i="6" l="1"/>
  <c r="C174" i="6"/>
  <c r="G249" i="6"/>
  <c r="C156" i="1"/>
  <c r="D155" i="1"/>
  <c r="E155" i="1" s="1"/>
  <c r="F241" i="1"/>
  <c r="J242" i="1"/>
  <c r="F176" i="6" l="1"/>
  <c r="C175" i="6"/>
  <c r="G250" i="6"/>
  <c r="J243" i="1"/>
  <c r="F242" i="1"/>
  <c r="C157" i="1"/>
  <c r="D156" i="1"/>
  <c r="E156" i="1" s="1"/>
  <c r="F177" i="6" l="1"/>
  <c r="C176" i="6"/>
  <c r="G251" i="6"/>
  <c r="C158" i="1"/>
  <c r="E157" i="1"/>
  <c r="D157" i="1"/>
  <c r="F243" i="1"/>
  <c r="J244" i="1"/>
  <c r="F178" i="6" l="1"/>
  <c r="C177" i="6"/>
  <c r="G252" i="6"/>
  <c r="F244" i="1"/>
  <c r="J245" i="1"/>
  <c r="C159" i="1"/>
  <c r="D158" i="1"/>
  <c r="E158" i="1" s="1"/>
  <c r="F179" i="6" l="1"/>
  <c r="C178" i="6"/>
  <c r="G253" i="6"/>
  <c r="C160" i="1"/>
  <c r="D159" i="1"/>
  <c r="E159" i="1" s="1"/>
  <c r="F245" i="1"/>
  <c r="J246" i="1"/>
  <c r="J247" i="1" s="1"/>
  <c r="J248" i="1" s="1"/>
  <c r="J249" i="1" s="1"/>
  <c r="J250" i="1" s="1"/>
  <c r="F180" i="6" l="1"/>
  <c r="C179" i="6"/>
  <c r="G254" i="6"/>
  <c r="J251" i="1"/>
  <c r="F250" i="1"/>
  <c r="C161" i="1"/>
  <c r="D160" i="1"/>
  <c r="E160" i="1" s="1"/>
  <c r="F181" i="6" l="1"/>
  <c r="C180" i="6"/>
  <c r="G255" i="6"/>
  <c r="C162" i="1"/>
  <c r="E161" i="1"/>
  <c r="D161" i="1"/>
  <c r="F251" i="1"/>
  <c r="J252" i="1"/>
  <c r="F182" i="6" l="1"/>
  <c r="C181" i="6"/>
  <c r="G256" i="6"/>
  <c r="G257" i="6" s="1"/>
  <c r="J253" i="1"/>
  <c r="F252" i="1"/>
  <c r="C163" i="1"/>
  <c r="D162" i="1"/>
  <c r="E162" i="1" s="1"/>
  <c r="F183" i="6" l="1"/>
  <c r="C182" i="6"/>
  <c r="G258" i="6"/>
  <c r="G259" i="6" s="1"/>
  <c r="C164" i="1"/>
  <c r="D163" i="1"/>
  <c r="E163" i="1" s="1"/>
  <c r="F253" i="1"/>
  <c r="J254" i="1"/>
  <c r="F184" i="6" l="1"/>
  <c r="C183" i="6"/>
  <c r="G260" i="6"/>
  <c r="G261" i="6" s="1"/>
  <c r="J255" i="1"/>
  <c r="J256" i="1" s="1"/>
  <c r="J257" i="1" s="1"/>
  <c r="F254" i="1"/>
  <c r="C165" i="1"/>
  <c r="D164" i="1"/>
  <c r="E164" i="1" s="1"/>
  <c r="F185" i="6" l="1"/>
  <c r="C184" i="6"/>
  <c r="G262" i="6"/>
  <c r="G263" i="6" s="1"/>
  <c r="C166" i="1"/>
  <c r="E165" i="1"/>
  <c r="D165" i="1"/>
  <c r="F257" i="1"/>
  <c r="J258" i="1"/>
  <c r="F186" i="6" l="1"/>
  <c r="C185" i="6"/>
  <c r="G264" i="6"/>
  <c r="G265" i="6" s="1"/>
  <c r="J259" i="1"/>
  <c r="F258" i="1"/>
  <c r="C167" i="1"/>
  <c r="D166" i="1"/>
  <c r="E166" i="1" s="1"/>
  <c r="F187" i="6" l="1"/>
  <c r="C186" i="6"/>
  <c r="G266" i="6"/>
  <c r="G267" i="6" s="1"/>
  <c r="C168" i="1"/>
  <c r="D167" i="1"/>
  <c r="E167" i="1" s="1"/>
  <c r="F259" i="1"/>
  <c r="J260" i="1"/>
  <c r="J261" i="1" s="1"/>
  <c r="J262" i="1" s="1"/>
  <c r="F188" i="6" l="1"/>
  <c r="C187" i="6"/>
  <c r="G268" i="6"/>
  <c r="G269" i="6" s="1"/>
  <c r="J263" i="1"/>
  <c r="F262" i="1"/>
  <c r="C169" i="1"/>
  <c r="D168" i="1"/>
  <c r="E168" i="1" s="1"/>
  <c r="F189" i="6" l="1"/>
  <c r="C188" i="6"/>
  <c r="G270" i="6"/>
  <c r="G271" i="6" s="1"/>
  <c r="C170" i="1"/>
  <c r="D169" i="1"/>
  <c r="E169" i="1" s="1"/>
  <c r="F263" i="1"/>
  <c r="J264" i="1"/>
  <c r="F190" i="6" l="1"/>
  <c r="C189" i="6"/>
  <c r="G272" i="6"/>
  <c r="G273" i="6" s="1"/>
  <c r="J265" i="1"/>
  <c r="J266" i="1" s="1"/>
  <c r="J267" i="1" s="1"/>
  <c r="F264" i="1"/>
  <c r="C171" i="1"/>
  <c r="D170" i="1"/>
  <c r="E170" i="1" s="1"/>
  <c r="F191" i="6" l="1"/>
  <c r="C190" i="6"/>
  <c r="G274" i="6"/>
  <c r="G275" i="6" s="1"/>
  <c r="E171" i="1"/>
  <c r="D171" i="1"/>
  <c r="C172" i="1"/>
  <c r="F267" i="1"/>
  <c r="J268" i="1"/>
  <c r="F192" i="6" l="1"/>
  <c r="C191" i="6"/>
  <c r="G276" i="6"/>
  <c r="F268" i="1"/>
  <c r="J269" i="1"/>
  <c r="C173" i="1"/>
  <c r="D172" i="1"/>
  <c r="E172" i="1" s="1"/>
  <c r="F193" i="6" l="1"/>
  <c r="C192" i="6"/>
  <c r="G277" i="6"/>
  <c r="C174" i="1"/>
  <c r="D173" i="1"/>
  <c r="E173" i="1" s="1"/>
  <c r="F269" i="1"/>
  <c r="J270" i="1"/>
  <c r="F194" i="6" l="1"/>
  <c r="C193" i="6"/>
  <c r="G278" i="6"/>
  <c r="J271" i="1"/>
  <c r="J272" i="1" s="1"/>
  <c r="J273" i="1" s="1"/>
  <c r="J274" i="1" s="1"/>
  <c r="J275" i="1" s="1"/>
  <c r="F270" i="1"/>
  <c r="C175" i="1"/>
  <c r="E174" i="1"/>
  <c r="D174" i="1"/>
  <c r="F195" i="6" l="1"/>
  <c r="C194" i="6"/>
  <c r="G279" i="6"/>
  <c r="D175" i="1"/>
  <c r="E175" i="1" s="1"/>
  <c r="C176" i="1"/>
  <c r="F275" i="1"/>
  <c r="J276" i="1"/>
  <c r="F196" i="6" l="1"/>
  <c r="C195" i="6"/>
  <c r="G280" i="6"/>
  <c r="J277" i="1"/>
  <c r="J278" i="1" s="1"/>
  <c r="J279" i="1" s="1"/>
  <c r="F276" i="1"/>
  <c r="C177" i="1"/>
  <c r="D176" i="1"/>
  <c r="E176" i="1" s="1"/>
  <c r="F197" i="6" l="1"/>
  <c r="C196" i="6"/>
  <c r="G281" i="6"/>
  <c r="C178" i="1"/>
  <c r="D177" i="1"/>
  <c r="E177" i="1" s="1"/>
  <c r="F279" i="1"/>
  <c r="J280" i="1"/>
  <c r="F198" i="6" l="1"/>
  <c r="C197" i="6"/>
  <c r="G282" i="6"/>
  <c r="J281" i="1"/>
  <c r="J282" i="1" s="1"/>
  <c r="J283" i="1" s="1"/>
  <c r="F280" i="1"/>
  <c r="C179" i="1"/>
  <c r="E178" i="1"/>
  <c r="D178" i="1"/>
  <c r="F199" i="6" l="1"/>
  <c r="C198" i="6"/>
  <c r="G283" i="6"/>
  <c r="D179" i="1"/>
  <c r="E179" i="1" s="1"/>
  <c r="C180" i="1"/>
  <c r="F283" i="1"/>
  <c r="J284" i="1"/>
  <c r="F200" i="6" l="1"/>
  <c r="C199" i="6"/>
  <c r="G284" i="6"/>
  <c r="J285" i="1"/>
  <c r="J286" i="1" s="1"/>
  <c r="J287" i="1" s="1"/>
  <c r="F284" i="1"/>
  <c r="C181" i="1"/>
  <c r="D180" i="1"/>
  <c r="E180" i="1" s="1"/>
  <c r="F201" i="6" l="1"/>
  <c r="C200" i="6"/>
  <c r="G285" i="6"/>
  <c r="C182" i="1"/>
  <c r="D181" i="1"/>
  <c r="E181" i="1" s="1"/>
  <c r="F287" i="1"/>
  <c r="J288" i="1"/>
  <c r="F202" i="6" l="1"/>
  <c r="C201" i="6"/>
  <c r="G286" i="6"/>
  <c r="F288" i="1"/>
  <c r="J289" i="1"/>
  <c r="C183" i="1"/>
  <c r="E182" i="1"/>
  <c r="D182" i="1"/>
  <c r="F203" i="6" l="1"/>
  <c r="C202" i="6"/>
  <c r="G287" i="6"/>
  <c r="D183" i="1"/>
  <c r="E183" i="1" s="1"/>
  <c r="C184" i="1"/>
  <c r="F289" i="1"/>
  <c r="J290" i="1"/>
  <c r="F204" i="6" l="1"/>
  <c r="C203" i="6"/>
  <c r="G288" i="6"/>
  <c r="J291" i="1"/>
  <c r="J292" i="1" s="1"/>
  <c r="J293" i="1" s="1"/>
  <c r="J294" i="1" s="1"/>
  <c r="J295" i="1" s="1"/>
  <c r="J296" i="1" s="1"/>
  <c r="J297" i="1" s="1"/>
  <c r="J298" i="1" s="1"/>
  <c r="J299" i="1" s="1"/>
  <c r="F290" i="1"/>
  <c r="C185" i="1"/>
  <c r="D184" i="1"/>
  <c r="E184" i="1" s="1"/>
  <c r="F205" i="6" l="1"/>
  <c r="C204" i="6"/>
  <c r="G289" i="6"/>
  <c r="C186" i="1"/>
  <c r="D185" i="1"/>
  <c r="E185" i="1" s="1"/>
  <c r="F299" i="1"/>
  <c r="J300" i="1"/>
  <c r="F206" i="6" l="1"/>
  <c r="C205" i="6"/>
  <c r="G290" i="6"/>
  <c r="F300" i="1"/>
  <c r="J301" i="1"/>
  <c r="C187" i="1"/>
  <c r="D186" i="1"/>
  <c r="E186" i="1" s="1"/>
  <c r="F207" i="6" l="1"/>
  <c r="C206" i="6"/>
  <c r="G291" i="6"/>
  <c r="D187" i="1"/>
  <c r="E187" i="1" s="1"/>
  <c r="C188" i="1"/>
  <c r="F301" i="1"/>
  <c r="J302" i="1"/>
  <c r="F208" i="6" l="1"/>
  <c r="C207" i="6"/>
  <c r="G292" i="6"/>
  <c r="G293" i="6" s="1"/>
  <c r="J303" i="1"/>
  <c r="J304" i="1" s="1"/>
  <c r="J305" i="1" s="1"/>
  <c r="F302" i="1"/>
  <c r="C189" i="1"/>
  <c r="D188" i="1"/>
  <c r="E188" i="1"/>
  <c r="F209" i="6" l="1"/>
  <c r="C208" i="6"/>
  <c r="G294" i="6"/>
  <c r="G295" i="6" s="1"/>
  <c r="C190" i="1"/>
  <c r="D189" i="1"/>
  <c r="E189" i="1" s="1"/>
  <c r="F305" i="1"/>
  <c r="J306" i="1"/>
  <c r="F210" i="6" l="1"/>
  <c r="C209" i="6"/>
  <c r="G296" i="6"/>
  <c r="G297" i="6" s="1"/>
  <c r="J307" i="1"/>
  <c r="F306" i="1"/>
  <c r="C191" i="1"/>
  <c r="D190" i="1"/>
  <c r="E190" i="1" s="1"/>
  <c r="F211" i="6" l="1"/>
  <c r="C210" i="6"/>
  <c r="G298" i="6"/>
  <c r="G299" i="6" s="1"/>
  <c r="E191" i="1"/>
  <c r="C192" i="1"/>
  <c r="D191" i="1"/>
  <c r="F307" i="1"/>
  <c r="J308" i="1"/>
  <c r="F212" i="6" l="1"/>
  <c r="C211" i="6"/>
  <c r="G300" i="6"/>
  <c r="G301" i="6" s="1"/>
  <c r="F308" i="1"/>
  <c r="J309" i="1"/>
  <c r="J310" i="1" s="1"/>
  <c r="J311" i="1" s="1"/>
  <c r="J312" i="1" s="1"/>
  <c r="J313" i="1" s="1"/>
  <c r="J314" i="1" s="1"/>
  <c r="C193" i="1"/>
  <c r="D192" i="1"/>
  <c r="E192" i="1" s="1"/>
  <c r="F213" i="6" l="1"/>
  <c r="C212" i="6"/>
  <c r="G302" i="6"/>
  <c r="G303" i="6" s="1"/>
  <c r="C194" i="1"/>
  <c r="D193" i="1"/>
  <c r="E193" i="1" s="1"/>
  <c r="J315" i="1"/>
  <c r="F314" i="1"/>
  <c r="F214" i="6" l="1"/>
  <c r="C213" i="6"/>
  <c r="G304" i="6"/>
  <c r="G305" i="6" s="1"/>
  <c r="J316" i="1"/>
  <c r="J317" i="1" s="1"/>
  <c r="F315" i="1"/>
  <c r="D194" i="1"/>
  <c r="C195" i="1"/>
  <c r="E194" i="1"/>
  <c r="F215" i="6" l="1"/>
  <c r="C214" i="6"/>
  <c r="G306" i="6"/>
  <c r="G307" i="6" s="1"/>
  <c r="D195" i="1"/>
  <c r="E195" i="1" s="1"/>
  <c r="C196" i="1"/>
  <c r="F317" i="1"/>
  <c r="J318" i="1"/>
  <c r="F216" i="6" l="1"/>
  <c r="C215" i="6"/>
  <c r="G308" i="6"/>
  <c r="G309" i="6" s="1"/>
  <c r="J319" i="1"/>
  <c r="F318" i="1"/>
  <c r="C197" i="1"/>
  <c r="D196" i="1"/>
  <c r="E196" i="1" s="1"/>
  <c r="F217" i="6" l="1"/>
  <c r="C216" i="6"/>
  <c r="G310" i="6"/>
  <c r="G311" i="6" s="1"/>
  <c r="C198" i="1"/>
  <c r="E197" i="1"/>
  <c r="D197" i="1"/>
  <c r="F319" i="1"/>
  <c r="J320" i="1"/>
  <c r="F218" i="6" l="1"/>
  <c r="C217" i="6"/>
  <c r="G312" i="6"/>
  <c r="F320" i="1"/>
  <c r="J321" i="1"/>
  <c r="J322" i="1" s="1"/>
  <c r="J323" i="1" s="1"/>
  <c r="J324" i="1" s="1"/>
  <c r="J325" i="1" s="1"/>
  <c r="J326" i="1" s="1"/>
  <c r="J327" i="1" s="1"/>
  <c r="C199" i="1"/>
  <c r="D198" i="1"/>
  <c r="E198" i="1" s="1"/>
  <c r="F219" i="6" l="1"/>
  <c r="C218" i="6"/>
  <c r="G313" i="6"/>
  <c r="C200" i="1"/>
  <c r="D199" i="1"/>
  <c r="E199" i="1" s="1"/>
  <c r="F327" i="1"/>
  <c r="J328" i="1"/>
  <c r="F220" i="6" l="1"/>
  <c r="C219" i="6"/>
  <c r="G314" i="6"/>
  <c r="F328" i="1"/>
  <c r="J329" i="1"/>
  <c r="C201" i="1"/>
  <c r="D200" i="1"/>
  <c r="E200" i="1" s="1"/>
  <c r="F221" i="6" l="1"/>
  <c r="C220" i="6"/>
  <c r="G315" i="6"/>
  <c r="C202" i="1"/>
  <c r="D201" i="1"/>
  <c r="E201" i="1" s="1"/>
  <c r="F329" i="1"/>
  <c r="J330" i="1"/>
  <c r="F222" i="6" l="1"/>
  <c r="C221" i="6"/>
  <c r="G316" i="6"/>
  <c r="J331" i="1"/>
  <c r="J332" i="1" s="1"/>
  <c r="J333" i="1" s="1"/>
  <c r="J334" i="1" s="1"/>
  <c r="J335" i="1" s="1"/>
  <c r="J336" i="1" s="1"/>
  <c r="J337" i="1" s="1"/>
  <c r="J338" i="1" s="1"/>
  <c r="J339" i="1" s="1"/>
  <c r="F330" i="1"/>
  <c r="C203" i="1"/>
  <c r="D202" i="1"/>
  <c r="E202" i="1" s="1"/>
  <c r="F223" i="6" l="1"/>
  <c r="C222" i="6"/>
  <c r="G317" i="6"/>
  <c r="D203" i="1"/>
  <c r="E203" i="1" s="1"/>
  <c r="C204" i="1"/>
  <c r="F339" i="1"/>
  <c r="J340" i="1"/>
  <c r="F224" i="6" l="1"/>
  <c r="C223" i="6"/>
  <c r="G318" i="6"/>
  <c r="J341" i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F340" i="1"/>
  <c r="C205" i="1"/>
  <c r="D204" i="1"/>
  <c r="E204" i="1" s="1"/>
  <c r="F225" i="6" l="1"/>
  <c r="C224" i="6"/>
  <c r="G319" i="6"/>
  <c r="C206" i="1"/>
  <c r="E205" i="1"/>
  <c r="D205" i="1"/>
  <c r="F353" i="1"/>
  <c r="J354" i="1"/>
  <c r="F226" i="6" l="1"/>
  <c r="C225" i="6"/>
  <c r="G320" i="6"/>
  <c r="J355" i="1"/>
  <c r="F354" i="1"/>
  <c r="C207" i="1"/>
  <c r="D206" i="1"/>
  <c r="E206" i="1" s="1"/>
  <c r="F227" i="6" l="1"/>
  <c r="C226" i="6"/>
  <c r="G321" i="6"/>
  <c r="C208" i="1"/>
  <c r="D207" i="1"/>
  <c r="E207" i="1" s="1"/>
  <c r="J356" i="1"/>
  <c r="J357" i="1" s="1"/>
  <c r="J358" i="1" s="1"/>
  <c r="J359" i="1" s="1"/>
  <c r="J360" i="1" s="1"/>
  <c r="J361" i="1" s="1"/>
  <c r="F355" i="1"/>
  <c r="F228" i="6" l="1"/>
  <c r="C227" i="6"/>
  <c r="G322" i="6"/>
  <c r="F361" i="1"/>
  <c r="J362" i="1"/>
  <c r="C209" i="1"/>
  <c r="D208" i="1"/>
  <c r="E208" i="1" s="1"/>
  <c r="F229" i="6" l="1"/>
  <c r="C228" i="6"/>
  <c r="G323" i="6"/>
  <c r="C210" i="1"/>
  <c r="E209" i="1"/>
  <c r="D209" i="1"/>
  <c r="J363" i="1"/>
  <c r="F362" i="1"/>
  <c r="F230" i="6" l="1"/>
  <c r="C229" i="6"/>
  <c r="G324" i="6"/>
  <c r="J364" i="1"/>
  <c r="J365" i="1" s="1"/>
  <c r="F363" i="1"/>
  <c r="C211" i="1"/>
  <c r="D210" i="1"/>
  <c r="E210" i="1" s="1"/>
  <c r="F231" i="6" l="1"/>
  <c r="C230" i="6"/>
  <c r="G325" i="6"/>
  <c r="C212" i="1"/>
  <c r="D211" i="1"/>
  <c r="E211" i="1" s="1"/>
  <c r="F365" i="1"/>
  <c r="J366" i="1"/>
  <c r="F232" i="6" l="1"/>
  <c r="C231" i="6"/>
  <c r="G326" i="6"/>
  <c r="J367" i="1"/>
  <c r="F366" i="1"/>
  <c r="C213" i="1"/>
  <c r="D212" i="1"/>
  <c r="E212" i="1" s="1"/>
  <c r="F233" i="6" l="1"/>
  <c r="C232" i="6"/>
  <c r="G327" i="6"/>
  <c r="C214" i="1"/>
  <c r="E213" i="1"/>
  <c r="D213" i="1"/>
  <c r="J368" i="1"/>
  <c r="J369" i="1" s="1"/>
  <c r="F367" i="1"/>
  <c r="F234" i="6" l="1"/>
  <c r="C233" i="6"/>
  <c r="G328" i="6"/>
  <c r="G329" i="6" s="1"/>
  <c r="F369" i="1"/>
  <c r="J370" i="1"/>
  <c r="C215" i="1"/>
  <c r="D214" i="1"/>
  <c r="E214" i="1" s="1"/>
  <c r="F235" i="6" l="1"/>
  <c r="C234" i="6"/>
  <c r="G330" i="6"/>
  <c r="G331" i="6" s="1"/>
  <c r="D215" i="1"/>
  <c r="E215" i="1" s="1"/>
  <c r="C216" i="1"/>
  <c r="J371" i="1"/>
  <c r="F370" i="1"/>
  <c r="F236" i="6" l="1"/>
  <c r="C235" i="6"/>
  <c r="G332" i="6"/>
  <c r="G333" i="6" s="1"/>
  <c r="F371" i="1"/>
  <c r="J372" i="1"/>
  <c r="C217" i="1"/>
  <c r="D216" i="1"/>
  <c r="E216" i="1" s="1"/>
  <c r="F237" i="6" l="1"/>
  <c r="C236" i="6"/>
  <c r="G334" i="6"/>
  <c r="G335" i="6" s="1"/>
  <c r="D217" i="1"/>
  <c r="C218" i="1"/>
  <c r="E217" i="1"/>
  <c r="F372" i="1"/>
  <c r="J373" i="1"/>
  <c r="J374" i="1" s="1"/>
  <c r="J375" i="1" s="1"/>
  <c r="J376" i="1" s="1"/>
  <c r="J377" i="1" s="1"/>
  <c r="J378" i="1" s="1"/>
  <c r="J379" i="1" s="1"/>
  <c r="J380" i="1" s="1"/>
  <c r="J381" i="1" s="1"/>
  <c r="F238" i="6" l="1"/>
  <c r="C237" i="6"/>
  <c r="G336" i="6"/>
  <c r="G337" i="6" s="1"/>
  <c r="F381" i="1"/>
  <c r="J382" i="1"/>
  <c r="D218" i="1"/>
  <c r="E218" i="1" s="1"/>
  <c r="C219" i="1"/>
  <c r="F239" i="6" l="1"/>
  <c r="C238" i="6"/>
  <c r="G338" i="6"/>
  <c r="G339" i="6" s="1"/>
  <c r="D219" i="1"/>
  <c r="E219" i="1" s="1"/>
  <c r="C220" i="1"/>
  <c r="J383" i="1"/>
  <c r="F382" i="1"/>
  <c r="F240" i="6" l="1"/>
  <c r="C239" i="6"/>
  <c r="G340" i="6"/>
  <c r="G341" i="6" s="1"/>
  <c r="F383" i="1"/>
  <c r="J384" i="1"/>
  <c r="C221" i="1"/>
  <c r="D220" i="1"/>
  <c r="E220" i="1" s="1"/>
  <c r="F241" i="6" l="1"/>
  <c r="C240" i="6"/>
  <c r="G342" i="6"/>
  <c r="G343" i="6" s="1"/>
  <c r="D221" i="1"/>
  <c r="E221" i="1" s="1"/>
  <c r="C222" i="1"/>
  <c r="F384" i="1"/>
  <c r="J385" i="1"/>
  <c r="J386" i="1" s="1"/>
  <c r="J387" i="1" s="1"/>
  <c r="F242" i="6" l="1"/>
  <c r="C241" i="6"/>
  <c r="G344" i="6"/>
  <c r="G345" i="6" s="1"/>
  <c r="F387" i="1"/>
  <c r="J388" i="1"/>
  <c r="D222" i="1"/>
  <c r="E222" i="1" s="1"/>
  <c r="C223" i="1"/>
  <c r="F243" i="6" l="1"/>
  <c r="C242" i="6"/>
  <c r="G346" i="6"/>
  <c r="G347" i="6" s="1"/>
  <c r="C224" i="1"/>
  <c r="D223" i="1"/>
  <c r="E223" i="1" s="1"/>
  <c r="F388" i="1"/>
  <c r="J389" i="1"/>
  <c r="J390" i="1" s="1"/>
  <c r="J391" i="1" s="1"/>
  <c r="F244" i="6" l="1"/>
  <c r="C243" i="6"/>
  <c r="G348" i="6"/>
  <c r="F391" i="1"/>
  <c r="J392" i="1"/>
  <c r="C225" i="1"/>
  <c r="D224" i="1"/>
  <c r="E224" i="1" s="1"/>
  <c r="F245" i="6" l="1"/>
  <c r="C244" i="6"/>
  <c r="G349" i="6"/>
  <c r="D225" i="1"/>
  <c r="E225" i="1" s="1"/>
  <c r="C226" i="1"/>
  <c r="F392" i="1"/>
  <c r="J393" i="1"/>
  <c r="J394" i="1" s="1"/>
  <c r="J395" i="1" s="1"/>
  <c r="F246" i="6" l="1"/>
  <c r="C245" i="6"/>
  <c r="G350" i="6"/>
  <c r="F395" i="1"/>
  <c r="J396" i="1"/>
  <c r="D226" i="1"/>
  <c r="C227" i="1"/>
  <c r="E226" i="1"/>
  <c r="F247" i="6" l="1"/>
  <c r="C246" i="6"/>
  <c r="G351" i="6"/>
  <c r="D227" i="1"/>
  <c r="E227" i="1" s="1"/>
  <c r="C228" i="1"/>
  <c r="F396" i="1"/>
  <c r="J397" i="1"/>
  <c r="F248" i="6" l="1"/>
  <c r="C247" i="6"/>
  <c r="G352" i="6"/>
  <c r="F397" i="1"/>
  <c r="J398" i="1"/>
  <c r="C229" i="1"/>
  <c r="D228" i="1"/>
  <c r="E228" i="1" s="1"/>
  <c r="F249" i="6" l="1"/>
  <c r="C248" i="6"/>
  <c r="G353" i="6"/>
  <c r="C230" i="1"/>
  <c r="D229" i="1"/>
  <c r="E229" i="1" s="1"/>
  <c r="J399" i="1"/>
  <c r="F398" i="1"/>
  <c r="F250" i="6" l="1"/>
  <c r="C249" i="6"/>
  <c r="G354" i="6"/>
  <c r="F399" i="1"/>
  <c r="J400" i="1"/>
  <c r="C231" i="1"/>
  <c r="D230" i="1"/>
  <c r="E230" i="1" s="1"/>
  <c r="F251" i="6" l="1"/>
  <c r="C250" i="6"/>
  <c r="G355" i="6"/>
  <c r="C232" i="1"/>
  <c r="D231" i="1"/>
  <c r="E231" i="1" s="1"/>
  <c r="F400" i="1"/>
  <c r="J401" i="1"/>
  <c r="F252" i="6" l="1"/>
  <c r="C251" i="6"/>
  <c r="G356" i="6"/>
  <c r="J402" i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F401" i="1"/>
  <c r="C233" i="1"/>
  <c r="D232" i="1"/>
  <c r="E232" i="1" s="1"/>
  <c r="F253" i="6" l="1"/>
  <c r="C252" i="6"/>
  <c r="G357" i="6"/>
  <c r="C234" i="1"/>
  <c r="E233" i="1"/>
  <c r="D233" i="1"/>
  <c r="F417" i="1"/>
  <c r="J418" i="1"/>
  <c r="F254" i="6" l="1"/>
  <c r="C253" i="6"/>
  <c r="G358" i="6"/>
  <c r="J419" i="1"/>
  <c r="F418" i="1"/>
  <c r="D234" i="1"/>
  <c r="E234" i="1" s="1"/>
  <c r="C235" i="1"/>
  <c r="F255" i="6" l="1"/>
  <c r="C254" i="6"/>
  <c r="G359" i="6"/>
  <c r="D235" i="1"/>
  <c r="E235" i="1" s="1"/>
  <c r="C236" i="1"/>
  <c r="F419" i="1"/>
  <c r="J420" i="1"/>
  <c r="J421" i="1" s="1"/>
  <c r="J422" i="1" s="1"/>
  <c r="F256" i="6" l="1"/>
  <c r="C255" i="6"/>
  <c r="G360" i="6"/>
  <c r="J423" i="1"/>
  <c r="F422" i="1"/>
  <c r="C237" i="1"/>
  <c r="D236" i="1"/>
  <c r="E236" i="1" s="1"/>
  <c r="F257" i="6" l="1"/>
  <c r="C256" i="6"/>
  <c r="G361" i="6"/>
  <c r="C238" i="1"/>
  <c r="E237" i="1"/>
  <c r="D237" i="1"/>
  <c r="F423" i="1"/>
  <c r="J424" i="1"/>
  <c r="F258" i="6" l="1"/>
  <c r="C257" i="6"/>
  <c r="G362" i="6"/>
  <c r="J425" i="1"/>
  <c r="J426" i="1" s="1"/>
  <c r="J427" i="1" s="1"/>
  <c r="F424" i="1"/>
  <c r="C239" i="1"/>
  <c r="D238" i="1"/>
  <c r="E238" i="1" s="1"/>
  <c r="F259" i="6" l="1"/>
  <c r="C258" i="6"/>
  <c r="G363" i="6"/>
  <c r="D239" i="1"/>
  <c r="E239" i="1" s="1"/>
  <c r="C240" i="1"/>
  <c r="F427" i="1"/>
  <c r="J428" i="1"/>
  <c r="F260" i="6" l="1"/>
  <c r="C259" i="6"/>
  <c r="G364" i="6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F428" i="1"/>
  <c r="J429" i="1"/>
  <c r="C241" i="1"/>
  <c r="D240" i="1"/>
  <c r="E240" i="1" s="1"/>
  <c r="F261" i="6" l="1"/>
  <c r="C260" i="6"/>
  <c r="G375" i="6"/>
  <c r="D241" i="1"/>
  <c r="C242" i="1"/>
  <c r="E241" i="1"/>
  <c r="F429" i="1"/>
  <c r="J430" i="1"/>
  <c r="F262" i="6" l="1"/>
  <c r="C261" i="6"/>
  <c r="G376" i="6"/>
  <c r="J431" i="1"/>
  <c r="F430" i="1"/>
  <c r="D242" i="1"/>
  <c r="E242" i="1" s="1"/>
  <c r="C243" i="1"/>
  <c r="F263" i="6" l="1"/>
  <c r="C262" i="6"/>
  <c r="G377" i="6"/>
  <c r="D243" i="1"/>
  <c r="E243" i="1" s="1"/>
  <c r="C244" i="1"/>
  <c r="F431" i="1"/>
  <c r="J432" i="1"/>
  <c r="F264" i="6" l="1"/>
  <c r="C263" i="6"/>
  <c r="G378" i="6"/>
  <c r="F432" i="1"/>
  <c r="J433" i="1"/>
  <c r="J434" i="1" s="1"/>
  <c r="J435" i="1" s="1"/>
  <c r="J436" i="1" s="1"/>
  <c r="J437" i="1" s="1"/>
  <c r="J438" i="1" s="1"/>
  <c r="J439" i="1" s="1"/>
  <c r="C245" i="1"/>
  <c r="D244" i="1"/>
  <c r="E244" i="1" s="1"/>
  <c r="F265" i="6" l="1"/>
  <c r="C264" i="6"/>
  <c r="G379" i="6"/>
  <c r="D245" i="1"/>
  <c r="E245" i="1" s="1"/>
  <c r="C246" i="1"/>
  <c r="F439" i="1"/>
  <c r="J440" i="1"/>
  <c r="F266" i="6" l="1"/>
  <c r="C265" i="6"/>
  <c r="G380" i="6"/>
  <c r="F440" i="1"/>
  <c r="J441" i="1"/>
  <c r="D246" i="1"/>
  <c r="E246" i="1" s="1"/>
  <c r="C247" i="1"/>
  <c r="F267" i="6" l="1"/>
  <c r="C266" i="6"/>
  <c r="G381" i="6"/>
  <c r="C248" i="1"/>
  <c r="D247" i="1"/>
  <c r="E247" i="1" s="1"/>
  <c r="F441" i="1"/>
  <c r="J442" i="1"/>
  <c r="F268" i="6" l="1"/>
  <c r="C267" i="6"/>
  <c r="G382" i="6"/>
  <c r="J443" i="1"/>
  <c r="F442" i="1"/>
  <c r="C249" i="1"/>
  <c r="D248" i="1"/>
  <c r="E248" i="1" s="1"/>
  <c r="F269" i="6" l="1"/>
  <c r="C268" i="6"/>
  <c r="G383" i="6"/>
  <c r="D249" i="1"/>
  <c r="E249" i="1" s="1"/>
  <c r="C250" i="1"/>
  <c r="F443" i="1"/>
  <c r="J444" i="1"/>
  <c r="F270" i="6" l="1"/>
  <c r="C269" i="6"/>
  <c r="G384" i="6"/>
  <c r="F444" i="1"/>
  <c r="J445" i="1"/>
  <c r="J446" i="1" s="1"/>
  <c r="J447" i="1" s="1"/>
  <c r="D250" i="1"/>
  <c r="C251" i="1"/>
  <c r="E250" i="1"/>
  <c r="F271" i="6" l="1"/>
  <c r="C270" i="6"/>
  <c r="G385" i="6"/>
  <c r="D251" i="1"/>
  <c r="E251" i="1" s="1"/>
  <c r="C252" i="1"/>
  <c r="F447" i="1"/>
  <c r="J448" i="1"/>
  <c r="F272" i="6" l="1"/>
  <c r="C271" i="6"/>
  <c r="G386" i="6"/>
  <c r="F448" i="1"/>
  <c r="J449" i="1"/>
  <c r="J450" i="1" s="1"/>
  <c r="J451" i="1" s="1"/>
  <c r="C253" i="1"/>
  <c r="D252" i="1"/>
  <c r="E252" i="1" s="1"/>
  <c r="F273" i="6" l="1"/>
  <c r="C272" i="6"/>
  <c r="G387" i="6"/>
  <c r="C254" i="1"/>
  <c r="D253" i="1"/>
  <c r="E253" i="1" s="1"/>
  <c r="F451" i="1"/>
  <c r="J452" i="1"/>
  <c r="F274" i="6" l="1"/>
  <c r="C273" i="6"/>
  <c r="G388" i="6"/>
  <c r="F452" i="1"/>
  <c r="J453" i="1"/>
  <c r="C255" i="1"/>
  <c r="D254" i="1"/>
  <c r="E254" i="1" s="1"/>
  <c r="F275" i="6" l="1"/>
  <c r="C274" i="6"/>
  <c r="G389" i="6"/>
  <c r="C256" i="1"/>
  <c r="D255" i="1"/>
  <c r="E255" i="1" s="1"/>
  <c r="F453" i="1"/>
  <c r="J454" i="1"/>
  <c r="F276" i="6" l="1"/>
  <c r="C275" i="6"/>
  <c r="G390" i="6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J455" i="1"/>
  <c r="F454" i="1"/>
  <c r="C257" i="1"/>
  <c r="D256" i="1"/>
  <c r="E256" i="1" s="1"/>
  <c r="F277" i="6" l="1"/>
  <c r="C276" i="6"/>
  <c r="G402" i="6"/>
  <c r="D257" i="1"/>
  <c r="C258" i="1"/>
  <c r="E257" i="1"/>
  <c r="F455" i="1"/>
  <c r="J456" i="1"/>
  <c r="F278" i="6" l="1"/>
  <c r="C277" i="6"/>
  <c r="G403" i="6"/>
  <c r="F456" i="1"/>
  <c r="J457" i="1"/>
  <c r="J458" i="1" s="1"/>
  <c r="J459" i="1" s="1"/>
  <c r="J460" i="1" s="1"/>
  <c r="J461" i="1" s="1"/>
  <c r="J462" i="1" s="1"/>
  <c r="J463" i="1" s="1"/>
  <c r="J464" i="1" s="1"/>
  <c r="J465" i="1" s="1"/>
  <c r="D258" i="1"/>
  <c r="E258" i="1" s="1"/>
  <c r="C259" i="1"/>
  <c r="F279" i="6" l="1"/>
  <c r="C278" i="6"/>
  <c r="G404" i="6"/>
  <c r="D259" i="1"/>
  <c r="E259" i="1" s="1"/>
  <c r="C260" i="1"/>
  <c r="F465" i="1"/>
  <c r="J466" i="1"/>
  <c r="F280" i="6" l="1"/>
  <c r="C279" i="6"/>
  <c r="G405" i="6"/>
  <c r="J467" i="1"/>
  <c r="F466" i="1"/>
  <c r="C261" i="1"/>
  <c r="D260" i="1"/>
  <c r="E260" i="1" s="1"/>
  <c r="F281" i="6" l="1"/>
  <c r="C280" i="6"/>
  <c r="G406" i="6"/>
  <c r="D261" i="1"/>
  <c r="E261" i="1" s="1"/>
  <c r="C262" i="1"/>
  <c r="F467" i="1"/>
  <c r="J468" i="1"/>
  <c r="F282" i="6" l="1"/>
  <c r="C281" i="6"/>
  <c r="G407" i="6"/>
  <c r="F468" i="1"/>
  <c r="J469" i="1"/>
  <c r="C263" i="1"/>
  <c r="D262" i="1"/>
  <c r="E262" i="1"/>
  <c r="F283" i="6" l="1"/>
  <c r="C282" i="6"/>
  <c r="G408" i="6"/>
  <c r="C264" i="1"/>
  <c r="D263" i="1"/>
  <c r="E263" i="1" s="1"/>
  <c r="F469" i="1"/>
  <c r="J470" i="1"/>
  <c r="F284" i="6" l="1"/>
  <c r="C283" i="6"/>
  <c r="G409" i="6"/>
  <c r="J471" i="1"/>
  <c r="J472" i="1" s="1"/>
  <c r="J473" i="1" s="1"/>
  <c r="J474" i="1" s="1"/>
  <c r="J475" i="1" s="1"/>
  <c r="J476" i="1" s="1"/>
  <c r="J477" i="1" s="1"/>
  <c r="F470" i="1"/>
  <c r="C265" i="1"/>
  <c r="D264" i="1"/>
  <c r="E264" i="1" s="1"/>
  <c r="F285" i="6" l="1"/>
  <c r="C284" i="6"/>
  <c r="G410" i="6"/>
  <c r="C266" i="1"/>
  <c r="D265" i="1"/>
  <c r="E265" i="1" s="1"/>
  <c r="F477" i="1"/>
  <c r="J478" i="1"/>
  <c r="F286" i="6" l="1"/>
  <c r="C285" i="6"/>
  <c r="G411" i="6"/>
  <c r="J479" i="1"/>
  <c r="F478" i="1"/>
  <c r="D266" i="1"/>
  <c r="E266" i="1" s="1"/>
  <c r="C267" i="1"/>
  <c r="F287" i="6" l="1"/>
  <c r="C286" i="6"/>
  <c r="G412" i="6"/>
  <c r="E267" i="1"/>
  <c r="D267" i="1"/>
  <c r="C268" i="1"/>
  <c r="F479" i="1"/>
  <c r="J480" i="1"/>
  <c r="F288" i="6" l="1"/>
  <c r="C287" i="6"/>
  <c r="G413" i="6"/>
  <c r="F480" i="1"/>
  <c r="J481" i="1"/>
  <c r="C269" i="1"/>
  <c r="D268" i="1"/>
  <c r="E268" i="1" s="1"/>
  <c r="F289" i="6" l="1"/>
  <c r="C288" i="6"/>
  <c r="G414" i="6"/>
  <c r="D269" i="1"/>
  <c r="E269" i="1" s="1"/>
  <c r="C270" i="1"/>
  <c r="F481" i="1"/>
  <c r="J482" i="1"/>
  <c r="F290" i="6" l="1"/>
  <c r="C289" i="6"/>
  <c r="G415" i="6"/>
  <c r="J483" i="1"/>
  <c r="F482" i="1"/>
  <c r="D270" i="1"/>
  <c r="E270" i="1" s="1"/>
  <c r="C271" i="1"/>
  <c r="F291" i="6" l="1"/>
  <c r="C290" i="6"/>
  <c r="G416" i="6"/>
  <c r="D271" i="1"/>
  <c r="E271" i="1" s="1"/>
  <c r="C272" i="1"/>
  <c r="F483" i="1"/>
  <c r="J484" i="1"/>
  <c r="F292" i="6" l="1"/>
  <c r="C291" i="6"/>
  <c r="G417" i="6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F484" i="1"/>
  <c r="J485" i="1"/>
  <c r="C273" i="1"/>
  <c r="D272" i="1"/>
  <c r="E272" i="1" s="1"/>
  <c r="F293" i="6" l="1"/>
  <c r="C292" i="6"/>
  <c r="D273" i="1"/>
  <c r="E273" i="1" s="1"/>
  <c r="C274" i="1"/>
  <c r="F485" i="1"/>
  <c r="J486" i="1"/>
  <c r="F294" i="6" l="1"/>
  <c r="C293" i="6"/>
  <c r="J487" i="1"/>
  <c r="F486" i="1"/>
  <c r="D274" i="1"/>
  <c r="E274" i="1" s="1"/>
  <c r="C275" i="1"/>
  <c r="F295" i="6" l="1"/>
  <c r="C294" i="6"/>
  <c r="E275" i="1"/>
  <c r="D275" i="1"/>
  <c r="C276" i="1"/>
  <c r="F487" i="1"/>
  <c r="J488" i="1"/>
  <c r="F296" i="6" l="1"/>
  <c r="C295" i="6"/>
  <c r="F488" i="1"/>
  <c r="J489" i="1"/>
  <c r="J490" i="1" s="1"/>
  <c r="J491" i="1" s="1"/>
  <c r="J492" i="1" s="1"/>
  <c r="J493" i="1" s="1"/>
  <c r="J494" i="1" s="1"/>
  <c r="J495" i="1" s="1"/>
  <c r="J496" i="1" s="1"/>
  <c r="J497" i="1" s="1"/>
  <c r="J498" i="1" s="1"/>
  <c r="C277" i="1"/>
  <c r="D276" i="1"/>
  <c r="E276" i="1" s="1"/>
  <c r="F297" i="6" l="1"/>
  <c r="C296" i="6"/>
  <c r="D277" i="1"/>
  <c r="E277" i="1" s="1"/>
  <c r="C278" i="1"/>
  <c r="F298" i="6" l="1"/>
  <c r="C297" i="6"/>
  <c r="D278" i="1"/>
  <c r="E278" i="1" s="1"/>
  <c r="C279" i="1"/>
  <c r="F299" i="6" l="1"/>
  <c r="C298" i="6"/>
  <c r="E279" i="1"/>
  <c r="C280" i="1"/>
  <c r="D279" i="1"/>
  <c r="F300" i="6" l="1"/>
  <c r="C299" i="6"/>
  <c r="C281" i="1"/>
  <c r="D280" i="1"/>
  <c r="E280" i="1" s="1"/>
  <c r="F301" i="6" l="1"/>
  <c r="C300" i="6"/>
  <c r="D281" i="1"/>
  <c r="E281" i="1" s="1"/>
  <c r="C282" i="1"/>
  <c r="F302" i="6" l="1"/>
  <c r="C301" i="6"/>
  <c r="D282" i="1"/>
  <c r="E282" i="1" s="1"/>
  <c r="C283" i="1"/>
  <c r="F303" i="6" l="1"/>
  <c r="C302" i="6"/>
  <c r="E283" i="1"/>
  <c r="D283" i="1"/>
  <c r="C284" i="1"/>
  <c r="F304" i="6" l="1"/>
  <c r="C303" i="6"/>
  <c r="C285" i="1"/>
  <c r="D284" i="1"/>
  <c r="E284" i="1" s="1"/>
  <c r="F305" i="6" l="1"/>
  <c r="C304" i="6"/>
  <c r="D285" i="1"/>
  <c r="E285" i="1" s="1"/>
  <c r="C286" i="1"/>
  <c r="F306" i="6" l="1"/>
  <c r="C305" i="6"/>
  <c r="D286" i="1"/>
  <c r="E286" i="1" s="1"/>
  <c r="C287" i="1"/>
  <c r="F307" i="6" l="1"/>
  <c r="C306" i="6"/>
  <c r="E287" i="1"/>
  <c r="C288" i="1"/>
  <c r="D287" i="1"/>
  <c r="F308" i="6" l="1"/>
  <c r="C307" i="6"/>
  <c r="C289" i="1"/>
  <c r="D288" i="1"/>
  <c r="E288" i="1" s="1"/>
  <c r="F309" i="6" l="1"/>
  <c r="C308" i="6"/>
  <c r="D289" i="1"/>
  <c r="E289" i="1" s="1"/>
  <c r="C290" i="1"/>
  <c r="F310" i="6" l="1"/>
  <c r="C309" i="6"/>
  <c r="D290" i="1"/>
  <c r="E290" i="1" s="1"/>
  <c r="C291" i="1"/>
  <c r="F311" i="6" l="1"/>
  <c r="C310" i="6"/>
  <c r="D291" i="1"/>
  <c r="E291" i="1" s="1"/>
  <c r="C292" i="1"/>
  <c r="F312" i="6" l="1"/>
  <c r="C311" i="6"/>
  <c r="C293" i="1"/>
  <c r="D292" i="1"/>
  <c r="E292" i="1" s="1"/>
  <c r="F313" i="6" l="1"/>
  <c r="C312" i="6"/>
  <c r="D293" i="1"/>
  <c r="E293" i="1" s="1"/>
  <c r="C294" i="1"/>
  <c r="F314" i="6" l="1"/>
  <c r="C313" i="6"/>
  <c r="D294" i="1"/>
  <c r="E294" i="1" s="1"/>
  <c r="C295" i="1"/>
  <c r="F315" i="6" l="1"/>
  <c r="C314" i="6"/>
  <c r="C296" i="1"/>
  <c r="D295" i="1"/>
  <c r="E295" i="1" s="1"/>
  <c r="F316" i="6" l="1"/>
  <c r="C315" i="6"/>
  <c r="C297" i="1"/>
  <c r="D296" i="1"/>
  <c r="E296" i="1" s="1"/>
  <c r="F317" i="6" l="1"/>
  <c r="C316" i="6"/>
  <c r="D297" i="1"/>
  <c r="E297" i="1" s="1"/>
  <c r="C298" i="1"/>
  <c r="F318" i="6" l="1"/>
  <c r="C317" i="6"/>
  <c r="D298" i="1"/>
  <c r="E298" i="1" s="1"/>
  <c r="C299" i="1"/>
  <c r="F319" i="6" l="1"/>
  <c r="C318" i="6"/>
  <c r="E299" i="1"/>
  <c r="D299" i="1"/>
  <c r="C300" i="1"/>
  <c r="F320" i="6" l="1"/>
  <c r="C319" i="6"/>
  <c r="C301" i="1"/>
  <c r="D300" i="1"/>
  <c r="E300" i="1" s="1"/>
  <c r="F321" i="6" l="1"/>
  <c r="C320" i="6"/>
  <c r="D301" i="1"/>
  <c r="E301" i="1" s="1"/>
  <c r="C302" i="1"/>
  <c r="F322" i="6" l="1"/>
  <c r="C321" i="6"/>
  <c r="D302" i="1"/>
  <c r="E302" i="1" s="1"/>
  <c r="C303" i="1"/>
  <c r="F323" i="6" l="1"/>
  <c r="C322" i="6"/>
  <c r="C304" i="1"/>
  <c r="D303" i="1"/>
  <c r="E303" i="1" s="1"/>
  <c r="F324" i="6" l="1"/>
  <c r="C323" i="6"/>
  <c r="C305" i="1"/>
  <c r="D304" i="1"/>
  <c r="E304" i="1" s="1"/>
  <c r="F325" i="6" l="1"/>
  <c r="C324" i="6"/>
  <c r="D305" i="1"/>
  <c r="C306" i="1"/>
  <c r="E305" i="1"/>
  <c r="F326" i="6" l="1"/>
  <c r="C325" i="6"/>
  <c r="D306" i="1"/>
  <c r="E306" i="1" s="1"/>
  <c r="C307" i="1"/>
  <c r="F327" i="6" l="1"/>
  <c r="C326" i="6"/>
  <c r="D307" i="1"/>
  <c r="E307" i="1" s="1"/>
  <c r="C308" i="1"/>
  <c r="F328" i="6" l="1"/>
  <c r="C327" i="6"/>
  <c r="C309" i="1"/>
  <c r="D308" i="1"/>
  <c r="E308" i="1" s="1"/>
  <c r="F329" i="6" l="1"/>
  <c r="C328" i="6"/>
  <c r="D309" i="1"/>
  <c r="E309" i="1" s="1"/>
  <c r="C310" i="1"/>
  <c r="F330" i="6" l="1"/>
  <c r="C329" i="6"/>
  <c r="D310" i="1"/>
  <c r="E310" i="1" s="1"/>
  <c r="C311" i="1"/>
  <c r="F331" i="6" l="1"/>
  <c r="C330" i="6"/>
  <c r="C312" i="1"/>
  <c r="D311" i="1"/>
  <c r="E311" i="1" s="1"/>
  <c r="F332" i="6" l="1"/>
  <c r="C331" i="6"/>
  <c r="C313" i="1"/>
  <c r="D312" i="1"/>
  <c r="E312" i="1" s="1"/>
  <c r="F333" i="6" l="1"/>
  <c r="C332" i="6"/>
  <c r="D313" i="1"/>
  <c r="E313" i="1" s="1"/>
  <c r="C314" i="1"/>
  <c r="F334" i="6" l="1"/>
  <c r="C333" i="6"/>
  <c r="D314" i="1"/>
  <c r="C315" i="1"/>
  <c r="E314" i="1"/>
  <c r="F335" i="6" l="1"/>
  <c r="C334" i="6"/>
  <c r="D315" i="1"/>
  <c r="E315" i="1" s="1"/>
  <c r="C316" i="1"/>
  <c r="F336" i="6" l="1"/>
  <c r="C335" i="6"/>
  <c r="C317" i="1"/>
  <c r="D316" i="1"/>
  <c r="E316" i="1" s="1"/>
  <c r="F337" i="6" l="1"/>
  <c r="C336" i="6"/>
  <c r="C318" i="1"/>
  <c r="E317" i="1"/>
  <c r="D317" i="1"/>
  <c r="F338" i="6" l="1"/>
  <c r="C337" i="6"/>
  <c r="C319" i="1"/>
  <c r="D318" i="1"/>
  <c r="E318" i="1" s="1"/>
  <c r="F339" i="6" l="1"/>
  <c r="C338" i="6"/>
  <c r="D319" i="1"/>
  <c r="E319" i="1" s="1"/>
  <c r="C320" i="1"/>
  <c r="F340" i="6" l="1"/>
  <c r="C339" i="6"/>
  <c r="C321" i="1"/>
  <c r="D320" i="1"/>
  <c r="E320" i="1" s="1"/>
  <c r="F341" i="6" l="1"/>
  <c r="C340" i="6"/>
  <c r="C322" i="1"/>
  <c r="D321" i="1"/>
  <c r="E321" i="1" s="1"/>
  <c r="F342" i="6" l="1"/>
  <c r="C341" i="6"/>
  <c r="D322" i="1"/>
  <c r="E322" i="1" s="1"/>
  <c r="C323" i="1"/>
  <c r="F343" i="6" l="1"/>
  <c r="C342" i="6"/>
  <c r="D323" i="1"/>
  <c r="E323" i="1" s="1"/>
  <c r="C324" i="1"/>
  <c r="F344" i="6" l="1"/>
  <c r="C343" i="6"/>
  <c r="C325" i="1"/>
  <c r="D324" i="1"/>
  <c r="E324" i="1" s="1"/>
  <c r="F345" i="6" l="1"/>
  <c r="C344" i="6"/>
  <c r="C326" i="1"/>
  <c r="D325" i="1"/>
  <c r="E325" i="1" s="1"/>
  <c r="F346" i="6" l="1"/>
  <c r="C345" i="6"/>
  <c r="C327" i="1"/>
  <c r="D326" i="1"/>
  <c r="E326" i="1" s="1"/>
  <c r="F347" i="6" l="1"/>
  <c r="C346" i="6"/>
  <c r="D327" i="1"/>
  <c r="E327" i="1"/>
  <c r="C328" i="1"/>
  <c r="F348" i="6" l="1"/>
  <c r="C347" i="6"/>
  <c r="C329" i="1"/>
  <c r="D328" i="1"/>
  <c r="E328" i="1" s="1"/>
  <c r="F349" i="6" l="1"/>
  <c r="C348" i="6"/>
  <c r="C330" i="1"/>
  <c r="D329" i="1"/>
  <c r="E329" i="1" s="1"/>
  <c r="F350" i="6" l="1"/>
  <c r="C349" i="6"/>
  <c r="C331" i="1"/>
  <c r="D330" i="1"/>
  <c r="E330" i="1" s="1"/>
  <c r="F351" i="6" l="1"/>
  <c r="C350" i="6"/>
  <c r="D331" i="1"/>
  <c r="E331" i="1" s="1"/>
  <c r="C332" i="1"/>
  <c r="F352" i="6" l="1"/>
  <c r="C351" i="6"/>
  <c r="C333" i="1"/>
  <c r="D332" i="1"/>
  <c r="E332" i="1" s="1"/>
  <c r="F353" i="6" l="1"/>
  <c r="C352" i="6"/>
  <c r="C334" i="1"/>
  <c r="D333" i="1"/>
  <c r="E333" i="1" s="1"/>
  <c r="F354" i="6" l="1"/>
  <c r="C353" i="6"/>
  <c r="C335" i="1"/>
  <c r="D334" i="1"/>
  <c r="E334" i="1" s="1"/>
  <c r="F355" i="6" l="1"/>
  <c r="C354" i="6"/>
  <c r="D335" i="1"/>
  <c r="E335" i="1" s="1"/>
  <c r="C336" i="1"/>
  <c r="F356" i="6" l="1"/>
  <c r="C355" i="6"/>
  <c r="C337" i="1"/>
  <c r="E336" i="1"/>
  <c r="D336" i="1"/>
  <c r="F357" i="6" l="1"/>
  <c r="C356" i="6"/>
  <c r="C338" i="1"/>
  <c r="D337" i="1"/>
  <c r="E337" i="1" s="1"/>
  <c r="F358" i="6" l="1"/>
  <c r="C357" i="6"/>
  <c r="D338" i="1"/>
  <c r="E338" i="1" s="1"/>
  <c r="C339" i="1"/>
  <c r="F359" i="6" l="1"/>
  <c r="C358" i="6"/>
  <c r="D339" i="1"/>
  <c r="E339" i="1"/>
  <c r="C340" i="1"/>
  <c r="F360" i="6" l="1"/>
  <c r="C359" i="6"/>
  <c r="C341" i="1"/>
  <c r="D340" i="1"/>
  <c r="E340" i="1" s="1"/>
  <c r="F361" i="6" l="1"/>
  <c r="C360" i="6"/>
  <c r="C342" i="1"/>
  <c r="D341" i="1"/>
  <c r="E341" i="1" s="1"/>
  <c r="F362" i="6" l="1"/>
  <c r="C361" i="6"/>
  <c r="C343" i="1"/>
  <c r="D342" i="1"/>
  <c r="E342" i="1"/>
  <c r="F363" i="6" l="1"/>
  <c r="C362" i="6"/>
  <c r="C344" i="1"/>
  <c r="D343" i="1"/>
  <c r="E343" i="1" s="1"/>
  <c r="F364" i="6" l="1"/>
  <c r="C363" i="6"/>
  <c r="C345" i="1"/>
  <c r="D344" i="1"/>
  <c r="E344" i="1" s="1"/>
  <c r="F365" i="6" l="1"/>
  <c r="C364" i="6"/>
  <c r="C346" i="1"/>
  <c r="D345" i="1"/>
  <c r="E345" i="1" s="1"/>
  <c r="F366" i="6" l="1"/>
  <c r="C365" i="6"/>
  <c r="C347" i="1"/>
  <c r="D346" i="1"/>
  <c r="E346" i="1" s="1"/>
  <c r="F367" i="6" l="1"/>
  <c r="C366" i="6"/>
  <c r="C348" i="1"/>
  <c r="D347" i="1"/>
  <c r="E347" i="1" s="1"/>
  <c r="F368" i="6" l="1"/>
  <c r="C367" i="6"/>
  <c r="C349" i="1"/>
  <c r="D348" i="1"/>
  <c r="E348" i="1" s="1"/>
  <c r="F369" i="6" l="1"/>
  <c r="C368" i="6"/>
  <c r="C350" i="1"/>
  <c r="D349" i="1"/>
  <c r="E349" i="1" s="1"/>
  <c r="F370" i="6" l="1"/>
  <c r="C369" i="6"/>
  <c r="C351" i="1"/>
  <c r="D350" i="1"/>
  <c r="E350" i="1" s="1"/>
  <c r="F371" i="6" l="1"/>
  <c r="C370" i="6"/>
  <c r="C352" i="1"/>
  <c r="D351" i="1"/>
  <c r="E351" i="1" s="1"/>
  <c r="F372" i="6" l="1"/>
  <c r="C371" i="6"/>
  <c r="C353" i="1"/>
  <c r="D352" i="1"/>
  <c r="E352" i="1" s="1"/>
  <c r="F373" i="6" l="1"/>
  <c r="C372" i="6"/>
  <c r="C354" i="1"/>
  <c r="E353" i="1"/>
  <c r="D353" i="1"/>
  <c r="F374" i="6" l="1"/>
  <c r="C373" i="6"/>
  <c r="D354" i="1"/>
  <c r="E354" i="1" s="1"/>
  <c r="C355" i="1"/>
  <c r="F375" i="6" l="1"/>
  <c r="C374" i="6"/>
  <c r="D355" i="1"/>
  <c r="E355" i="1" s="1"/>
  <c r="C356" i="1"/>
  <c r="F376" i="6" l="1"/>
  <c r="C375" i="6"/>
  <c r="C357" i="1"/>
  <c r="D356" i="1"/>
  <c r="E356" i="1" s="1"/>
  <c r="F377" i="6" l="1"/>
  <c r="C376" i="6"/>
  <c r="C358" i="1"/>
  <c r="D357" i="1"/>
  <c r="E357" i="1" s="1"/>
  <c r="F378" i="6" l="1"/>
  <c r="C377" i="6"/>
  <c r="C359" i="1"/>
  <c r="D358" i="1"/>
  <c r="E358" i="1" s="1"/>
  <c r="F379" i="6" l="1"/>
  <c r="C378" i="6"/>
  <c r="D359" i="1"/>
  <c r="E359" i="1" s="1"/>
  <c r="C360" i="1"/>
  <c r="F380" i="6" l="1"/>
  <c r="C379" i="6"/>
  <c r="C361" i="1"/>
  <c r="D360" i="1"/>
  <c r="E360" i="1" s="1"/>
  <c r="F381" i="6" l="1"/>
  <c r="C380" i="6"/>
  <c r="C362" i="1"/>
  <c r="E361" i="1"/>
  <c r="D361" i="1"/>
  <c r="F382" i="6" l="1"/>
  <c r="C381" i="6"/>
  <c r="D362" i="1"/>
  <c r="E362" i="1" s="1"/>
  <c r="C363" i="1"/>
  <c r="F383" i="6" l="1"/>
  <c r="C382" i="6"/>
  <c r="D363" i="1"/>
  <c r="E363" i="1" s="1"/>
  <c r="C364" i="1"/>
  <c r="F384" i="6" l="1"/>
  <c r="C383" i="6"/>
  <c r="C365" i="1"/>
  <c r="D364" i="1"/>
  <c r="E364" i="1" s="1"/>
  <c r="F385" i="6" l="1"/>
  <c r="C384" i="6"/>
  <c r="C366" i="1"/>
  <c r="E365" i="1"/>
  <c r="D365" i="1"/>
  <c r="F386" i="6" l="1"/>
  <c r="C385" i="6"/>
  <c r="C367" i="1"/>
  <c r="D366" i="1"/>
  <c r="E366" i="1" s="1"/>
  <c r="F387" i="6" l="1"/>
  <c r="C386" i="6"/>
  <c r="D367" i="1"/>
  <c r="E367" i="1" s="1"/>
  <c r="C368" i="1"/>
  <c r="F388" i="6" l="1"/>
  <c r="C387" i="6"/>
  <c r="C369" i="1"/>
  <c r="D368" i="1"/>
  <c r="E368" i="1" s="1"/>
  <c r="F389" i="6" l="1"/>
  <c r="C388" i="6"/>
  <c r="C370" i="1"/>
  <c r="E369" i="1"/>
  <c r="D369" i="1"/>
  <c r="F390" i="6" l="1"/>
  <c r="C389" i="6"/>
  <c r="D370" i="1"/>
  <c r="E370" i="1" s="1"/>
  <c r="C371" i="1"/>
  <c r="F391" i="6" l="1"/>
  <c r="C390" i="6"/>
  <c r="D371" i="1"/>
  <c r="E371" i="1" s="1"/>
  <c r="C372" i="1"/>
  <c r="F392" i="6" l="1"/>
  <c r="C391" i="6"/>
  <c r="C373" i="1"/>
  <c r="D372" i="1"/>
  <c r="E372" i="1" s="1"/>
  <c r="F393" i="6" l="1"/>
  <c r="C392" i="6"/>
  <c r="C374" i="1"/>
  <c r="D373" i="1"/>
  <c r="E373" i="1" s="1"/>
  <c r="F394" i="6" l="1"/>
  <c r="C393" i="6"/>
  <c r="C375" i="1"/>
  <c r="D374" i="1"/>
  <c r="E374" i="1" s="1"/>
  <c r="F395" i="6" l="1"/>
  <c r="C394" i="6"/>
  <c r="D375" i="1"/>
  <c r="E375" i="1" s="1"/>
  <c r="C376" i="1"/>
  <c r="F396" i="6" l="1"/>
  <c r="C395" i="6"/>
  <c r="C377" i="1"/>
  <c r="D376" i="1"/>
  <c r="E376" i="1" s="1"/>
  <c r="F397" i="6" l="1"/>
  <c r="C396" i="6"/>
  <c r="C378" i="1"/>
  <c r="D377" i="1"/>
  <c r="E377" i="1" s="1"/>
  <c r="F398" i="6" l="1"/>
  <c r="C397" i="6"/>
  <c r="D378" i="1"/>
  <c r="E378" i="1" s="1"/>
  <c r="C379" i="1"/>
  <c r="F399" i="6" l="1"/>
  <c r="C398" i="6"/>
  <c r="D379" i="1"/>
  <c r="E379" i="1" s="1"/>
  <c r="C380" i="1"/>
  <c r="F400" i="6" l="1"/>
  <c r="C399" i="6"/>
  <c r="C381" i="1"/>
  <c r="D380" i="1"/>
  <c r="E380" i="1" s="1"/>
  <c r="F401" i="6" l="1"/>
  <c r="C400" i="6"/>
  <c r="C382" i="1"/>
  <c r="E381" i="1"/>
  <c r="D381" i="1"/>
  <c r="F402" i="6" l="1"/>
  <c r="C401" i="6"/>
  <c r="C383" i="1"/>
  <c r="D382" i="1"/>
  <c r="E382" i="1" s="1"/>
  <c r="F403" i="6" l="1"/>
  <c r="C402" i="6"/>
  <c r="D383" i="1"/>
  <c r="E383" i="1" s="1"/>
  <c r="C384" i="1"/>
  <c r="F404" i="6" l="1"/>
  <c r="C403" i="6"/>
  <c r="C385" i="1"/>
  <c r="D384" i="1"/>
  <c r="E384" i="1" s="1"/>
  <c r="F405" i="6" l="1"/>
  <c r="C404" i="6"/>
  <c r="C386" i="1"/>
  <c r="D385" i="1"/>
  <c r="E385" i="1" s="1"/>
  <c r="F406" i="6" l="1"/>
  <c r="C405" i="6"/>
  <c r="D386" i="1"/>
  <c r="E386" i="1" s="1"/>
  <c r="C387" i="1"/>
  <c r="F407" i="6" l="1"/>
  <c r="C406" i="6"/>
  <c r="E387" i="1"/>
  <c r="D387" i="1"/>
  <c r="C388" i="1"/>
  <c r="F408" i="6" l="1"/>
  <c r="C407" i="6"/>
  <c r="C389" i="1"/>
  <c r="D388" i="1"/>
  <c r="E388" i="1" s="1"/>
  <c r="F409" i="6" l="1"/>
  <c r="C408" i="6"/>
  <c r="D389" i="1"/>
  <c r="E389" i="1" s="1"/>
  <c r="C390" i="1"/>
  <c r="F410" i="6" l="1"/>
  <c r="C409" i="6"/>
  <c r="D390" i="1"/>
  <c r="E390" i="1" s="1"/>
  <c r="C391" i="1"/>
  <c r="F411" i="6" l="1"/>
  <c r="C410" i="6"/>
  <c r="E391" i="1"/>
  <c r="C392" i="1"/>
  <c r="D391" i="1"/>
  <c r="F412" i="6" l="1"/>
  <c r="C411" i="6"/>
  <c r="C393" i="1"/>
  <c r="D392" i="1"/>
  <c r="E392" i="1" s="1"/>
  <c r="F413" i="6" l="1"/>
  <c r="C412" i="6"/>
  <c r="D393" i="1"/>
  <c r="E393" i="1" s="1"/>
  <c r="C394" i="1"/>
  <c r="F414" i="6" l="1"/>
  <c r="C413" i="6"/>
  <c r="D394" i="1"/>
  <c r="E394" i="1" s="1"/>
  <c r="C395" i="1"/>
  <c r="F415" i="6" l="1"/>
  <c r="C414" i="6"/>
  <c r="D395" i="1"/>
  <c r="E395" i="1"/>
  <c r="C396" i="1"/>
  <c r="F416" i="6" l="1"/>
  <c r="C415" i="6"/>
  <c r="C397" i="1"/>
  <c r="D396" i="1"/>
  <c r="E396" i="1" s="1"/>
  <c r="F417" i="6" l="1"/>
  <c r="C416" i="6"/>
  <c r="C398" i="1"/>
  <c r="D397" i="1"/>
  <c r="E397" i="1" s="1"/>
  <c r="F418" i="6" l="1"/>
  <c r="C417" i="6"/>
  <c r="C399" i="1"/>
  <c r="D398" i="1"/>
  <c r="E398" i="1" s="1"/>
  <c r="F419" i="6" l="1"/>
  <c r="C418" i="6"/>
  <c r="D399" i="1"/>
  <c r="E399" i="1" s="1"/>
  <c r="C400" i="1"/>
  <c r="F420" i="6" l="1"/>
  <c r="C419" i="6"/>
  <c r="C401" i="1"/>
  <c r="D400" i="1"/>
  <c r="E400" i="1" s="1"/>
  <c r="F421" i="6" l="1"/>
  <c r="C420" i="6"/>
  <c r="C402" i="1"/>
  <c r="D401" i="1"/>
  <c r="E401" i="1" s="1"/>
  <c r="F422" i="6" l="1"/>
  <c r="C421" i="6"/>
  <c r="C403" i="1"/>
  <c r="D402" i="1"/>
  <c r="E402" i="1" s="1"/>
  <c r="F423" i="6" l="1"/>
  <c r="C422" i="6"/>
  <c r="D403" i="1"/>
  <c r="E403" i="1" s="1"/>
  <c r="C404" i="1"/>
  <c r="F424" i="6" l="1"/>
  <c r="C423" i="6"/>
  <c r="C405" i="1"/>
  <c r="D404" i="1"/>
  <c r="E404" i="1" s="1"/>
  <c r="F425" i="6" l="1"/>
  <c r="C424" i="6"/>
  <c r="C406" i="1"/>
  <c r="D405" i="1"/>
  <c r="E405" i="1" s="1"/>
  <c r="F426" i="6" l="1"/>
  <c r="C425" i="6"/>
  <c r="C407" i="1"/>
  <c r="D406" i="1"/>
  <c r="E406" i="1"/>
  <c r="F427" i="6" l="1"/>
  <c r="C426" i="6"/>
  <c r="C408" i="1"/>
  <c r="D407" i="1"/>
  <c r="E407" i="1" s="1"/>
  <c r="F428" i="6" l="1"/>
  <c r="C427" i="6"/>
  <c r="C409" i="1"/>
  <c r="D408" i="1"/>
  <c r="E408" i="1" s="1"/>
  <c r="F429" i="6" l="1"/>
  <c r="C428" i="6"/>
  <c r="C410" i="1"/>
  <c r="D409" i="1"/>
  <c r="E409" i="1" s="1"/>
  <c r="F430" i="6" l="1"/>
  <c r="C429" i="6"/>
  <c r="C411" i="1"/>
  <c r="D410" i="1"/>
  <c r="E410" i="1" s="1"/>
  <c r="F431" i="6" l="1"/>
  <c r="C430" i="6"/>
  <c r="C412" i="1"/>
  <c r="D411" i="1"/>
  <c r="E411" i="1" s="1"/>
  <c r="F432" i="6" l="1"/>
  <c r="C431" i="6"/>
  <c r="C413" i="1"/>
  <c r="D412" i="1"/>
  <c r="E412" i="1" s="1"/>
  <c r="F433" i="6" l="1"/>
  <c r="C432" i="6"/>
  <c r="C414" i="1"/>
  <c r="D413" i="1"/>
  <c r="E413" i="1" s="1"/>
  <c r="F434" i="6" l="1"/>
  <c r="C433" i="6"/>
  <c r="C415" i="1"/>
  <c r="D414" i="1"/>
  <c r="E414" i="1" s="1"/>
  <c r="F435" i="6" l="1"/>
  <c r="C434" i="6"/>
  <c r="C416" i="1"/>
  <c r="D415" i="1"/>
  <c r="E415" i="1" s="1"/>
  <c r="F436" i="6" l="1"/>
  <c r="C435" i="6"/>
  <c r="C417" i="1"/>
  <c r="D416" i="1"/>
  <c r="E416" i="1" s="1"/>
  <c r="F437" i="6" l="1"/>
  <c r="C436" i="6"/>
  <c r="D417" i="1"/>
  <c r="C418" i="1"/>
  <c r="E417" i="1"/>
  <c r="F438" i="6" l="1"/>
  <c r="C437" i="6"/>
  <c r="D418" i="1"/>
  <c r="E418" i="1" s="1"/>
  <c r="C419" i="1"/>
  <c r="F439" i="6" l="1"/>
  <c r="C438" i="6"/>
  <c r="D419" i="1"/>
  <c r="E419" i="1" s="1"/>
  <c r="C420" i="1"/>
  <c r="F440" i="6" l="1"/>
  <c r="C439" i="6"/>
  <c r="C421" i="1"/>
  <c r="D420" i="1"/>
  <c r="E420" i="1" s="1"/>
  <c r="F441" i="6" l="1"/>
  <c r="C440" i="6"/>
  <c r="D421" i="1"/>
  <c r="E421" i="1" s="1"/>
  <c r="C422" i="1"/>
  <c r="F442" i="6" l="1"/>
  <c r="C441" i="6"/>
  <c r="C423" i="1"/>
  <c r="D422" i="1"/>
  <c r="E422" i="1"/>
  <c r="F443" i="6" l="1"/>
  <c r="C442" i="6"/>
  <c r="C424" i="1"/>
  <c r="D423" i="1"/>
  <c r="E423" i="1" s="1"/>
  <c r="F444" i="6" l="1"/>
  <c r="C443" i="6"/>
  <c r="C425" i="1"/>
  <c r="D424" i="1"/>
  <c r="E424" i="1" s="1"/>
  <c r="F445" i="6" l="1"/>
  <c r="C444" i="6"/>
  <c r="C426" i="1"/>
  <c r="D425" i="1"/>
  <c r="E425" i="1" s="1"/>
  <c r="F446" i="6" l="1"/>
  <c r="C445" i="6"/>
  <c r="D426" i="1"/>
  <c r="E426" i="1" s="1"/>
  <c r="C427" i="1"/>
  <c r="F447" i="6" l="1"/>
  <c r="C447" i="6" s="1"/>
  <c r="C446" i="6"/>
  <c r="E427" i="1"/>
  <c r="D427" i="1"/>
  <c r="C428" i="1"/>
  <c r="C429" i="1" l="1"/>
  <c r="D428" i="1"/>
  <c r="E428" i="1" s="1"/>
  <c r="D429" i="1" l="1"/>
  <c r="E429" i="1" s="1"/>
  <c r="C430" i="1"/>
  <c r="D430" i="1" l="1"/>
  <c r="E430" i="1" s="1"/>
  <c r="C431" i="1"/>
  <c r="D431" i="1" l="1"/>
  <c r="E431" i="1" s="1"/>
  <c r="C432" i="1"/>
  <c r="C433" i="1" l="1"/>
  <c r="D432" i="1"/>
  <c r="E432" i="1" s="1"/>
  <c r="D433" i="1" l="1"/>
  <c r="E433" i="1" s="1"/>
  <c r="C434" i="1"/>
  <c r="D434" i="1" l="1"/>
  <c r="E434" i="1" s="1"/>
  <c r="C435" i="1"/>
  <c r="D435" i="1" l="1"/>
  <c r="E435" i="1" s="1"/>
  <c r="C436" i="1"/>
  <c r="C437" i="1" l="1"/>
  <c r="D436" i="1"/>
  <c r="E436" i="1" s="1"/>
  <c r="D437" i="1" l="1"/>
  <c r="E437" i="1" s="1"/>
  <c r="C438" i="1"/>
  <c r="D438" i="1" l="1"/>
  <c r="E438" i="1" s="1"/>
  <c r="C439" i="1"/>
  <c r="E439" i="1" l="1"/>
  <c r="C440" i="1"/>
  <c r="D439" i="1"/>
  <c r="C441" i="1" l="1"/>
  <c r="D440" i="1"/>
  <c r="E440" i="1" s="1"/>
  <c r="D441" i="1" l="1"/>
  <c r="E441" i="1" s="1"/>
  <c r="C442" i="1"/>
  <c r="D442" i="1" l="1"/>
  <c r="E442" i="1" s="1"/>
  <c r="C443" i="1"/>
  <c r="D443" i="1" l="1"/>
  <c r="E443" i="1" s="1"/>
  <c r="C444" i="1"/>
  <c r="C445" i="1" l="1"/>
  <c r="D444" i="1"/>
  <c r="E444" i="1" s="1"/>
  <c r="D445" i="1" l="1"/>
  <c r="E445" i="1" s="1"/>
  <c r="C446" i="1"/>
  <c r="D446" i="1" l="1"/>
  <c r="E446" i="1" s="1"/>
  <c r="C447" i="1"/>
  <c r="E447" i="1" l="1"/>
  <c r="C448" i="1"/>
  <c r="D447" i="1"/>
  <c r="C449" i="1" l="1"/>
  <c r="D448" i="1"/>
  <c r="E448" i="1" s="1"/>
  <c r="D449" i="1" l="1"/>
  <c r="E449" i="1" s="1"/>
  <c r="C450" i="1"/>
  <c r="D450" i="1" l="1"/>
  <c r="E450" i="1" s="1"/>
  <c r="C451" i="1"/>
  <c r="E451" i="1" l="1"/>
  <c r="D451" i="1"/>
  <c r="C452" i="1"/>
  <c r="C453" i="1" l="1"/>
  <c r="D452" i="1"/>
  <c r="E452" i="1" s="1"/>
  <c r="D453" i="1" l="1"/>
  <c r="E453" i="1" s="1"/>
  <c r="C454" i="1"/>
  <c r="D454" i="1" l="1"/>
  <c r="E454" i="1" s="1"/>
  <c r="C455" i="1"/>
  <c r="C456" i="1" l="1"/>
  <c r="D455" i="1"/>
  <c r="E455" i="1" s="1"/>
  <c r="C457" i="1" l="1"/>
  <c r="D456" i="1"/>
  <c r="E456" i="1" s="1"/>
  <c r="D457" i="1" l="1"/>
  <c r="E457" i="1" s="1"/>
  <c r="C458" i="1"/>
  <c r="D458" i="1" l="1"/>
  <c r="E458" i="1" s="1"/>
  <c r="C459" i="1"/>
  <c r="D459" i="1" l="1"/>
  <c r="E459" i="1" s="1"/>
  <c r="C460" i="1"/>
  <c r="C461" i="1" l="1"/>
  <c r="D460" i="1"/>
  <c r="E460" i="1" s="1"/>
  <c r="D461" i="1" l="1"/>
  <c r="E461" i="1" s="1"/>
  <c r="C462" i="1"/>
  <c r="D462" i="1" l="1"/>
  <c r="E462" i="1" s="1"/>
  <c r="C463" i="1"/>
  <c r="C464" i="1" l="1"/>
  <c r="D463" i="1"/>
  <c r="E463" i="1" s="1"/>
  <c r="C465" i="1" l="1"/>
  <c r="D464" i="1"/>
  <c r="E464" i="1" s="1"/>
  <c r="C466" i="1" l="1"/>
  <c r="E465" i="1"/>
  <c r="D465" i="1"/>
  <c r="D466" i="1" l="1"/>
  <c r="E466" i="1" s="1"/>
  <c r="C467" i="1"/>
  <c r="D467" i="1" l="1"/>
  <c r="E467" i="1" s="1"/>
  <c r="C468" i="1"/>
  <c r="C469" i="1" l="1"/>
  <c r="D468" i="1"/>
  <c r="E468" i="1" s="1"/>
  <c r="C470" i="1" l="1"/>
  <c r="D469" i="1"/>
  <c r="E469" i="1" s="1"/>
  <c r="C471" i="1" l="1"/>
  <c r="D470" i="1"/>
  <c r="E470" i="1" s="1"/>
  <c r="D471" i="1" l="1"/>
  <c r="E471" i="1" s="1"/>
  <c r="C472" i="1"/>
  <c r="C473" i="1" l="1"/>
  <c r="D472" i="1"/>
  <c r="E472" i="1" s="1"/>
  <c r="C474" i="1" l="1"/>
  <c r="D473" i="1"/>
  <c r="E473" i="1" s="1"/>
  <c r="D474" i="1" l="1"/>
  <c r="E474" i="1" s="1"/>
  <c r="C475" i="1"/>
  <c r="D475" i="1" l="1"/>
  <c r="E475" i="1" s="1"/>
  <c r="C476" i="1"/>
  <c r="C477" i="1" l="1"/>
  <c r="D476" i="1"/>
  <c r="E476" i="1" s="1"/>
  <c r="D477" i="1" l="1"/>
  <c r="E477" i="1"/>
  <c r="C478" i="1"/>
  <c r="C479" i="1" l="1"/>
  <c r="D478" i="1"/>
  <c r="E478" i="1" s="1"/>
  <c r="D479" i="1" l="1"/>
  <c r="E479" i="1" s="1"/>
  <c r="C480" i="1"/>
  <c r="C481" i="1" l="1"/>
  <c r="D480" i="1"/>
  <c r="E480" i="1" s="1"/>
  <c r="D481" i="1" l="1"/>
  <c r="E481" i="1" s="1"/>
  <c r="C482" i="1"/>
  <c r="C483" i="1" l="1"/>
  <c r="D482" i="1"/>
  <c r="E482" i="1" s="1"/>
  <c r="D483" i="1" l="1"/>
  <c r="E483" i="1" s="1"/>
  <c r="C484" i="1"/>
  <c r="C485" i="1" l="1"/>
  <c r="D484" i="1"/>
  <c r="E484" i="1" s="1"/>
  <c r="D485" i="1" l="1"/>
  <c r="E485" i="1" s="1"/>
  <c r="C486" i="1"/>
  <c r="C487" i="1" l="1"/>
  <c r="D486" i="1"/>
  <c r="E486" i="1" s="1"/>
  <c r="D487" i="1" l="1"/>
  <c r="E487" i="1" s="1"/>
  <c r="C488" i="1"/>
  <c r="C489" i="1" l="1"/>
  <c r="D488" i="1"/>
  <c r="E488" i="1" s="1"/>
  <c r="D489" i="1" l="1"/>
  <c r="E489" i="1" s="1"/>
  <c r="C490" i="1"/>
  <c r="C491" i="1" l="1"/>
  <c r="D490" i="1"/>
  <c r="E490" i="1" s="1"/>
  <c r="D491" i="1" l="1"/>
  <c r="E491" i="1" s="1"/>
  <c r="C492" i="1"/>
  <c r="C493" i="1" l="1"/>
  <c r="D492" i="1"/>
  <c r="E492" i="1" s="1"/>
  <c r="D493" i="1" l="1"/>
  <c r="E493" i="1" s="1"/>
  <c r="C494" i="1"/>
  <c r="C495" i="1" l="1"/>
  <c r="D494" i="1"/>
  <c r="E494" i="1" s="1"/>
  <c r="D495" i="1" l="1"/>
  <c r="E495" i="1" s="1"/>
  <c r="C496" i="1"/>
  <c r="C497" i="1" l="1"/>
  <c r="D496" i="1"/>
  <c r="E496" i="1" s="1"/>
  <c r="D497" i="1" l="1"/>
  <c r="E497" i="1" s="1"/>
  <c r="C498" i="1"/>
  <c r="D498" i="1" l="1"/>
  <c r="E498" i="1" s="1"/>
</calcChain>
</file>

<file path=xl/sharedStrings.xml><?xml version="1.0" encoding="utf-8"?>
<sst xmlns="http://schemas.openxmlformats.org/spreadsheetml/2006/main" count="13149" uniqueCount="2305">
  <si>
    <t>Rack #</t>
  </si>
  <si>
    <t>Node</t>
  </si>
  <si>
    <t>Node Type</t>
  </si>
  <si>
    <t>No of nodes</t>
  </si>
  <si>
    <t>Mgmt Port</t>
  </si>
  <si>
    <t>Console Port</t>
  </si>
  <si>
    <t>Total nodes</t>
  </si>
  <si>
    <t>Total Mgmt Port</t>
  </si>
  <si>
    <t>Total Console Port</t>
  </si>
  <si>
    <t>Juniper Leaf 1G (per device)</t>
  </si>
  <si>
    <t>Juniper Leaf
10G Best effort (per device)</t>
  </si>
  <si>
    <t>Juniper Leaf
10G Dedicated (per device)</t>
  </si>
  <si>
    <t>Calient
100G (per device)</t>
  </si>
  <si>
    <t>Calient OLT PON 
(per Device)</t>
  </si>
  <si>
    <t>Calient ONT PON 
(per Device)</t>
  </si>
  <si>
    <t>Calient Spine/Leaf</t>
  </si>
  <si>
    <t>Juniper Leaf
(total)</t>
  </si>
  <si>
    <t>Juniper Leaf
10G Throttled (total)</t>
  </si>
  <si>
    <t>Juniper Leaf
10G Dedicated (total)</t>
  </si>
  <si>
    <t>Calient
100G (total)</t>
  </si>
  <si>
    <t>Dedicated Data (total)</t>
  </si>
  <si>
    <t>Calient OLT PON 
(total)</t>
  </si>
  <si>
    <t>Calient ONT PON 
(total)</t>
  </si>
  <si>
    <t>Juniper Leaf 1G (Total Rack)</t>
  </si>
  <si>
    <t>Juniper Leaf 10G (total Rack)</t>
  </si>
  <si>
    <t>Juniper Leaf ALL (total Rack)</t>
  </si>
  <si>
    <t>Dedicated Data
(Total Rack)</t>
  </si>
  <si>
    <t>Calient 100G
(Total Rack)</t>
  </si>
  <si>
    <t>Calient OLT PON 
(Total Rack)</t>
  </si>
  <si>
    <t>Calient ONT PON 
(Total Rack)</t>
  </si>
  <si>
    <t>Calient Patch (Total Rack)</t>
  </si>
  <si>
    <t>A01</t>
  </si>
  <si>
    <t>E9-2 Agg1</t>
  </si>
  <si>
    <t>E9-2 Agg</t>
  </si>
  <si>
    <t xml:space="preserve"> - </t>
  </si>
  <si>
    <t>E9-2 Agg2</t>
  </si>
  <si>
    <t>E9-2 Access-Mix</t>
  </si>
  <si>
    <t>E9-2 Access</t>
  </si>
  <si>
    <t>1,1</t>
  </si>
  <si>
    <t>LEAF1</t>
  </si>
  <si>
    <t>A04</t>
  </si>
  <si>
    <t>E9-2 Access-NGPON2</t>
  </si>
  <si>
    <t>LEAF2</t>
  </si>
  <si>
    <t>A07</t>
  </si>
  <si>
    <t>E9-2 Access-NGPON1</t>
  </si>
  <si>
    <t>A11</t>
  </si>
  <si>
    <t>E9-2 Access-GPON2</t>
  </si>
  <si>
    <t>E9-2 Access-GPON1</t>
  </si>
  <si>
    <t>A14</t>
  </si>
  <si>
    <t>A17</t>
  </si>
  <si>
    <t>A21</t>
  </si>
  <si>
    <t>A24</t>
  </si>
  <si>
    <t>A27</t>
  </si>
  <si>
    <t>A31</t>
  </si>
  <si>
    <t>A34</t>
  </si>
  <si>
    <t>A37</t>
  </si>
  <si>
    <t>SPINE</t>
  </si>
  <si>
    <t>B01</t>
  </si>
  <si>
    <t>1.2,1.2</t>
  </si>
  <si>
    <t>B04</t>
  </si>
  <si>
    <t>B07</t>
  </si>
  <si>
    <t>1.25,1.25</t>
  </si>
  <si>
    <t>B11</t>
  </si>
  <si>
    <t>E9-2 Agg-1Card</t>
  </si>
  <si>
    <t>2.33333333333333,1</t>
  </si>
  <si>
    <t>B14</t>
  </si>
  <si>
    <t>2,1</t>
  </si>
  <si>
    <t>B17</t>
  </si>
  <si>
    <t>5,2</t>
  </si>
  <si>
    <t>B21</t>
  </si>
  <si>
    <t>1.8,1</t>
  </si>
  <si>
    <t>B24</t>
  </si>
  <si>
    <t>1.6,1</t>
  </si>
  <si>
    <t>B27</t>
  </si>
  <si>
    <t>B31</t>
  </si>
  <si>
    <t>E9-2 Agg3</t>
  </si>
  <si>
    <t>E9-2 Access3</t>
  </si>
  <si>
    <t>1.16666666666667,1.16666666666667</t>
  </si>
  <si>
    <t>LEAF1 (Acc3)</t>
  </si>
  <si>
    <t>B34</t>
  </si>
  <si>
    <t>E9-2 Agg4</t>
  </si>
  <si>
    <t>E9-2 Access4</t>
  </si>
  <si>
    <t>LEAF1 (Acc4)</t>
  </si>
  <si>
    <t>Calient port count change</t>
  </si>
  <si>
    <t>Calient leaf change</t>
  </si>
  <si>
    <t>A02</t>
  </si>
  <si>
    <t>ONT (714GX)</t>
  </si>
  <si>
    <t>ONT-POTS-GPON</t>
  </si>
  <si>
    <t>Split</t>
  </si>
  <si>
    <t>ONT (836GE)</t>
  </si>
  <si>
    <t>ONT (743GE)</t>
  </si>
  <si>
    <t>ONT (716GE)</t>
  </si>
  <si>
    <t>ONT (813G-2)</t>
  </si>
  <si>
    <t>ONT (GP1200XE)</t>
  </si>
  <si>
    <t>ONT-POTS-XGS</t>
  </si>
  <si>
    <t>ONT (803G)</t>
  </si>
  <si>
    <t>A03</t>
  </si>
  <si>
    <t>ONT (710GX)</t>
  </si>
  <si>
    <t>Split8</t>
  </si>
  <si>
    <t>ONT (740G)</t>
  </si>
  <si>
    <t>ONT (721GE)</t>
  </si>
  <si>
    <t>ONT (721)</t>
  </si>
  <si>
    <t>ONT (716GE-1)</t>
  </si>
  <si>
    <t>ONT (813G-1)</t>
  </si>
  <si>
    <t>ONT (882NG-V)</t>
  </si>
  <si>
    <t>ONT-NG</t>
  </si>
  <si>
    <t>Split2</t>
  </si>
  <si>
    <t>ONT (813GV2-1)</t>
  </si>
  <si>
    <t>ONT (812NG-V)</t>
  </si>
  <si>
    <t>ONT-POTS-NG</t>
  </si>
  <si>
    <t>A05</t>
  </si>
  <si>
    <t>ONT (854G-1)</t>
  </si>
  <si>
    <t>ONT (854G-2)</t>
  </si>
  <si>
    <t>A06</t>
  </si>
  <si>
    <t>ONT (711GX)</t>
  </si>
  <si>
    <t>ONT (712GX)</t>
  </si>
  <si>
    <t>ONT (717GE)</t>
  </si>
  <si>
    <t>ONT (812GV2)</t>
  </si>
  <si>
    <t>ONT (844E)</t>
  </si>
  <si>
    <t>ONT-POTS-ETH</t>
  </si>
  <si>
    <t>Eth</t>
  </si>
  <si>
    <t>ONT (844E-1)</t>
  </si>
  <si>
    <t>ONT (844E-2)</t>
  </si>
  <si>
    <t>ONT (844G)</t>
  </si>
  <si>
    <t>ONT (844G-1)</t>
  </si>
  <si>
    <t>ONT (854G)</t>
  </si>
  <si>
    <t>A08</t>
  </si>
  <si>
    <t>ONT (725GE)</t>
  </si>
  <si>
    <t>ONT (812NG)</t>
  </si>
  <si>
    <t>Direct</t>
  </si>
  <si>
    <t>A09</t>
  </si>
  <si>
    <t>ONT (720)</t>
  </si>
  <si>
    <t>ONT (724)</t>
  </si>
  <si>
    <t>ONT (725GX)</t>
  </si>
  <si>
    <t>ONT (726GE)</t>
  </si>
  <si>
    <t>ONT (726GE-1)</t>
  </si>
  <si>
    <t>Direct/Split</t>
  </si>
  <si>
    <t>ONT (812NG-NEW)</t>
  </si>
  <si>
    <t>A12</t>
  </si>
  <si>
    <t>Direct/Split2/Split8</t>
  </si>
  <si>
    <t>ONT (844G-2)</t>
  </si>
  <si>
    <t>A13</t>
  </si>
  <si>
    <t>ONT (711GE)</t>
  </si>
  <si>
    <t>ONT (812G-1)</t>
  </si>
  <si>
    <t>ONT (823G-1)</t>
  </si>
  <si>
    <t>ONT (823G-2)</t>
  </si>
  <si>
    <t>ONT (836GE RSG)</t>
  </si>
  <si>
    <t>ONT (844GE)</t>
  </si>
  <si>
    <t>A15</t>
  </si>
  <si>
    <t>A16</t>
  </si>
  <si>
    <t>ONT (722GE)</t>
  </si>
  <si>
    <t>ONT (727GE)</t>
  </si>
  <si>
    <t>A18</t>
  </si>
  <si>
    <t>Split2/Split8</t>
  </si>
  <si>
    <t>A19</t>
  </si>
  <si>
    <t>ONT (720GX)</t>
  </si>
  <si>
    <t>ONT (724GX)</t>
  </si>
  <si>
    <t>ONT (742GE)</t>
  </si>
  <si>
    <t>ONT (844GE-1)</t>
  </si>
  <si>
    <t>ONT (GH3200X-NEW)</t>
  </si>
  <si>
    <t>A22</t>
  </si>
  <si>
    <t>A23</t>
  </si>
  <si>
    <t>Split/Split8</t>
  </si>
  <si>
    <t>ONT (744GE)</t>
  </si>
  <si>
    <t>A25</t>
  </si>
  <si>
    <t>ONT (763GX-R)</t>
  </si>
  <si>
    <t>ONT (766GX)</t>
  </si>
  <si>
    <t>ONT (766GX-R)</t>
  </si>
  <si>
    <t>ONT (862NG-V)</t>
  </si>
  <si>
    <t>A26</t>
  </si>
  <si>
    <t>ONT (760GX)</t>
  </si>
  <si>
    <t>ONT (767GX-R)</t>
  </si>
  <si>
    <t>ONT (803GV2)</t>
  </si>
  <si>
    <t>ONT (818G)</t>
  </si>
  <si>
    <t>A28</t>
  </si>
  <si>
    <t>ONT (B-FOCuS O-4G2PW1R)</t>
  </si>
  <si>
    <t>ONT</t>
  </si>
  <si>
    <t>Split/Split2</t>
  </si>
  <si>
    <t>ONT (ONT EVM)</t>
  </si>
  <si>
    <t>B02</t>
  </si>
  <si>
    <t>ONT (801G)</t>
  </si>
  <si>
    <t>ONT-GPON</t>
  </si>
  <si>
    <t>Direct/Spliit2</t>
  </si>
  <si>
    <t>B03</t>
  </si>
  <si>
    <t>ONT (882NG-V-NEW)</t>
  </si>
  <si>
    <t>B05</t>
  </si>
  <si>
    <t>ONT (801GV2)</t>
  </si>
  <si>
    <t>ONT (GP1000X)</t>
  </si>
  <si>
    <t>ONT-XGS</t>
  </si>
  <si>
    <t>ONT (GP1000X-NEW)</t>
  </si>
  <si>
    <t>ONT (GPR3000X)</t>
  </si>
  <si>
    <t>B06</t>
  </si>
  <si>
    <t>Direct/Splitter</t>
  </si>
  <si>
    <t>B08</t>
  </si>
  <si>
    <t>B09</t>
  </si>
  <si>
    <t>B12</t>
  </si>
  <si>
    <t>B13</t>
  </si>
  <si>
    <t>ONT (GH3200X)</t>
  </si>
  <si>
    <t>g1</t>
  </si>
  <si>
    <t>g2</t>
  </si>
  <si>
    <t>x1</t>
  </si>
  <si>
    <t>WAN</t>
  </si>
  <si>
    <t>g4</t>
  </si>
  <si>
    <t>g3</t>
  </si>
  <si>
    <t>ONU (XF3)</t>
  </si>
  <si>
    <t>ONU (C1004W)</t>
  </si>
  <si>
    <t>ONU (C100W)</t>
  </si>
  <si>
    <t>ONU (T&amp;W)</t>
  </si>
  <si>
    <t>E3-2 (Prototype)</t>
  </si>
  <si>
    <t>E3-2</t>
  </si>
  <si>
    <t>A29</t>
  </si>
  <si>
    <t>A32</t>
  </si>
  <si>
    <t>A33</t>
  </si>
  <si>
    <t>A35</t>
  </si>
  <si>
    <t>A36</t>
  </si>
  <si>
    <t>A38</t>
  </si>
  <si>
    <t>A39</t>
  </si>
  <si>
    <t>B15</t>
  </si>
  <si>
    <t>B16</t>
  </si>
  <si>
    <t>B18</t>
  </si>
  <si>
    <t>B19</t>
  </si>
  <si>
    <t>B22</t>
  </si>
  <si>
    <t>B23</t>
  </si>
  <si>
    <t>B25</t>
  </si>
  <si>
    <t>B26</t>
  </si>
  <si>
    <t>B28</t>
  </si>
  <si>
    <t>B29</t>
  </si>
  <si>
    <t>B32</t>
  </si>
  <si>
    <t>B33</t>
  </si>
  <si>
    <t>B35</t>
  </si>
  <si>
    <t>G8</t>
  </si>
  <si>
    <t>G19</t>
  </si>
  <si>
    <t>G1</t>
  </si>
  <si>
    <t>G213</t>
  </si>
  <si>
    <t>G214</t>
  </si>
  <si>
    <t>G54</t>
  </si>
  <si>
    <t>G55</t>
  </si>
  <si>
    <t>G56</t>
  </si>
  <si>
    <t>G57</t>
  </si>
  <si>
    <t>G110</t>
  </si>
  <si>
    <t>G111</t>
  </si>
  <si>
    <t>G112</t>
  </si>
  <si>
    <t>G121</t>
  </si>
  <si>
    <t>G9</t>
  </si>
  <si>
    <t>G52</t>
  </si>
  <si>
    <t>G53</t>
  </si>
  <si>
    <t>G58</t>
  </si>
  <si>
    <t>G116</t>
  </si>
  <si>
    <t>G109</t>
  </si>
  <si>
    <t>G65</t>
  </si>
  <si>
    <t>G66</t>
  </si>
  <si>
    <t>G67</t>
  </si>
  <si>
    <t>G215</t>
  </si>
  <si>
    <t>G12</t>
  </si>
  <si>
    <t>G113</t>
  </si>
  <si>
    <t>G212</t>
  </si>
  <si>
    <t>G70</t>
  </si>
  <si>
    <t>G60</t>
  </si>
  <si>
    <t>G123</t>
  </si>
  <si>
    <t>G128</t>
  </si>
  <si>
    <t>G129</t>
  </si>
  <si>
    <t>G71</t>
  </si>
  <si>
    <t>G92</t>
  </si>
  <si>
    <t>G84</t>
  </si>
  <si>
    <t>G87</t>
  </si>
  <si>
    <t>G85</t>
  </si>
  <si>
    <t>G95</t>
  </si>
  <si>
    <t>E3-2E</t>
  </si>
  <si>
    <t>1/3/x1</t>
  </si>
  <si>
    <t>1/1/xp1</t>
  </si>
  <si>
    <t>1/3/x2</t>
  </si>
  <si>
    <t>1/3/x3</t>
  </si>
  <si>
    <t>1/1/xp2</t>
  </si>
  <si>
    <t>1/1/xp3</t>
  </si>
  <si>
    <t>1/1/g1</t>
  </si>
  <si>
    <t>1/1/x1</t>
  </si>
  <si>
    <t>1/2/g1</t>
  </si>
  <si>
    <t>1/2/x1</t>
  </si>
  <si>
    <t>2/1/xp1</t>
  </si>
  <si>
    <t>2/2/xp1</t>
  </si>
  <si>
    <t>3/1/xp1</t>
  </si>
  <si>
    <t>3/2/xp1</t>
  </si>
  <si>
    <t>1/1/x2</t>
  </si>
  <si>
    <t>1/2/x2</t>
  </si>
  <si>
    <t>2/1/xp2</t>
  </si>
  <si>
    <t>2/2/xp2</t>
  </si>
  <si>
    <t>1/1/x3</t>
  </si>
  <si>
    <t>1/2/x3</t>
  </si>
  <si>
    <t>2/1/xp3</t>
  </si>
  <si>
    <t>2/2/xp3</t>
  </si>
  <si>
    <t>1/1/x4</t>
  </si>
  <si>
    <t>1/2/x4</t>
  </si>
  <si>
    <t>2/1/xp4</t>
  </si>
  <si>
    <t>2/2/xp4</t>
  </si>
  <si>
    <t>1/1/x5</t>
  </si>
  <si>
    <t>1/2/x5</t>
  </si>
  <si>
    <t>2/1/xp5</t>
  </si>
  <si>
    <t>2/2/xp5</t>
  </si>
  <si>
    <t>3/1/xp6</t>
  </si>
  <si>
    <t>3/2/xp6</t>
  </si>
  <si>
    <t>1/1/x6</t>
  </si>
  <si>
    <t>1/2/x6</t>
  </si>
  <si>
    <t>2/1/xp7</t>
  </si>
  <si>
    <t>2/2/xp7</t>
  </si>
  <si>
    <t>1/1/x7</t>
  </si>
  <si>
    <t>1/2/x7</t>
  </si>
  <si>
    <t>2/1/xp8</t>
  </si>
  <si>
    <t>2/2/xp8</t>
  </si>
  <si>
    <t>1/1/x8</t>
  </si>
  <si>
    <t>1/2/x8</t>
  </si>
  <si>
    <t>2/1/xp9</t>
  </si>
  <si>
    <t>2/2/xp9</t>
  </si>
  <si>
    <t>2/1/xp10</t>
  </si>
  <si>
    <t>2/2/xp10</t>
  </si>
  <si>
    <t>2/1/xp11</t>
  </si>
  <si>
    <t>2/2/xp11</t>
  </si>
  <si>
    <t>2/1/xp12</t>
  </si>
  <si>
    <t>2/2/xp12</t>
  </si>
  <si>
    <t>2/1/xp13</t>
  </si>
  <si>
    <t>2/1/xp14</t>
  </si>
  <si>
    <t>2/2/xp14</t>
  </si>
  <si>
    <t>3/1/xp15</t>
  </si>
  <si>
    <t>3/2/xp15</t>
  </si>
  <si>
    <t>2/1/xp16</t>
  </si>
  <si>
    <t>2/2/xp16</t>
  </si>
  <si>
    <t>3/1/xp16</t>
  </si>
  <si>
    <t>3/2/xp16</t>
  </si>
  <si>
    <t>2/1/xp6</t>
  </si>
  <si>
    <t>2/1/xp15</t>
  </si>
  <si>
    <t>2/2/xp15</t>
  </si>
  <si>
    <t>3/2/xp8</t>
  </si>
  <si>
    <t>1/1/g2</t>
  </si>
  <si>
    <t>1/1/q1</t>
  </si>
  <si>
    <t>1/1/q2</t>
  </si>
  <si>
    <t>1/2/q1</t>
  </si>
  <si>
    <t>1/2/q2</t>
  </si>
  <si>
    <t>2/2/xp6</t>
  </si>
  <si>
    <t>3/1/xp2</t>
  </si>
  <si>
    <t>3/1/xp12</t>
  </si>
  <si>
    <t>3/2/xp13</t>
  </si>
  <si>
    <t>3/1/xp7</t>
  </si>
  <si>
    <t>3/2/xp7</t>
  </si>
  <si>
    <t>4/1/xp2</t>
  </si>
  <si>
    <t>4/2/xp1</t>
  </si>
  <si>
    <t>4/2/xp16</t>
  </si>
  <si>
    <t>5/1/xp2</t>
  </si>
  <si>
    <t>5/2/xp1</t>
  </si>
  <si>
    <t>E7-2</t>
  </si>
  <si>
    <t>B10</t>
  </si>
  <si>
    <t>A10</t>
  </si>
  <si>
    <t>A20</t>
  </si>
  <si>
    <t>A30</t>
  </si>
  <si>
    <t>A40</t>
  </si>
  <si>
    <t>B20</t>
  </si>
  <si>
    <t>1/2/xp2</t>
  </si>
  <si>
    <t>1/2/xp1</t>
  </si>
  <si>
    <t>1/2/xp3</t>
  </si>
  <si>
    <t>1/1/xp4</t>
  </si>
  <si>
    <t>1/2/xp4</t>
  </si>
  <si>
    <t>1/1/gp1</t>
  </si>
  <si>
    <t>1/2/gp1</t>
  </si>
  <si>
    <t>1/1/gp2</t>
  </si>
  <si>
    <t>1/2/gp2</t>
  </si>
  <si>
    <t>1/1/gp3</t>
  </si>
  <si>
    <t>1/2/gp3</t>
  </si>
  <si>
    <t>1/1/gp4</t>
  </si>
  <si>
    <t>1/2/gp4</t>
  </si>
  <si>
    <t>1/3/x4</t>
  </si>
  <si>
    <t>1/2/g2</t>
  </si>
  <si>
    <t>1/1/g3</t>
  </si>
  <si>
    <t>1/1/g8</t>
  </si>
  <si>
    <t>1/2/g8</t>
  </si>
  <si>
    <t>1/1/gp8</t>
  </si>
  <si>
    <t>1/2/gp8</t>
  </si>
  <si>
    <t>1/1/g4</t>
  </si>
  <si>
    <t>1/1/g5</t>
  </si>
  <si>
    <t>1/1/g6</t>
  </si>
  <si>
    <t>1/1/g7</t>
  </si>
  <si>
    <t>1/1/gp5</t>
  </si>
  <si>
    <t>1/1/gp6</t>
  </si>
  <si>
    <t>1/1/gp7</t>
  </si>
  <si>
    <t>10G (Fiber)</t>
  </si>
  <si>
    <t>1G (Copper)</t>
  </si>
  <si>
    <t>100G (Fiber - TX/RX)</t>
  </si>
  <si>
    <t>PON (Calient)</t>
  </si>
  <si>
    <t>Splitter Group (Calient)</t>
  </si>
  <si>
    <t>Patch Panel (Calient)</t>
  </si>
  <si>
    <t>Card</t>
  </si>
  <si>
    <t>new-card</t>
  </si>
  <si>
    <t>Access Unique</t>
  </si>
  <si>
    <t>Agg Unique</t>
  </si>
  <si>
    <t>Juniper Leaf - Rack</t>
  </si>
  <si>
    <t>Juniper Leaf - 1G port</t>
  </si>
  <si>
    <t>Juniper Leaf - 10G port</t>
  </si>
  <si>
    <t>E5-520 (AC)</t>
  </si>
  <si>
    <t>E5-308 (DC)</t>
  </si>
  <si>
    <t>B30</t>
  </si>
  <si>
    <t>B36</t>
  </si>
  <si>
    <t>B37</t>
  </si>
  <si>
    <t>B38</t>
  </si>
  <si>
    <t>B39</t>
  </si>
  <si>
    <t>B40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</si>
  <si>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</si>
  <si>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</si>
  <si>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</si>
  <si>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</si>
  <si>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</si>
  <si>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</si>
  <si>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</si>
  <si>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</si>
  <si>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</si>
  <si>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</si>
  <si>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</si>
  <si>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</si>
  <si>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</si>
  <si>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</si>
  <si>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</si>
  <si>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</si>
  <si>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</si>
  <si>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</si>
  <si>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</si>
  <si>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</si>
  <si>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</si>
  <si>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</si>
  <si>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</si>
  <si>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</si>
  <si>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</si>
  <si>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</si>
  <si>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</si>
  <si>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</si>
  <si>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</si>
  <si>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</si>
  <si>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</si>
  <si>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</si>
  <si>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</si>
  <si>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</si>
  <si>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</si>
  <si>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</si>
  <si>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</si>
  <si>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</si>
  <si>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</si>
  <si>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</si>
  <si>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</si>
  <si>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</si>
  <si>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</si>
  <si>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</si>
  <si>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</si>
  <si>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</si>
  <si>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</si>
  <si>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</si>
  <si>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</si>
  <si>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</si>
  <si>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</si>
  <si>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</si>
  <si>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</si>
  <si>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</si>
  <si>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</si>
  <si>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</si>
  <si>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</si>
  <si>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</si>
  <si>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</si>
  <si>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</si>
  <si>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</si>
  <si>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</si>
  <si>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</si>
  <si>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</si>
  <si>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</si>
  <si>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</si>
  <si>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</si>
  <si>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</si>
  <si>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</si>
  <si>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</si>
  <si>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</si>
  <si>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</si>
  <si>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</si>
  <si>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</si>
  <si>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</si>
  <si>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</si>
  <si>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</si>
  <si>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</si>
  <si>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</si>
  <si>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</si>
  <si>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</si>
  <si>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</si>
  <si>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</si>
  <si>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</si>
  <si>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</si>
  <si>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</si>
  <si>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</si>
  <si>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</si>
  <si>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</si>
  <si>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</si>
  <si>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</si>
  <si>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</si>
  <si>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</si>
  <si>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</si>
  <si>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</si>
  <si>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</si>
  <si>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</si>
  <si>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</si>
  <si>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</si>
  <si>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</si>
  <si>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</si>
  <si>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</si>
  <si>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</si>
  <si>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</si>
  <si>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</si>
  <si>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</si>
  <si>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</si>
  <si>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</si>
  <si>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</si>
  <si>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</si>
  <si>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</si>
  <si>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</si>
  <si>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</si>
  <si>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</si>
  <si>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</si>
  <si>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</si>
  <si>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</si>
  <si>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</si>
  <si>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</si>
  <si>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</si>
  <si>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Rack</t>
  </si>
  <si>
    <t>E9-2</t>
  </si>
  <si>
    <t>E5</t>
  </si>
  <si>
    <t>x2</t>
  </si>
  <si>
    <t>E9-2 1G</t>
  </si>
  <si>
    <t>E9-2 10G</t>
  </si>
  <si>
    <t>E5 1G</t>
  </si>
  <si>
    <t>E5 10G</t>
  </si>
  <si>
    <t>ONT 1G</t>
  </si>
  <si>
    <t>ONT 10G</t>
  </si>
  <si>
    <t>E7-2 1G</t>
  </si>
  <si>
    <t>E7-2 10G</t>
  </si>
  <si>
    <t>Ixia Traffic Generator (XM12)</t>
  </si>
  <si>
    <t>Traffic generator</t>
  </si>
  <si>
    <t>STC Traffic Generator (SPT-N11U-110)</t>
  </si>
  <si>
    <t>IXIA Traffic Generator (XGS12)</t>
  </si>
  <si>
    <t>Ixia Traffic Generator (XG12)</t>
  </si>
  <si>
    <t>ASR 9000</t>
  </si>
  <si>
    <t>Data network - router</t>
  </si>
  <si>
    <t>R320</t>
  </si>
  <si>
    <t>Data network - Dell Switch</t>
  </si>
  <si>
    <t>DPE-R610</t>
  </si>
  <si>
    <t>DPE-R620xd</t>
  </si>
  <si>
    <t>DPE-R630</t>
  </si>
  <si>
    <t>R710</t>
  </si>
  <si>
    <t>MX104</t>
  </si>
  <si>
    <t>MX80</t>
  </si>
  <si>
    <t>Patch Panel (Calientx2)</t>
  </si>
  <si>
    <t>port1/1</t>
  </si>
  <si>
    <t>port1/2</t>
  </si>
  <si>
    <t>port1/3</t>
  </si>
  <si>
    <t>port1/4</t>
  </si>
  <si>
    <t>port1/5</t>
  </si>
  <si>
    <t>port1/6</t>
  </si>
  <si>
    <t>port1/7</t>
  </si>
  <si>
    <t>port1/8</t>
  </si>
  <si>
    <t>port1/9</t>
  </si>
  <si>
    <t>port1/10</t>
  </si>
  <si>
    <t>port1/11</t>
  </si>
  <si>
    <t>port1/12</t>
  </si>
  <si>
    <t>port2/1</t>
  </si>
  <si>
    <t>port2/2</t>
  </si>
  <si>
    <t>port2/3</t>
  </si>
  <si>
    <t>port2/4</t>
  </si>
  <si>
    <t>port2/5</t>
  </si>
  <si>
    <t>port2/6</t>
  </si>
  <si>
    <t>port2/7</t>
  </si>
  <si>
    <t>port2/8</t>
  </si>
  <si>
    <t>port2/9</t>
  </si>
  <si>
    <t>port2/10</t>
  </si>
  <si>
    <t>port2/11</t>
  </si>
  <si>
    <t>port2/12</t>
  </si>
  <si>
    <t>port3/1</t>
  </si>
  <si>
    <t>port3/2</t>
  </si>
  <si>
    <t>port3/3</t>
  </si>
  <si>
    <t>port3/4</t>
  </si>
  <si>
    <t>port3/5</t>
  </si>
  <si>
    <t>port3/6</t>
  </si>
  <si>
    <t>port3/7</t>
  </si>
  <si>
    <t>port3/8</t>
  </si>
  <si>
    <t>port3/9</t>
  </si>
  <si>
    <t>port3/10</t>
  </si>
  <si>
    <t>port3/11</t>
  </si>
  <si>
    <t>port3/12</t>
  </si>
  <si>
    <t>port4/1</t>
  </si>
  <si>
    <t>port4/2</t>
  </si>
  <si>
    <t>port4/3</t>
  </si>
  <si>
    <t>port4/4</t>
  </si>
  <si>
    <t>port4/5</t>
  </si>
  <si>
    <t>port4/6</t>
  </si>
  <si>
    <t>port4/7</t>
  </si>
  <si>
    <t>port4/8</t>
  </si>
  <si>
    <t>port4/9</t>
  </si>
  <si>
    <t>port4/10</t>
  </si>
  <si>
    <t>port4/11</t>
  </si>
  <si>
    <t>port4/12</t>
  </si>
  <si>
    <t>port5/1</t>
  </si>
  <si>
    <t>port5/2</t>
  </si>
  <si>
    <t>port5/3</t>
  </si>
  <si>
    <t>port5/4</t>
  </si>
  <si>
    <t>port5/5</t>
  </si>
  <si>
    <t>port5/6</t>
  </si>
  <si>
    <t>port6/1</t>
  </si>
  <si>
    <t>port6/2</t>
  </si>
  <si>
    <t>port6/3</t>
  </si>
  <si>
    <t>port6/4</t>
  </si>
  <si>
    <t>port6/5</t>
  </si>
  <si>
    <t>port6/6</t>
  </si>
  <si>
    <t>port7/1</t>
  </si>
  <si>
    <t>port7/2</t>
  </si>
  <si>
    <t>port7/3</t>
  </si>
  <si>
    <t>port7/4</t>
  </si>
  <si>
    <t>port7/5</t>
  </si>
  <si>
    <t>port7/6</t>
  </si>
  <si>
    <t>port1/13</t>
  </si>
  <si>
    <t>port1/14</t>
  </si>
  <si>
    <t>port1/15</t>
  </si>
  <si>
    <t>port1/16</t>
  </si>
  <si>
    <t>port8/1</t>
  </si>
  <si>
    <t>port8/2</t>
  </si>
  <si>
    <t>port8/3</t>
  </si>
  <si>
    <t>port8/4</t>
  </si>
  <si>
    <t>port8/5</t>
  </si>
  <si>
    <t>port8/6</t>
  </si>
  <si>
    <t>port8/7</t>
  </si>
  <si>
    <t>port8/8</t>
  </si>
  <si>
    <t>port8/9</t>
  </si>
  <si>
    <t>port8/10</t>
  </si>
  <si>
    <t>port8/11</t>
  </si>
  <si>
    <t>port8/12</t>
  </si>
  <si>
    <t>port8/13</t>
  </si>
  <si>
    <t>port8/14</t>
  </si>
  <si>
    <t>port8/15</t>
  </si>
  <si>
    <t>port8/16</t>
  </si>
  <si>
    <t>port3/13</t>
  </si>
  <si>
    <t>port3/14</t>
  </si>
  <si>
    <t>port3/15</t>
  </si>
  <si>
    <t>port3/16</t>
  </si>
  <si>
    <t>port4/13</t>
  </si>
  <si>
    <t>port4/14</t>
  </si>
  <si>
    <t>port4/15</t>
  </si>
  <si>
    <t>port4/16</t>
  </si>
  <si>
    <t>port5/7</t>
  </si>
  <si>
    <t>port5/8</t>
  </si>
  <si>
    <t>port5/9</t>
  </si>
  <si>
    <t>port5/10</t>
  </si>
  <si>
    <t>port5/11</t>
  </si>
  <si>
    <t>port5/12</t>
  </si>
  <si>
    <t>port5/13</t>
  </si>
  <si>
    <t>port5/14</t>
  </si>
  <si>
    <t>port5/15</t>
  </si>
  <si>
    <t>port5/16</t>
  </si>
  <si>
    <t>port2/13</t>
  </si>
  <si>
    <t>port2/14</t>
  </si>
  <si>
    <t>port2/15</t>
  </si>
  <si>
    <t>port2/16</t>
  </si>
  <si>
    <t>port6/7</t>
  </si>
  <si>
    <t>port6/8</t>
  </si>
  <si>
    <t>port7/7</t>
  </si>
  <si>
    <t>port7/8</t>
  </si>
  <si>
    <t>port7/9</t>
  </si>
  <si>
    <t>port7/10</t>
  </si>
  <si>
    <t>port7/11</t>
  </si>
  <si>
    <t>port7/12</t>
  </si>
  <si>
    <t>port7/13</t>
  </si>
  <si>
    <t>port7/14</t>
  </si>
  <si>
    <t>port7/15</t>
  </si>
  <si>
    <t>port7/16</t>
  </si>
  <si>
    <t>port7/17</t>
  </si>
  <si>
    <t>port7/18</t>
  </si>
  <si>
    <t>port7/19</t>
  </si>
  <si>
    <t>port7/20</t>
  </si>
  <si>
    <t>port9/1</t>
  </si>
  <si>
    <t>port9/2</t>
  </si>
  <si>
    <t>port9/3</t>
  </si>
  <si>
    <t>port9/4</t>
  </si>
  <si>
    <t>port9/5</t>
  </si>
  <si>
    <t>port9/6</t>
  </si>
  <si>
    <t>port9/7</t>
  </si>
  <si>
    <t>port9/8</t>
  </si>
  <si>
    <t>port9/9</t>
  </si>
  <si>
    <t>port9/10</t>
  </si>
  <si>
    <t>port9/11</t>
  </si>
  <si>
    <t>port9/12</t>
  </si>
  <si>
    <t>port10/1</t>
  </si>
  <si>
    <t>port10/2</t>
  </si>
  <si>
    <t>port10/3</t>
  </si>
  <si>
    <t>port10/4</t>
  </si>
  <si>
    <t>port10/5</t>
  </si>
  <si>
    <t>port10/6</t>
  </si>
  <si>
    <t>port10/7</t>
  </si>
  <si>
    <t>port10/8</t>
  </si>
  <si>
    <t>port10/9</t>
  </si>
  <si>
    <t>port10/10</t>
  </si>
  <si>
    <t>port10/11</t>
  </si>
  <si>
    <t>port10/12</t>
  </si>
  <si>
    <t>port11/1</t>
  </si>
  <si>
    <t>port11/2</t>
  </si>
  <si>
    <t>port11/3</t>
  </si>
  <si>
    <t>port11/4</t>
  </si>
  <si>
    <t>port11/5</t>
  </si>
  <si>
    <t>port11/6</t>
  </si>
  <si>
    <t>port11/7</t>
  </si>
  <si>
    <t>port11/8</t>
  </si>
  <si>
    <t>port11/9</t>
  </si>
  <si>
    <t>port11/10</t>
  </si>
  <si>
    <t>port11/11</t>
  </si>
  <si>
    <t>port11/12</t>
  </si>
  <si>
    <t>port12/1</t>
  </si>
  <si>
    <t>port12/2</t>
  </si>
  <si>
    <t>port12/3</t>
  </si>
  <si>
    <t>port12/4</t>
  </si>
  <si>
    <t>port12/5</t>
  </si>
  <si>
    <t>port12/6</t>
  </si>
  <si>
    <t>port12/7</t>
  </si>
  <si>
    <t>port12/8</t>
  </si>
  <si>
    <t>port12/9</t>
  </si>
  <si>
    <t>port12/10</t>
  </si>
  <si>
    <t>port12/11</t>
  </si>
  <si>
    <t>port12/12</t>
  </si>
  <si>
    <t>port6/9</t>
  </si>
  <si>
    <t>port6/10</t>
  </si>
  <si>
    <t>port6/11</t>
  </si>
  <si>
    <t>port6/12</t>
  </si>
  <si>
    <t>TG+R 1G</t>
  </si>
  <si>
    <t>TG+R 10G</t>
  </si>
  <si>
    <t>TG+R</t>
  </si>
  <si>
    <t>Mgmt switch rack position</t>
  </si>
  <si>
    <t>Mgmt switch port #</t>
  </si>
  <si>
    <t>Term server rack position</t>
  </si>
  <si>
    <t>Term server port #</t>
  </si>
  <si>
    <t>Juniper Leaf *</t>
  </si>
  <si>
    <t>Leaf Switch</t>
  </si>
  <si>
    <t>Cisco Fl 1</t>
  </si>
  <si>
    <t>Juniper Leaf</t>
  </si>
  <si>
    <t>Ports available</t>
  </si>
  <si>
    <t>Port Needed</t>
  </si>
  <si>
    <t>E9</t>
  </si>
  <si>
    <t>'Rows A-F'!C15:U68</t>
  </si>
  <si>
    <t>'Rows A-F'!Z15:AR68</t>
  </si>
  <si>
    <t>'Rows A-F'!AW15:BO68</t>
  </si>
  <si>
    <t>'Rows A-F'!BT15:CL68</t>
  </si>
  <si>
    <t>'Rows A-F'!CQ15:DI68</t>
  </si>
  <si>
    <t>'Rows A-F'!DN15:EF68</t>
  </si>
  <si>
    <t>'Rows A-F'!EK15:FC68</t>
  </si>
  <si>
    <t>'Rows A-F'!FH15:FZ68</t>
  </si>
  <si>
    <t>'Rows A-F'!GE15:GW68</t>
  </si>
  <si>
    <t>'Rows A-F'!HB15:HT68</t>
  </si>
  <si>
    <t>'Rows A-F'!HY15:IQ68</t>
  </si>
  <si>
    <t>'Rows A-F'!IV15:JN68</t>
  </si>
  <si>
    <t>'Rows A-F'!JS15:KK68</t>
  </si>
  <si>
    <t>'Rows A-F'!KP15:LH68</t>
  </si>
  <si>
    <t>'Rows A-F'!LM15:ME68</t>
  </si>
  <si>
    <t>'Rows A-F'!MJ15:NB68</t>
  </si>
  <si>
    <t>'Rows A-F'!NG15:NY68</t>
  </si>
  <si>
    <t>'Rows A-F'!OD15:OV68</t>
  </si>
  <si>
    <t>'Rows A-F'!PA15:PS68</t>
  </si>
  <si>
    <t>'Rows A-F'!PX15:QP68</t>
  </si>
  <si>
    <t>'Rows A-F'!C85:U138</t>
  </si>
  <si>
    <t>'Rows A-F'!Z85:AR138</t>
  </si>
  <si>
    <t>'Rows A-F'!AW85:BO138</t>
  </si>
  <si>
    <t>'Rows A-F'!BT85:CL138</t>
  </si>
  <si>
    <t>'Rows A-F'!CQ85:DI138</t>
  </si>
  <si>
    <t>'Rows A-F'!DN85:EF138</t>
  </si>
  <si>
    <t>'Rows A-F'!EK85:FC138</t>
  </si>
  <si>
    <t>'Rows A-F'!FH85:FZ138</t>
  </si>
  <si>
    <t>'Rows A-F'!GE85:GW138</t>
  </si>
  <si>
    <t>'Rows A-F'!HB85:HT138</t>
  </si>
  <si>
    <t>'Rows A-F'!HY85:IQ138</t>
  </si>
  <si>
    <t>'Rows A-F'!IV85:JN138</t>
  </si>
  <si>
    <t>'Rows A-F'!JS85:KK138</t>
  </si>
  <si>
    <t>'Rows A-F'!KP85:LH138</t>
  </si>
  <si>
    <t>'Rows A-F'!LM85:ME138</t>
  </si>
  <si>
    <t>'Rows A-F'!MJ85:NB138</t>
  </si>
  <si>
    <t>'Rows A-F'!NG85:NY138</t>
  </si>
  <si>
    <t>'Rows A-F'!OD85:OV138</t>
  </si>
  <si>
    <t>'Rows A-F'!PA85:PS138</t>
  </si>
  <si>
    <t>'Rows A-F'!PX85:QP138</t>
  </si>
  <si>
    <t>'Rows A-F'!PX156:QP209</t>
  </si>
  <si>
    <t>'Rows A-F'!PA156:PS209</t>
  </si>
  <si>
    <t>'Rows A-F'!OD156:OV209</t>
  </si>
  <si>
    <t>'Rows A-F'!NG156:NY209</t>
  </si>
  <si>
    <t>'Rows A-F'!MJ156:NB209</t>
  </si>
  <si>
    <t>'Rows A-F'!LM156:ME209</t>
  </si>
  <si>
    <t>'Rows A-F'!KP156:LH209</t>
  </si>
  <si>
    <t>'Rows A-F'!JS156:KK209</t>
  </si>
  <si>
    <t>'Rows A-F'!IV156:JN209</t>
  </si>
  <si>
    <t>'Rows A-F'!HY156:IQ209</t>
  </si>
  <si>
    <t>'Rows A-F'!HB156:HT209</t>
  </si>
  <si>
    <t>'Rows A-F'!GE156:GW209</t>
  </si>
  <si>
    <t>'Rows A-F'!FH156:FZ209</t>
  </si>
  <si>
    <t>'Rows A-F'!EK156:FC209</t>
  </si>
  <si>
    <t>'Rows A-F'!DN156:EF209</t>
  </si>
  <si>
    <t>'Rows A-F'!CQ156:DI209</t>
  </si>
  <si>
    <t>'Rows A-F'!BT156:CL209</t>
  </si>
  <si>
    <t>'Rows A-F'!AW156:BO209</t>
  </si>
  <si>
    <t>'Rows A-F'!Z156:AR209</t>
  </si>
  <si>
    <t>ONT/Traffic generator</t>
  </si>
  <si>
    <t>'Rows A-F'!C156:U209</t>
  </si>
  <si>
    <t>'Rows A-F'!PX226:QP279</t>
  </si>
  <si>
    <t>'Rows A-F'!PA226:PS279</t>
  </si>
  <si>
    <t>'Rows A-F'!OD226:OV279</t>
  </si>
  <si>
    <t>'Rows A-F'!NG226:NY279</t>
  </si>
  <si>
    <t>'Rows A-F'!MJ226:NB279</t>
  </si>
  <si>
    <t>'Rows A-F'!LM226:ME279</t>
  </si>
  <si>
    <t>'Rows A-F'!KP226:LH279</t>
  </si>
  <si>
    <t>'Rows A-F'!JS226:KK279</t>
  </si>
  <si>
    <t>'Rows A-F'!IV226:JN279</t>
  </si>
  <si>
    <t>'Rows A-F'!HY226:IQ279</t>
  </si>
  <si>
    <t>'Rows A-F'!HB226:HT279</t>
  </si>
  <si>
    <t>'Rows A-F'!GE226:GW279</t>
  </si>
  <si>
    <t>'Rows A-F'!FH226:FZ279</t>
  </si>
  <si>
    <t>'Rows A-F'!EK226:FC279</t>
  </si>
  <si>
    <t>'Rows A-F'!DN226:EF279</t>
  </si>
  <si>
    <t>'Rows A-F'!CQ226:DI279</t>
  </si>
  <si>
    <t>'Rows A-F'!BT226:CL279</t>
  </si>
  <si>
    <t>'Rows A-F'!AW226:BO279</t>
  </si>
  <si>
    <t>'Rows A-F'!Z226:AR279</t>
  </si>
  <si>
    <t>'Rows A-F'!C226:U279</t>
  </si>
  <si>
    <t>'Rows A-F'!C297:U350</t>
  </si>
  <si>
    <t>'Rows A-F'!Z297:AR350</t>
  </si>
  <si>
    <t>'Rows A-F'!AW297:BO350</t>
  </si>
  <si>
    <t>'Rows A-F'!BT297:CL350</t>
  </si>
  <si>
    <t>'Rows A-F'!CQ297:DI350</t>
  </si>
  <si>
    <t>'Rows A-F'!DN297:EF350</t>
  </si>
  <si>
    <t>'Rows A-F'!EK297:FC350</t>
  </si>
  <si>
    <t>'Rows A-F'!FH297:FZ350</t>
  </si>
  <si>
    <t>'Rows A-F'!GE297:GW350</t>
  </si>
  <si>
    <t>'Rows A-F'!HB297:HT350</t>
  </si>
  <si>
    <t>'Rows A-F'!HY297:IQ350</t>
  </si>
  <si>
    <t>'Rows A-F'!IV297:JN350</t>
  </si>
  <si>
    <t>'Rows A-F'!JS297:KK350</t>
  </si>
  <si>
    <t>'Rows A-F'!KP297:LH350</t>
  </si>
  <si>
    <t>'Rows A-F'!LM297:ME350</t>
  </si>
  <si>
    <t>'Rows A-F'!MJ297:NB350</t>
  </si>
  <si>
    <t>'Rows A-F'!NG297:NY350</t>
  </si>
  <si>
    <t>'Rows A-F'!OD297:OV350</t>
  </si>
  <si>
    <t>'Rows A-F'!PA297:PS350</t>
  </si>
  <si>
    <t>'Rows A-F'!PX297:QP350</t>
  </si>
  <si>
    <t>'Rows A-F'!C367:U420</t>
  </si>
  <si>
    <t>'Rows A-F'!Z367:AR420</t>
  </si>
  <si>
    <t>'Rows A-F'!AW367:BO420</t>
  </si>
  <si>
    <t>'Rows A-F'!BT367:CL420</t>
  </si>
  <si>
    <t>'Rows A-F'!CQ367:DI420</t>
  </si>
  <si>
    <t>'Rows A-F'!DN367:EF420</t>
  </si>
  <si>
    <t>'Rows A-F'!EK367:FC420</t>
  </si>
  <si>
    <t>'Rows A-F'!FH367:FZ420</t>
  </si>
  <si>
    <t>'Rows A-F'!GE367:GW420</t>
  </si>
  <si>
    <t>'Rows A-F'!HB367:HT420</t>
  </si>
  <si>
    <t>'Rows A-F'!HY367:IQ420</t>
  </si>
  <si>
    <t>'Rows A-F'!IV367:JN420</t>
  </si>
  <si>
    <t>'Rows A-F'!JS367:KK420</t>
  </si>
  <si>
    <t>'Rows A-F'!KP367:LH420</t>
  </si>
  <si>
    <t>'Rows A-F'!LM367:ME420</t>
  </si>
  <si>
    <t>'Rows A-F'!MJ367:NB420</t>
  </si>
  <si>
    <t>'Rows A-F'!NG367:NY420</t>
  </si>
  <si>
    <t>'Rows A-F'!OD367:OV420</t>
  </si>
  <si>
    <t>'Rows A-F'!PA367:PS420</t>
  </si>
  <si>
    <t>'Rows A-F'!PX367:QP420</t>
  </si>
  <si>
    <t>'Rows A-F'!PX438:QP491</t>
  </si>
  <si>
    <t>'Rows A-F'!PA438:PS491</t>
  </si>
  <si>
    <t>'Rows A-F'!OD438:OV491</t>
  </si>
  <si>
    <t>'Rows A-F'!NG438:NY491</t>
  </si>
  <si>
    <t>'Rows A-F'!MJ438:NB491</t>
  </si>
  <si>
    <t>'Rows A-F'!LM438:ME491</t>
  </si>
  <si>
    <t>'Rows A-F'!KP438:LH491</t>
  </si>
  <si>
    <t>'Rows A-F'!JS438:KK491</t>
  </si>
  <si>
    <t>'Rows A-F'!IV438:JN491</t>
  </si>
  <si>
    <t>'Rows A-F'!HY438:IQ491</t>
  </si>
  <si>
    <t>'Rows A-F'!HB438:HT491</t>
  </si>
  <si>
    <t>'Rows A-F'!GE438:GW491</t>
  </si>
  <si>
    <t>'Rows A-F'!FH438:FZ491</t>
  </si>
  <si>
    <t>'Rows A-F'!EK438:FC491</t>
  </si>
  <si>
    <t>'Rows A-F'!DN438:EF491</t>
  </si>
  <si>
    <t>'Rows A-F'!CQ438:DI491</t>
  </si>
  <si>
    <t>'Rows A-F'!BT438:CL491</t>
  </si>
  <si>
    <t>'Rows A-F'!AW438:BO491</t>
  </si>
  <si>
    <t>'Rows A-F'!Z438:AR491</t>
  </si>
  <si>
    <t>'Rows A-F'!C438:U491</t>
  </si>
  <si>
    <t>'Rows A-F'!PX508:QP561</t>
  </si>
  <si>
    <t>'Rows A-F'!PA508:PS561</t>
  </si>
  <si>
    <t>'Rows A-F'!OD508:OV561</t>
  </si>
  <si>
    <t>'Rows A-F'!NG508:NY561</t>
  </si>
  <si>
    <t>'Rows A-F'!MJ508:NB561</t>
  </si>
  <si>
    <t>'Rows A-F'!LM508:ME561</t>
  </si>
  <si>
    <t>'Rows A-F'!KP508:LH561</t>
  </si>
  <si>
    <t>'Rows A-F'!JS508:KK561</t>
  </si>
  <si>
    <t>'Rows A-F'!IV508:JN561</t>
  </si>
  <si>
    <t>Data network - switch</t>
  </si>
  <si>
    <t>'Rows A-F'!HY508:IQ561</t>
  </si>
  <si>
    <t>'Rows A-F'!HB508:HT561</t>
  </si>
  <si>
    <t>'Rows A-F'!GE508:GW561</t>
  </si>
  <si>
    <t>'Rows A-F'!FH508:FZ561</t>
  </si>
  <si>
    <t>'Rows A-F'!EK508:FC561</t>
  </si>
  <si>
    <t>'Rows A-F'!DN508:EF561</t>
  </si>
  <si>
    <t>'Rows A-F'!CQ512:DI563</t>
  </si>
  <si>
    <t>'Rows A-F'!BT512:CL563</t>
  </si>
  <si>
    <t>'Rows A-F'!AW512:BO563</t>
  </si>
  <si>
    <t>'Rows A-F'!Z512:AR563</t>
  </si>
  <si>
    <t>'Rows A-F'!C512:U563</t>
  </si>
  <si>
    <t>'Rows A-F'!C579:U632</t>
  </si>
  <si>
    <t>'Rows A-F'!Z579:AR632</t>
  </si>
  <si>
    <t>'Rows A-F'!AW579:BO632</t>
  </si>
  <si>
    <t>'Rows A-F'!BT579:CL632</t>
  </si>
  <si>
    <t>'Rows A-F'!CQ579:DI632</t>
  </si>
  <si>
    <t>'Rows A-F'!DN579:EF632</t>
  </si>
  <si>
    <t>'Rows A-F'!EK579:FC632</t>
  </si>
  <si>
    <t>'Rows A-F'!FH579:FZ632</t>
  </si>
  <si>
    <t>'Rows A-F'!GE579:GW632</t>
  </si>
  <si>
    <t>'Rows A-F'!HB579:HT632</t>
  </si>
  <si>
    <t>'Rows A-F'!HY579:IQ632</t>
  </si>
  <si>
    <t>'Rows A-F'!IV579:JN632</t>
  </si>
  <si>
    <t>'Rows A-F'!JS579:KK632</t>
  </si>
  <si>
    <t>'Rows A-F'!KP579:LH632</t>
  </si>
  <si>
    <t>'Rows A-F'!LM579:ME632</t>
  </si>
  <si>
    <t>'Rows A-F'!MJ579:NB632</t>
  </si>
  <si>
    <t>'Rows A-F'!NG579:NY632</t>
  </si>
  <si>
    <t>'Rows A-F'!OD579:OV632</t>
  </si>
  <si>
    <t>'Rows A-F'!PA579:PS632</t>
  </si>
  <si>
    <t>'Rows A-F'!PX579:QP632</t>
  </si>
  <si>
    <t>'Rows A-F'!PX650:QP703</t>
  </si>
  <si>
    <t>'Rows A-F'!PA650:PS703</t>
  </si>
  <si>
    <t>'Rows A-F'!OD650:OV703</t>
  </si>
  <si>
    <t>'Rows A-F'!NG650:NY703</t>
  </si>
  <si>
    <t>'Rows A-F'!MJ650:NB703</t>
  </si>
  <si>
    <t>'Rows A-F'!LM650:ME703</t>
  </si>
  <si>
    <t>'Rows A-F'!KP650:LH703</t>
  </si>
  <si>
    <t>'Rows A-F'!JS650:KK703</t>
  </si>
  <si>
    <t>'Rows A-F'!IV650:JN703</t>
  </si>
  <si>
    <t>'Rows A-F'!HY650:IQ703</t>
  </si>
  <si>
    <t>'Rows A-F'!HB650:HT703</t>
  </si>
  <si>
    <t>'Rows A-F'!GE650:GW703</t>
  </si>
  <si>
    <t>'Rows A-F'!FH650:FZ703</t>
  </si>
  <si>
    <t>'Rows A-F'!EK650:FC703</t>
  </si>
  <si>
    <t>'Rows A-F'!DN650:EF703</t>
  </si>
  <si>
    <t>'Rows A-F'!CQ650:DI703</t>
  </si>
  <si>
    <t>'Rows A-F'!BT650:CL703</t>
  </si>
  <si>
    <t>'Rows A-F'!AW650:BO703</t>
  </si>
  <si>
    <t>'Rows A-F'!Z650:AR703</t>
  </si>
  <si>
    <t>'Rows A-F'!C650:U703</t>
  </si>
  <si>
    <t>Count as per Elevation</t>
  </si>
  <si>
    <t>Slingbox 500 Video Server</t>
  </si>
  <si>
    <t>Slingbox</t>
  </si>
  <si>
    <t>CIS430-MC</t>
  </si>
  <si>
    <t>STB</t>
  </si>
  <si>
    <t>IPN430MC</t>
  </si>
  <si>
    <t>SB300-XXX</t>
  </si>
  <si>
    <t>VIP1200</t>
  </si>
  <si>
    <t>VIP1216</t>
  </si>
  <si>
    <t>VIP2202</t>
  </si>
  <si>
    <t>N300</t>
  </si>
  <si>
    <t>Wifi router</t>
  </si>
  <si>
    <t>IPN330HD</t>
  </si>
  <si>
    <t>R6200</t>
  </si>
  <si>
    <t>Wifi Router</t>
  </si>
  <si>
    <t>R6300</t>
  </si>
  <si>
    <t>R6300v2</t>
  </si>
  <si>
    <t>G-93RG5</t>
  </si>
  <si>
    <t>RT-N66U</t>
  </si>
  <si>
    <t>0/1/0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</si>
  <si>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</si>
  <si>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</si>
  <si>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</si>
  <si>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</si>
  <si>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</si>
  <si>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</si>
  <si>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</si>
  <si>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</si>
  <si>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0/1/9</t>
  </si>
  <si>
    <t>0/1/10</t>
  </si>
  <si>
    <t>0/1/11</t>
  </si>
  <si>
    <t>0/1/12</t>
  </si>
  <si>
    <t>0/1/13</t>
  </si>
  <si>
    <t>0/1/14</t>
  </si>
  <si>
    <t>0/1/15</t>
  </si>
  <si>
    <t>0/1/16</t>
  </si>
  <si>
    <t>0/1/17</t>
  </si>
  <si>
    <t>0/1/18</t>
  </si>
  <si>
    <t>0/1/19</t>
  </si>
  <si>
    <t>0/1/20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</si>
  <si>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</si>
  <si>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</si>
  <si>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</si>
  <si>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</si>
  <si>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</si>
  <si>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</si>
  <si>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</si>
  <si>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</si>
  <si>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</si>
  <si>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0/2/0</t>
  </si>
  <si>
    <t>0/2/1</t>
  </si>
  <si>
    <t>0/2/2</t>
  </si>
  <si>
    <t>0/2/3</t>
  </si>
  <si>
    <t>0/3/0-1</t>
  </si>
  <si>
    <t>0/3/0-2</t>
  </si>
  <si>
    <t>0/3/0-3</t>
  </si>
  <si>
    <t>0/3/0-4</t>
  </si>
  <si>
    <t>0/3/1-1</t>
  </si>
  <si>
    <t>0/3/1-2</t>
  </si>
  <si>
    <t>0/3/1-3</t>
  </si>
  <si>
    <t>0/3/1-4</t>
  </si>
  <si>
    <t>R720 Ookla Server</t>
  </si>
  <si>
    <t>0/0/0</t>
  </si>
  <si>
    <t>0/0/1</t>
  </si>
  <si>
    <t>2/0/0</t>
  </si>
  <si>
    <t>2/0/1</t>
  </si>
  <si>
    <t>1/MIC0-1</t>
  </si>
  <si>
    <t>1/MIC1-1</t>
  </si>
  <si>
    <t>1/MIC0-2</t>
  </si>
  <si>
    <t>1/MIC1-2</t>
  </si>
  <si>
    <t>1/MIC0-3</t>
  </si>
  <si>
    <t>1/MIC0-4</t>
  </si>
  <si>
    <t>1/MIC1-3</t>
  </si>
  <si>
    <t>1/MIC1-4</t>
  </si>
  <si>
    <t>RU</t>
  </si>
  <si>
    <t>Shelf Name</t>
  </si>
  <si>
    <t>Card Name</t>
  </si>
  <si>
    <t>Device Name</t>
  </si>
  <si>
    <t>ONT Group</t>
  </si>
  <si>
    <t>ONT-714GX-001</t>
  </si>
  <si>
    <t>ONT-836GE-001</t>
  </si>
  <si>
    <t>ONT-836GE-002</t>
  </si>
  <si>
    <t>ONT-836GE-003</t>
  </si>
  <si>
    <t>ONT-836GE-004</t>
  </si>
  <si>
    <t>ONT-743GE-001</t>
  </si>
  <si>
    <t>ONT-716GE-001</t>
  </si>
  <si>
    <t>ONT-813G-2-001</t>
  </si>
  <si>
    <t>ONT-GP1200XE-001</t>
  </si>
  <si>
    <t>ONT-GP1200XE-002</t>
  </si>
  <si>
    <t>ONT-GP1200XE-003</t>
  </si>
  <si>
    <t>ONT-GP1200XE-004</t>
  </si>
  <si>
    <t>ONT-GP1200XE-005</t>
  </si>
  <si>
    <t>ONT-GP1200XE-006</t>
  </si>
  <si>
    <t>ONT-GP1200XE-007</t>
  </si>
  <si>
    <t>ONT-GP1200XE-008</t>
  </si>
  <si>
    <t>ONT-803G-001</t>
  </si>
  <si>
    <t>ONT-803G-002</t>
  </si>
  <si>
    <t>ONT-803G-003</t>
  </si>
  <si>
    <t>ONT-803G-004</t>
  </si>
  <si>
    <t>ONT-803G-005</t>
  </si>
  <si>
    <t>ONT-803G-006</t>
  </si>
  <si>
    <t>ONT-803G-007</t>
  </si>
  <si>
    <t>ONT-803G-008</t>
  </si>
  <si>
    <t>ONT-803G-009</t>
  </si>
  <si>
    <t>ONT-803G-010</t>
  </si>
  <si>
    <t>ONT-803G-011</t>
  </si>
  <si>
    <t>ONT-803G-012</t>
  </si>
  <si>
    <t>ONT-803G-013</t>
  </si>
  <si>
    <t>ONT-803G-014</t>
  </si>
  <si>
    <t>ONT-803G-015</t>
  </si>
  <si>
    <t>ONT-803G-016</t>
  </si>
  <si>
    <t>ONT-710GX-001</t>
  </si>
  <si>
    <t>ONT-710GX-002</t>
  </si>
  <si>
    <t>ONT-710GX-003</t>
  </si>
  <si>
    <t>ONT-740G-001</t>
  </si>
  <si>
    <t>ONT-743GE-002</t>
  </si>
  <si>
    <t>ONT-721GE-001</t>
  </si>
  <si>
    <t>ONT-721-001</t>
  </si>
  <si>
    <t>ONT-721-002</t>
  </si>
  <si>
    <t>ONT-716GE-002</t>
  </si>
  <si>
    <t>ONT-716GE-003</t>
  </si>
  <si>
    <t>ONT-716GE-004</t>
  </si>
  <si>
    <t>ONT-716GE-005</t>
  </si>
  <si>
    <t>ONT-716GE-1-001</t>
  </si>
  <si>
    <t>ONT-716GE-1-002</t>
  </si>
  <si>
    <t>ONT-716GE-1-003</t>
  </si>
  <si>
    <t>ONT-813G-1-001</t>
  </si>
  <si>
    <t>ONT-882NG-V-001</t>
  </si>
  <si>
    <t>ONT-882NG-V-002</t>
  </si>
  <si>
    <t>ONT-813GV2-1-001</t>
  </si>
  <si>
    <t>ONT-813GV2-1-002</t>
  </si>
  <si>
    <t>ONT-813GV2-1-003</t>
  </si>
  <si>
    <t>ONT-813GV2-1-004</t>
  </si>
  <si>
    <t>ONT-812NG-V-001</t>
  </si>
  <si>
    <t>ONT-812NG-V-002</t>
  </si>
  <si>
    <t>ONT-803G-017</t>
  </si>
  <si>
    <t>ONT-803G-018</t>
  </si>
  <si>
    <t>ONT-803G-019</t>
  </si>
  <si>
    <t>ONT-803G-020</t>
  </si>
  <si>
    <t>ONT-803G-021</t>
  </si>
  <si>
    <t>ONT-803G-022</t>
  </si>
  <si>
    <t>ONT-803G-023</t>
  </si>
  <si>
    <t>ONT-803G-024</t>
  </si>
  <si>
    <t>ONT-803G-025</t>
  </si>
  <si>
    <t>ONT-803G-026</t>
  </si>
  <si>
    <t>ONT-803G-027</t>
  </si>
  <si>
    <t>ONT-803G-028</t>
  </si>
  <si>
    <t>ONT-803G-029</t>
  </si>
  <si>
    <t>ONT-803G-030</t>
  </si>
  <si>
    <t>ONT-803G-031</t>
  </si>
  <si>
    <t>ONT-803G-032</t>
  </si>
  <si>
    <t>ONT-803G-033</t>
  </si>
  <si>
    <t>ONT-803G-034</t>
  </si>
  <si>
    <t>ONT-803G-035</t>
  </si>
  <si>
    <t>ONT-813G-1-002</t>
  </si>
  <si>
    <t>ONT-813G-1-003</t>
  </si>
  <si>
    <t>ONT-813G-1-004</t>
  </si>
  <si>
    <t>ONT-813G-1-005</t>
  </si>
  <si>
    <t>ONT-813G-2-002</t>
  </si>
  <si>
    <t>ONT-813G-2-003</t>
  </si>
  <si>
    <t>ONT-813G-2-004</t>
  </si>
  <si>
    <t>ONT-854G-1-001</t>
  </si>
  <si>
    <t>ONT-854G-1-002</t>
  </si>
  <si>
    <t>ONT-854G-1-003</t>
  </si>
  <si>
    <t>ONT-854G-1-004</t>
  </si>
  <si>
    <t>ONT-854G-1-005</t>
  </si>
  <si>
    <t>ONT-854G-2-001</t>
  </si>
  <si>
    <t>ONT-GP1200XE-009</t>
  </si>
  <si>
    <t>ONT-GP1200XE-010</t>
  </si>
  <si>
    <t>ONT-GP1200XE-011</t>
  </si>
  <si>
    <t>ONT-GP1200XE-012</t>
  </si>
  <si>
    <t>ONT-GP1200XE-013</t>
  </si>
  <si>
    <t>ONT-GP1200XE-014</t>
  </si>
  <si>
    <t>ONT-GP1200XE-015</t>
  </si>
  <si>
    <t>ONT-GP1200XE-016</t>
  </si>
  <si>
    <t>ONT-711GX-001</t>
  </si>
  <si>
    <t>ONT-711GX-002</t>
  </si>
  <si>
    <t>ONT-712GX-001</t>
  </si>
  <si>
    <t>ONT-712GX-002</t>
  </si>
  <si>
    <t>ONT-712GX-003</t>
  </si>
  <si>
    <t>ONT-714GX-002</t>
  </si>
  <si>
    <t>ONT-714GX-003</t>
  </si>
  <si>
    <t>ONT-717GE-001</t>
  </si>
  <si>
    <t>ONT-803G-036</t>
  </si>
  <si>
    <t>ONT-803G-037</t>
  </si>
  <si>
    <t>ONT-803G-038</t>
  </si>
  <si>
    <t>ONT-803G-039</t>
  </si>
  <si>
    <t>ONT-812GV2-001</t>
  </si>
  <si>
    <t>ONT-812GV2-002</t>
  </si>
  <si>
    <t>ONT-836GE-005</t>
  </si>
  <si>
    <t>ONT-836GE-006</t>
  </si>
  <si>
    <t>ONT-836GE-007</t>
  </si>
  <si>
    <t>ONT-836GE-008</t>
  </si>
  <si>
    <t>ONT-844E-001</t>
  </si>
  <si>
    <t>ONT-844E-1-001</t>
  </si>
  <si>
    <t>ONT-844E-1-002</t>
  </si>
  <si>
    <t>ONT-844E-1-003</t>
  </si>
  <si>
    <t>ONT-844E-1-004</t>
  </si>
  <si>
    <t>ONT-844E-1-005</t>
  </si>
  <si>
    <t>ONT-844E-2-001</t>
  </si>
  <si>
    <t>ONT-844E-2-002</t>
  </si>
  <si>
    <t>ONT-844G-001</t>
  </si>
  <si>
    <t>ONT-844G-002</t>
  </si>
  <si>
    <t>ONT-844G-1-001</t>
  </si>
  <si>
    <t>ONT-844G-1-002</t>
  </si>
  <si>
    <t>ONT-854G-001</t>
  </si>
  <si>
    <t>ONT-854G-1-006</t>
  </si>
  <si>
    <t>ONT-716GE-006</t>
  </si>
  <si>
    <t>G64</t>
  </si>
  <si>
    <t>ONT-717GE-002</t>
  </si>
  <si>
    <t>ONT-725GE-001</t>
  </si>
  <si>
    <t>ONT-803G-040</t>
  </si>
  <si>
    <t>ONT-803G-041</t>
  </si>
  <si>
    <t>ONT-803G-042</t>
  </si>
  <si>
    <t>ONT-812GV2-003</t>
  </si>
  <si>
    <t>G74</t>
  </si>
  <si>
    <t>ONT-812GV2-004</t>
  </si>
  <si>
    <t>ONT-812GV2-005</t>
  </si>
  <si>
    <t>ONT-812GV2-006</t>
  </si>
  <si>
    <t>ONT-812GV2-007</t>
  </si>
  <si>
    <t>G75</t>
  </si>
  <si>
    <t>ONT-812GV2-008</t>
  </si>
  <si>
    <t>ONT-812GV2-009</t>
  </si>
  <si>
    <t>ONT-812GV2-010</t>
  </si>
  <si>
    <t>ONT-812NG-001</t>
  </si>
  <si>
    <t>ONT-812NG-002</t>
  </si>
  <si>
    <t>ONT-812NG-003</t>
  </si>
  <si>
    <t>ONT-812NG-004</t>
  </si>
  <si>
    <t>ONT-812NG-005</t>
  </si>
  <si>
    <t>ONT-812NG-V-003</t>
  </si>
  <si>
    <t>G94</t>
  </si>
  <si>
    <t>ONT-812NG-V-004</t>
  </si>
  <si>
    <t>ONT-813GV2-1-005</t>
  </si>
  <si>
    <t>G114</t>
  </si>
  <si>
    <t>ONT-813GV2-1-006</t>
  </si>
  <si>
    <t>ONT-813GV2-1-007</t>
  </si>
  <si>
    <t>ONT-813GV2-1-008</t>
  </si>
  <si>
    <t>ONT-813GV2-1-009</t>
  </si>
  <si>
    <t>G115</t>
  </si>
  <si>
    <t>ONT-813GV2-1-010</t>
  </si>
  <si>
    <t>ONT-813GV2-1-011</t>
  </si>
  <si>
    <t>ONT-813GV2-1-012</t>
  </si>
  <si>
    <t>ONT-854G-1-007</t>
  </si>
  <si>
    <t>ONT-854G-2-002</t>
  </si>
  <si>
    <t>ONT-882NG-V-003</t>
  </si>
  <si>
    <t>ONT-717GE-003</t>
  </si>
  <si>
    <t>G14</t>
  </si>
  <si>
    <t>ONT-720-001</t>
  </si>
  <si>
    <t>ONT-720-002</t>
  </si>
  <si>
    <t>ONT-721-003</t>
  </si>
  <si>
    <t>G15</t>
  </si>
  <si>
    <t>ONT-721GE-002</t>
  </si>
  <si>
    <t>ONT-724-001</t>
  </si>
  <si>
    <t>ONT-724-002</t>
  </si>
  <si>
    <t>ONT-725GX-001</t>
  </si>
  <si>
    <t>G16</t>
  </si>
  <si>
    <t>ONT-725GX-002</t>
  </si>
  <si>
    <t>ONT-725GX-003</t>
  </si>
  <si>
    <t>ONT-726GE-001</t>
  </si>
  <si>
    <t>ONT-726GE-1-001</t>
  </si>
  <si>
    <t>ONT-812NG-006</t>
  </si>
  <si>
    <t>G80</t>
  </si>
  <si>
    <t>ONT-812NG-007</t>
  </si>
  <si>
    <t>G81</t>
  </si>
  <si>
    <t>ONT-812NG-008</t>
  </si>
  <si>
    <t>G86</t>
  </si>
  <si>
    <t>ONT-812NG-009</t>
  </si>
  <si>
    <t>ONT-812NG-010</t>
  </si>
  <si>
    <t>G79</t>
  </si>
  <si>
    <t>ONT-812NG-024</t>
  </si>
  <si>
    <t>G88</t>
  </si>
  <si>
    <t>ONT-812NG-025</t>
  </si>
  <si>
    <t>ONT-812NG-026</t>
  </si>
  <si>
    <t>ONT-812NG-027</t>
  </si>
  <si>
    <t>ONT-812NG-028</t>
  </si>
  <si>
    <t>G89</t>
  </si>
  <si>
    <t>ONT-812NG-029</t>
  </si>
  <si>
    <t>ONT-812NG-030</t>
  </si>
  <si>
    <t>ONT-812NG-031</t>
  </si>
  <si>
    <t>ONT-812NG-032</t>
  </si>
  <si>
    <t>G90</t>
  </si>
  <si>
    <t>ONT-812NG-033</t>
  </si>
  <si>
    <t>ONT-812NG-034</t>
  </si>
  <si>
    <t>ONT-812NG-035</t>
  </si>
  <si>
    <t>ONT-812NG-V-005</t>
  </si>
  <si>
    <t>G98</t>
  </si>
  <si>
    <t>ONT-882NG-V-004</t>
  </si>
  <si>
    <t>ONT-882NG-V-005</t>
  </si>
  <si>
    <t>ONT-710GX-004</t>
  </si>
  <si>
    <t>G11</t>
  </si>
  <si>
    <t>ONT-716GE-007</t>
  </si>
  <si>
    <t>ONT-721-004</t>
  </si>
  <si>
    <t>ONT-726GE-1-002</t>
  </si>
  <si>
    <t>ONT-803G-043</t>
  </si>
  <si>
    <t>G138</t>
  </si>
  <si>
    <t>ONT-812NG-V-006</t>
  </si>
  <si>
    <t>G99</t>
  </si>
  <si>
    <t>ONT-812NG-V-007</t>
  </si>
  <si>
    <t>ONT-812NG-V-008</t>
  </si>
  <si>
    <t>G103</t>
  </si>
  <si>
    <t>ONT-812NG-V-009</t>
  </si>
  <si>
    <t>ONT-812NG-V-010</t>
  </si>
  <si>
    <t>ONT-812NG-V-011</t>
  </si>
  <si>
    <t>ONT-812NG-V-012</t>
  </si>
  <si>
    <t>ONT-812NG-V-013</t>
  </si>
  <si>
    <t>ONT-812NG-V-014</t>
  </si>
  <si>
    <t>ONT-812NG-V-015</t>
  </si>
  <si>
    <t>ONT-812NG-V-016</t>
  </si>
  <si>
    <t>G96</t>
  </si>
  <si>
    <t>ONT-812NG-V-017</t>
  </si>
  <si>
    <t>G104</t>
  </si>
  <si>
    <t>ONT-812NG-V-018</t>
  </si>
  <si>
    <t>ONT-812NG-V-019</t>
  </si>
  <si>
    <t>ONT-812NG-V-020</t>
  </si>
  <si>
    <t>ONT-812NG-V-021</t>
  </si>
  <si>
    <t>ONT-812NG-V-022</t>
  </si>
  <si>
    <t>ONT-812NG-V-023</t>
  </si>
  <si>
    <t>ONT-812NG-V-024</t>
  </si>
  <si>
    <t>ONT-812NG-V-025</t>
  </si>
  <si>
    <t>G97</t>
  </si>
  <si>
    <t>ONT-844G-003</t>
  </si>
  <si>
    <t>G139</t>
  </si>
  <si>
    <t>ONT-844G-1-003</t>
  </si>
  <si>
    <t>ONT-844G-1-004</t>
  </si>
  <si>
    <t>ONT-844G-2-001</t>
  </si>
  <si>
    <t>ONT-844G-2-002</t>
  </si>
  <si>
    <t>ONT-854G-1-008</t>
  </si>
  <si>
    <t>ONT-854G-1-009</t>
  </si>
  <si>
    <t>ONT-710GX-005</t>
  </si>
  <si>
    <t>G5</t>
  </si>
  <si>
    <t>ONT-711GE-001</t>
  </si>
  <si>
    <t>ONT-711GX-003</t>
  </si>
  <si>
    <t>G120</t>
  </si>
  <si>
    <t>ONT-712GX-004</t>
  </si>
  <si>
    <t>ONT-714GX-004</t>
  </si>
  <si>
    <t>ONT-716GE-008</t>
  </si>
  <si>
    <t>G119</t>
  </si>
  <si>
    <t>ONT-716GE-009</t>
  </si>
  <si>
    <t>G10</t>
  </si>
  <si>
    <t>ONT-716GE-010</t>
  </si>
  <si>
    <t>ONT-717GE-004</t>
  </si>
  <si>
    <t>ONT-725GE-002</t>
  </si>
  <si>
    <t>ONT-725GE-003</t>
  </si>
  <si>
    <t>ONT-725GX-004</t>
  </si>
  <si>
    <t>ONT-803G-044</t>
  </si>
  <si>
    <t>G62</t>
  </si>
  <si>
    <t>ONT-803G-045</t>
  </si>
  <si>
    <t>ONT-803G-046</t>
  </si>
  <si>
    <t>G63</t>
  </si>
  <si>
    <t>ONT-803G-047</t>
  </si>
  <si>
    <t>ONT-803G-048</t>
  </si>
  <si>
    <t>ONT-803G-049</t>
  </si>
  <si>
    <t>ONT-812G-1-001</t>
  </si>
  <si>
    <t>G73</t>
  </si>
  <si>
    <t>ONT-812NG-011</t>
  </si>
  <si>
    <t>G78</t>
  </si>
  <si>
    <t>ONT-812NG-V-026</t>
  </si>
  <si>
    <t>G93</t>
  </si>
  <si>
    <t>ONT-823G-1-001</t>
  </si>
  <si>
    <t>G118</t>
  </si>
  <si>
    <t>ONT-823G-2-001</t>
  </si>
  <si>
    <t>ONT-836GE RSG-001</t>
  </si>
  <si>
    <t>ONT-836GE RSG-002</t>
  </si>
  <si>
    <t>ONT-836GE RSG-003</t>
  </si>
  <si>
    <t>ONT-836GE-009</t>
  </si>
  <si>
    <t>ONT-844G-1-005</t>
  </si>
  <si>
    <t>ONT-844G-1-006</t>
  </si>
  <si>
    <t>ONT-844G-2-003</t>
  </si>
  <si>
    <t>ONT-844GE-001</t>
  </si>
  <si>
    <t>ONT-854G-1-010</t>
  </si>
  <si>
    <t>ONT-803G-050</t>
  </si>
  <si>
    <t>G61</t>
  </si>
  <si>
    <t>ONT-803G-051</t>
  </si>
  <si>
    <t>ONT-803G-052</t>
  </si>
  <si>
    <t>G59</t>
  </si>
  <si>
    <t>ONT-803G-053</t>
  </si>
  <si>
    <t>ONT-803G-054</t>
  </si>
  <si>
    <t>ONT-812NG-V-027</t>
  </si>
  <si>
    <t>G105</t>
  </si>
  <si>
    <t>ONT-812NG-V-028</t>
  </si>
  <si>
    <t>ONT-812NG-V-029</t>
  </si>
  <si>
    <t>ONT-812NG-V-030</t>
  </si>
  <si>
    <t>ONT-812NG-V-031</t>
  </si>
  <si>
    <t>ONT-812NG-V-032</t>
  </si>
  <si>
    <t>ONT-812NG-V-033</t>
  </si>
  <si>
    <t>ONT-812NG-V-034</t>
  </si>
  <si>
    <t>ONT-812NG-V-035</t>
  </si>
  <si>
    <t>G106</t>
  </si>
  <si>
    <t>ONT-812NG-V-036</t>
  </si>
  <si>
    <t>ONT-812NG-V-037</t>
  </si>
  <si>
    <t>ONT-812NG-V-038</t>
  </si>
  <si>
    <t>ONT-812NG-V-039</t>
  </si>
  <si>
    <t>ONT-812NG-V-040</t>
  </si>
  <si>
    <t>ONT-812NG-V-041</t>
  </si>
  <si>
    <t>ONT-812NG-V-042</t>
  </si>
  <si>
    <t>ONT-844E-1-006</t>
  </si>
  <si>
    <t>G126</t>
  </si>
  <si>
    <t>ONT-844E-1-007</t>
  </si>
  <si>
    <t>ONT-844E-1-008</t>
  </si>
  <si>
    <t>ONT-844E-1-009</t>
  </si>
  <si>
    <t>ONT-844E-1-010</t>
  </si>
  <si>
    <t>G127</t>
  </si>
  <si>
    <t>ONT-844E-1-011</t>
  </si>
  <si>
    <t>ONT-844E-1-012</t>
  </si>
  <si>
    <t>ONT-844E-1-013</t>
  </si>
  <si>
    <t>ONT-844G-004</t>
  </si>
  <si>
    <t>ONT-844G-005</t>
  </si>
  <si>
    <t>ONT-854G-1-011</t>
  </si>
  <si>
    <t>ONT-711GE-002</t>
  </si>
  <si>
    <t>G144</t>
  </si>
  <si>
    <t>ONT-714GX-005</t>
  </si>
  <si>
    <t>G7</t>
  </si>
  <si>
    <t>ONT-714GX-006</t>
  </si>
  <si>
    <t>ONT-717GE-005</t>
  </si>
  <si>
    <t>ONT-717GE-006</t>
  </si>
  <si>
    <t>ONT-717GE-007</t>
  </si>
  <si>
    <t>G17</t>
  </si>
  <si>
    <t>ONT-722GE-001</t>
  </si>
  <si>
    <t>ONT-722GE-002</t>
  </si>
  <si>
    <t>ONT-727GE-001</t>
  </si>
  <si>
    <t>ONT-803G-055</t>
  </si>
  <si>
    <t>G140</t>
  </si>
  <si>
    <t>ONT-812GV2-011</t>
  </si>
  <si>
    <t>G130</t>
  </si>
  <si>
    <t>ONT-812NG-012</t>
  </si>
  <si>
    <t>G164</t>
  </si>
  <si>
    <t>ONT-812NG-013</t>
  </si>
  <si>
    <t>ONT-812NG-014</t>
  </si>
  <si>
    <t>ONT-812NG-V-043</t>
  </si>
  <si>
    <t>G100</t>
  </si>
  <si>
    <t>ONT-812NG-V-044</t>
  </si>
  <si>
    <t>ONT-812NG-V-045</t>
  </si>
  <si>
    <t>G101</t>
  </si>
  <si>
    <t>ONT-812NG-V-046</t>
  </si>
  <si>
    <t>ONT-813G-2-005</t>
  </si>
  <si>
    <t>ONT-836GE RSG-004</t>
  </si>
  <si>
    <t>ONT-844G-006</t>
  </si>
  <si>
    <t>ONT-844G-007</t>
  </si>
  <si>
    <t>ONT-844G-008</t>
  </si>
  <si>
    <t>G131</t>
  </si>
  <si>
    <t>ONT-844G-009</t>
  </si>
  <si>
    <t>ONT-844G-010</t>
  </si>
  <si>
    <t>ONT-844G-1-007</t>
  </si>
  <si>
    <t>ONT-844G-1-008</t>
  </si>
  <si>
    <t>ONT-844G-2-004</t>
  </si>
  <si>
    <t>ONT-854G-002</t>
  </si>
  <si>
    <t>ONT-854G-1-012</t>
  </si>
  <si>
    <t>ONT-854G-2-003</t>
  </si>
  <si>
    <t>ONT-882NG-V-006</t>
  </si>
  <si>
    <t>ONT-GP1200XE-017</t>
  </si>
  <si>
    <t>G207</t>
  </si>
  <si>
    <t>ONT-GP1200XE-018</t>
  </si>
  <si>
    <t>ONT-GP1200XE-019</t>
  </si>
  <si>
    <t>G208</t>
  </si>
  <si>
    <t>ONT-GP1200XE-020</t>
  </si>
  <si>
    <t>ONT-803G-056</t>
  </si>
  <si>
    <t>G69</t>
  </si>
  <si>
    <t>ONT-803G-057</t>
  </si>
  <si>
    <t>ONT-803G-058</t>
  </si>
  <si>
    <t>G122</t>
  </si>
  <si>
    <t>ONT-812NG-015</t>
  </si>
  <si>
    <t>G82</t>
  </si>
  <si>
    <t>ONT-812NG-016</t>
  </si>
  <si>
    <t>ONT-812NG-V-047</t>
  </si>
  <si>
    <t>G108</t>
  </si>
  <si>
    <t>ONT-812NG-V-048</t>
  </si>
  <si>
    <t>G107</t>
  </si>
  <si>
    <t>ONT-812NG-V-049</t>
  </si>
  <si>
    <t>ONT-812NG-V-050</t>
  </si>
  <si>
    <t>ONT-812NG-V-051</t>
  </si>
  <si>
    <t>ONT-812NG-V-052</t>
  </si>
  <si>
    <t>ONT-812NG-V-053</t>
  </si>
  <si>
    <t>ONT-812NG-V-054</t>
  </si>
  <si>
    <t>ONT-812NG-V-055</t>
  </si>
  <si>
    <t>ONT-836GE-010</t>
  </si>
  <si>
    <t>ONT-836GE-011</t>
  </si>
  <si>
    <t>ONT-836GE-012</t>
  </si>
  <si>
    <t>ONT-844E-1-014</t>
  </si>
  <si>
    <t>G124</t>
  </si>
  <si>
    <t>ONT-844E-1-015</t>
  </si>
  <si>
    <t>ONT-844E-1-016</t>
  </si>
  <si>
    <t>ONT-844E-1-017</t>
  </si>
  <si>
    <t>ONT-844E-1-018</t>
  </si>
  <si>
    <t>G125</t>
  </si>
  <si>
    <t>ONT-844E-1-019</t>
  </si>
  <si>
    <t>ONT-844E-1-020</t>
  </si>
  <si>
    <t>ONT-844E-1-021</t>
  </si>
  <si>
    <t>ONT-844G-1-009</t>
  </si>
  <si>
    <t>ONT-844GE-002</t>
  </si>
  <si>
    <t>ONT-882NG-V-007</t>
  </si>
  <si>
    <t>ONT-711GE-003</t>
  </si>
  <si>
    <t>G4</t>
  </si>
  <si>
    <t>ONT-711GE-004</t>
  </si>
  <si>
    <t>ONT-720-003</t>
  </si>
  <si>
    <t>G68</t>
  </si>
  <si>
    <t>ONT-720GX-001</t>
  </si>
  <si>
    <t>G13</t>
  </si>
  <si>
    <t>ONT-720GX-002</t>
  </si>
  <si>
    <t>ONT-720GX-003</t>
  </si>
  <si>
    <t>ONT-724-003</t>
  </si>
  <si>
    <t>ONT-724GX-001</t>
  </si>
  <si>
    <t>ONT-742GE-001</t>
  </si>
  <si>
    <t>ONT-803G-059</t>
  </si>
  <si>
    <t>ONT-812NG-017</t>
  </si>
  <si>
    <t>G83</t>
  </si>
  <si>
    <t>ONT-812NG-018</t>
  </si>
  <si>
    <t>ONT-812NG-019</t>
  </si>
  <si>
    <t>G163</t>
  </si>
  <si>
    <t>ONT-812NG-V-056</t>
  </si>
  <si>
    <t>G91</t>
  </si>
  <si>
    <t>ONT-812NG-V-057</t>
  </si>
  <si>
    <t>ONT-836GE-013</t>
  </si>
  <si>
    <t>ONT-836GE-014</t>
  </si>
  <si>
    <t>ONT-844GE-1-001</t>
  </si>
  <si>
    <t>G141</t>
  </si>
  <si>
    <t>ONT-844GE-1-002</t>
  </si>
  <si>
    <t>ONT-882NG-V-008</t>
  </si>
  <si>
    <t>ONT-GH3200X-003</t>
  </si>
  <si>
    <t>G183</t>
  </si>
  <si>
    <t>ONT-GH3200X-004</t>
  </si>
  <si>
    <t>ONT-GP1200XE-021</t>
  </si>
  <si>
    <t>G203</t>
  </si>
  <si>
    <t>ONT-GP1200XE-022</t>
  </si>
  <si>
    <t>ONT-GP1200XE-023</t>
  </si>
  <si>
    <t>G204</t>
  </si>
  <si>
    <t>ONT-GP1200XE-024</t>
  </si>
  <si>
    <t>ONT-GP1200XE-025</t>
  </si>
  <si>
    <t>G205</t>
  </si>
  <si>
    <t>ONT-GP1200XE-026</t>
  </si>
  <si>
    <t>ONT-GP1200XE-027</t>
  </si>
  <si>
    <t>G206</t>
  </si>
  <si>
    <t>ONT-GP1200XE-028</t>
  </si>
  <si>
    <t>ONT-GP1200XE-029</t>
  </si>
  <si>
    <t>G209</t>
  </si>
  <si>
    <t>ONT-GP1200XE-030</t>
  </si>
  <si>
    <t>ONT-725GE-004</t>
  </si>
  <si>
    <t>G133</t>
  </si>
  <si>
    <t>ONT-803G-060</t>
  </si>
  <si>
    <t>G132</t>
  </si>
  <si>
    <t>ONT-803G-061</t>
  </si>
  <si>
    <t>G135</t>
  </si>
  <si>
    <t>ONT-803G-062</t>
  </si>
  <si>
    <t>ONT-812NG-020</t>
  </si>
  <si>
    <t>G76</t>
  </si>
  <si>
    <t>ONT-812NG-V-058</t>
  </si>
  <si>
    <t>G102</t>
  </si>
  <si>
    <t>ONT-812NG-V-059</t>
  </si>
  <si>
    <t>ONT-844G-011</t>
  </si>
  <si>
    <t>ONT-844G-012</t>
  </si>
  <si>
    <t>ONT-844G-013</t>
  </si>
  <si>
    <t>ONT-844G-1-010</t>
  </si>
  <si>
    <t>ONT-844G-1-011</t>
  </si>
  <si>
    <t>ONT-844G-1-012</t>
  </si>
  <si>
    <t>ONT-844G-1-013</t>
  </si>
  <si>
    <t>ONT-854G-1-013</t>
  </si>
  <si>
    <t>ONT-GP1200XE-031</t>
  </si>
  <si>
    <t>G211</t>
  </si>
  <si>
    <t>ONT-GP1200XE-032</t>
  </si>
  <si>
    <t>ONT-GP1200XE-033</t>
  </si>
  <si>
    <t>ONT-GP1200XE-034</t>
  </si>
  <si>
    <t>ONT-GP1200XE-035</t>
  </si>
  <si>
    <t>G210</t>
  </si>
  <si>
    <t>ONT-GP1200XE-036</t>
  </si>
  <si>
    <t>ONU-XF3-001</t>
  </si>
  <si>
    <t>ONU-C1004W-001</t>
  </si>
  <si>
    <t>ONT-710GX-006</t>
  </si>
  <si>
    <t>G3</t>
  </si>
  <si>
    <t>ONT-710GX-007</t>
  </si>
  <si>
    <t>G2</t>
  </si>
  <si>
    <t>ONT-711GE-005</t>
  </si>
  <si>
    <t>G6</t>
  </si>
  <si>
    <t>ONT-711GE-006</t>
  </si>
  <si>
    <t>G142</t>
  </si>
  <si>
    <t>ONT-711GX-004</t>
  </si>
  <si>
    <t>G143</t>
  </si>
  <si>
    <t>ONT-711GX-005</t>
  </si>
  <si>
    <t>ONT-711GX-006</t>
  </si>
  <si>
    <t>ONT-712GX-005</t>
  </si>
  <si>
    <t>ONT-714GX-007</t>
  </si>
  <si>
    <t>ONT-716GE-011</t>
  </si>
  <si>
    <t>ONT-716GE-012</t>
  </si>
  <si>
    <t>ONT-716GE-1-004</t>
  </si>
  <si>
    <t>ONT-716GE-1-005</t>
  </si>
  <si>
    <t>ONT-720GX-004</t>
  </si>
  <si>
    <t>ONT-720GX-005</t>
  </si>
  <si>
    <t>ONT-720GX-006</t>
  </si>
  <si>
    <t>ONT-744GE-001</t>
  </si>
  <si>
    <t>ONT-803G-063</t>
  </si>
  <si>
    <t>ONT-803G-064</t>
  </si>
  <si>
    <t>ONT-812NG-021</t>
  </si>
  <si>
    <t>G77</t>
  </si>
  <si>
    <t>ONT-854G-1-014</t>
  </si>
  <si>
    <t>ONT-854G-1-015</t>
  </si>
  <si>
    <t>ONT-854G-1-016</t>
  </si>
  <si>
    <t>ONT-854G-1-017</t>
  </si>
  <si>
    <t>ONT-854G-1-018</t>
  </si>
  <si>
    <t>ONT-743GE-003</t>
  </si>
  <si>
    <t>G134</t>
  </si>
  <si>
    <t>ONT-743GE-004</t>
  </si>
  <si>
    <t>G20</t>
  </si>
  <si>
    <t>ONT-763GX-R-001</t>
  </si>
  <si>
    <t>ONT-766GX-001</t>
  </si>
  <si>
    <t>ONT-766GX-002</t>
  </si>
  <si>
    <t>G22</t>
  </si>
  <si>
    <t>ONT-766GX-R-001</t>
  </si>
  <si>
    <t>ONT-766GX-R-002</t>
  </si>
  <si>
    <t>ONT-803G-065</t>
  </si>
  <si>
    <t>ONT-844G-014</t>
  </si>
  <si>
    <t>ONT-844G-015</t>
  </si>
  <si>
    <t>ONT-844G-1-014</t>
  </si>
  <si>
    <t>ONT-862NG-V-001</t>
  </si>
  <si>
    <t>G145</t>
  </si>
  <si>
    <t>ONT-714GX-008</t>
  </si>
  <si>
    <t>G72</t>
  </si>
  <si>
    <t>ONT-716GE-013</t>
  </si>
  <si>
    <t>G50</t>
  </si>
  <si>
    <t>ONT-721-005</t>
  </si>
  <si>
    <t>G136</t>
  </si>
  <si>
    <t>ONT-740G-002</t>
  </si>
  <si>
    <t>G18</t>
  </si>
  <si>
    <t>ONT-740G-003</t>
  </si>
  <si>
    <t>ONT-744GE-002</t>
  </si>
  <si>
    <t>G117</t>
  </si>
  <si>
    <t>ONT-760GX-001</t>
  </si>
  <si>
    <t>ONT-763GX-R-002</t>
  </si>
  <si>
    <t>G137</t>
  </si>
  <si>
    <t>ONT-766GX-003</t>
  </si>
  <si>
    <t>ONT-767GX-R-001</t>
  </si>
  <si>
    <t>ONT-767GX-R-002</t>
  </si>
  <si>
    <t>ONT-767GX-R-003</t>
  </si>
  <si>
    <t>ONT-767GX-R-004</t>
  </si>
  <si>
    <t>ONT-767GX-R-005</t>
  </si>
  <si>
    <t>ONT-803G-066</t>
  </si>
  <si>
    <t>ONT-803G-068</t>
  </si>
  <si>
    <t>ONT-803GV2-001</t>
  </si>
  <si>
    <t>ONT-803GV2-002</t>
  </si>
  <si>
    <t>ONT-818G-001</t>
  </si>
  <si>
    <t>ONT-836GE-015</t>
  </si>
  <si>
    <t>ONT-844G-016</t>
  </si>
  <si>
    <t>ONT-844G-1-015</t>
  </si>
  <si>
    <t>ONT-844G-1-016</t>
  </si>
  <si>
    <t>ONT-854G-003</t>
  </si>
  <si>
    <t>ONT-B-FOCuS O-4G2PW1R-001</t>
  </si>
  <si>
    <t>G228</t>
  </si>
  <si>
    <t>ONT-GP1200XE-037</t>
  </si>
  <si>
    <t>G217</t>
  </si>
  <si>
    <t>ONT-GP1200XE-038</t>
  </si>
  <si>
    <t>G216</t>
  </si>
  <si>
    <t>ONU-C100W-001</t>
  </si>
  <si>
    <t>ONU-C1004W-002</t>
  </si>
  <si>
    <t>ONU-T&amp;W-001</t>
  </si>
  <si>
    <t>ONU-T&amp;W-002</t>
  </si>
  <si>
    <t>ONU-T&amp;W-003</t>
  </si>
  <si>
    <t>ONU-T&amp;W-004</t>
  </si>
  <si>
    <t>G229</t>
  </si>
  <si>
    <t>ONT-EVM-001</t>
  </si>
  <si>
    <t>ONT-801G-001</t>
  </si>
  <si>
    <t>G23</t>
  </si>
  <si>
    <t>ONT-801G-002</t>
  </si>
  <si>
    <t>ONT-801G-003</t>
  </si>
  <si>
    <t>ONT-801G-004</t>
  </si>
  <si>
    <t>ONT-801G-005</t>
  </si>
  <si>
    <t>G24</t>
  </si>
  <si>
    <t>ONT-801G-006</t>
  </si>
  <si>
    <t>ONT-801G-007</t>
  </si>
  <si>
    <t>ONT-801G-008</t>
  </si>
  <si>
    <t>ONT-801G-009</t>
  </si>
  <si>
    <t>G25</t>
  </si>
  <si>
    <t>ONT-801G-010</t>
  </si>
  <si>
    <t>ONT-801G-011</t>
  </si>
  <si>
    <t>ONT-801G-012</t>
  </si>
  <si>
    <t>ONT-801G-013</t>
  </si>
  <si>
    <t>G26</t>
  </si>
  <si>
    <t>ONT-801G-014</t>
  </si>
  <si>
    <t>ONT-801G-015</t>
  </si>
  <si>
    <t>ONT-801G-016</t>
  </si>
  <si>
    <t>ONT-882NG-V-009</t>
  </si>
  <si>
    <t>G165</t>
  </si>
  <si>
    <t>ONT-882NG-V-010</t>
  </si>
  <si>
    <t>ONT-882NG-V-011</t>
  </si>
  <si>
    <t>G166</t>
  </si>
  <si>
    <t>ONT-882NG-V-012</t>
  </si>
  <si>
    <t>ONT-882NG-V-013</t>
  </si>
  <si>
    <t>G167</t>
  </si>
  <si>
    <t>ONT-882NG-V-014</t>
  </si>
  <si>
    <t>ONT-882NG-V-015</t>
  </si>
  <si>
    <t>G168</t>
  </si>
  <si>
    <t>ONT-882NG-V-016</t>
  </si>
  <si>
    <t>ONT-882NG-V-017</t>
  </si>
  <si>
    <t>G169</t>
  </si>
  <si>
    <t>ONT-882NG-V-018</t>
  </si>
  <si>
    <t>ONT-882NG-V-019</t>
  </si>
  <si>
    <t>G170</t>
  </si>
  <si>
    <t>ONT-882NG-V-020</t>
  </si>
  <si>
    <t>ONT-882NG-V-021</t>
  </si>
  <si>
    <t>G171</t>
  </si>
  <si>
    <t>ONT-882NG-V-022</t>
  </si>
  <si>
    <t>ONT-882NG-V-023</t>
  </si>
  <si>
    <t>G146</t>
  </si>
  <si>
    <t>ONT-882NG-V-024</t>
  </si>
  <si>
    <t>G147</t>
  </si>
  <si>
    <t>ONT-882NG-V-025</t>
  </si>
  <si>
    <t>G177</t>
  </si>
  <si>
    <t>ONT-882NG-V-026</t>
  </si>
  <si>
    <t>ONT-882NG-V-027</t>
  </si>
  <si>
    <t>ONT-882NG-V-028</t>
  </si>
  <si>
    <t>ONT-882NG-V-029</t>
  </si>
  <si>
    <t>G178</t>
  </si>
  <si>
    <t>ONT-882NG-V-030</t>
  </si>
  <si>
    <t>ONT-882NG-V-031</t>
  </si>
  <si>
    <t>ONT-882NG-V-032</t>
  </si>
  <si>
    <t>ONT-882NG-V-033</t>
  </si>
  <si>
    <t>G179</t>
  </si>
  <si>
    <t>ONT-882NG-V-034</t>
  </si>
  <si>
    <t>ONT-882NG-V-035</t>
  </si>
  <si>
    <t>ONT-882NG-V-036</t>
  </si>
  <si>
    <t>ONT-882NG-V-037</t>
  </si>
  <si>
    <t>G180</t>
  </si>
  <si>
    <t>ONT-882NG-V-038</t>
  </si>
  <si>
    <t>ONT-882NG-V-039</t>
  </si>
  <si>
    <t>ONT-882NG-V-040</t>
  </si>
  <si>
    <t>ONT-882NG-V-041</t>
  </si>
  <si>
    <t>G148</t>
  </si>
  <si>
    <t>ONT-882NG-V-042</t>
  </si>
  <si>
    <t>G149</t>
  </si>
  <si>
    <t>ONT-882NG-V-043</t>
  </si>
  <si>
    <t>G150</t>
  </si>
  <si>
    <t>ONT-882NG-V-044</t>
  </si>
  <si>
    <t>G151</t>
  </si>
  <si>
    <t>ONT-882NG-V-045</t>
  </si>
  <si>
    <t>G152</t>
  </si>
  <si>
    <t>ONT-882NG-V-046</t>
  </si>
  <si>
    <t>G153</t>
  </si>
  <si>
    <t>ONT-882NG-V-047</t>
  </si>
  <si>
    <t>G154</t>
  </si>
  <si>
    <t>ONT-882NG-V-048</t>
  </si>
  <si>
    <t>G155</t>
  </si>
  <si>
    <t>ONT-882NG-V-049</t>
  </si>
  <si>
    <t>G156</t>
  </si>
  <si>
    <t>ONT-882NG-V-050</t>
  </si>
  <si>
    <t>G157</t>
  </si>
  <si>
    <t>ONT-882NG-V-051</t>
  </si>
  <si>
    <t>G158</t>
  </si>
  <si>
    <t>ONT-882NG-V-052</t>
  </si>
  <si>
    <t>G159</t>
  </si>
  <si>
    <t>ONT-882NG-V-066</t>
  </si>
  <si>
    <t>G181</t>
  </si>
  <si>
    <t>ONT-882NG-V-067</t>
  </si>
  <si>
    <t>ONT-882NG-V-068</t>
  </si>
  <si>
    <t>ONT-882NG-V-069</t>
  </si>
  <si>
    <t>ONT-801G-017</t>
  </si>
  <si>
    <t>G27</t>
  </si>
  <si>
    <t>ONT-801G-018</t>
  </si>
  <si>
    <t>ONT-801G-019</t>
  </si>
  <si>
    <t>ONT-801G-020</t>
  </si>
  <si>
    <t>ONT-801G-021</t>
  </si>
  <si>
    <t>G28</t>
  </si>
  <si>
    <t>ONT-801G-022</t>
  </si>
  <si>
    <t>ONT-801G-023</t>
  </si>
  <si>
    <t>ONT-801G-024</t>
  </si>
  <si>
    <t>ONT-801G-025</t>
  </si>
  <si>
    <t>G29</t>
  </si>
  <si>
    <t>ONT-801G-026</t>
  </si>
  <si>
    <t>ONT-801G-027</t>
  </si>
  <si>
    <t>ONT-801G-028</t>
  </si>
  <si>
    <t>ONT-801G-029</t>
  </si>
  <si>
    <t>G30</t>
  </si>
  <si>
    <t>ONT-801G-030</t>
  </si>
  <si>
    <t>ONT-801G-031</t>
  </si>
  <si>
    <t>ONT-801G-032</t>
  </si>
  <si>
    <t>ONT-801GV2-001</t>
  </si>
  <si>
    <t>G49</t>
  </si>
  <si>
    <t>ONT-882NG-V-053</t>
  </si>
  <si>
    <t>G160</t>
  </si>
  <si>
    <t>ONT-882NG-V-054</t>
  </si>
  <si>
    <t>G161</t>
  </si>
  <si>
    <t>ONT-882NG-V-055</t>
  </si>
  <si>
    <t>G162</t>
  </si>
  <si>
    <t>ONT-GH3200X-005</t>
  </si>
  <si>
    <t>G222</t>
  </si>
  <si>
    <t>ONT-GP1000X-026</t>
  </si>
  <si>
    <t>G227</t>
  </si>
  <si>
    <t>ONT-GP1000X-001</t>
  </si>
  <si>
    <t>ONT-GP1000X-027</t>
  </si>
  <si>
    <t>ONT-GPR3000X-001</t>
  </si>
  <si>
    <t>ONT-GPR3000X-002</t>
  </si>
  <si>
    <t>ONT-GPR3000X-003</t>
  </si>
  <si>
    <t>ONT-GPR3000X-004</t>
  </si>
  <si>
    <t>G218</t>
  </si>
  <si>
    <t>ONT-GPR3000X-005</t>
  </si>
  <si>
    <t>G219</t>
  </si>
  <si>
    <t>ONT-GPR3000X-006</t>
  </si>
  <si>
    <t>G220</t>
  </si>
  <si>
    <t>ONT-GPR3000X-007</t>
  </si>
  <si>
    <t>G221</t>
  </si>
  <si>
    <t>ONT-GPR3000X-008</t>
  </si>
  <si>
    <t>ONT-GP1000X-002</t>
  </si>
  <si>
    <t>G223</t>
  </si>
  <si>
    <t>ONT-GP1000X-003</t>
  </si>
  <si>
    <t>ONT-GP1000X-004</t>
  </si>
  <si>
    <t>G184</t>
  </si>
  <si>
    <t>ONT-GP1000X-005</t>
  </si>
  <si>
    <t>G185</t>
  </si>
  <si>
    <t>ONT-GP1000X-006</t>
  </si>
  <si>
    <t>G196</t>
  </si>
  <si>
    <t>ONT-GP1000X-007</t>
  </si>
  <si>
    <t>ONT-GP1000X-008</t>
  </si>
  <si>
    <t>ONT-GP1000X-009</t>
  </si>
  <si>
    <t>ONT-GP1000X-010</t>
  </si>
  <si>
    <t>G186</t>
  </si>
  <si>
    <t>ONT-GP1000X-011</t>
  </si>
  <si>
    <t>G187</t>
  </si>
  <si>
    <t>ONT-GP1000X-012</t>
  </si>
  <si>
    <t>G197</t>
  </si>
  <si>
    <t>ONT-GP1000X-013</t>
  </si>
  <si>
    <t>G198</t>
  </si>
  <si>
    <t>ONT-GP1000X-014</t>
  </si>
  <si>
    <t>G188</t>
  </si>
  <si>
    <t>ONT-GP1000X-015</t>
  </si>
  <si>
    <t>G189</t>
  </si>
  <si>
    <t>ONT-GP1000X-016</t>
  </si>
  <si>
    <t>G190</t>
  </si>
  <si>
    <t>ONT-GP1000X-017</t>
  </si>
  <si>
    <t>G191</t>
  </si>
  <si>
    <t>ONT-GP1000X-018</t>
  </si>
  <si>
    <t>G192</t>
  </si>
  <si>
    <t>ONT-GP1000X-028</t>
  </si>
  <si>
    <t>ONT-GP1000X-029</t>
  </si>
  <si>
    <t>ONT-GP1000X-030</t>
  </si>
  <si>
    <t>ONT-GP1000X-031</t>
  </si>
  <si>
    <t>G202</t>
  </si>
  <si>
    <t>ONT-GP1000X-032</t>
  </si>
  <si>
    <t>ONT-GP1000X-033</t>
  </si>
  <si>
    <t>ONT-GP1000X-034</t>
  </si>
  <si>
    <t>ONT-GP1000X-035</t>
  </si>
  <si>
    <t>G200</t>
  </si>
  <si>
    <t>ONT-GP1000X-036</t>
  </si>
  <si>
    <t>ONT-GP1000X-037</t>
  </si>
  <si>
    <t>G201</t>
  </si>
  <si>
    <t>ONT-GP1000X-038</t>
  </si>
  <si>
    <t>ONT-GP1000X-039</t>
  </si>
  <si>
    <t>G199</t>
  </si>
  <si>
    <t>ONT-GPR3000X-009</t>
  </si>
  <si>
    <t>ONT-801G-033</t>
  </si>
  <si>
    <t>G31</t>
  </si>
  <si>
    <t>ONT-801G-034</t>
  </si>
  <si>
    <t>ONT-801G-035</t>
  </si>
  <si>
    <t>ONT-801G-036</t>
  </si>
  <si>
    <t>ONT-801G-037</t>
  </si>
  <si>
    <t>G32</t>
  </si>
  <si>
    <t>ONT-801G-038</t>
  </si>
  <si>
    <t>ONT-801G-039</t>
  </si>
  <si>
    <t>ONT-801G-040</t>
  </si>
  <si>
    <t>ONT-801G-041</t>
  </si>
  <si>
    <t>G33</t>
  </si>
  <si>
    <t>ONT-801G-042</t>
  </si>
  <si>
    <t>ONT-801G-043</t>
  </si>
  <si>
    <t>ONT-801G-044</t>
  </si>
  <si>
    <t>ONT-801G-045</t>
  </si>
  <si>
    <t>G34</t>
  </si>
  <si>
    <t>ONT-801G-046</t>
  </si>
  <si>
    <t>ONT-801G-047</t>
  </si>
  <si>
    <t>ONT-801G-048</t>
  </si>
  <si>
    <t>ONT-801G-049</t>
  </si>
  <si>
    <t>G35</t>
  </si>
  <si>
    <t>ONT-801G-050</t>
  </si>
  <si>
    <t>ONT-801G-051</t>
  </si>
  <si>
    <t>ONT-801G-052</t>
  </si>
  <si>
    <t>ONT-801G-053</t>
  </si>
  <si>
    <t>G36</t>
  </si>
  <si>
    <t>ONT-801G-054</t>
  </si>
  <si>
    <t>ONT-801G-055</t>
  </si>
  <si>
    <t>ONT-801G-056</t>
  </si>
  <si>
    <t>ONT-801G-057</t>
  </si>
  <si>
    <t>G37</t>
  </si>
  <si>
    <t>ONT-801G-058</t>
  </si>
  <si>
    <t>ONT-801G-059</t>
  </si>
  <si>
    <t>ONT-801G-060</t>
  </si>
  <si>
    <t>ONT-GP1000X-019</t>
  </si>
  <si>
    <t>G193</t>
  </si>
  <si>
    <t>ONT-GP1000X-020</t>
  </si>
  <si>
    <t>G194</t>
  </si>
  <si>
    <t>ONT-GP1000X-021</t>
  </si>
  <si>
    <t>G195</t>
  </si>
  <si>
    <t>ONT-801G-061</t>
  </si>
  <si>
    <t>G38</t>
  </si>
  <si>
    <t>ONT-801G-062</t>
  </si>
  <si>
    <t>ONT-801G-063</t>
  </si>
  <si>
    <t>ONT-801G-064</t>
  </si>
  <si>
    <t>ONT-801G-065</t>
  </si>
  <si>
    <t>G39</t>
  </si>
  <si>
    <t>ONT-801G-066</t>
  </si>
  <si>
    <t>ONT-801G-067</t>
  </si>
  <si>
    <t>ONT-801G-068</t>
  </si>
  <si>
    <t>ONT-801G-069</t>
  </si>
  <si>
    <t>G40</t>
  </si>
  <si>
    <t>ONT-801G-070</t>
  </si>
  <si>
    <t>ONT-801G-071</t>
  </si>
  <si>
    <t>ONT-801G-072</t>
  </si>
  <si>
    <t>ONT-801G-073</t>
  </si>
  <si>
    <t>G41</t>
  </si>
  <si>
    <t>ONT-801G-074</t>
  </si>
  <si>
    <t>ONT-801G-075</t>
  </si>
  <si>
    <t>ONT-801G-076</t>
  </si>
  <si>
    <t>ONT-801G-077</t>
  </si>
  <si>
    <t>G42</t>
  </si>
  <si>
    <t>ONT-801G-078</t>
  </si>
  <si>
    <t>ONT-801G-079</t>
  </si>
  <si>
    <t>ONT-801G-080</t>
  </si>
  <si>
    <t>ONT-801G-081</t>
  </si>
  <si>
    <t>G43</t>
  </si>
  <si>
    <t>ONT-801G-082</t>
  </si>
  <si>
    <t>ONT-801G-083</t>
  </si>
  <si>
    <t>ONT-801G-084</t>
  </si>
  <si>
    <t>ONT-801G-085</t>
  </si>
  <si>
    <t>G44</t>
  </si>
  <si>
    <t>ONT-801G-086</t>
  </si>
  <si>
    <t>ONT-801G-087</t>
  </si>
  <si>
    <t>ONT-801G-088</t>
  </si>
  <si>
    <t>ONT-801G-089</t>
  </si>
  <si>
    <t>G45</t>
  </si>
  <si>
    <t>ONT-801G-090</t>
  </si>
  <si>
    <t>ONT-801G-091</t>
  </si>
  <si>
    <t>ONT-801G-092</t>
  </si>
  <si>
    <t>ONT-801G-093</t>
  </si>
  <si>
    <t>G46</t>
  </si>
  <si>
    <t>ONT-801G-094</t>
  </si>
  <si>
    <t>ONT-801G-095</t>
  </si>
  <si>
    <t>ONT-801G-096</t>
  </si>
  <si>
    <t>ONT-801G-097</t>
  </si>
  <si>
    <t>G47</t>
  </si>
  <si>
    <t>ONT-801G-098</t>
  </si>
  <si>
    <t>ONT-801G-099</t>
  </si>
  <si>
    <t>ONT-801G-100</t>
  </si>
  <si>
    <t>ONT-801G-101</t>
  </si>
  <si>
    <t>G48</t>
  </si>
  <si>
    <t>ONT-801G-102</t>
  </si>
  <si>
    <t>ONT-801G-103</t>
  </si>
  <si>
    <t>ONT-801G-104</t>
  </si>
  <si>
    <t>ONT-812NG-022</t>
  </si>
  <si>
    <t>G172</t>
  </si>
  <si>
    <t>ONT-812NG-023</t>
  </si>
  <si>
    <t>ONT-812NG-036</t>
  </si>
  <si>
    <t>G173</t>
  </si>
  <si>
    <t>ONT-812NG-037</t>
  </si>
  <si>
    <t>ONT-812NG-038</t>
  </si>
  <si>
    <t>G174</t>
  </si>
  <si>
    <t>ONT-812NG-039</t>
  </si>
  <si>
    <t>ONT-812NG-040</t>
  </si>
  <si>
    <t>G175</t>
  </si>
  <si>
    <t>ONT-812NG-041</t>
  </si>
  <si>
    <t>ONT-882NG-V-056</t>
  </si>
  <si>
    <t>ONT-882NG-V-057</t>
  </si>
  <si>
    <t>ONT-882NG-V-058</t>
  </si>
  <si>
    <t>ONT-882NG-V-059</t>
  </si>
  <si>
    <t>ONT-882NG-V-060</t>
  </si>
  <si>
    <t>ONT-882NG-V-061</t>
  </si>
  <si>
    <t>ONT-882NG-V-062</t>
  </si>
  <si>
    <t>ONT-882NG-V-063</t>
  </si>
  <si>
    <t>ONT-812NG-V-060</t>
  </si>
  <si>
    <t>G176</t>
  </si>
  <si>
    <t>ONT-812NG-V-061</t>
  </si>
  <si>
    <t>ONT-882NG-V-064</t>
  </si>
  <si>
    <t>ONT-882NG-V-065</t>
  </si>
  <si>
    <t>ONT-GH3200X-001</t>
  </si>
  <si>
    <t>G182</t>
  </si>
  <si>
    <t>ONT-GH3200X-002</t>
  </si>
  <si>
    <t>G226</t>
  </si>
  <si>
    <t>ONT-GP1000X-022</t>
  </si>
  <si>
    <t>G224</t>
  </si>
  <si>
    <t>ONT-GP1000X-023</t>
  </si>
  <si>
    <t>ONT-GP1000X-024</t>
  </si>
  <si>
    <t>G225</t>
  </si>
  <si>
    <t>ONT-GP1000X-025</t>
  </si>
  <si>
    <t>ONT-GP1000X-040</t>
  </si>
  <si>
    <t>ONT-GPR3000X-010</t>
  </si>
  <si>
    <t>ONT-GPR3000X-011</t>
  </si>
  <si>
    <t>ONT-GPR3000X-012</t>
  </si>
  <si>
    <t>ONT-GPR3000X-013</t>
  </si>
  <si>
    <t>ONT-GPR3000X-014</t>
  </si>
  <si>
    <t>ONT-GPR3000X-015</t>
  </si>
  <si>
    <t>ONT-GPR3000X-016</t>
  </si>
  <si>
    <t>ONT-GPR3000X-017</t>
  </si>
  <si>
    <t>ONT-GPR3000X-018</t>
  </si>
  <si>
    <t>E3-2-001</t>
  </si>
  <si>
    <t>E3-2-002</t>
  </si>
  <si>
    <t>E3-2-003</t>
  </si>
  <si>
    <t>E3-2-004</t>
  </si>
  <si>
    <t>E3-2-005</t>
  </si>
  <si>
    <t>E3-2-006</t>
  </si>
  <si>
    <t>E3-2-007</t>
  </si>
  <si>
    <t>E3-2-008</t>
  </si>
  <si>
    <t>E3-2-009</t>
  </si>
  <si>
    <t>E3-2-010</t>
  </si>
  <si>
    <t>E3-2-011</t>
  </si>
  <si>
    <t>E3-2-012</t>
  </si>
  <si>
    <t>E3-2-013</t>
  </si>
  <si>
    <t>E3-2-014</t>
  </si>
  <si>
    <t>E3-2-015</t>
  </si>
  <si>
    <t>E3-2-016</t>
  </si>
  <si>
    <t>E3-2-017</t>
  </si>
  <si>
    <t>E3-2-018</t>
  </si>
  <si>
    <t>E3-2-019</t>
  </si>
  <si>
    <t>E3-2-020</t>
  </si>
  <si>
    <t>E3-2-021</t>
  </si>
  <si>
    <t>E3-2-022</t>
  </si>
  <si>
    <t>E3-2-023</t>
  </si>
  <si>
    <t>E3-2-024</t>
  </si>
  <si>
    <t>E3-2-025</t>
  </si>
  <si>
    <t>E3-2-026</t>
  </si>
  <si>
    <t>E3-2-027</t>
  </si>
  <si>
    <t>E3-2-028</t>
  </si>
  <si>
    <t>E3-2-029</t>
  </si>
  <si>
    <t>E3-2-030</t>
  </si>
  <si>
    <t>E3-2-031</t>
  </si>
  <si>
    <t>E3-2-032</t>
  </si>
  <si>
    <t>E3-2-033</t>
  </si>
  <si>
    <t>E3-2-034</t>
  </si>
  <si>
    <t>E3-2-035</t>
  </si>
  <si>
    <t>E3-2-036</t>
  </si>
  <si>
    <t>E3-2-037</t>
  </si>
  <si>
    <t>E3-2-038</t>
  </si>
  <si>
    <t>E3-2-039</t>
  </si>
  <si>
    <t>E3-2-040</t>
  </si>
  <si>
    <t>E3-2-041</t>
  </si>
  <si>
    <t>E3-2-042</t>
  </si>
  <si>
    <t>E3-2-043</t>
  </si>
  <si>
    <t>E3-2-044</t>
  </si>
  <si>
    <t>E3-2-045</t>
  </si>
  <si>
    <t>E3-2-046</t>
  </si>
  <si>
    <t>E3-2-047</t>
  </si>
  <si>
    <t>E3-2-048</t>
  </si>
  <si>
    <t>E3-2-049</t>
  </si>
  <si>
    <t>E3-2-050</t>
  </si>
  <si>
    <t>E3-2-051</t>
  </si>
  <si>
    <t>E3-2-052</t>
  </si>
  <si>
    <t>E3-2-053</t>
  </si>
  <si>
    <t>E3-2-054</t>
  </si>
  <si>
    <t>E3-2-055</t>
  </si>
  <si>
    <t>E3-2-056</t>
  </si>
  <si>
    <t>E3-2-057</t>
  </si>
  <si>
    <t>E3-2-058</t>
  </si>
  <si>
    <t>E3-2-059</t>
  </si>
  <si>
    <t>E3-2-060</t>
  </si>
  <si>
    <t>E3-2-061</t>
  </si>
  <si>
    <t>E3-2-062</t>
  </si>
  <si>
    <t>E3-2-063</t>
  </si>
  <si>
    <t>E3-2-064</t>
  </si>
  <si>
    <t>E3-2-065</t>
  </si>
  <si>
    <t>E3-2-066</t>
  </si>
  <si>
    <t>E3-2-067</t>
  </si>
  <si>
    <t>E3-2-068</t>
  </si>
  <si>
    <t>E3-2-069</t>
  </si>
  <si>
    <t>E3-2-070</t>
  </si>
  <si>
    <t>E3-2-071</t>
  </si>
  <si>
    <t>E3-2-072</t>
  </si>
  <si>
    <t>E3-2-073</t>
  </si>
  <si>
    <t>E3-2-074</t>
  </si>
  <si>
    <t>E3-2-075</t>
  </si>
  <si>
    <t>E3-2-076</t>
  </si>
  <si>
    <t>E3-2-077</t>
  </si>
  <si>
    <t>E3-2-078</t>
  </si>
  <si>
    <t>E3-2-079</t>
  </si>
  <si>
    <t>E3-2E-001</t>
  </si>
  <si>
    <t>E3-2E-002</t>
  </si>
  <si>
    <t>E3-2E-003</t>
  </si>
  <si>
    <t>E3-2E-004</t>
  </si>
  <si>
    <t>E3-2E-005</t>
  </si>
  <si>
    <t>E3-2E-006</t>
  </si>
  <si>
    <t>E3-2E-007</t>
  </si>
  <si>
    <t>E3-2E-008</t>
  </si>
  <si>
    <t>E3-2E-009</t>
  </si>
  <si>
    <t>E3-2E-010</t>
  </si>
  <si>
    <t>System #</t>
  </si>
  <si>
    <t>Shelf #</t>
  </si>
  <si>
    <t>1G (Copper)
Format: g1</t>
  </si>
  <si>
    <t>10G (Fiber)
Format: x1</t>
  </si>
  <si>
    <t>PON (Calient)
Format: 1</t>
  </si>
  <si>
    <t>Shelf</t>
  </si>
  <si>
    <t>Caard Name</t>
  </si>
  <si>
    <t>NG1601</t>
  </si>
  <si>
    <t>NGPON2-16v</t>
  </si>
  <si>
    <t>GP1601</t>
  </si>
  <si>
    <t>GP1611</t>
  </si>
  <si>
    <t>CLX3001</t>
  </si>
  <si>
    <t>ASM3001</t>
  </si>
  <si>
    <t>E9_CLX3001_Card1</t>
  </si>
  <si>
    <t>E9_CLX3001_Card2</t>
  </si>
  <si>
    <t>E9_NG1601_Card1</t>
  </si>
  <si>
    <t>E9_GP1601_Card2</t>
  </si>
  <si>
    <t>E9_NG1601_Card3</t>
  </si>
  <si>
    <t>E9_GP1601_Card4</t>
  </si>
  <si>
    <t>E9_NG1601_Card2</t>
  </si>
  <si>
    <t>E9_GP1611_Card4</t>
  </si>
  <si>
    <t>E9_GP1611_Card2</t>
  </si>
  <si>
    <t>E9_GP1601_Card1</t>
  </si>
  <si>
    <t>E9_GP1611_Card1</t>
  </si>
  <si>
    <t>E9_NG1601_Card4</t>
  </si>
  <si>
    <t>E9_CLX3001_Null</t>
  </si>
  <si>
    <t>E9_ASM3001_Card1</t>
  </si>
  <si>
    <t>E9_ASM3001_Card2</t>
  </si>
  <si>
    <t>E9_NG1601_Card5</t>
  </si>
  <si>
    <t>E9_GP1611_Card6</t>
  </si>
  <si>
    <t>E9_NG1601_Card6</t>
  </si>
  <si>
    <t>E9_NG1601_Card7</t>
  </si>
  <si>
    <t>E9_NG1601_Card8</t>
  </si>
  <si>
    <t>E9_NGPON2-16v_Card1</t>
  </si>
  <si>
    <t>E9_NGPON2-16v_Card2</t>
  </si>
  <si>
    <t>E9_NGPON2-16v_Card3</t>
  </si>
  <si>
    <t>E9_NGPON2-16v_Card4</t>
  </si>
  <si>
    <t>E9_NGPON2-16v_Card5</t>
  </si>
  <si>
    <t>E9_NGPON2-16v_Card6</t>
  </si>
  <si>
    <t>Card Type</t>
  </si>
  <si>
    <t>E5-520 #</t>
  </si>
  <si>
    <t>E5-308 #</t>
  </si>
  <si>
    <t>Qty</t>
  </si>
  <si>
    <t>RFID</t>
  </si>
  <si>
    <t>Location</t>
  </si>
  <si>
    <t>LABEL - Location CAAL</t>
  </si>
  <si>
    <t>LABEL - Device Name</t>
  </si>
  <si>
    <t>Note</t>
  </si>
  <si>
    <t>PON port</t>
  </si>
  <si>
    <t>1G</t>
  </si>
  <si>
    <t>10G</t>
  </si>
  <si>
    <t>100G</t>
  </si>
  <si>
    <t>Splitter</t>
  </si>
  <si>
    <t>Groups</t>
  </si>
  <si>
    <t>ONT Ct.</t>
  </si>
  <si>
    <t>Splitter Ct.</t>
  </si>
  <si>
    <t>Total ONT</t>
  </si>
  <si>
    <t>E9 shelf1</t>
  </si>
  <si>
    <t>Rack 09</t>
  </si>
  <si>
    <t>B31-46</t>
  </si>
  <si>
    <t>E9-2-AGGSH-084-1</t>
  </si>
  <si>
    <t>Agg cards - CLX3001</t>
  </si>
  <si>
    <t>CLX3001-156</t>
  </si>
  <si>
    <t>B31-45</t>
  </si>
  <si>
    <t>CLX3001-157</t>
  </si>
  <si>
    <t>E9 shelf2</t>
  </si>
  <si>
    <t>B31-44</t>
  </si>
  <si>
    <t>E9-2-ACCSH-084-2</t>
  </si>
  <si>
    <t>Access cards - NG1601</t>
  </si>
  <si>
    <t>NG1601-091</t>
  </si>
  <si>
    <t>B31-43</t>
  </si>
  <si>
    <t>NG1601-092</t>
  </si>
  <si>
    <t>E9 shelf3</t>
  </si>
  <si>
    <t>B31-42</t>
  </si>
  <si>
    <t>E9-2-ACCSH-084-3</t>
  </si>
  <si>
    <t>NG1601-093</t>
  </si>
  <si>
    <t>B31-41</t>
  </si>
  <si>
    <t>E9 shelf4</t>
  </si>
  <si>
    <t>B31-40</t>
  </si>
  <si>
    <t>E9-2-ACCSH-084-4</t>
  </si>
  <si>
    <t>NG1601-095</t>
  </si>
  <si>
    <t>Access cards - GP1601</t>
  </si>
  <si>
    <t>B31-39</t>
  </si>
  <si>
    <t>GP1611-008</t>
  </si>
  <si>
    <t>For all ONTs RU position is that of the shelf on which they will be placed</t>
  </si>
  <si>
    <t>For all rack mounted devices RU position is the highest RU they occupy</t>
  </si>
  <si>
    <t>854G-2 ONT_15</t>
  </si>
  <si>
    <t>8119990000002313</t>
  </si>
  <si>
    <t>Rack 10</t>
  </si>
  <si>
    <t>A05-29</t>
  </si>
  <si>
    <t>A05 - RU29.2 - G67</t>
  </si>
  <si>
    <t>854G-2 ONT_16</t>
  </si>
  <si>
    <t>8119990000002548</t>
  </si>
  <si>
    <t xml:space="preserve">A08-36 </t>
  </si>
  <si>
    <t>A08 - RU36.3 - G71</t>
  </si>
  <si>
    <t>882NG ONT-17</t>
  </si>
  <si>
    <t>8119990000030787</t>
  </si>
  <si>
    <t>A09-15</t>
  </si>
  <si>
    <t>A09 - RU15.3 - G86</t>
  </si>
  <si>
    <t>812NG ONT-18</t>
  </si>
  <si>
    <t>8119990000030860</t>
  </si>
  <si>
    <t>A09 - RU15.1 - G86</t>
  </si>
  <si>
    <t>882NG ONT-19</t>
  </si>
  <si>
    <t>8119990000031124</t>
  </si>
  <si>
    <t>A09 - RU15.4 - G86</t>
  </si>
  <si>
    <t>812NG ONT-20</t>
  </si>
  <si>
    <t>8119990000031123</t>
  </si>
  <si>
    <t>A09 - RU15.2 - G86</t>
  </si>
  <si>
    <t>GP1000x - ONT_13</t>
  </si>
  <si>
    <t>8119990000031121</t>
  </si>
  <si>
    <t xml:space="preserve">B13-29 </t>
  </si>
  <si>
    <t>B13 - RU29.3 - G224</t>
  </si>
  <si>
    <t>GP1000x - ONT_14</t>
  </si>
  <si>
    <t>8119990000031122</t>
  </si>
  <si>
    <t>B13 - RU29.4 - G224</t>
  </si>
  <si>
    <t>GPR3000x - ONT_15</t>
  </si>
  <si>
    <t>8119990000030895</t>
  </si>
  <si>
    <t>B13 - RU29.1 - G224</t>
  </si>
  <si>
    <t>GPR3000x - ONT_16</t>
  </si>
  <si>
    <t>8119990000030897</t>
  </si>
  <si>
    <t>B13 - RU29.2 - G224</t>
  </si>
  <si>
    <t>801G</t>
  </si>
  <si>
    <t>8119990000003420</t>
  </si>
  <si>
    <t xml:space="preserve">B05-20 </t>
  </si>
  <si>
    <t>B05 - RU20.1 - G27</t>
  </si>
  <si>
    <t>1x4</t>
  </si>
  <si>
    <t>803G</t>
  </si>
  <si>
    <t>8119990000002161</t>
  </si>
  <si>
    <t xml:space="preserve">A05-29 </t>
  </si>
  <si>
    <t>A05 - RU29.3 - G67</t>
  </si>
  <si>
    <t>8119990000006449</t>
  </si>
  <si>
    <t>A05 - RU29.4 - G67</t>
  </si>
  <si>
    <t>8119990000006446</t>
  </si>
  <si>
    <t>A08-36</t>
  </si>
  <si>
    <t>A08 - RU36.4 - G71</t>
  </si>
  <si>
    <t>SPL - 1x4 - 006</t>
  </si>
  <si>
    <t>SPL - 1x4 - 005</t>
  </si>
  <si>
    <t>SPL - 1x4 - 004</t>
  </si>
  <si>
    <t>SPL - 1x4 - 003</t>
  </si>
  <si>
    <t>ROLT1</t>
  </si>
  <si>
    <t>811999008422</t>
  </si>
  <si>
    <t xml:space="preserve">B11-14 </t>
  </si>
  <si>
    <t>B11 - RU14.1 Prototype</t>
  </si>
  <si>
    <t>ROLT2</t>
  </si>
  <si>
    <t>811999008424</t>
  </si>
  <si>
    <t>B11 - RU14.2 Prototype</t>
  </si>
  <si>
    <t>801G-ont_5</t>
  </si>
  <si>
    <t>8119990000002113</t>
  </si>
  <si>
    <t xml:space="preserve">B02-20 </t>
  </si>
  <si>
    <t>B02 - RU20.1 - G23</t>
  </si>
  <si>
    <t>801G-ont_6</t>
  </si>
  <si>
    <t>8119990000002141</t>
  </si>
  <si>
    <t>B02 - RU20.2 - G23</t>
  </si>
  <si>
    <t>801G-ont_7</t>
  </si>
  <si>
    <t>8119990000002009</t>
  </si>
  <si>
    <t>B02 - RU20.3 - G23</t>
  </si>
  <si>
    <t>Listed as an 803G on Calix Inventory List</t>
  </si>
  <si>
    <t>801G-ont_8</t>
  </si>
  <si>
    <t>8119990000002119</t>
  </si>
  <si>
    <t>B02 - RU20.4 - G23</t>
  </si>
  <si>
    <t>801G-ont_4</t>
  </si>
  <si>
    <t>8119990000002130</t>
  </si>
  <si>
    <t>B02 - RU20.5 - G24</t>
  </si>
  <si>
    <t>8119990000002120 ?</t>
  </si>
  <si>
    <t>801G-ont_3</t>
  </si>
  <si>
    <t>8119990000002115</t>
  </si>
  <si>
    <t>B02 - RU20.6 - G24</t>
  </si>
  <si>
    <t>801G-ont_2</t>
  </si>
  <si>
    <t>8119990000002108</t>
  </si>
  <si>
    <t>B02 - RU20.7 - G24</t>
  </si>
  <si>
    <t>801G-ont_1</t>
  </si>
  <si>
    <t>8119990000002544</t>
  </si>
  <si>
    <t>B02 - RU20.8 - G24</t>
  </si>
  <si>
    <t>SPL - 1x4</t>
  </si>
  <si>
    <t>E7-2/1</t>
  </si>
  <si>
    <t>B10-42</t>
  </si>
  <si>
    <t>E7-2-SH-013-1</t>
  </si>
  <si>
    <t>B10 - RU42</t>
  </si>
  <si>
    <t>GPON-8R2</t>
  </si>
  <si>
    <t>B10-42-002</t>
  </si>
  <si>
    <t>GPON-8R2-XXX</t>
  </si>
  <si>
    <t>Make note on label for position (1 or 2)</t>
  </si>
  <si>
    <t>B10-42-001</t>
  </si>
  <si>
    <t>E7-2/2</t>
  </si>
  <si>
    <t>B10-40</t>
  </si>
  <si>
    <t>E7-2-SH-014-1</t>
  </si>
  <si>
    <t>B10 - RU40</t>
  </si>
  <si>
    <t>NGPON2x4</t>
  </si>
  <si>
    <t>B10-40-001</t>
  </si>
  <si>
    <t>NGPON2x4-XXX</t>
  </si>
  <si>
    <t>801G ONT-2</t>
  </si>
  <si>
    <t>8119990000031126</t>
  </si>
  <si>
    <t xml:space="preserve">B02-15 </t>
  </si>
  <si>
    <t>B02 - RU15.1 - G25</t>
  </si>
  <si>
    <t>801G ONT-1</t>
  </si>
  <si>
    <t>8119990000031127</t>
  </si>
  <si>
    <t>B02 - RU15.2 - G25</t>
  </si>
  <si>
    <t>801G ONT-3</t>
  </si>
  <si>
    <t>8119990000000487</t>
  </si>
  <si>
    <t>B02 - RU15.3 - G25</t>
  </si>
  <si>
    <t>801G ONT-4</t>
  </si>
  <si>
    <t>8119990000005028</t>
  </si>
  <si>
    <t>B02 - RU15.4 - G25</t>
  </si>
  <si>
    <t>801G ONT-5</t>
  </si>
  <si>
    <t>8119990000030383</t>
  </si>
  <si>
    <t>B02 - RU15.5 - G26</t>
  </si>
  <si>
    <t>801G ONT-6</t>
  </si>
  <si>
    <t>811999000007227</t>
  </si>
  <si>
    <t>B02 - RU15.6 - G26</t>
  </si>
  <si>
    <t>8119990000007227 ?</t>
  </si>
  <si>
    <t>801G ONT-8</t>
  </si>
  <si>
    <t>8119990000030461</t>
  </si>
  <si>
    <t>B02 - RU15.7 - G26</t>
  </si>
  <si>
    <t>803G ONT-7</t>
  </si>
  <si>
    <t>811999000001125</t>
  </si>
  <si>
    <t xml:space="preserve">A02-15 </t>
  </si>
  <si>
    <t>A02 - RU15.1 - G54</t>
  </si>
  <si>
    <t>8119990000031125 ?</t>
  </si>
  <si>
    <t>SPL 1x4</t>
  </si>
  <si>
    <t>E5-520 -1</t>
  </si>
  <si>
    <t>B07-25</t>
  </si>
  <si>
    <t>E5-520-143</t>
  </si>
  <si>
    <t>B07 - RU25</t>
  </si>
  <si>
    <t>E5-520 -2</t>
  </si>
  <si>
    <t>B07-24</t>
  </si>
  <si>
    <t>E5-520-144</t>
  </si>
  <si>
    <t>B07 - RU24</t>
  </si>
  <si>
    <t>STC</t>
  </si>
  <si>
    <t>SPIRENT N11 POC   E5 LAB                                 </t>
  </si>
  <si>
    <t>    811999012359</t>
  </si>
  <si>
    <t>Behind Rack 11</t>
  </si>
  <si>
    <t>A40-11</t>
  </si>
  <si>
    <t>SPT-N11U-110</t>
  </si>
  <si>
    <t>A40 - RU11</t>
  </si>
  <si>
    <t>SPIRENT FX2-8PORT 10GBE QSFP+                       </t>
  </si>
  <si>
    <t>811999008657</t>
  </si>
  <si>
    <t>Cards would need to be reworked once other chassis comes in</t>
  </si>
  <si>
    <t>SPIRENT FX2-3PORT 3 PORT 40/10GBE QSFP+ </t>
  </si>
  <si>
    <t>HYPERMETRICS CV 8PORT 10G SFP+                  </t>
  </si>
  <si>
    <t>HYPERMETRICS CM12 PORT 1G DUAL M           </t>
  </si>
  <si>
    <t>check for fiber sfp</t>
  </si>
  <si>
    <t xml:space="preserve">HYPERMETRICS CV8 PORT 10G SFP+                   </t>
  </si>
  <si>
    <t>12 PORT 1G DUAL MEDIA                                  </t>
  </si>
  <si>
    <t>Mux</t>
  </si>
  <si>
    <t>D25-13</t>
  </si>
  <si>
    <t>MUX-XXX</t>
  </si>
  <si>
    <t>D25 - RU13</t>
  </si>
  <si>
    <t>Co-Ex</t>
  </si>
  <si>
    <t>D27-11</t>
  </si>
  <si>
    <t>CO-EX-XXX</t>
  </si>
  <si>
    <t>D27 - RU11</t>
  </si>
  <si>
    <t xml:space="preserve">Juniper </t>
  </si>
  <si>
    <t>QFX100002-72Q-1</t>
  </si>
  <si>
    <t>Rack 11</t>
  </si>
  <si>
    <t>Send back to Serro</t>
  </si>
  <si>
    <t>QFX100002-72Q-2</t>
  </si>
  <si>
    <t>QFX5100-48S-1</t>
  </si>
  <si>
    <t>QFX5100-48S-2</t>
  </si>
  <si>
    <t>Calient</t>
  </si>
  <si>
    <t>S320 - SPINE</t>
  </si>
  <si>
    <t>D26-7</t>
  </si>
  <si>
    <t>D26 - RU7</t>
  </si>
  <si>
    <t>S320 - LEAF1</t>
  </si>
  <si>
    <t>D25 -7</t>
  </si>
  <si>
    <t>D25 - RU7</t>
  </si>
  <si>
    <t>S320 - LEAF2</t>
  </si>
  <si>
    <t>D27-7</t>
  </si>
  <si>
    <t>D27 - RU7</t>
  </si>
  <si>
    <t>console connectors</t>
  </si>
  <si>
    <t>Juniper MX104</t>
  </si>
  <si>
    <t>Juniper MX104 Chassis</t>
  </si>
  <si>
    <t>DVT LAB - Rack43</t>
  </si>
  <si>
    <t>D22-30</t>
  </si>
  <si>
    <t>D22 - RU30</t>
  </si>
  <si>
    <t xml:space="preserve">Juniper MX104 </t>
  </si>
  <si>
    <t>MIC-130-2XGE-XFP</t>
  </si>
  <si>
    <t>ASR9k</t>
  </si>
  <si>
    <t>???</t>
  </si>
  <si>
    <t>&lt;shared&gt;</t>
  </si>
  <si>
    <t>ONT Digital Logger</t>
  </si>
  <si>
    <t>Storage</t>
  </si>
  <si>
    <t>IXIA 100 G</t>
  </si>
  <si>
    <t>SPLITTER-G25</t>
  </si>
  <si>
    <t>SPLITTER-G26</t>
  </si>
  <si>
    <t>SPLITTER-G23</t>
  </si>
  <si>
    <t>SPLITTER-G24</t>
  </si>
  <si>
    <t>SPLITTER-G67</t>
  </si>
  <si>
    <t>SPLITTER-G71</t>
  </si>
  <si>
    <t>SPLITTER-G86</t>
  </si>
  <si>
    <t>SPLITTER-G224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</si>
</sst>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BFBFBF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sz val="10"/>
      <color theme="8" tint="0.79998168889431442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7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 vertical="top" wrapText="1"/>
    </xf>
    <xf numFmtId="2" fontId="2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2" fillId="0" borderId="2" xfId="0" applyFont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8" fillId="0" borderId="2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top"/>
    </xf>
    <xf numFmtId="2" fontId="2" fillId="0" borderId="4" xfId="0" applyNumberFormat="1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 vertical="top"/>
    </xf>
    <xf numFmtId="0" fontId="13" fillId="0" borderId="0" xfId="0" applyFont="1"/>
    <xf numFmtId="0" fontId="2" fillId="8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horizontal="left" vertical="top"/>
    </xf>
    <xf numFmtId="0" fontId="2" fillId="11" borderId="2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/>
    </xf>
    <xf numFmtId="0" fontId="2" fillId="12" borderId="2" xfId="0" applyFont="1" applyFill="1" applyBorder="1" applyAlignment="1">
      <alignment horizontal="left" vertical="top"/>
    </xf>
    <xf numFmtId="0" fontId="2" fillId="13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 wrapText="1"/>
    </xf>
    <xf numFmtId="0" fontId="2" fillId="1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14" fillId="4" borderId="5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5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/>
    </xf>
    <xf numFmtId="0" fontId="6" fillId="12" borderId="2" xfId="0" applyFont="1" applyFill="1" applyBorder="1" applyAlignment="1">
      <alignment horizontal="left" vertical="top"/>
    </xf>
    <xf numFmtId="0" fontId="6" fillId="12" borderId="2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 wrapText="1"/>
    </xf>
    <xf numFmtId="0" fontId="6" fillId="6" borderId="5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6" borderId="3" xfId="0" applyFont="1" applyFill="1" applyBorder="1" applyAlignment="1">
      <alignment horizontal="center" vertical="top" wrapText="1"/>
    </xf>
    <xf numFmtId="0" fontId="16" fillId="14" borderId="2" xfId="0" applyFont="1" applyFill="1" applyBorder="1" applyAlignment="1">
      <alignment horizontal="left" vertical="top"/>
    </xf>
    <xf numFmtId="0" fontId="16" fillId="14" borderId="1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1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17" fillId="2" borderId="0" xfId="0" applyFont="1" applyFill="1" applyAlignment="1">
      <alignment horizontal="left" vertical="top" wrapText="1"/>
    </xf>
    <xf numFmtId="0" fontId="2" fillId="16" borderId="2" xfId="0" applyFont="1" applyFill="1" applyBorder="1" applyAlignment="1">
      <alignment horizontal="left" vertical="top"/>
    </xf>
    <xf numFmtId="0" fontId="2" fillId="16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2" fillId="17" borderId="1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2" fillId="16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7" borderId="3" xfId="0" applyNumberFormat="1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center" vertical="top"/>
    </xf>
    <xf numFmtId="0" fontId="19" fillId="4" borderId="2" xfId="0" applyFont="1" applyFill="1" applyBorder="1" applyAlignment="1">
      <alignment horizontal="center" vertical="top"/>
    </xf>
    <xf numFmtId="0" fontId="20" fillId="0" borderId="0" xfId="0" applyNumberFormat="1" applyFont="1" applyAlignment="1">
      <alignment horizontal="center"/>
    </xf>
    <xf numFmtId="0" fontId="19" fillId="12" borderId="2" xfId="0" applyFont="1" applyFill="1" applyBorder="1" applyAlignment="1">
      <alignment horizontal="center" vertical="top"/>
    </xf>
    <xf numFmtId="0" fontId="20" fillId="0" borderId="0" xfId="0" applyFont="1" applyAlignment="1">
      <alignment horizontal="center"/>
    </xf>
    <xf numFmtId="0" fontId="2" fillId="19" borderId="2" xfId="0" applyFont="1" applyFill="1" applyBorder="1" applyAlignment="1">
      <alignment horizontal="left" vertical="top" wrapText="1"/>
    </xf>
    <xf numFmtId="0" fontId="16" fillId="14" borderId="2" xfId="0" applyFont="1" applyFill="1" applyBorder="1" applyAlignment="1">
      <alignment horizontal="left" vertical="top" wrapText="1"/>
    </xf>
    <xf numFmtId="0" fontId="9" fillId="20" borderId="2" xfId="0" applyFont="1" applyFill="1" applyBorder="1" applyAlignment="1">
      <alignment horizontal="left" vertical="top" wrapText="1"/>
    </xf>
    <xf numFmtId="0" fontId="9" fillId="21" borderId="2" xfId="0" applyFont="1" applyFill="1" applyBorder="1" applyAlignment="1">
      <alignment horizontal="left" vertical="top" wrapText="1"/>
    </xf>
    <xf numFmtId="0" fontId="16" fillId="14" borderId="2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4" borderId="0" xfId="0" applyFill="1"/>
    <xf numFmtId="0" fontId="23" fillId="0" borderId="0" xfId="0" applyFont="1"/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left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1" fillId="0" borderId="0" xfId="0" applyFont="1" applyAlignment="1">
      <alignment horizontal="center"/>
    </xf>
    <xf numFmtId="49" fontId="0" fillId="4" borderId="0" xfId="0" applyNumberFormat="1" applyFill="1" applyAlignment="1">
      <alignment horizontal="right"/>
    </xf>
    <xf numFmtId="0" fontId="2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" fontId="21" fillId="4" borderId="0" xfId="0" applyNumberFormat="1" applyFont="1" applyFill="1" applyAlignment="1">
      <alignment horizontal="right"/>
    </xf>
    <xf numFmtId="0" fontId="22" fillId="0" borderId="0" xfId="0" applyFont="1" applyAlignment="1">
      <alignment horizontal="left"/>
    </xf>
    <xf numFmtId="1" fontId="25" fillId="4" borderId="0" xfId="0" applyNumberFormat="1" applyFont="1" applyFill="1" applyAlignment="1">
      <alignment horizontal="right"/>
    </xf>
    <xf numFmtId="1" fontId="25" fillId="0" borderId="0" xfId="0" applyNumberFormat="1" applyFont="1" applyAlignment="1">
      <alignment horizontal="left"/>
    </xf>
    <xf numFmtId="0" fontId="22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49" fontId="25" fillId="0" borderId="0" xfId="0" applyNumberFormat="1" applyFont="1" applyFill="1" applyAlignment="1" applyProtection="1">
      <alignment horizontal="left"/>
      <protection locked="0"/>
    </xf>
    <xf numFmtId="49" fontId="25" fillId="0" borderId="0" xfId="0" applyNumberFormat="1" applyFont="1" applyAlignment="1" applyProtection="1">
      <alignment horizontal="left"/>
      <protection locked="0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1" fontId="0" fillId="18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24" fillId="4" borderId="0" xfId="0" applyFont="1" applyFill="1"/>
    <xf numFmtId="1" fontId="21" fillId="0" borderId="0" xfId="0" applyNumberFormat="1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1208"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aiz/Dropbox/Inventory/Inventory%20SJ/San_Jose_Inventory_Team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ammar/Desktop/POC%20Inventory%201023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in.hammar/Desktop/Calix%20Full%20Inventory%20RHAMMAR%20062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entory"/>
      <sheetName val="Lists"/>
    </sheetNames>
    <sheetDataSet>
      <sheetData sheetId="0" refreshError="1"/>
      <sheetData sheetId="1">
        <row r="2">
          <cell r="E2" t="str">
            <v>Accedian</v>
          </cell>
        </row>
        <row r="3">
          <cell r="E3" t="str">
            <v>Actelis</v>
          </cell>
        </row>
        <row r="4">
          <cell r="E4" t="str">
            <v>ADC</v>
          </cell>
        </row>
        <row r="5">
          <cell r="E5" t="str">
            <v>ADTRAN</v>
          </cell>
        </row>
        <row r="6">
          <cell r="E6" t="str">
            <v>Agilent</v>
          </cell>
        </row>
        <row r="7">
          <cell r="E7" t="str">
            <v>Aktino</v>
          </cell>
        </row>
        <row r="8">
          <cell r="E8" t="str">
            <v>Alpha</v>
          </cell>
        </row>
        <row r="9">
          <cell r="E9" t="str">
            <v>Ameritech</v>
          </cell>
        </row>
        <row r="10">
          <cell r="E10" t="str">
            <v>Amino</v>
          </cell>
        </row>
        <row r="11">
          <cell r="E11" t="str">
            <v>Anue</v>
          </cell>
        </row>
        <row r="12">
          <cell r="E12" t="str">
            <v>APC</v>
          </cell>
        </row>
        <row r="13">
          <cell r="E13" t="str">
            <v>Aria</v>
          </cell>
        </row>
        <row r="14">
          <cell r="E14" t="str">
            <v>Astria</v>
          </cell>
        </row>
        <row r="15">
          <cell r="E15" t="str">
            <v>Aztek</v>
          </cell>
        </row>
        <row r="16">
          <cell r="E16" t="str">
            <v>BEC</v>
          </cell>
        </row>
        <row r="17">
          <cell r="E17" t="str">
            <v>Belkin</v>
          </cell>
        </row>
        <row r="18">
          <cell r="E18" t="str">
            <v>Brandywine</v>
          </cell>
        </row>
        <row r="19">
          <cell r="E19" t="str">
            <v>Broadcom</v>
          </cell>
        </row>
        <row r="20">
          <cell r="E20" t="str">
            <v>Calix</v>
          </cell>
        </row>
        <row r="21">
          <cell r="E21" t="str">
            <v>Calnex</v>
          </cell>
        </row>
        <row r="22">
          <cell r="E22" t="str">
            <v>Century Link</v>
          </cell>
        </row>
        <row r="23">
          <cell r="E23" t="str">
            <v>Circadiant</v>
          </cell>
        </row>
        <row r="24">
          <cell r="E24" t="str">
            <v>Cisco</v>
          </cell>
        </row>
        <row r="25">
          <cell r="E25" t="str">
            <v>Comtech</v>
          </cell>
        </row>
        <row r="26">
          <cell r="E26" t="str">
            <v>Comtest</v>
          </cell>
        </row>
        <row r="27">
          <cell r="E27" t="str">
            <v>Comtrend</v>
          </cell>
        </row>
        <row r="28">
          <cell r="E28" t="str">
            <v>Comtrol</v>
          </cell>
        </row>
        <row r="29">
          <cell r="E29" t="str">
            <v>Crescendo</v>
          </cell>
        </row>
        <row r="30">
          <cell r="E30" t="str">
            <v>Dell</v>
          </cell>
        </row>
        <row r="31">
          <cell r="E31" t="str">
            <v>DiCon</v>
          </cell>
        </row>
        <row r="32">
          <cell r="E32" t="str">
            <v>Digital</v>
          </cell>
        </row>
        <row r="33">
          <cell r="E33" t="str">
            <v>Digital Lightwave</v>
          </cell>
        </row>
        <row r="34">
          <cell r="E34" t="str">
            <v>Entela</v>
          </cell>
        </row>
        <row r="35">
          <cell r="E35" t="str">
            <v>Entone</v>
          </cell>
        </row>
        <row r="36">
          <cell r="E36" t="str">
            <v>Ericsson</v>
          </cell>
        </row>
        <row r="37">
          <cell r="E37" t="str">
            <v>Fluke</v>
          </cell>
        </row>
        <row r="38">
          <cell r="E38" t="str">
            <v>GE</v>
          </cell>
        </row>
        <row r="39">
          <cell r="E39" t="str">
            <v>Gen band</v>
          </cell>
        </row>
        <row r="40">
          <cell r="E40" t="str">
            <v>HP</v>
          </cell>
        </row>
        <row r="41">
          <cell r="E41" t="str">
            <v>I/OLan</v>
          </cell>
        </row>
        <row r="42">
          <cell r="E42" t="str">
            <v>Ixia</v>
          </cell>
        </row>
        <row r="43">
          <cell r="E43" t="str">
            <v>Juniper</v>
          </cell>
        </row>
        <row r="44">
          <cell r="E44" t="str">
            <v>Keysight</v>
          </cell>
        </row>
        <row r="45">
          <cell r="E45" t="str">
            <v>LG</v>
          </cell>
        </row>
        <row r="46">
          <cell r="E46" t="str">
            <v>Lucent</v>
          </cell>
        </row>
        <row r="47">
          <cell r="E47" t="str">
            <v>Meta-switch</v>
          </cell>
        </row>
        <row r="48">
          <cell r="E48" t="str">
            <v>Motorola</v>
          </cell>
        </row>
        <row r="49">
          <cell r="E49" t="str">
            <v>Nortel</v>
          </cell>
        </row>
        <row r="50">
          <cell r="E50" t="str">
            <v>OCCAM</v>
          </cell>
        </row>
        <row r="51">
          <cell r="E51" t="str">
            <v>Optelian</v>
          </cell>
        </row>
        <row r="52">
          <cell r="E52" t="str">
            <v>Paradyne</v>
          </cell>
        </row>
        <row r="53">
          <cell r="E53" t="str">
            <v>Polaroid</v>
          </cell>
        </row>
        <row r="54">
          <cell r="E54" t="str">
            <v>Redback</v>
          </cell>
        </row>
        <row r="55">
          <cell r="E55" t="str">
            <v>Samsung</v>
          </cell>
        </row>
        <row r="56">
          <cell r="E56" t="str">
            <v>Shenick</v>
          </cell>
        </row>
        <row r="57">
          <cell r="E57" t="str">
            <v>Shortel</v>
          </cell>
        </row>
        <row r="58">
          <cell r="E58" t="str">
            <v>Sorensen</v>
          </cell>
        </row>
        <row r="59">
          <cell r="E59" t="str">
            <v>Spirent</v>
          </cell>
        </row>
        <row r="60">
          <cell r="E60" t="str">
            <v>Sun</v>
          </cell>
        </row>
        <row r="61">
          <cell r="E61" t="str">
            <v>Supermicro</v>
          </cell>
        </row>
        <row r="62">
          <cell r="E62" t="str">
            <v>Surge</v>
          </cell>
        </row>
        <row r="63">
          <cell r="E63" t="str">
            <v>Symmetricom</v>
          </cell>
        </row>
        <row r="64">
          <cell r="E64" t="str">
            <v>Tandberg</v>
          </cell>
        </row>
        <row r="65">
          <cell r="E65" t="str">
            <v>Tektronix</v>
          </cell>
        </row>
        <row r="66">
          <cell r="E66" t="str">
            <v>Telebyte</v>
          </cell>
        </row>
        <row r="67">
          <cell r="E67" t="str">
            <v>Toshiba</v>
          </cell>
        </row>
        <row r="68">
          <cell r="E68" t="str">
            <v>TTC</v>
          </cell>
        </row>
        <row r="69">
          <cell r="E69" t="str">
            <v>Valere</v>
          </cell>
        </row>
        <row r="70">
          <cell r="E70" t="str">
            <v>VSCom</v>
          </cell>
        </row>
        <row r="71">
          <cell r="E71" t="str">
            <v>ZyXEL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aveen Data POC update"/>
      <sheetName val="Corys Data POC"/>
      <sheetName val="Removal"/>
      <sheetName val="All Site Equipment Inventory"/>
      <sheetName val="POC TB PET E5 Lab 9, 10 &amp; 11"/>
      <sheetName val="Lists"/>
      <sheetName val="STorAGE"/>
      <sheetName val="Inventory Adds613"/>
      <sheetName val="XEP201s"/>
      <sheetName val="Rack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844E-4</v>
          </cell>
          <cell r="C2" t="str">
            <v>BOS</v>
          </cell>
          <cell r="D2" t="str">
            <v>Lab 1</v>
          </cell>
          <cell r="E2" t="str">
            <v>Accedian</v>
          </cell>
        </row>
        <row r="3">
          <cell r="A3" t="str">
            <v>844E-3</v>
          </cell>
          <cell r="C3" t="str">
            <v>CDC</v>
          </cell>
          <cell r="D3" t="str">
            <v>Lab 2</v>
          </cell>
          <cell r="E3" t="str">
            <v>Actelis</v>
          </cell>
        </row>
        <row r="4">
          <cell r="A4" t="str">
            <v>844E-2</v>
          </cell>
          <cell r="C4" t="str">
            <v>Daitan</v>
          </cell>
          <cell r="D4" t="str">
            <v>Bench Lab</v>
          </cell>
          <cell r="E4" t="str">
            <v>ActionTec</v>
          </cell>
        </row>
        <row r="5">
          <cell r="A5" t="str">
            <v>844E-1</v>
          </cell>
          <cell r="C5" t="str">
            <v>DFW</v>
          </cell>
          <cell r="D5" t="str">
            <v>Cold Room</v>
          </cell>
          <cell r="E5" t="str">
            <v>ADB</v>
          </cell>
        </row>
        <row r="6">
          <cell r="A6" t="str">
            <v>311</v>
          </cell>
          <cell r="C6" t="str">
            <v>MIN</v>
          </cell>
          <cell r="D6" t="str">
            <v>ST Lab</v>
          </cell>
          <cell r="E6" t="str">
            <v>ADC</v>
          </cell>
        </row>
        <row r="7">
          <cell r="A7">
            <v>501</v>
          </cell>
          <cell r="C7" t="str">
            <v>Nanjing</v>
          </cell>
          <cell r="D7" t="str">
            <v>Main Lab</v>
          </cell>
          <cell r="E7" t="str">
            <v>ADTRAN</v>
          </cell>
        </row>
        <row r="8">
          <cell r="A8">
            <v>710</v>
          </cell>
          <cell r="C8" t="str">
            <v>PET</v>
          </cell>
          <cell r="D8" t="str">
            <v>Compatibility Lab</v>
          </cell>
          <cell r="E8" t="str">
            <v>Agilent</v>
          </cell>
        </row>
        <row r="9">
          <cell r="A9">
            <v>714</v>
          </cell>
          <cell r="C9" t="str">
            <v>SB</v>
          </cell>
          <cell r="D9" t="str">
            <v>DVT Lab</v>
          </cell>
          <cell r="E9" t="str">
            <v>Aktino</v>
          </cell>
        </row>
        <row r="10">
          <cell r="A10">
            <v>720</v>
          </cell>
          <cell r="C10" t="str">
            <v>SJ</v>
          </cell>
          <cell r="D10" t="str">
            <v>E5 Lab</v>
          </cell>
          <cell r="E10" t="str">
            <v>Alcatel-Lucent</v>
          </cell>
        </row>
        <row r="11">
          <cell r="A11">
            <v>721</v>
          </cell>
          <cell r="D11" t="str">
            <v>HDEV Lab</v>
          </cell>
          <cell r="E11" t="str">
            <v>Alpha</v>
          </cell>
        </row>
        <row r="12">
          <cell r="A12" t="str">
            <v>723</v>
          </cell>
          <cell r="D12" t="str">
            <v>STORAGE</v>
          </cell>
          <cell r="E12" t="str">
            <v>Ameritec</v>
          </cell>
        </row>
        <row r="13">
          <cell r="A13">
            <v>724</v>
          </cell>
          <cell r="D13" t="str">
            <v>SJ Lab</v>
          </cell>
          <cell r="E13" t="str">
            <v>Amino</v>
          </cell>
        </row>
        <row r="14">
          <cell r="A14">
            <v>801</v>
          </cell>
          <cell r="D14" t="str">
            <v>TAC Lab</v>
          </cell>
          <cell r="E14" t="str">
            <v>Anue</v>
          </cell>
        </row>
        <row r="15">
          <cell r="A15" t="str">
            <v>804</v>
          </cell>
          <cell r="D15" t="str">
            <v>Cubicle</v>
          </cell>
          <cell r="E15" t="str">
            <v>APC</v>
          </cell>
        </row>
        <row r="16">
          <cell r="A16" t="str">
            <v>1148</v>
          </cell>
          <cell r="D16" t="str">
            <v>Removed</v>
          </cell>
          <cell r="E16" t="str">
            <v>Aria</v>
          </cell>
        </row>
        <row r="17">
          <cell r="A17">
            <v>2610</v>
          </cell>
          <cell r="D17" t="str">
            <v>Lab Lab</v>
          </cell>
          <cell r="E17" t="str">
            <v>Arris</v>
          </cell>
        </row>
        <row r="18">
          <cell r="A18" t="str">
            <v>2800</v>
          </cell>
          <cell r="E18" t="str">
            <v>Astria</v>
          </cell>
        </row>
        <row r="19">
          <cell r="A19" t="str">
            <v>2948</v>
          </cell>
          <cell r="E19" t="str">
            <v>AVI</v>
          </cell>
        </row>
        <row r="20">
          <cell r="A20">
            <v>2950</v>
          </cell>
          <cell r="E20" t="str">
            <v>Aztek</v>
          </cell>
        </row>
        <row r="21">
          <cell r="A21">
            <v>2960</v>
          </cell>
          <cell r="E21" t="str">
            <v>BEC Technologies</v>
          </cell>
        </row>
        <row r="22">
          <cell r="A22" t="str">
            <v>2970</v>
          </cell>
          <cell r="E22" t="str">
            <v>Belkin</v>
          </cell>
        </row>
        <row r="23">
          <cell r="A23" t="str">
            <v>3204</v>
          </cell>
          <cell r="E23" t="str">
            <v>BlackBlox</v>
          </cell>
        </row>
        <row r="24">
          <cell r="A24" t="str">
            <v>3550</v>
          </cell>
          <cell r="E24" t="str">
            <v>Brandywine</v>
          </cell>
        </row>
        <row r="25">
          <cell r="A25" t="str">
            <v>3560</v>
          </cell>
          <cell r="E25" t="str">
            <v>Broadcom</v>
          </cell>
        </row>
        <row r="26">
          <cell r="A26">
            <v>3650</v>
          </cell>
          <cell r="E26" t="str">
            <v>Calix</v>
          </cell>
        </row>
        <row r="27">
          <cell r="A27" t="str">
            <v>3750</v>
          </cell>
          <cell r="E27" t="str">
            <v>Calnex</v>
          </cell>
        </row>
        <row r="28">
          <cell r="A28">
            <v>4901</v>
          </cell>
          <cell r="E28" t="str">
            <v>CenturyLink</v>
          </cell>
        </row>
        <row r="29">
          <cell r="A29" t="str">
            <v>6150</v>
          </cell>
          <cell r="E29" t="str">
            <v>CIG</v>
          </cell>
        </row>
        <row r="30">
          <cell r="A30" t="str">
            <v>6151</v>
          </cell>
          <cell r="E30" t="str">
            <v>Circadiant</v>
          </cell>
        </row>
        <row r="31">
          <cell r="A31">
            <v>6216</v>
          </cell>
          <cell r="E31" t="str">
            <v>Cisco</v>
          </cell>
        </row>
        <row r="32">
          <cell r="A32" t="str">
            <v>6224</v>
          </cell>
          <cell r="E32" t="str">
            <v>CommScope</v>
          </cell>
        </row>
        <row r="33">
          <cell r="A33" t="str">
            <v>6246</v>
          </cell>
          <cell r="E33" t="str">
            <v>Comtech</v>
          </cell>
        </row>
        <row r="34">
          <cell r="A34">
            <v>6248</v>
          </cell>
          <cell r="E34" t="str">
            <v>Comtest</v>
          </cell>
        </row>
        <row r="35">
          <cell r="A35">
            <v>6248</v>
          </cell>
          <cell r="E35" t="str">
            <v>Perle</v>
          </cell>
        </row>
        <row r="36">
          <cell r="A36" t="str">
            <v>6256</v>
          </cell>
          <cell r="E36" t="str">
            <v>Comtrend</v>
          </cell>
        </row>
        <row r="37">
          <cell r="A37" t="str">
            <v>6312</v>
          </cell>
          <cell r="E37" t="str">
            <v>Comtrol</v>
          </cell>
        </row>
        <row r="38">
          <cell r="A38" t="str">
            <v>6314</v>
          </cell>
          <cell r="E38" t="str">
            <v>Crescendo</v>
          </cell>
        </row>
        <row r="39">
          <cell r="A39" t="str">
            <v>6316</v>
          </cell>
          <cell r="E39" t="str">
            <v>Dell</v>
          </cell>
        </row>
        <row r="40">
          <cell r="A40" t="str">
            <v>6322</v>
          </cell>
          <cell r="E40" t="str">
            <v>DiCon</v>
          </cell>
        </row>
        <row r="41">
          <cell r="A41">
            <v>6440</v>
          </cell>
          <cell r="E41" t="str">
            <v>Digital</v>
          </cell>
        </row>
        <row r="42">
          <cell r="A42" t="str">
            <v>6450</v>
          </cell>
          <cell r="E42" t="str">
            <v>Digital Lightwave</v>
          </cell>
        </row>
        <row r="43">
          <cell r="A43">
            <v>7606</v>
          </cell>
          <cell r="E43" t="str">
            <v>Dlink</v>
          </cell>
        </row>
        <row r="44">
          <cell r="A44" t="str">
            <v>49095</v>
          </cell>
          <cell r="E44" t="str">
            <v>Dualcomm</v>
          </cell>
        </row>
        <row r="45">
          <cell r="A45" t="str">
            <v>04030280</v>
          </cell>
          <cell r="E45" t="str">
            <v>ECI</v>
          </cell>
        </row>
        <row r="46">
          <cell r="A46" t="str">
            <v>1000 Base-X</v>
          </cell>
          <cell r="E46" t="str">
            <v>Edge-Core Networks</v>
          </cell>
        </row>
        <row r="47">
          <cell r="A47" t="str">
            <v>100GE-18</v>
          </cell>
          <cell r="E47" t="str">
            <v>Entela</v>
          </cell>
        </row>
        <row r="48">
          <cell r="A48" t="str">
            <v>100GE8Q28+F</v>
          </cell>
          <cell r="E48" t="str">
            <v>Entone</v>
          </cell>
        </row>
        <row r="49">
          <cell r="A49" t="str">
            <v>10-GE</v>
          </cell>
          <cell r="E49" t="str">
            <v>Ericsson</v>
          </cell>
        </row>
        <row r="50">
          <cell r="A50" t="str">
            <v>10GE XFP</v>
          </cell>
          <cell r="E50" t="str">
            <v>Fluke</v>
          </cell>
        </row>
        <row r="51">
          <cell r="A51" t="str">
            <v>10GE-2</v>
          </cell>
          <cell r="E51" t="str">
            <v>Frontier</v>
          </cell>
        </row>
        <row r="52">
          <cell r="A52" t="str">
            <v>10GE-4</v>
          </cell>
          <cell r="E52" t="str">
            <v>GE</v>
          </cell>
        </row>
        <row r="53">
          <cell r="A53" t="str">
            <v>10GE-4 XFP</v>
          </cell>
          <cell r="E53" t="str">
            <v>Gen band</v>
          </cell>
        </row>
        <row r="54">
          <cell r="A54" t="str">
            <v>10GE-4x</v>
          </cell>
          <cell r="E54" t="str">
            <v>Hitron</v>
          </cell>
        </row>
        <row r="55">
          <cell r="A55" t="str">
            <v>10GE-8</v>
          </cell>
          <cell r="E55" t="str">
            <v>HP</v>
          </cell>
        </row>
        <row r="56">
          <cell r="A56" t="str">
            <v>10GEPON-4</v>
          </cell>
          <cell r="E56" t="str">
            <v>I/OLan</v>
          </cell>
        </row>
        <row r="57">
          <cell r="A57" t="str">
            <v>13OLTG-4</v>
          </cell>
          <cell r="E57" t="str">
            <v>Ixia</v>
          </cell>
        </row>
        <row r="58">
          <cell r="A58" t="str">
            <v>1600T</v>
          </cell>
          <cell r="E58" t="str">
            <v>JDSU</v>
          </cell>
        </row>
        <row r="59">
          <cell r="A59" t="str">
            <v>182612-B2</v>
          </cell>
          <cell r="E59" t="str">
            <v>Juniper</v>
          </cell>
        </row>
        <row r="60">
          <cell r="A60" t="str">
            <v>1x16</v>
          </cell>
          <cell r="E60" t="str">
            <v>Keysight</v>
          </cell>
        </row>
        <row r="61">
          <cell r="A61" t="str">
            <v>1x32</v>
          </cell>
          <cell r="E61" t="str">
            <v>Lantronix</v>
          </cell>
        </row>
        <row r="62">
          <cell r="A62" t="str">
            <v>1x4</v>
          </cell>
          <cell r="E62" t="str">
            <v>LG</v>
          </cell>
        </row>
        <row r="63">
          <cell r="A63" t="str">
            <v>1x64</v>
          </cell>
          <cell r="E63" t="str">
            <v>Linksys</v>
          </cell>
        </row>
        <row r="64">
          <cell r="A64" t="str">
            <v>1x8</v>
          </cell>
          <cell r="E64" t="str">
            <v>Lucent</v>
          </cell>
        </row>
        <row r="65">
          <cell r="A65" t="str">
            <v>2100R</v>
          </cell>
          <cell r="E65" t="str">
            <v>METAswitch</v>
          </cell>
        </row>
        <row r="66">
          <cell r="A66" t="str">
            <v>2948G</v>
          </cell>
          <cell r="E66" t="str">
            <v>MikroTik</v>
          </cell>
        </row>
        <row r="67">
          <cell r="A67" t="str">
            <v>2960Si</v>
          </cell>
          <cell r="E67" t="str">
            <v>Motorola</v>
          </cell>
        </row>
        <row r="68">
          <cell r="A68" t="str">
            <v>2x8</v>
          </cell>
          <cell r="E68" t="str">
            <v>Netgear</v>
          </cell>
        </row>
        <row r="69">
          <cell r="A69" t="str">
            <v>3111U</v>
          </cell>
          <cell r="E69" t="str">
            <v>Nortel</v>
          </cell>
        </row>
        <row r="70">
          <cell r="A70" t="str">
            <v>313111U</v>
          </cell>
          <cell r="E70" t="str">
            <v>Occam</v>
          </cell>
        </row>
        <row r="71">
          <cell r="A71" t="str">
            <v>3560G</v>
          </cell>
          <cell r="E71" t="str">
            <v>Optelian</v>
          </cell>
        </row>
        <row r="72">
          <cell r="A72" t="str">
            <v>3650G</v>
          </cell>
          <cell r="E72" t="str">
            <v>Optical Solutions</v>
          </cell>
        </row>
        <row r="73">
          <cell r="A73" t="str">
            <v>3660G</v>
          </cell>
          <cell r="E73" t="str">
            <v>Pace</v>
          </cell>
        </row>
        <row r="74">
          <cell r="A74" t="str">
            <v>3750G</v>
          </cell>
          <cell r="E74" t="str">
            <v>Paradyne</v>
          </cell>
        </row>
        <row r="75">
          <cell r="A75" t="str">
            <v>3750X</v>
          </cell>
          <cell r="E75" t="str">
            <v>Polaroid</v>
          </cell>
        </row>
        <row r="76">
          <cell r="A76" t="str">
            <v>3800HGV-B</v>
          </cell>
          <cell r="E76" t="str">
            <v>Polatis</v>
          </cell>
        </row>
        <row r="77">
          <cell r="A77" t="str">
            <v>400T</v>
          </cell>
          <cell r="E77" t="str">
            <v>Positron </v>
          </cell>
        </row>
        <row r="78">
          <cell r="A78" t="str">
            <v>458-3SLB</v>
          </cell>
          <cell r="E78" t="str">
            <v>QWEST</v>
          </cell>
        </row>
        <row r="79">
          <cell r="A79" t="str">
            <v>4948E</v>
          </cell>
          <cell r="E79" t="str">
            <v>Redback</v>
          </cell>
        </row>
        <row r="80">
          <cell r="A80" t="str">
            <v>4x28</v>
          </cell>
          <cell r="E80" t="str">
            <v>RPC</v>
          </cell>
        </row>
        <row r="81">
          <cell r="A81" t="str">
            <v>512-260B</v>
          </cell>
          <cell r="E81" t="str">
            <v>Samsung</v>
          </cell>
        </row>
        <row r="82">
          <cell r="A82" t="str">
            <v>5168N</v>
          </cell>
          <cell r="E82" t="str">
            <v>SHENICK</v>
          </cell>
        </row>
        <row r="83">
          <cell r="A83" t="str">
            <v>5200 SRD</v>
          </cell>
          <cell r="E83" t="str">
            <v>Shortel</v>
          </cell>
        </row>
        <row r="84">
          <cell r="A84" t="str">
            <v>5200G RD</v>
          </cell>
          <cell r="E84" t="str">
            <v>Sling</v>
          </cell>
        </row>
        <row r="85">
          <cell r="A85" t="str">
            <v>5268AC</v>
          </cell>
          <cell r="E85" t="str">
            <v>SmartRG</v>
          </cell>
        </row>
        <row r="86">
          <cell r="A86" t="str">
            <v>6000B</v>
          </cell>
          <cell r="E86" t="str">
            <v>Sorensen</v>
          </cell>
        </row>
        <row r="87">
          <cell r="A87" t="str">
            <v>6000C</v>
          </cell>
          <cell r="E87" t="str">
            <v>Spirent</v>
          </cell>
        </row>
        <row r="88">
          <cell r="A88" t="str">
            <v>600B</v>
          </cell>
          <cell r="E88" t="str">
            <v>Sun</v>
          </cell>
        </row>
        <row r="89">
          <cell r="A89" t="str">
            <v>6151-01</v>
          </cell>
          <cell r="E89" t="str">
            <v>Supermicro</v>
          </cell>
        </row>
        <row r="90">
          <cell r="A90" t="str">
            <v>6211-I1</v>
          </cell>
          <cell r="E90" t="str">
            <v>Surge</v>
          </cell>
        </row>
        <row r="91">
          <cell r="A91" t="str">
            <v>6211-l1</v>
          </cell>
          <cell r="E91" t="str">
            <v>Symmetricom</v>
          </cell>
        </row>
        <row r="92">
          <cell r="A92" t="str">
            <v>6216 VDSL2+Splitter</v>
          </cell>
          <cell r="E92" t="str">
            <v>Tandberg</v>
          </cell>
        </row>
        <row r="93">
          <cell r="A93" t="str">
            <v>6252-02</v>
          </cell>
          <cell r="E93" t="str">
            <v>Technicolor</v>
          </cell>
        </row>
        <row r="94">
          <cell r="A94" t="str">
            <v>6322-0</v>
          </cell>
          <cell r="E94" t="str">
            <v>Tektronix</v>
          </cell>
        </row>
        <row r="95">
          <cell r="A95" t="str">
            <v>6440-01</v>
          </cell>
          <cell r="E95" t="str">
            <v>Telebyte</v>
          </cell>
        </row>
        <row r="96">
          <cell r="A96" t="str">
            <v>6440-02</v>
          </cell>
          <cell r="E96" t="str">
            <v>Toshiba</v>
          </cell>
        </row>
        <row r="97">
          <cell r="A97" t="str">
            <v>6519-A2-NA</v>
          </cell>
          <cell r="E97" t="str">
            <v>TP-Link</v>
          </cell>
        </row>
        <row r="98">
          <cell r="A98" t="str">
            <v>6640-01</v>
          </cell>
          <cell r="E98" t="str">
            <v>TrueOnline</v>
          </cell>
        </row>
        <row r="99">
          <cell r="A99" t="str">
            <v>6660-03</v>
          </cell>
          <cell r="E99" t="str">
            <v>TTC</v>
          </cell>
        </row>
        <row r="100">
          <cell r="A100" t="str">
            <v>6729-W1-NA</v>
          </cell>
          <cell r="E100" t="str">
            <v>Valere</v>
          </cell>
        </row>
        <row r="101">
          <cell r="A101" t="str">
            <v>710G</v>
          </cell>
          <cell r="E101" t="str">
            <v>Veriwave</v>
          </cell>
        </row>
        <row r="102">
          <cell r="A102" t="str">
            <v>710GE</v>
          </cell>
          <cell r="E102" t="str">
            <v>Verizon</v>
          </cell>
        </row>
        <row r="103">
          <cell r="A103" t="str">
            <v>710GE</v>
          </cell>
          <cell r="E103" t="str">
            <v>VisionNet</v>
          </cell>
        </row>
        <row r="104">
          <cell r="A104" t="str">
            <v>710GX</v>
          </cell>
          <cell r="E104" t="str">
            <v>VSCom</v>
          </cell>
        </row>
        <row r="105">
          <cell r="A105" t="str">
            <v>711GE</v>
          </cell>
          <cell r="E105" t="str">
            <v>Vtech</v>
          </cell>
        </row>
        <row r="106">
          <cell r="A106" t="str">
            <v>711GX</v>
          </cell>
          <cell r="E106" t="str">
            <v>Xfinity</v>
          </cell>
        </row>
        <row r="107">
          <cell r="A107" t="str">
            <v>712G</v>
          </cell>
          <cell r="E107" t="str">
            <v>Zhone</v>
          </cell>
        </row>
        <row r="108">
          <cell r="A108" t="str">
            <v>712GE</v>
          </cell>
          <cell r="E108" t="str">
            <v>ZyXEL</v>
          </cell>
        </row>
        <row r="109">
          <cell r="A109" t="str">
            <v>712GX</v>
          </cell>
        </row>
        <row r="110">
          <cell r="A110" t="str">
            <v>714G</v>
          </cell>
        </row>
        <row r="111">
          <cell r="A111" t="str">
            <v>714GE</v>
          </cell>
        </row>
        <row r="112">
          <cell r="A112" t="str">
            <v>714GX</v>
          </cell>
        </row>
        <row r="113">
          <cell r="A113" t="str">
            <v>714GX</v>
          </cell>
        </row>
        <row r="114">
          <cell r="A114" t="str">
            <v>716GE</v>
          </cell>
        </row>
        <row r="115">
          <cell r="A115" t="str">
            <v>716GE</v>
          </cell>
        </row>
        <row r="116">
          <cell r="A116" t="str">
            <v>716GE-1</v>
          </cell>
        </row>
        <row r="117">
          <cell r="A117" t="str">
            <v>716GE-1 R2</v>
          </cell>
        </row>
        <row r="118">
          <cell r="A118" t="str">
            <v>717GE</v>
          </cell>
        </row>
        <row r="119">
          <cell r="A119" t="str">
            <v>717GE</v>
          </cell>
        </row>
        <row r="120">
          <cell r="A120" t="str">
            <v>717GX</v>
          </cell>
        </row>
        <row r="121">
          <cell r="A121" t="str">
            <v>7200 VXR</v>
          </cell>
        </row>
        <row r="122">
          <cell r="A122" t="str">
            <v>720G</v>
          </cell>
        </row>
        <row r="123">
          <cell r="A123" t="str">
            <v>720G</v>
          </cell>
        </row>
        <row r="124">
          <cell r="A124" t="str">
            <v>720GE</v>
          </cell>
        </row>
        <row r="125">
          <cell r="A125" t="str">
            <v>720GE</v>
          </cell>
        </row>
        <row r="126">
          <cell r="A126" t="str">
            <v>720GX</v>
          </cell>
        </row>
        <row r="127">
          <cell r="A127" t="str">
            <v>720GX</v>
          </cell>
        </row>
        <row r="128">
          <cell r="A128" t="str">
            <v>721G</v>
          </cell>
        </row>
        <row r="129">
          <cell r="A129" t="str">
            <v>721G</v>
          </cell>
        </row>
        <row r="130">
          <cell r="A130" t="str">
            <v>721GE</v>
          </cell>
        </row>
        <row r="131">
          <cell r="A131" t="str">
            <v>721GX</v>
          </cell>
        </row>
        <row r="132">
          <cell r="A132" t="str">
            <v>722G</v>
          </cell>
        </row>
        <row r="133">
          <cell r="A133" t="str">
            <v>722GE</v>
          </cell>
        </row>
        <row r="134">
          <cell r="A134" t="str">
            <v>722GX</v>
          </cell>
        </row>
        <row r="135">
          <cell r="A135" t="str">
            <v>723GE</v>
          </cell>
        </row>
        <row r="136">
          <cell r="A136" t="str">
            <v>724G</v>
          </cell>
        </row>
        <row r="137">
          <cell r="A137" t="str">
            <v>724GX</v>
          </cell>
        </row>
        <row r="138">
          <cell r="A138" t="str">
            <v>725G</v>
          </cell>
        </row>
        <row r="139">
          <cell r="A139" t="str">
            <v>725GE</v>
          </cell>
        </row>
        <row r="140">
          <cell r="A140" t="str">
            <v>725GX</v>
          </cell>
        </row>
        <row r="141">
          <cell r="A141" t="str">
            <v>726GE</v>
          </cell>
        </row>
        <row r="142">
          <cell r="A142" t="str">
            <v>726GE-1</v>
          </cell>
        </row>
        <row r="143">
          <cell r="A143" t="str">
            <v>726ge-i</v>
          </cell>
        </row>
        <row r="144">
          <cell r="A144" t="str">
            <v>727GE</v>
          </cell>
        </row>
        <row r="145">
          <cell r="A145" t="str">
            <v>740G</v>
          </cell>
        </row>
        <row r="146">
          <cell r="A146" t="str">
            <v>741GE</v>
          </cell>
        </row>
        <row r="147">
          <cell r="A147" t="str">
            <v>742GE</v>
          </cell>
        </row>
        <row r="148">
          <cell r="A148" t="str">
            <v>743GE</v>
          </cell>
        </row>
        <row r="149">
          <cell r="A149" t="str">
            <v>744GE</v>
          </cell>
        </row>
        <row r="150">
          <cell r="A150" t="str">
            <v>7450 ESS-1</v>
          </cell>
        </row>
        <row r="151">
          <cell r="A151" t="str">
            <v>7450 ESS-M10-1GB-SFP</v>
          </cell>
        </row>
        <row r="152">
          <cell r="A152" t="str">
            <v>750GL</v>
          </cell>
        </row>
        <row r="153">
          <cell r="A153" t="str">
            <v>760G</v>
          </cell>
        </row>
        <row r="154">
          <cell r="A154" t="str">
            <v>760GX</v>
          </cell>
        </row>
        <row r="155">
          <cell r="A155" t="str">
            <v>762GX</v>
          </cell>
        </row>
        <row r="156">
          <cell r="A156" t="str">
            <v>763GX</v>
          </cell>
        </row>
        <row r="157">
          <cell r="A157" t="str">
            <v>763GX-R</v>
          </cell>
        </row>
        <row r="158">
          <cell r="A158" t="str">
            <v>765G</v>
          </cell>
        </row>
        <row r="159">
          <cell r="A159" t="str">
            <v>765G-R</v>
          </cell>
        </row>
        <row r="160">
          <cell r="A160" t="str">
            <v>766GX</v>
          </cell>
        </row>
        <row r="161">
          <cell r="A161" t="str">
            <v>766GX-R</v>
          </cell>
        </row>
        <row r="162">
          <cell r="A162" t="str">
            <v>767GX</v>
          </cell>
        </row>
        <row r="163">
          <cell r="A163" t="str">
            <v>767GX-R</v>
          </cell>
        </row>
        <row r="164">
          <cell r="A164" t="str">
            <v>76XGX</v>
          </cell>
        </row>
        <row r="165">
          <cell r="A165" t="str">
            <v>7716 32x-O-AC-F</v>
          </cell>
        </row>
        <row r="166">
          <cell r="A166" t="str">
            <v>7800TNR2</v>
          </cell>
        </row>
        <row r="167">
          <cell r="A167" t="str">
            <v>7XXGE</v>
          </cell>
        </row>
        <row r="168">
          <cell r="A168" t="str">
            <v>801F</v>
          </cell>
        </row>
        <row r="169">
          <cell r="A169" t="str">
            <v>801FB</v>
          </cell>
        </row>
        <row r="170">
          <cell r="A170" t="str">
            <v>801F-P</v>
          </cell>
        </row>
        <row r="171">
          <cell r="A171" t="str">
            <v>801G</v>
          </cell>
        </row>
        <row r="172">
          <cell r="A172" t="str">
            <v>801GV2</v>
          </cell>
        </row>
        <row r="173">
          <cell r="A173" t="str">
            <v>801XGS</v>
          </cell>
        </row>
        <row r="174">
          <cell r="A174" t="str">
            <v>803G</v>
          </cell>
        </row>
        <row r="175">
          <cell r="A175" t="str">
            <v>803Gv2</v>
          </cell>
        </row>
        <row r="176">
          <cell r="A176" t="str">
            <v>8114G</v>
          </cell>
        </row>
        <row r="177">
          <cell r="A177" t="str">
            <v>8114G-2</v>
          </cell>
        </row>
        <row r="178">
          <cell r="A178" t="str">
            <v>811NG</v>
          </cell>
        </row>
        <row r="179">
          <cell r="A179" t="str">
            <v>812G</v>
          </cell>
        </row>
        <row r="180">
          <cell r="A180" t="str">
            <v>812G-1</v>
          </cell>
        </row>
        <row r="181">
          <cell r="A181" t="str">
            <v>812G-2</v>
          </cell>
        </row>
        <row r="182">
          <cell r="A182" t="str">
            <v>812GV2</v>
          </cell>
        </row>
        <row r="183">
          <cell r="A183" t="str">
            <v>812NG</v>
          </cell>
        </row>
        <row r="184">
          <cell r="A184" t="str">
            <v>812NG-V</v>
          </cell>
        </row>
        <row r="185">
          <cell r="A185" t="str">
            <v>812XGS</v>
          </cell>
        </row>
        <row r="186">
          <cell r="A186" t="str">
            <v>813-2</v>
          </cell>
        </row>
        <row r="187">
          <cell r="A187" t="str">
            <v>813G</v>
          </cell>
        </row>
        <row r="188">
          <cell r="A188" t="str">
            <v>813G-1</v>
          </cell>
        </row>
        <row r="189">
          <cell r="A189" t="str">
            <v>813G-2</v>
          </cell>
        </row>
        <row r="190">
          <cell r="A190" t="str">
            <v>813Gv2-1</v>
          </cell>
        </row>
        <row r="191">
          <cell r="A191" t="str">
            <v>818G</v>
          </cell>
        </row>
        <row r="192">
          <cell r="A192" t="str">
            <v>823G-1</v>
          </cell>
        </row>
        <row r="193">
          <cell r="A193" t="str">
            <v>823G-2</v>
          </cell>
        </row>
        <row r="194">
          <cell r="A194" t="str">
            <v>826GE</v>
          </cell>
        </row>
        <row r="195">
          <cell r="A195" t="str">
            <v>836 GE</v>
          </cell>
        </row>
        <row r="196">
          <cell r="A196" t="str">
            <v>836GE</v>
          </cell>
        </row>
        <row r="197">
          <cell r="A197" t="str">
            <v>836GE RSG</v>
          </cell>
        </row>
        <row r="198">
          <cell r="A198" t="str">
            <v>844E</v>
          </cell>
        </row>
        <row r="199">
          <cell r="A199" t="str">
            <v>844F</v>
          </cell>
        </row>
        <row r="200">
          <cell r="A200" t="str">
            <v>844F-1</v>
          </cell>
        </row>
        <row r="201">
          <cell r="A201" t="str">
            <v>844FB</v>
          </cell>
        </row>
        <row r="202">
          <cell r="A202" t="str">
            <v>844FB-1</v>
          </cell>
        </row>
        <row r="203">
          <cell r="A203" t="str">
            <v>844G</v>
          </cell>
        </row>
        <row r="204">
          <cell r="A204" t="str">
            <v>844G1</v>
          </cell>
        </row>
        <row r="205">
          <cell r="A205" t="str">
            <v>844G-1</v>
          </cell>
        </row>
        <row r="206">
          <cell r="A206" t="str">
            <v>844G-2</v>
          </cell>
        </row>
        <row r="207">
          <cell r="A207" t="str">
            <v>844GE</v>
          </cell>
        </row>
        <row r="208">
          <cell r="A208" t="str">
            <v>844GE-1</v>
          </cell>
        </row>
        <row r="209">
          <cell r="A209" t="str">
            <v>844GE-2</v>
          </cell>
        </row>
        <row r="210">
          <cell r="A210" t="str">
            <v>844GE-4</v>
          </cell>
        </row>
        <row r="211">
          <cell r="A211" t="str">
            <v>854G</v>
          </cell>
        </row>
        <row r="212">
          <cell r="A212" t="str">
            <v>854G-1</v>
          </cell>
        </row>
        <row r="213">
          <cell r="A213" t="str">
            <v>854G-2</v>
          </cell>
        </row>
        <row r="214">
          <cell r="A214" t="str">
            <v>854G-3</v>
          </cell>
        </row>
        <row r="215">
          <cell r="A215" t="str">
            <v>862NG-V</v>
          </cell>
        </row>
        <row r="216">
          <cell r="A216" t="str">
            <v>882NG-V</v>
          </cell>
        </row>
        <row r="217">
          <cell r="A217" t="str">
            <v>882NG-V-B</v>
          </cell>
        </row>
        <row r="218">
          <cell r="A218" t="str">
            <v>882NG-V-V</v>
          </cell>
        </row>
        <row r="219">
          <cell r="A219" t="str">
            <v>8920AC</v>
          </cell>
        </row>
        <row r="220">
          <cell r="A220" t="str">
            <v>8920NE</v>
          </cell>
        </row>
        <row r="221">
          <cell r="A221" t="str">
            <v>8AA39795-DC1D1351+12v</v>
          </cell>
        </row>
        <row r="222">
          <cell r="A222" t="str">
            <v>8AA39795-DC1D1351-48</v>
          </cell>
        </row>
        <row r="223">
          <cell r="A223" t="str">
            <v>A903-RSPA-BLANK</v>
          </cell>
        </row>
        <row r="224">
          <cell r="A224" t="str">
            <v>A9K-40GE-E</v>
          </cell>
        </row>
        <row r="225">
          <cell r="A225" t="str">
            <v>A9K-M0D80-TR</v>
          </cell>
        </row>
        <row r="226">
          <cell r="A226" t="str">
            <v>A9K-MPA-2X40GE</v>
          </cell>
        </row>
        <row r="227">
          <cell r="A227" t="str">
            <v>A9K-MPA-4x10GE</v>
          </cell>
        </row>
        <row r="228">
          <cell r="A228" t="str">
            <v>A9K-RSP440-TR</v>
          </cell>
        </row>
        <row r="229">
          <cell r="A229" t="str">
            <v>Abacus 100</v>
          </cell>
        </row>
        <row r="230">
          <cell r="A230" t="str">
            <v>AC-1304</v>
          </cell>
        </row>
        <row r="231">
          <cell r="A231" t="str">
            <v>ACC-2010A</v>
          </cell>
        </row>
        <row r="232">
          <cell r="A232" t="str">
            <v>ACC-2090B</v>
          </cell>
        </row>
        <row r="233">
          <cell r="A233" t="str">
            <v>ACO</v>
          </cell>
        </row>
        <row r="234">
          <cell r="A234" t="str">
            <v>ADB 2721W</v>
          </cell>
        </row>
        <row r="235">
          <cell r="A235" t="str">
            <v>ADB-2721WX</v>
          </cell>
        </row>
        <row r="236">
          <cell r="A236" t="str">
            <v>ADB-3721WN</v>
          </cell>
        </row>
        <row r="237">
          <cell r="A237" t="str">
            <v>ADB-3800W</v>
          </cell>
        </row>
        <row r="238">
          <cell r="A238" t="str">
            <v>ADIB01019IMLS</v>
          </cell>
        </row>
        <row r="239">
          <cell r="A239" t="str">
            <v>ADSL2 2200</v>
          </cell>
        </row>
        <row r="240">
          <cell r="A240" t="str">
            <v>ADSL2-24</v>
          </cell>
        </row>
        <row r="241">
          <cell r="A241" t="str">
            <v>ADSL2-24A</v>
          </cell>
        </row>
        <row r="242">
          <cell r="A242" t="str">
            <v>ADSL-24</v>
          </cell>
        </row>
        <row r="243">
          <cell r="A243" t="str">
            <v>AK622RU</v>
          </cell>
        </row>
        <row r="244">
          <cell r="A244" t="str">
            <v>AK624RU</v>
          </cell>
        </row>
        <row r="245">
          <cell r="A245" t="str">
            <v>AM7</v>
          </cell>
        </row>
        <row r="246">
          <cell r="A246" t="str">
            <v>AMP</v>
          </cell>
        </row>
        <row r="247">
          <cell r="A247" t="str">
            <v>App9015S</v>
          </cell>
        </row>
        <row r="248">
          <cell r="A248" t="str">
            <v>AR-5312u</v>
          </cell>
        </row>
        <row r="249">
          <cell r="A249" t="str">
            <v>AR-5381u</v>
          </cell>
        </row>
        <row r="250">
          <cell r="A250" t="str">
            <v>ASA 5510</v>
          </cell>
        </row>
        <row r="251">
          <cell r="A251" t="str">
            <v>ASM3001</v>
          </cell>
        </row>
        <row r="252">
          <cell r="A252" t="str">
            <v>ASR 9000</v>
          </cell>
        </row>
        <row r="253">
          <cell r="A253" t="str">
            <v>ASR-903</v>
          </cell>
        </row>
        <row r="254">
          <cell r="A254" t="str">
            <v>ATP</v>
          </cell>
        </row>
        <row r="255">
          <cell r="A255" t="str">
            <v>B6-001</v>
          </cell>
        </row>
        <row r="256">
          <cell r="A256" t="str">
            <v>B6-006</v>
          </cell>
        </row>
        <row r="257">
          <cell r="A257" t="str">
            <v>B6-012</v>
          </cell>
        </row>
        <row r="258">
          <cell r="A258" t="str">
            <v>B6-012i</v>
          </cell>
        </row>
        <row r="259">
          <cell r="A259" t="str">
            <v>B6-150</v>
          </cell>
        </row>
        <row r="260">
          <cell r="A260" t="str">
            <v>B6-152</v>
          </cell>
        </row>
        <row r="261">
          <cell r="A261" t="str">
            <v>B6-214</v>
          </cell>
        </row>
        <row r="262">
          <cell r="A262" t="str">
            <v>B6-216</v>
          </cell>
        </row>
        <row r="263">
          <cell r="A263" t="str">
            <v>B6-252</v>
          </cell>
        </row>
        <row r="264">
          <cell r="A264" t="str">
            <v>B6256</v>
          </cell>
        </row>
        <row r="265">
          <cell r="A265" t="str">
            <v>B6-256</v>
          </cell>
        </row>
        <row r="266">
          <cell r="A266" t="str">
            <v>B6-316</v>
          </cell>
        </row>
        <row r="267">
          <cell r="A267" t="str">
            <v>B6-318</v>
          </cell>
        </row>
        <row r="268">
          <cell r="A268" t="str">
            <v>B6-322</v>
          </cell>
        </row>
        <row r="269">
          <cell r="A269" t="str">
            <v>B6-440</v>
          </cell>
        </row>
        <row r="270">
          <cell r="A270" t="str">
            <v>B6-450</v>
          </cell>
        </row>
        <row r="271">
          <cell r="A271" t="str">
            <v>B6-452</v>
          </cell>
        </row>
        <row r="272">
          <cell r="A272" t="str">
            <v>B6-640</v>
          </cell>
        </row>
        <row r="273">
          <cell r="A273" t="str">
            <v>B6-660</v>
          </cell>
        </row>
        <row r="274">
          <cell r="A274" t="str">
            <v>BCM968580XREF</v>
          </cell>
        </row>
        <row r="275">
          <cell r="A275" t="str">
            <v>BFL901123</v>
          </cell>
        </row>
        <row r="276">
          <cell r="A276" t="str">
            <v>BFOCUS MODEM</v>
          </cell>
        </row>
        <row r="277">
          <cell r="A277" t="str">
            <v>B-FOCuS O-4G2PW1R</v>
          </cell>
        </row>
        <row r="278">
          <cell r="A278" t="str">
            <v>BLC 6312</v>
          </cell>
        </row>
        <row r="279">
          <cell r="A279" t="str">
            <v>BLC 6314</v>
          </cell>
        </row>
        <row r="280">
          <cell r="A280" t="str">
            <v>BLC6001</v>
          </cell>
        </row>
        <row r="281">
          <cell r="A281" t="str">
            <v>BLC6006</v>
          </cell>
        </row>
        <row r="282">
          <cell r="A282" t="str">
            <v>BLC6012</v>
          </cell>
        </row>
        <row r="283">
          <cell r="A283" t="str">
            <v>BLC612</v>
          </cell>
        </row>
        <row r="284">
          <cell r="A284" t="str">
            <v>BLM 1500</v>
          </cell>
        </row>
        <row r="285">
          <cell r="A285" t="str">
            <v>BLM1500</v>
          </cell>
        </row>
        <row r="286">
          <cell r="A286" t="str">
            <v>BVM8P10DRA</v>
          </cell>
        </row>
        <row r="287">
          <cell r="A287" t="str">
            <v>C1000A</v>
          </cell>
        </row>
        <row r="288">
          <cell r="A288" t="str">
            <v>C1000Z</v>
          </cell>
        </row>
        <row r="289">
          <cell r="A289" t="str">
            <v>C1004W</v>
          </cell>
        </row>
        <row r="290">
          <cell r="A290" t="str">
            <v>C100W</v>
          </cell>
        </row>
        <row r="291">
          <cell r="A291" t="str">
            <v>C1100T</v>
          </cell>
        </row>
        <row r="292">
          <cell r="A292" t="str">
            <v>C1100Z</v>
          </cell>
        </row>
        <row r="293">
          <cell r="A293" t="str">
            <v>C1900A</v>
          </cell>
        </row>
        <row r="294">
          <cell r="A294" t="str">
            <v>C2000A</v>
          </cell>
        </row>
        <row r="295">
          <cell r="A295" t="str">
            <v>C2000T</v>
          </cell>
        </row>
        <row r="296">
          <cell r="A296" t="str">
            <v>C200T</v>
          </cell>
        </row>
        <row r="297">
          <cell r="A297" t="str">
            <v>C2100T</v>
          </cell>
        </row>
        <row r="298">
          <cell r="A298" t="str">
            <v>C2100Z</v>
          </cell>
        </row>
        <row r="299">
          <cell r="A299" t="str">
            <v>C210T</v>
          </cell>
        </row>
        <row r="300">
          <cell r="A300" t="str">
            <v>C3KX-NM-10G</v>
          </cell>
        </row>
        <row r="301">
          <cell r="A301" t="str">
            <v>C6807-XL</v>
          </cell>
        </row>
        <row r="302">
          <cell r="A302" t="str">
            <v>C7</v>
          </cell>
        </row>
        <row r="303">
          <cell r="A303" t="str">
            <v>C7-10</v>
          </cell>
        </row>
        <row r="304">
          <cell r="A304" t="str">
            <v>C7-20</v>
          </cell>
        </row>
        <row r="305">
          <cell r="A305" t="str">
            <v>C7-20c</v>
          </cell>
        </row>
        <row r="306">
          <cell r="A306" t="str">
            <v>C844G</v>
          </cell>
        </row>
        <row r="307">
          <cell r="A307" t="str">
            <v>CGNM-2250</v>
          </cell>
        </row>
        <row r="308">
          <cell r="A308" t="str">
            <v>CHS-11U</v>
          </cell>
        </row>
        <row r="309">
          <cell r="A309" t="str">
            <v>CHS-3U</v>
          </cell>
        </row>
        <row r="310">
          <cell r="A310" t="str">
            <v>CIS430-MC</v>
          </cell>
        </row>
        <row r="311">
          <cell r="A311" t="str">
            <v>CLX3001</v>
          </cell>
        </row>
        <row r="312">
          <cell r="A312" t="str">
            <v>CM-1G-D12</v>
          </cell>
        </row>
        <row r="313">
          <cell r="A313" t="str">
            <v>COMBO2-24</v>
          </cell>
        </row>
        <row r="314">
          <cell r="A314" t="str">
            <v>COMBO2-24A</v>
          </cell>
        </row>
        <row r="315">
          <cell r="A315" t="str">
            <v>COMBO2-24B</v>
          </cell>
        </row>
        <row r="316">
          <cell r="A316" t="str">
            <v>COMBO2-24D</v>
          </cell>
        </row>
        <row r="317">
          <cell r="A317" t="str">
            <v>COMBO2-24V</v>
          </cell>
        </row>
        <row r="318">
          <cell r="A318" t="str">
            <v>Corsair</v>
          </cell>
        </row>
        <row r="319">
          <cell r="A319" t="str">
            <v>CPR-2001B</v>
          </cell>
        </row>
        <row r="320">
          <cell r="A320" t="str">
            <v>CRS-A</v>
          </cell>
        </row>
        <row r="321">
          <cell r="A321" t="str">
            <v>CS6619-15</v>
          </cell>
        </row>
        <row r="322">
          <cell r="A322" t="str">
            <v>CS6619-16</v>
          </cell>
        </row>
        <row r="323">
          <cell r="A323" t="str">
            <v>CS6719</v>
          </cell>
        </row>
        <row r="324">
          <cell r="A324" t="str">
            <v>CSE-512-260B</v>
          </cell>
        </row>
        <row r="325">
          <cell r="A325" t="str">
            <v>CT-5071T</v>
          </cell>
        </row>
        <row r="326">
          <cell r="A326" t="str">
            <v>CT5361T</v>
          </cell>
        </row>
        <row r="327">
          <cell r="A327" t="str">
            <v>CT-5361T</v>
          </cell>
        </row>
        <row r="328">
          <cell r="A328" t="str">
            <v>CT-5363</v>
          </cell>
        </row>
        <row r="329">
          <cell r="A329" t="str">
            <v>CT-5372</v>
          </cell>
        </row>
        <row r="330">
          <cell r="A330" t="str">
            <v>CT-5374</v>
          </cell>
        </row>
        <row r="331">
          <cell r="A331" t="str">
            <v>CT-5375</v>
          </cell>
        </row>
        <row r="332">
          <cell r="A332" t="str">
            <v>CT-5376</v>
          </cell>
        </row>
        <row r="333">
          <cell r="A333" t="str">
            <v>CT-5377</v>
          </cell>
        </row>
        <row r="334">
          <cell r="A334" t="str">
            <v>CT-5378</v>
          </cell>
        </row>
        <row r="335">
          <cell r="A335" t="str">
            <v>CT-5379</v>
          </cell>
        </row>
        <row r="336">
          <cell r="A336" t="str">
            <v>CT-5380</v>
          </cell>
        </row>
        <row r="337">
          <cell r="A337" t="str">
            <v>CT-5386</v>
          </cell>
        </row>
        <row r="338">
          <cell r="A338" t="str">
            <v>CT-5387</v>
          </cell>
        </row>
        <row r="339">
          <cell r="A339" t="str">
            <v>CT-5388</v>
          </cell>
        </row>
        <row r="340">
          <cell r="A340" t="str">
            <v>CT-5389</v>
          </cell>
        </row>
        <row r="341">
          <cell r="A341" t="str">
            <v>CT-5390</v>
          </cell>
        </row>
        <row r="342">
          <cell r="A342" t="str">
            <v>CT-5391</v>
          </cell>
        </row>
        <row r="343">
          <cell r="A343" t="str">
            <v>CT-5392</v>
          </cell>
        </row>
        <row r="344">
          <cell r="A344" t="str">
            <v>CT-5393</v>
          </cell>
        </row>
        <row r="345">
          <cell r="A345" t="str">
            <v>CT-5394</v>
          </cell>
        </row>
        <row r="346">
          <cell r="A346" t="str">
            <v>CT-5395</v>
          </cell>
        </row>
        <row r="347">
          <cell r="A347" t="str">
            <v>CT-5396</v>
          </cell>
        </row>
        <row r="348">
          <cell r="A348" t="str">
            <v>CT-5397</v>
          </cell>
        </row>
        <row r="349">
          <cell r="A349" t="str">
            <v>CT-5621T</v>
          </cell>
        </row>
        <row r="350">
          <cell r="A350" t="str">
            <v>CV-10C-S8</v>
          </cell>
        </row>
        <row r="351">
          <cell r="A351" t="str">
            <v>CV10G58</v>
          </cell>
        </row>
        <row r="352">
          <cell r="A352" t="str">
            <v>CV-10G-S2</v>
          </cell>
        </row>
        <row r="353">
          <cell r="A353" t="str">
            <v>CV-10G-S8</v>
          </cell>
        </row>
        <row r="354">
          <cell r="A354" t="str">
            <v>CV-10G-SB</v>
          </cell>
        </row>
        <row r="355">
          <cell r="A355" t="str">
            <v>CXCM-1+</v>
          </cell>
        </row>
        <row r="356">
          <cell r="A356" t="str">
            <v>D21-12TW</v>
          </cell>
        </row>
        <row r="357">
          <cell r="A357" t="str">
            <v>Dell Power Edge R320</v>
          </cell>
        </row>
        <row r="358">
          <cell r="A358" t="str">
            <v>Dell Power Edge R620</v>
          </cell>
        </row>
        <row r="359">
          <cell r="A359" t="str">
            <v>Dell Power Edge R710</v>
          </cell>
        </row>
        <row r="360">
          <cell r="A360" t="str">
            <v>Dell Srvr</v>
          </cell>
        </row>
        <row r="361">
          <cell r="A361" t="str">
            <v>DES-1228</v>
          </cell>
        </row>
        <row r="362">
          <cell r="A362" t="str">
            <v>DG1670</v>
          </cell>
        </row>
        <row r="363">
          <cell r="A363" t="str">
            <v>DG1670A</v>
          </cell>
        </row>
        <row r="364">
          <cell r="A364" t="str">
            <v>DG247</v>
          </cell>
        </row>
        <row r="365">
          <cell r="A365" t="str">
            <v>DG2470</v>
          </cell>
        </row>
        <row r="366">
          <cell r="A366" t="str">
            <v>DG860P2</v>
          </cell>
        </row>
        <row r="367">
          <cell r="A367" t="str">
            <v>DIR-866L</v>
          </cell>
        </row>
        <row r="368">
          <cell r="A368" t="str">
            <v>DL-red</v>
          </cell>
        </row>
        <row r="369">
          <cell r="A369" t="str">
            <v>DLS 410</v>
          </cell>
        </row>
        <row r="370">
          <cell r="A370" t="str">
            <v>DLS 5405</v>
          </cell>
        </row>
        <row r="371">
          <cell r="A371" t="str">
            <v>DLS 5500</v>
          </cell>
        </row>
        <row r="372">
          <cell r="A372" t="str">
            <v>DLS 5800</v>
          </cell>
        </row>
        <row r="373">
          <cell r="A373" t="str">
            <v>DLS 8130</v>
          </cell>
        </row>
        <row r="374">
          <cell r="A374" t="str">
            <v>DPE-1950</v>
          </cell>
        </row>
        <row r="375">
          <cell r="A375" t="str">
            <v>DPE-R610</v>
          </cell>
        </row>
        <row r="376">
          <cell r="A376" t="str">
            <v>DPE-R620xd</v>
          </cell>
        </row>
        <row r="377">
          <cell r="A377" t="str">
            <v>DPE-R630</v>
          </cell>
        </row>
        <row r="378">
          <cell r="A378" t="str">
            <v>DPE-R720</v>
          </cell>
        </row>
        <row r="379">
          <cell r="A379" t="str">
            <v>DS0 DP-6</v>
          </cell>
        </row>
        <row r="380">
          <cell r="A380" t="str">
            <v>DS104</v>
          </cell>
        </row>
        <row r="381">
          <cell r="A381" t="str">
            <v>DS1-12</v>
          </cell>
        </row>
        <row r="382">
          <cell r="A382" t="str">
            <v>DS1-12 PWE</v>
          </cell>
        </row>
        <row r="383">
          <cell r="A383" t="str">
            <v>DS1A-12</v>
          </cell>
        </row>
        <row r="384">
          <cell r="A384" t="str">
            <v>DS3/EC1-12s</v>
          </cell>
        </row>
        <row r="385">
          <cell r="A385" t="str">
            <v>DS3-12p</v>
          </cell>
        </row>
        <row r="386">
          <cell r="A386" t="str">
            <v>DS3-4P</v>
          </cell>
        </row>
        <row r="387">
          <cell r="A387" t="str">
            <v>DS3E-4P</v>
          </cell>
        </row>
        <row r="388">
          <cell r="A388" t="str">
            <v>DSL-2740B</v>
          </cell>
        </row>
        <row r="389">
          <cell r="A389" t="str">
            <v>DX2-100G</v>
          </cell>
        </row>
        <row r="390">
          <cell r="A390" t="str">
            <v>DX2-100GO-R8</v>
          </cell>
        </row>
        <row r="391">
          <cell r="A391" t="str">
            <v>DX2-100GO-T8</v>
          </cell>
        </row>
        <row r="392">
          <cell r="A392" t="str">
            <v>DX2-40G-Q24</v>
          </cell>
        </row>
        <row r="393">
          <cell r="A393" t="str">
            <v>DX2-40G-Q8</v>
          </cell>
        </row>
        <row r="394">
          <cell r="A394" t="str">
            <v>E07S</v>
          </cell>
        </row>
        <row r="395">
          <cell r="A395" t="str">
            <v>E2000</v>
          </cell>
        </row>
        <row r="396">
          <cell r="A396" t="str">
            <v>E24</v>
          </cell>
        </row>
        <row r="397">
          <cell r="A397" t="str">
            <v>E28</v>
          </cell>
        </row>
        <row r="398">
          <cell r="A398" t="str">
            <v>E3</v>
          </cell>
        </row>
        <row r="399">
          <cell r="A399" t="str">
            <v>E3-12/E3-12C</v>
          </cell>
        </row>
        <row r="400">
          <cell r="A400" t="str">
            <v>E3-12C</v>
          </cell>
        </row>
        <row r="401">
          <cell r="A401" t="str">
            <v>E3-12C Remote Pwr.</v>
          </cell>
        </row>
        <row r="402">
          <cell r="A402" t="str">
            <v>E3-16F</v>
          </cell>
        </row>
        <row r="403">
          <cell r="A403" t="str">
            <v>E3-16FI</v>
          </cell>
        </row>
        <row r="404">
          <cell r="A404" t="str">
            <v>E3-2</v>
          </cell>
        </row>
        <row r="405">
          <cell r="A405" t="str">
            <v>E3-2 GPON</v>
          </cell>
        </row>
        <row r="406">
          <cell r="A406" t="str">
            <v>E3-2E</v>
          </cell>
        </row>
        <row r="407">
          <cell r="A407" t="str">
            <v>E3-48</v>
          </cell>
        </row>
        <row r="408">
          <cell r="A408" t="str">
            <v>E3-48 AC Pwr., 4x 1GE/2.5GE &amp; 2x 10GE</v>
          </cell>
        </row>
        <row r="409">
          <cell r="A409" t="str">
            <v>E3-48/E3-48C</v>
          </cell>
        </row>
        <row r="410">
          <cell r="A410" t="str">
            <v>E3-48C</v>
          </cell>
        </row>
        <row r="411">
          <cell r="A411" t="str">
            <v>E3-48C R2</v>
          </cell>
        </row>
        <row r="412">
          <cell r="A412" t="str">
            <v>E3-48F</v>
          </cell>
        </row>
        <row r="413">
          <cell r="A413" t="str">
            <v>E3-8G</v>
          </cell>
        </row>
        <row r="414">
          <cell r="A414" t="str">
            <v>E3-VCP 192</v>
          </cell>
        </row>
        <row r="415">
          <cell r="A415" t="str">
            <v>E3-VCP-192</v>
          </cell>
        </row>
        <row r="416">
          <cell r="A416" t="str">
            <v>E5</v>
          </cell>
        </row>
        <row r="417">
          <cell r="A417" t="str">
            <v>E5-110</v>
          </cell>
        </row>
        <row r="418">
          <cell r="A418" t="str">
            <v>E5-111</v>
          </cell>
        </row>
        <row r="419">
          <cell r="A419" t="str">
            <v>E5-120</v>
          </cell>
        </row>
        <row r="420">
          <cell r="A420" t="str">
            <v>E5-121</v>
          </cell>
        </row>
        <row r="421">
          <cell r="A421" t="str">
            <v>E5-16F</v>
          </cell>
        </row>
        <row r="422">
          <cell r="A422" t="str">
            <v>E5-216F</v>
          </cell>
        </row>
        <row r="423">
          <cell r="A423" t="str">
            <v>E5-216FF</v>
          </cell>
        </row>
        <row r="424">
          <cell r="A424" t="str">
            <v>E5-306</v>
          </cell>
        </row>
        <row r="425">
          <cell r="A425" t="str">
            <v>E5-308</v>
          </cell>
        </row>
        <row r="426">
          <cell r="A426" t="str">
            <v>E5-312</v>
          </cell>
        </row>
        <row r="427">
          <cell r="A427" t="str">
            <v>E5-400</v>
          </cell>
        </row>
        <row r="428">
          <cell r="A428" t="str">
            <v>E5-48</v>
          </cell>
        </row>
        <row r="429">
          <cell r="A429" t="str">
            <v xml:space="preserve">E5-48 </v>
          </cell>
        </row>
        <row r="430">
          <cell r="A430" t="str">
            <v>E5-48/E5-48C</v>
          </cell>
        </row>
        <row r="431">
          <cell r="A431" t="str">
            <v>E5-48C</v>
          </cell>
        </row>
        <row r="432">
          <cell r="A432" t="str">
            <v>E5-520</v>
          </cell>
        </row>
        <row r="433">
          <cell r="A433" t="str">
            <v>E5520DC</v>
          </cell>
        </row>
        <row r="434">
          <cell r="A434" t="str">
            <v>E5-520DC</v>
          </cell>
        </row>
        <row r="435">
          <cell r="A435" t="str">
            <v>E7 10GE-4s</v>
          </cell>
        </row>
        <row r="436">
          <cell r="A436" t="str">
            <v>E7 GPON-4</v>
          </cell>
        </row>
        <row r="437">
          <cell r="A437" t="str">
            <v>E7-2</v>
          </cell>
        </row>
        <row r="438">
          <cell r="A438" t="str">
            <v>E7-2 GPON-4 r2</v>
          </cell>
        </row>
        <row r="439">
          <cell r="A439" t="str">
            <v>E7-2 VCP-192</v>
          </cell>
        </row>
        <row r="440">
          <cell r="A440" t="str">
            <v>E7-2 VCP-384</v>
          </cell>
        </row>
        <row r="441">
          <cell r="A441" t="str">
            <v>E7-2 VDSL2-48</v>
          </cell>
        </row>
        <row r="442">
          <cell r="A442" t="str">
            <v>E7-2 VDSL2-48 r2</v>
          </cell>
        </row>
        <row r="443">
          <cell r="A443" t="str">
            <v>E7-2 VDSL2-48C</v>
          </cell>
        </row>
        <row r="444">
          <cell r="A444" t="str">
            <v>E7-2 VDSL2-48C r2</v>
          </cell>
        </row>
        <row r="445">
          <cell r="A445" t="str">
            <v>E7-2 VDSL2-48D</v>
          </cell>
        </row>
        <row r="446">
          <cell r="A446" t="str">
            <v>E7-2 VDSL2-48D r2</v>
          </cell>
        </row>
        <row r="447">
          <cell r="A447" t="str">
            <v>E7-20</v>
          </cell>
        </row>
        <row r="448">
          <cell r="A448" t="str">
            <v>E88551</v>
          </cell>
        </row>
        <row r="449">
          <cell r="A449" t="str">
            <v>E9-2</v>
          </cell>
        </row>
        <row r="450">
          <cell r="A450" t="str">
            <v>ECS8116</v>
          </cell>
        </row>
        <row r="451">
          <cell r="A451" t="str">
            <v>ECS8116A</v>
          </cell>
        </row>
        <row r="452">
          <cell r="A452" t="str">
            <v>ECS8132</v>
          </cell>
        </row>
        <row r="453">
          <cell r="A453" t="str">
            <v>EDM-1003B</v>
          </cell>
        </row>
        <row r="454">
          <cell r="A454" t="str">
            <v>EDM-2003B</v>
          </cell>
        </row>
        <row r="455">
          <cell r="A455" t="str">
            <v>EDW</v>
          </cell>
        </row>
        <row r="456">
          <cell r="A456" t="str">
            <v>EGW</v>
          </cell>
        </row>
        <row r="457">
          <cell r="A457" t="str">
            <v>ELeal001</v>
          </cell>
        </row>
        <row r="458">
          <cell r="A458" t="str">
            <v>EMG2306-R10A</v>
          </cell>
        </row>
        <row r="459">
          <cell r="A459" t="str">
            <v>EMG2926-Q10A</v>
          </cell>
        </row>
        <row r="460">
          <cell r="A460" t="str">
            <v>EN108</v>
          </cell>
        </row>
        <row r="461">
          <cell r="A461" t="str">
            <v>ES-111</v>
          </cell>
        </row>
        <row r="462">
          <cell r="A462" t="str">
            <v>ETAP-5306</v>
          </cell>
        </row>
        <row r="463">
          <cell r="A463" t="str">
            <v>ETS32PR</v>
          </cell>
        </row>
        <row r="464">
          <cell r="A464" t="str">
            <v>EX SFF CHASIS</v>
          </cell>
        </row>
        <row r="465">
          <cell r="A465" t="str">
            <v>EX-8GG</v>
          </cell>
        </row>
        <row r="466">
          <cell r="A466" t="str">
            <v>EX-AGG</v>
          </cell>
        </row>
        <row r="467">
          <cell r="A467" t="str">
            <v>EX-GPON</v>
          </cell>
        </row>
        <row r="468">
          <cell r="A468" t="str">
            <v>EZXS55W</v>
          </cell>
        </row>
        <row r="469">
          <cell r="A469" t="str">
            <v>F1DA116Z</v>
          </cell>
        </row>
        <row r="470">
          <cell r="A470" t="str">
            <v>F5</v>
          </cell>
        </row>
        <row r="471">
          <cell r="A471" t="str">
            <v>FAB3</v>
          </cell>
        </row>
        <row r="472">
          <cell r="A472" t="str">
            <v>FAIL ACTIVE STBY</v>
          </cell>
        </row>
        <row r="473">
          <cell r="A473" t="str">
            <v>FBR-2001B</v>
          </cell>
        </row>
        <row r="474">
          <cell r="A474" t="str">
            <v>FE-12S</v>
          </cell>
        </row>
        <row r="475">
          <cell r="A475" t="str">
            <v>FIS</v>
          </cell>
        </row>
        <row r="476">
          <cell r="A476" t="str">
            <v>Fortissimo</v>
          </cell>
        </row>
        <row r="477">
          <cell r="A477" t="str">
            <v>FP6A/UB/MAC/OPT</v>
          </cell>
        </row>
        <row r="478">
          <cell r="A478" t="str">
            <v>FR1000Z</v>
          </cell>
        </row>
        <row r="479">
          <cell r="A479" t="str">
            <v>FS-105</v>
          </cell>
        </row>
        <row r="480">
          <cell r="A480" t="str">
            <v>FX-10G-C8</v>
          </cell>
        </row>
        <row r="481">
          <cell r="A481" t="str">
            <v>FX2-100GO-P4</v>
          </cell>
        </row>
        <row r="482">
          <cell r="A482" t="str">
            <v>FX2-10G-Q2</v>
          </cell>
        </row>
        <row r="483">
          <cell r="A483" t="str">
            <v>FX2-10G-Q3</v>
          </cell>
        </row>
        <row r="484">
          <cell r="A484" t="str">
            <v>FX2-10G-S12</v>
          </cell>
        </row>
        <row r="485">
          <cell r="A485" t="str">
            <v>FX2-10G-S8</v>
          </cell>
        </row>
        <row r="486">
          <cell r="A486" t="str">
            <v>FX2-1G-S12</v>
          </cell>
        </row>
        <row r="487">
          <cell r="A487" t="str">
            <v>FX2-1G-S16</v>
          </cell>
        </row>
        <row r="488">
          <cell r="A488" t="str">
            <v>FX2-40G-Q3</v>
          </cell>
        </row>
        <row r="489">
          <cell r="A489" t="str">
            <v>FX2-40G-Q5</v>
          </cell>
        </row>
        <row r="490">
          <cell r="A490" t="str">
            <v>G28</v>
          </cell>
        </row>
        <row r="491">
          <cell r="A491" t="str">
            <v>G-28C3</v>
          </cell>
        </row>
        <row r="492">
          <cell r="A492" t="str">
            <v>G6-100-NA</v>
          </cell>
        </row>
        <row r="493">
          <cell r="A493" t="str">
            <v>G7</v>
          </cell>
        </row>
        <row r="494">
          <cell r="A494" t="str">
            <v>G-93RG5</v>
          </cell>
        </row>
        <row r="495">
          <cell r="A495" t="str">
            <v>GE</v>
          </cell>
        </row>
        <row r="496">
          <cell r="A496" t="str">
            <v>GE-12</v>
          </cell>
        </row>
        <row r="497">
          <cell r="A497" t="str">
            <v>GE-24</v>
          </cell>
        </row>
        <row r="498">
          <cell r="A498" t="str">
            <v>GE-24 r2</v>
          </cell>
        </row>
        <row r="499">
          <cell r="A499" t="str">
            <v>GE-24x</v>
          </cell>
        </row>
        <row r="500">
          <cell r="A500" t="str">
            <v>GE-2E</v>
          </cell>
        </row>
        <row r="501">
          <cell r="A501" t="str">
            <v>GE-2P</v>
          </cell>
        </row>
        <row r="502">
          <cell r="A502" t="str">
            <v>GE-2P FE-4E</v>
          </cell>
        </row>
        <row r="503">
          <cell r="A503" t="str">
            <v>GE-2P/FE-4P</v>
          </cell>
        </row>
        <row r="504">
          <cell r="A504" t="str">
            <v>GE-4</v>
          </cell>
        </row>
        <row r="505">
          <cell r="A505" t="str">
            <v>GE-4S</v>
          </cell>
        </row>
        <row r="506">
          <cell r="A506" t="str">
            <v>Gfast-48</v>
          </cell>
        </row>
        <row r="507">
          <cell r="A507" t="str">
            <v>GH3200X</v>
          </cell>
        </row>
        <row r="508">
          <cell r="A508" t="str">
            <v>GP1000X</v>
          </cell>
        </row>
        <row r="509">
          <cell r="A509" t="str">
            <v>GP1200XE</v>
          </cell>
        </row>
        <row r="510">
          <cell r="A510" t="str">
            <v>GP1601</v>
          </cell>
        </row>
        <row r="511">
          <cell r="A511" t="str">
            <v>GP1601-AX</v>
          </cell>
        </row>
        <row r="512">
          <cell r="A512" t="str">
            <v>GP1601-MX</v>
          </cell>
        </row>
        <row r="513">
          <cell r="A513" t="str">
            <v>GP1611</v>
          </cell>
        </row>
        <row r="514">
          <cell r="A514" t="str">
            <v>GP4</v>
          </cell>
        </row>
        <row r="515">
          <cell r="A515" t="str">
            <v>GP700</v>
          </cell>
        </row>
        <row r="516">
          <cell r="A516" t="str">
            <v>GP8</v>
          </cell>
        </row>
        <row r="517">
          <cell r="A517" t="str">
            <v>GPE1601</v>
          </cell>
        </row>
        <row r="518">
          <cell r="A518" t="str">
            <v>GPON</v>
          </cell>
        </row>
        <row r="519">
          <cell r="A519" t="str">
            <v>GPON-16x</v>
          </cell>
        </row>
        <row r="520">
          <cell r="A520" t="str">
            <v>GPON-4</v>
          </cell>
        </row>
        <row r="521">
          <cell r="A521" t="str">
            <v>GPON-4 R2</v>
          </cell>
        </row>
        <row r="522">
          <cell r="A522" t="str">
            <v>GPON-4 R3</v>
          </cell>
        </row>
        <row r="523">
          <cell r="A523" t="str">
            <v>GPON-4 r2</v>
          </cell>
        </row>
        <row r="524">
          <cell r="A524" t="str">
            <v>GPON-4x</v>
          </cell>
        </row>
        <row r="525">
          <cell r="A525" t="str">
            <v>GPON-8</v>
          </cell>
        </row>
        <row r="526">
          <cell r="A526" t="str">
            <v>GPON-8 r2</v>
          </cell>
        </row>
        <row r="527">
          <cell r="A527" t="str">
            <v>GPON-8x</v>
          </cell>
        </row>
        <row r="528">
          <cell r="A528" t="str">
            <v>GPR3000X</v>
          </cell>
        </row>
        <row r="529">
          <cell r="A529" t="str">
            <v>GS-2024</v>
          </cell>
        </row>
        <row r="530">
          <cell r="A530" t="str">
            <v>GS605 V2</v>
          </cell>
        </row>
        <row r="531">
          <cell r="A531" t="str">
            <v>GS724T</v>
          </cell>
        </row>
        <row r="532">
          <cell r="A532" t="str">
            <v>GS724T V3H2</v>
          </cell>
        </row>
        <row r="533">
          <cell r="A533" t="str">
            <v>GSANS-100</v>
          </cell>
        </row>
        <row r="534">
          <cell r="A534" t="str">
            <v>GSM7248</v>
          </cell>
        </row>
        <row r="535">
          <cell r="A535" t="str">
            <v>HDSL2/4-6</v>
          </cell>
        </row>
        <row r="536">
          <cell r="A536" t="str">
            <v>HEBS-12</v>
          </cell>
        </row>
        <row r="537">
          <cell r="A537" t="str">
            <v>HG610</v>
          </cell>
        </row>
        <row r="538">
          <cell r="A538" t="str">
            <v>HPOTS-24</v>
          </cell>
        </row>
        <row r="539">
          <cell r="A539" t="str">
            <v>HU2W-24</v>
          </cell>
        </row>
        <row r="540">
          <cell r="A540" t="str">
            <v>IMA-12</v>
          </cell>
        </row>
        <row r="541">
          <cell r="A541" t="str">
            <v>IPN330HD</v>
          </cell>
        </row>
        <row r="542">
          <cell r="A542" t="str">
            <v>IPN430MC</v>
          </cell>
        </row>
        <row r="543">
          <cell r="A543" t="str">
            <v>IRC</v>
          </cell>
        </row>
        <row r="544">
          <cell r="A544" t="str">
            <v>I-TEMP</v>
          </cell>
        </row>
        <row r="545">
          <cell r="A545" t="str">
            <v>L051C</v>
          </cell>
        </row>
        <row r="546">
          <cell r="A546" t="str">
            <v>L5050-5001</v>
          </cell>
        </row>
        <row r="547">
          <cell r="A547" t="str">
            <v>LAN-3100A</v>
          </cell>
        </row>
        <row r="548">
          <cell r="A548" t="str">
            <v>LAN-3200A</v>
          </cell>
        </row>
        <row r="549">
          <cell r="A549" t="str">
            <v>LAN-3300A</v>
          </cell>
        </row>
        <row r="550">
          <cell r="A550" t="str">
            <v>LAN-3301A</v>
          </cell>
        </row>
        <row r="551">
          <cell r="A551" t="str">
            <v>LAN-3310A</v>
          </cell>
        </row>
        <row r="552">
          <cell r="A552" t="str">
            <v>LAPN600</v>
          </cell>
        </row>
        <row r="553">
          <cell r="A553" t="str">
            <v>LLTG-4</v>
          </cell>
        </row>
        <row r="554">
          <cell r="A554" t="str">
            <v>LM1000STSX4-256</v>
          </cell>
        </row>
        <row r="555">
          <cell r="A555" t="str">
            <v>LPC9-120AC</v>
          </cell>
        </row>
        <row r="556">
          <cell r="A556" t="str">
            <v>LS-150-15</v>
          </cell>
        </row>
        <row r="557">
          <cell r="A557" t="str">
            <v>LSM1000XMS12-01</v>
          </cell>
        </row>
        <row r="558">
          <cell r="A558" t="str">
            <v>LSM1000XMV16-01</v>
          </cell>
        </row>
        <row r="559">
          <cell r="A559" t="str">
            <v>LSM1000XMVDC16-01</v>
          </cell>
        </row>
        <row r="560">
          <cell r="A560" t="str">
            <v>LSM10GXM3-01</v>
          </cell>
        </row>
        <row r="561">
          <cell r="A561" t="str">
            <v>LSM10GXM8-01</v>
          </cell>
        </row>
        <row r="562">
          <cell r="A562" t="str">
            <v>M459A</v>
          </cell>
        </row>
        <row r="563">
          <cell r="A563" t="str">
            <v>M505N</v>
          </cell>
        </row>
        <row r="564">
          <cell r="A564" t="str">
            <v>M625N</v>
          </cell>
        </row>
        <row r="565">
          <cell r="A565" t="str">
            <v>MC220L</v>
          </cell>
        </row>
        <row r="566">
          <cell r="A566" t="str">
            <v xml:space="preserve">ME-3400-24TS-A </v>
          </cell>
        </row>
        <row r="567">
          <cell r="A567" t="str">
            <v>Meta2510</v>
          </cell>
        </row>
        <row r="568">
          <cell r="A568" t="str">
            <v>METRONID-TE</v>
          </cell>
        </row>
        <row r="569">
          <cell r="A569" t="str">
            <v>MG2510</v>
          </cell>
        </row>
        <row r="570">
          <cell r="A570" t="str">
            <v>MIC-3D-2XGE-XFP</v>
          </cell>
        </row>
        <row r="571">
          <cell r="A571" t="str">
            <v>ML748-R</v>
          </cell>
        </row>
        <row r="572">
          <cell r="A572" t="str">
            <v>MODEM</v>
          </cell>
        </row>
        <row r="573">
          <cell r="A573" t="str">
            <v>MSA-1001B</v>
          </cell>
        </row>
        <row r="574">
          <cell r="A574" t="str">
            <v>MSA-2001B</v>
          </cell>
        </row>
        <row r="575">
          <cell r="A575" t="str">
            <v>MUX</v>
          </cell>
        </row>
        <row r="576">
          <cell r="A576" t="str">
            <v>MX104</v>
          </cell>
        </row>
        <row r="577">
          <cell r="A577" t="str">
            <v>MX-10G-S2</v>
          </cell>
        </row>
        <row r="578">
          <cell r="A578" t="str">
            <v>MX80</v>
          </cell>
        </row>
        <row r="579">
          <cell r="A579" t="str">
            <v>N300</v>
          </cell>
        </row>
        <row r="580">
          <cell r="A580" t="str">
            <v>N3K-C3064PQ-10GX</v>
          </cell>
        </row>
        <row r="581">
          <cell r="A581" t="str">
            <v>N3K-C3172TQ-10GT</v>
          </cell>
        </row>
        <row r="582">
          <cell r="A582" t="str">
            <v>N5763A</v>
          </cell>
        </row>
        <row r="583">
          <cell r="A583" t="str">
            <v>NexusLink 3101</v>
          </cell>
        </row>
        <row r="584">
          <cell r="A584" t="str">
            <v>NexusLink 3101u</v>
          </cell>
        </row>
        <row r="585">
          <cell r="A585" t="str">
            <v>NexusLink 3111u</v>
          </cell>
        </row>
        <row r="586">
          <cell r="A586" t="str">
            <v>NexusLink 3120</v>
          </cell>
        </row>
        <row r="587">
          <cell r="A587" t="str">
            <v>NexusLink 3120ua</v>
          </cell>
        </row>
        <row r="588">
          <cell r="A588" t="str">
            <v>NexusLink 5631</v>
          </cell>
        </row>
        <row r="589">
          <cell r="A589" t="str">
            <v>NEXUSLINK NL-3100u</v>
          </cell>
        </row>
        <row r="590">
          <cell r="A590" t="str">
            <v>NG1601</v>
          </cell>
        </row>
        <row r="591">
          <cell r="A591" t="str">
            <v>NG-PON2 CEx</v>
          </cell>
        </row>
        <row r="592">
          <cell r="A592" t="str">
            <v>NGPON2-16V</v>
          </cell>
        </row>
        <row r="593">
          <cell r="A593" t="str">
            <v>NGPON2-2</v>
          </cell>
        </row>
        <row r="594">
          <cell r="A594" t="str">
            <v>NGPON2-4</v>
          </cell>
        </row>
        <row r="595">
          <cell r="A595" t="str">
            <v>NGPON2-4x</v>
          </cell>
        </row>
        <row r="596">
          <cell r="A596" t="str">
            <v>NGY-NP8</v>
          </cell>
        </row>
        <row r="597">
          <cell r="A597" t="str">
            <v>NL-3100u</v>
          </cell>
        </row>
        <row r="598">
          <cell r="A598" t="str">
            <v>NL-3112u</v>
          </cell>
        </row>
        <row r="599">
          <cell r="A599" t="str">
            <v>NL-5630u</v>
          </cell>
        </row>
        <row r="600">
          <cell r="A600" t="str">
            <v>NLG-A</v>
          </cell>
        </row>
        <row r="601">
          <cell r="A601" t="str">
            <v>NLG-A+</v>
          </cell>
        </row>
        <row r="602">
          <cell r="A602" t="str">
            <v>NLG-AF</v>
          </cell>
        </row>
        <row r="603">
          <cell r="A603" t="str">
            <v>NLG-AF+</v>
          </cell>
        </row>
        <row r="604">
          <cell r="A604" t="str">
            <v>NLG-AG</v>
          </cell>
        </row>
        <row r="605">
          <cell r="A605" t="str">
            <v>NLG-FRM</v>
          </cell>
        </row>
        <row r="606">
          <cell r="A606" t="str">
            <v>NP-16</v>
          </cell>
        </row>
        <row r="607">
          <cell r="A607" t="str">
            <v>NPORT 5610</v>
          </cell>
        </row>
        <row r="608">
          <cell r="A608" t="str">
            <v>NVG343BQ</v>
          </cell>
        </row>
        <row r="609">
          <cell r="A609" t="str">
            <v>NVG578</v>
          </cell>
        </row>
        <row r="610">
          <cell r="A610" t="str">
            <v>NVG589</v>
          </cell>
        </row>
        <row r="611">
          <cell r="A611" t="str">
            <v>OC12-4</v>
          </cell>
        </row>
        <row r="612">
          <cell r="A612" t="str">
            <v>OC12-4 IR</v>
          </cell>
        </row>
        <row r="613">
          <cell r="A613" t="str">
            <v>OC12-4S IR</v>
          </cell>
        </row>
        <row r="614">
          <cell r="A614" t="str">
            <v>OC12-IR</v>
          </cell>
        </row>
        <row r="615">
          <cell r="A615" t="str">
            <v>OC3-12</v>
          </cell>
        </row>
        <row r="616">
          <cell r="A616" t="str">
            <v>OC3-4</v>
          </cell>
        </row>
        <row r="617">
          <cell r="A617" t="str">
            <v>OC3-4 IR</v>
          </cell>
        </row>
        <row r="618">
          <cell r="A618" t="str">
            <v>OC3-4S IR</v>
          </cell>
        </row>
        <row r="619">
          <cell r="A619" t="str">
            <v>OC48-1</v>
          </cell>
        </row>
        <row r="620">
          <cell r="A620" t="str">
            <v>OC48-1 IR</v>
          </cell>
        </row>
        <row r="621">
          <cell r="A621" t="str">
            <v>OC48-1 LR</v>
          </cell>
        </row>
        <row r="622">
          <cell r="A622" t="str">
            <v>OC48-1S IR</v>
          </cell>
        </row>
        <row r="623">
          <cell r="A623" t="str">
            <v>OC48-1S LR</v>
          </cell>
        </row>
        <row r="624">
          <cell r="A624" t="str">
            <v>OCU DP-6</v>
          </cell>
        </row>
        <row r="625">
          <cell r="A625" t="str">
            <v>OLT EVM</v>
          </cell>
        </row>
        <row r="626">
          <cell r="A626" t="str">
            <v>OLTB-2</v>
          </cell>
        </row>
        <row r="627">
          <cell r="A627" t="str">
            <v>OLTG-4</v>
          </cell>
        </row>
        <row r="628">
          <cell r="A628" t="str">
            <v>OLTG-4E</v>
          </cell>
        </row>
        <row r="629">
          <cell r="A629" t="str">
            <v>ON 2343</v>
          </cell>
        </row>
        <row r="630">
          <cell r="A630" t="str">
            <v>ONT EVM</v>
          </cell>
        </row>
        <row r="631">
          <cell r="A631" t="str">
            <v>OSSAM</v>
          </cell>
        </row>
        <row r="632">
          <cell r="A632" t="str">
            <v>OTLG-4E</v>
          </cell>
        </row>
        <row r="633">
          <cell r="A633" t="str">
            <v>P-663H-51</v>
          </cell>
        </row>
        <row r="634">
          <cell r="A634" t="str">
            <v>P-663HN-51</v>
          </cell>
        </row>
        <row r="635">
          <cell r="A635" t="str">
            <v>P-873HNUP-51B</v>
          </cell>
        </row>
        <row r="636">
          <cell r="A636" t="str">
            <v>PM-3A-2T</v>
          </cell>
        </row>
        <row r="637">
          <cell r="A637" t="str">
            <v>POWERCONNECT 6248</v>
          </cell>
        </row>
        <row r="638">
          <cell r="A638" t="str">
            <v>Pow-R-Boot 5</v>
          </cell>
        </row>
        <row r="639">
          <cell r="A639" t="str">
            <v>PPOLT</v>
          </cell>
        </row>
        <row r="640">
          <cell r="A640" t="str">
            <v>PROTO-1</v>
          </cell>
        </row>
        <row r="641">
          <cell r="A641" t="str">
            <v>Q100</v>
          </cell>
        </row>
        <row r="642">
          <cell r="A642" t="str">
            <v>Q1000</v>
          </cell>
        </row>
        <row r="643">
          <cell r="A643" t="str">
            <v>Q1000Z</v>
          </cell>
        </row>
        <row r="644">
          <cell r="A644" t="str">
            <v>R6200</v>
          </cell>
        </row>
        <row r="645">
          <cell r="A645" t="str">
            <v>R6300</v>
          </cell>
        </row>
        <row r="646">
          <cell r="A646" t="str">
            <v>R6300 v2</v>
          </cell>
        </row>
        <row r="647">
          <cell r="A647" t="str">
            <v>R6300v2</v>
          </cell>
        </row>
        <row r="648">
          <cell r="A648" t="str">
            <v>R710</v>
          </cell>
        </row>
        <row r="649">
          <cell r="A649" t="str">
            <v>RAP</v>
          </cell>
        </row>
        <row r="650">
          <cell r="A650" t="str">
            <v>RAP 10GE</v>
          </cell>
        </row>
        <row r="651">
          <cell r="A651" t="str">
            <v>RAP DS3</v>
          </cell>
        </row>
        <row r="652">
          <cell r="A652" t="str">
            <v>RAP OC3/12</v>
          </cell>
        </row>
        <row r="653">
          <cell r="A653" t="str">
            <v>RAP OC3/12/48</v>
          </cell>
        </row>
        <row r="654">
          <cell r="A654" t="str">
            <v>RAP OC48 LR</v>
          </cell>
        </row>
        <row r="655">
          <cell r="A655" t="str">
            <v>RAP-10GE</v>
          </cell>
        </row>
        <row r="656">
          <cell r="A656" t="str">
            <v>RAP2</v>
          </cell>
        </row>
        <row r="657">
          <cell r="A657" t="str">
            <v>RAP2 0C3/12/48</v>
          </cell>
        </row>
        <row r="658">
          <cell r="A658" t="str">
            <v>RAP3</v>
          </cell>
        </row>
        <row r="659">
          <cell r="A659" t="str">
            <v>RAP-OC3/12</v>
          </cell>
        </row>
        <row r="660">
          <cell r="A660" t="str">
            <v>RAP-OC3/12/48</v>
          </cell>
        </row>
        <row r="661">
          <cell r="A661" t="str">
            <v>RD-GEDCP362-LX3142-US</v>
          </cell>
        </row>
        <row r="662">
          <cell r="A662" t="str">
            <v>REBS-12</v>
          </cell>
        </row>
        <row r="663">
          <cell r="A663" t="str">
            <v>Routerboard RB201</v>
          </cell>
        </row>
        <row r="664">
          <cell r="A664" t="str">
            <v>RPOTS-24</v>
          </cell>
        </row>
        <row r="665">
          <cell r="A665" t="str">
            <v>RPS 675</v>
          </cell>
        </row>
        <row r="666">
          <cell r="A666" t="str">
            <v>RS-232</v>
          </cell>
        </row>
        <row r="667">
          <cell r="A667" t="str">
            <v>RSX3001E</v>
          </cell>
        </row>
        <row r="668">
          <cell r="A668" t="str">
            <v>RSX3001G</v>
          </cell>
        </row>
        <row r="669">
          <cell r="A669" t="str">
            <v xml:space="preserve">RT-N66U </v>
          </cell>
        </row>
        <row r="670">
          <cell r="A670" t="str">
            <v>RU2W-24</v>
          </cell>
        </row>
        <row r="671">
          <cell r="A671" t="str">
            <v>SB300-XXX</v>
          </cell>
        </row>
        <row r="672">
          <cell r="A672" t="str">
            <v>SCP-10GE</v>
          </cell>
        </row>
        <row r="673">
          <cell r="A673" t="str">
            <v>SCP2-10GE</v>
          </cell>
        </row>
        <row r="674">
          <cell r="A674" t="str">
            <v>SCS-24</v>
          </cell>
        </row>
        <row r="675">
          <cell r="A675" t="str">
            <v>SCS-48</v>
          </cell>
        </row>
        <row r="676">
          <cell r="A676" t="str">
            <v>SG200-08</v>
          </cell>
        </row>
        <row r="677">
          <cell r="A677" t="str">
            <v>SMB-6000B</v>
          </cell>
        </row>
        <row r="678">
          <cell r="A678" t="str">
            <v>SN 1456</v>
          </cell>
        </row>
        <row r="679">
          <cell r="A679" t="str">
            <v>SP-150-12</v>
          </cell>
        </row>
        <row r="680">
          <cell r="A680" t="str">
            <v>SP-320-12</v>
          </cell>
        </row>
        <row r="681">
          <cell r="A681" t="str">
            <v>SP-480-12</v>
          </cell>
        </row>
        <row r="682">
          <cell r="A682" t="str">
            <v>SP-500-12</v>
          </cell>
        </row>
        <row r="683">
          <cell r="A683" t="str">
            <v>Splitter 1 x 4</v>
          </cell>
        </row>
        <row r="684">
          <cell r="A684" t="str">
            <v>SPT-11U</v>
          </cell>
        </row>
        <row r="685">
          <cell r="A685" t="str">
            <v>SPT-11U-110</v>
          </cell>
        </row>
        <row r="686">
          <cell r="A686" t="str">
            <v>SPT-2000A</v>
          </cell>
        </row>
        <row r="687">
          <cell r="A687" t="str">
            <v>SPT-2000A-HS</v>
          </cell>
        </row>
        <row r="688">
          <cell r="A688" t="str">
            <v>SPT-3U</v>
          </cell>
        </row>
        <row r="689">
          <cell r="A689" t="str">
            <v>SPT-9000A</v>
          </cell>
        </row>
        <row r="690">
          <cell r="A690" t="str">
            <v>SPT-N11U</v>
          </cell>
        </row>
        <row r="691">
          <cell r="A691" t="str">
            <v>SPT-N11U-110</v>
          </cell>
        </row>
        <row r="692">
          <cell r="A692" t="str">
            <v>SPT-N4U-110</v>
          </cell>
        </row>
        <row r="693">
          <cell r="A693" t="str">
            <v>SR350N</v>
          </cell>
        </row>
        <row r="694">
          <cell r="A694" t="str">
            <v>SR360</v>
          </cell>
        </row>
        <row r="695">
          <cell r="A695" t="str">
            <v>SR360N</v>
          </cell>
        </row>
        <row r="696">
          <cell r="A696" t="str">
            <v>SR505N</v>
          </cell>
        </row>
        <row r="697">
          <cell r="A697" t="str">
            <v>SR630N</v>
          </cell>
        </row>
        <row r="698">
          <cell r="A698" t="str">
            <v>SSU-2000</v>
          </cell>
        </row>
        <row r="699">
          <cell r="A699" t="str">
            <v>STS-24</v>
          </cell>
        </row>
        <row r="700">
          <cell r="A700" t="str">
            <v>STS-48</v>
          </cell>
        </row>
        <row r="701">
          <cell r="A701" t="str">
            <v>T060G</v>
          </cell>
        </row>
        <row r="702">
          <cell r="A702" t="str">
            <v>T063G</v>
          </cell>
        </row>
        <row r="703">
          <cell r="A703" t="str">
            <v>T065G</v>
          </cell>
        </row>
        <row r="704">
          <cell r="A704" t="str">
            <v>T067G</v>
          </cell>
        </row>
        <row r="705">
          <cell r="A705" t="str">
            <v>T067GS</v>
          </cell>
        </row>
        <row r="706">
          <cell r="A706" t="str">
            <v>T071G</v>
          </cell>
        </row>
        <row r="707">
          <cell r="A707" t="str">
            <v>T072G</v>
          </cell>
        </row>
        <row r="708">
          <cell r="A708" t="str">
            <v>T073G</v>
          </cell>
        </row>
        <row r="709">
          <cell r="A709" t="str">
            <v>T073G-2</v>
          </cell>
        </row>
        <row r="710">
          <cell r="A710" t="str">
            <v>T076G</v>
          </cell>
        </row>
        <row r="711">
          <cell r="A711" t="str">
            <v>T077G</v>
          </cell>
        </row>
        <row r="712">
          <cell r="A712" t="str">
            <v>T083G</v>
          </cell>
        </row>
        <row r="713">
          <cell r="A713" t="str">
            <v>T093G</v>
          </cell>
        </row>
        <row r="714">
          <cell r="A714" t="str">
            <v>T111G</v>
          </cell>
        </row>
        <row r="715">
          <cell r="A715" t="str">
            <v>T1-6</v>
          </cell>
        </row>
        <row r="716">
          <cell r="A716" t="str">
            <v>T1-6 A + 2</v>
          </cell>
        </row>
        <row r="717">
          <cell r="A717" t="str">
            <v>T1-6 A+T</v>
          </cell>
        </row>
        <row r="718">
          <cell r="A718" t="str">
            <v>T1-8 PWE</v>
          </cell>
        </row>
        <row r="719">
          <cell r="A719" t="str">
            <v>T202G</v>
          </cell>
        </row>
        <row r="720">
          <cell r="A720" t="str">
            <v>T202G-24</v>
          </cell>
        </row>
        <row r="721">
          <cell r="A721" t="str">
            <v>T3200</v>
          </cell>
        </row>
        <row r="722">
          <cell r="A722" t="str">
            <v>T710G</v>
          </cell>
        </row>
        <row r="723">
          <cell r="A723" t="str">
            <v>T720G</v>
          </cell>
        </row>
        <row r="724">
          <cell r="A724" t="str">
            <v>T-Berd 224</v>
          </cell>
        </row>
        <row r="725">
          <cell r="A725" t="str">
            <v>TES0090</v>
          </cell>
        </row>
        <row r="726">
          <cell r="A726" t="str">
            <v>TG1672</v>
          </cell>
        </row>
        <row r="727">
          <cell r="A727" t="str">
            <v>TG1672G</v>
          </cell>
        </row>
        <row r="728">
          <cell r="A728" t="str">
            <v>TG2472</v>
          </cell>
        </row>
        <row r="729">
          <cell r="A729" t="str">
            <v>TG2472G</v>
          </cell>
        </row>
        <row r="730">
          <cell r="A730" t="str">
            <v>TG799vac</v>
          </cell>
        </row>
        <row r="731">
          <cell r="A731" t="str">
            <v>TG862G</v>
          </cell>
        </row>
        <row r="732">
          <cell r="A732" t="str">
            <v>TLS-5c-01</v>
          </cell>
        </row>
        <row r="733">
          <cell r="A733" t="str">
            <v>TL-SG1008+</v>
          </cell>
        </row>
        <row r="734">
          <cell r="A734" t="str">
            <v>TP5000</v>
          </cell>
        </row>
        <row r="735">
          <cell r="A735" t="str">
            <v>TS2500</v>
          </cell>
        </row>
        <row r="736">
          <cell r="A736" t="str">
            <v>UCS C220 M3</v>
          </cell>
        </row>
        <row r="737">
          <cell r="A737" t="str">
            <v>UCS C220 M4</v>
          </cell>
        </row>
        <row r="738">
          <cell r="A738" t="str">
            <v>UCS-C320-M3</v>
          </cell>
        </row>
        <row r="739">
          <cell r="A739" t="str">
            <v>V2000H</v>
          </cell>
        </row>
        <row r="740">
          <cell r="A740" t="str">
            <v>VCP-192</v>
          </cell>
        </row>
        <row r="741">
          <cell r="A741" t="str">
            <v>VCP-384</v>
          </cell>
        </row>
        <row r="742">
          <cell r="A742" t="str">
            <v>VDSL2 -24</v>
          </cell>
        </row>
        <row r="743">
          <cell r="A743" t="str">
            <v>VDSL2-24</v>
          </cell>
        </row>
        <row r="744">
          <cell r="A744" t="str">
            <v>VDSL2-35b-48 Overlay</v>
          </cell>
        </row>
        <row r="745">
          <cell r="A745" t="str">
            <v>VDSL2-48</v>
          </cell>
        </row>
        <row r="746">
          <cell r="A746" t="str">
            <v>VDSL2-48 R2</v>
          </cell>
        </row>
        <row r="747">
          <cell r="A747" t="str">
            <v>VDSL2-48C</v>
          </cell>
        </row>
        <row r="748">
          <cell r="A748" t="str">
            <v>VDSL2-48C 35b Combo</v>
          </cell>
        </row>
        <row r="749">
          <cell r="A749" t="str">
            <v>VDSL2-48C R2</v>
          </cell>
        </row>
        <row r="750">
          <cell r="A750" t="str">
            <v>VDSL2-48D</v>
          </cell>
        </row>
        <row r="751">
          <cell r="A751" t="str">
            <v>VDSL2-48D 35b Data Only</v>
          </cell>
        </row>
        <row r="752">
          <cell r="A752" t="str">
            <v>VDSL2-48D r2</v>
          </cell>
        </row>
        <row r="753">
          <cell r="A753" t="str">
            <v>VDSL2-48R2</v>
          </cell>
        </row>
        <row r="754">
          <cell r="A754" t="str">
            <v>VGP</v>
          </cell>
        </row>
        <row r="755">
          <cell r="A755" t="str">
            <v>VIP1200</v>
          </cell>
        </row>
        <row r="756">
          <cell r="A756" t="str">
            <v>VIP1216</v>
          </cell>
        </row>
        <row r="757">
          <cell r="A757" t="str">
            <v>VIP2100</v>
          </cell>
        </row>
        <row r="758">
          <cell r="A758" t="str">
            <v>VIP2202</v>
          </cell>
        </row>
        <row r="759">
          <cell r="A759" t="str">
            <v>VIP2262</v>
          </cell>
        </row>
        <row r="760">
          <cell r="A760" t="str">
            <v>VIP2502</v>
          </cell>
        </row>
        <row r="761">
          <cell r="A761" t="str">
            <v>VIP2502W</v>
          </cell>
        </row>
        <row r="762">
          <cell r="A762" t="str">
            <v>VIP5602W</v>
          </cell>
        </row>
        <row r="763">
          <cell r="A763" t="str">
            <v>VIPR</v>
          </cell>
        </row>
        <row r="764">
          <cell r="A764" t="str">
            <v>VMG1302-T10A</v>
          </cell>
        </row>
        <row r="765">
          <cell r="A765" t="str">
            <v>VMG3925-B10A</v>
          </cell>
        </row>
        <row r="766">
          <cell r="A766" t="str">
            <v>VMG4325-B10A</v>
          </cell>
        </row>
        <row r="767">
          <cell r="A767" t="str">
            <v>VMG4381-10A</v>
          </cell>
        </row>
        <row r="768">
          <cell r="A768" t="str">
            <v>VOA</v>
          </cell>
        </row>
        <row r="769">
          <cell r="A769" t="str">
            <v>V-R25P</v>
          </cell>
        </row>
        <row r="770">
          <cell r="A770" t="str">
            <v>VR-3031u</v>
          </cell>
        </row>
        <row r="771">
          <cell r="A771" t="str">
            <v>VR-3033</v>
          </cell>
        </row>
        <row r="772">
          <cell r="A772" t="str">
            <v>VR-3060</v>
          </cell>
        </row>
        <row r="773">
          <cell r="A773" t="str">
            <v>V-R43P</v>
          </cell>
        </row>
        <row r="774">
          <cell r="A774" t="str">
            <v>V-R72DP-2C</v>
          </cell>
        </row>
        <row r="775">
          <cell r="A775" t="str">
            <v>VSG1432-B101</v>
          </cell>
        </row>
        <row r="776">
          <cell r="A776" t="str">
            <v>VSG1435-B101</v>
          </cell>
        </row>
        <row r="777">
          <cell r="A777" t="str">
            <v>VS-S720-10G</v>
          </cell>
        </row>
        <row r="778">
          <cell r="A778" t="str">
            <v>VST32</v>
          </cell>
        </row>
        <row r="779">
          <cell r="A779" t="str">
            <v>WB1000</v>
          </cell>
        </row>
        <row r="780">
          <cell r="A780" t="str">
            <v>WBE1604</v>
          </cell>
        </row>
        <row r="781">
          <cell r="A781" t="str">
            <v>WBW2600</v>
          </cell>
        </row>
        <row r="782">
          <cell r="A782" t="str">
            <v>WBW3601</v>
          </cell>
        </row>
        <row r="783">
          <cell r="A783" t="str">
            <v>WIDEVAM</v>
          </cell>
        </row>
        <row r="784">
          <cell r="A784" t="str">
            <v>WM1</v>
          </cell>
        </row>
        <row r="785">
          <cell r="A785" t="str">
            <v>WRT54GL</v>
          </cell>
        </row>
        <row r="786">
          <cell r="A786" t="str">
            <v xml:space="preserve">WS-3750G-24TS-S </v>
          </cell>
        </row>
        <row r="787">
          <cell r="A787" t="str">
            <v xml:space="preserve">WS-C2918-48TT-C </v>
          </cell>
        </row>
        <row r="788">
          <cell r="A788" t="str">
            <v>WS-C2960-24TC-L</v>
          </cell>
        </row>
        <row r="789">
          <cell r="A789" t="str">
            <v>WS-C2960-24TC-S</v>
          </cell>
        </row>
        <row r="790">
          <cell r="A790" t="str">
            <v>WS-C2960-48TC-L</v>
          </cell>
        </row>
        <row r="791">
          <cell r="A791" t="str">
            <v>WS-C2960-48TC-S</v>
          </cell>
        </row>
        <row r="792">
          <cell r="A792" t="str">
            <v>WS-C2960-48TT-L</v>
          </cell>
        </row>
        <row r="793">
          <cell r="A793" t="str">
            <v>WS-C2960S-24TS-L</v>
          </cell>
        </row>
        <row r="794">
          <cell r="A794" t="str">
            <v xml:space="preserve">WS-C2960S-24TS-S </v>
          </cell>
        </row>
        <row r="795">
          <cell r="A795" t="str">
            <v>WS-C2960S-48TD-L</v>
          </cell>
        </row>
        <row r="796">
          <cell r="A796" t="str">
            <v>WS-C3550-48-EMI</v>
          </cell>
        </row>
        <row r="797">
          <cell r="A797" t="str">
            <v>WS-C3560G-48TS-S</v>
          </cell>
        </row>
        <row r="798">
          <cell r="A798" t="str">
            <v>WS-C3650-48TQ-S</v>
          </cell>
        </row>
        <row r="799">
          <cell r="A799" t="str">
            <v>WS-C3750-48TS-S</v>
          </cell>
        </row>
        <row r="800">
          <cell r="A800" t="str">
            <v xml:space="preserve">WS-C3750E-24TD-E </v>
          </cell>
        </row>
        <row r="801">
          <cell r="A801" t="str">
            <v>WS-C3750G-24TS-E</v>
          </cell>
        </row>
        <row r="802">
          <cell r="A802" t="str">
            <v>WS-C3750G-24TS-S</v>
          </cell>
        </row>
        <row r="803">
          <cell r="A803" t="str">
            <v>WS-C3750G-24TS-E1U</v>
          </cell>
        </row>
        <row r="804">
          <cell r="A804" t="str">
            <v>WS-C3750G-48PS-E</v>
          </cell>
        </row>
        <row r="805">
          <cell r="A805" t="str">
            <v>WS-C3750G-48TS-E</v>
          </cell>
        </row>
        <row r="806">
          <cell r="A806" t="str">
            <v>WS-C3750G-48TS-S</v>
          </cell>
        </row>
        <row r="807">
          <cell r="A807" t="str">
            <v>WS-C3750V2-48TS-S</v>
          </cell>
        </row>
        <row r="808">
          <cell r="A808" t="str">
            <v>WS-C3750X-24T-E</v>
          </cell>
        </row>
        <row r="809">
          <cell r="A809" t="str">
            <v>WS-C3750X-24T-S</v>
          </cell>
        </row>
        <row r="810">
          <cell r="A810" t="str">
            <v>WS-C3750X-48T</v>
          </cell>
        </row>
        <row r="811">
          <cell r="A811" t="str">
            <v>WS-C3750X-48T-E</v>
          </cell>
        </row>
        <row r="812">
          <cell r="A812" t="str">
            <v>WS-C4948E</v>
          </cell>
        </row>
        <row r="813">
          <cell r="A813" t="str">
            <v>WS-C4948-S</v>
          </cell>
        </row>
        <row r="814">
          <cell r="A814" t="str">
            <v>WS-C6504-E</v>
          </cell>
        </row>
        <row r="815">
          <cell r="A815" t="str">
            <v>WS-C6513-E</v>
          </cell>
        </row>
        <row r="816">
          <cell r="A816" t="str">
            <v>WS-X6724-SFP</v>
          </cell>
        </row>
        <row r="817">
          <cell r="A817" t="str">
            <v>WS-X6748-GE-TX</v>
          </cell>
        </row>
        <row r="818">
          <cell r="A818" t="str">
            <v>WT 90</v>
          </cell>
        </row>
        <row r="819">
          <cell r="A819" t="str">
            <v>X5001</v>
          </cell>
        </row>
        <row r="820">
          <cell r="A820" t="str">
            <v>X7922r</v>
          </cell>
        </row>
        <row r="821">
          <cell r="A821" t="str">
            <v>XE-010X-A</v>
          </cell>
        </row>
        <row r="822">
          <cell r="A822" t="str">
            <v>XFP-3730A</v>
          </cell>
        </row>
        <row r="823">
          <cell r="A823" t="str">
            <v>XFP-3731A</v>
          </cell>
        </row>
        <row r="824">
          <cell r="A824" t="str">
            <v>XFP-4001A</v>
          </cell>
        </row>
        <row r="825">
          <cell r="A825" t="str">
            <v>XG12</v>
          </cell>
        </row>
        <row r="826">
          <cell r="A826" t="str">
            <v>XG12.5-120</v>
          </cell>
        </row>
        <row r="827">
          <cell r="A827" t="str">
            <v>XG20-76</v>
          </cell>
        </row>
        <row r="828">
          <cell r="A828" t="str">
            <v>XGS12</v>
          </cell>
        </row>
        <row r="829">
          <cell r="A829" t="str">
            <v>XM12</v>
          </cell>
        </row>
        <row r="830">
          <cell r="A830" t="str">
            <v>XMS12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Exp"/>
      <sheetName val="Inventory Counted Numbered"/>
      <sheetName val="Sheet1"/>
      <sheetName val="List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844E-4</v>
          </cell>
        </row>
        <row r="3">
          <cell r="A3" t="str">
            <v>844E-3</v>
          </cell>
        </row>
        <row r="4">
          <cell r="A4" t="str">
            <v>844E-2</v>
          </cell>
        </row>
        <row r="5">
          <cell r="A5" t="str">
            <v>844E-1</v>
          </cell>
        </row>
        <row r="6">
          <cell r="A6" t="str">
            <v>84.4</v>
          </cell>
        </row>
        <row r="7">
          <cell r="A7" t="str">
            <v>311</v>
          </cell>
        </row>
        <row r="8">
          <cell r="A8">
            <v>501</v>
          </cell>
        </row>
        <row r="9">
          <cell r="A9">
            <v>710</v>
          </cell>
        </row>
        <row r="10">
          <cell r="A10">
            <v>714</v>
          </cell>
        </row>
        <row r="11">
          <cell r="A11">
            <v>720</v>
          </cell>
        </row>
        <row r="12">
          <cell r="A12">
            <v>721</v>
          </cell>
        </row>
        <row r="13">
          <cell r="A13" t="str">
            <v>723</v>
          </cell>
        </row>
        <row r="14">
          <cell r="A14">
            <v>724</v>
          </cell>
        </row>
        <row r="15">
          <cell r="A15">
            <v>801</v>
          </cell>
        </row>
        <row r="16">
          <cell r="A16" t="str">
            <v>804</v>
          </cell>
        </row>
        <row r="17">
          <cell r="A17" t="str">
            <v>1148</v>
          </cell>
        </row>
        <row r="18">
          <cell r="A18">
            <v>2610</v>
          </cell>
        </row>
        <row r="19">
          <cell r="A19" t="str">
            <v>2800</v>
          </cell>
        </row>
        <row r="20">
          <cell r="A20" t="str">
            <v>2948</v>
          </cell>
        </row>
        <row r="21">
          <cell r="A21">
            <v>2950</v>
          </cell>
        </row>
        <row r="22">
          <cell r="A22">
            <v>2960</v>
          </cell>
        </row>
        <row r="23">
          <cell r="A23" t="str">
            <v>2970</v>
          </cell>
        </row>
        <row r="24">
          <cell r="A24" t="str">
            <v>3204</v>
          </cell>
        </row>
        <row r="25">
          <cell r="A25" t="str">
            <v>3550</v>
          </cell>
        </row>
        <row r="26">
          <cell r="A26" t="str">
            <v>3560</v>
          </cell>
        </row>
        <row r="27">
          <cell r="A27">
            <v>3650</v>
          </cell>
        </row>
        <row r="28">
          <cell r="A28" t="str">
            <v>3750</v>
          </cell>
        </row>
        <row r="29">
          <cell r="A29">
            <v>4901</v>
          </cell>
        </row>
        <row r="30">
          <cell r="A30" t="str">
            <v>6150</v>
          </cell>
        </row>
        <row r="31">
          <cell r="A31" t="str">
            <v>6151</v>
          </cell>
        </row>
        <row r="32">
          <cell r="A32">
            <v>6216</v>
          </cell>
        </row>
        <row r="33">
          <cell r="A33" t="str">
            <v>6224</v>
          </cell>
        </row>
        <row r="34">
          <cell r="A34" t="str">
            <v>6246</v>
          </cell>
        </row>
        <row r="35">
          <cell r="A35">
            <v>6248</v>
          </cell>
        </row>
        <row r="36">
          <cell r="A36">
            <v>6248</v>
          </cell>
        </row>
        <row r="37">
          <cell r="A37" t="str">
            <v>6256</v>
          </cell>
        </row>
        <row r="38">
          <cell r="A38" t="str">
            <v>6312</v>
          </cell>
        </row>
        <row r="39">
          <cell r="A39" t="str">
            <v>6314</v>
          </cell>
        </row>
        <row r="40">
          <cell r="A40" t="str">
            <v>6316</v>
          </cell>
        </row>
        <row r="41">
          <cell r="A41" t="str">
            <v>6322</v>
          </cell>
        </row>
        <row r="42">
          <cell r="A42">
            <v>6440</v>
          </cell>
        </row>
        <row r="43">
          <cell r="A43" t="str">
            <v>6450</v>
          </cell>
        </row>
        <row r="44">
          <cell r="A44">
            <v>7606</v>
          </cell>
        </row>
        <row r="45">
          <cell r="A45" t="str">
            <v>49095</v>
          </cell>
        </row>
        <row r="46">
          <cell r="A46" t="str">
            <v>04030280</v>
          </cell>
        </row>
        <row r="47">
          <cell r="A47" t="str">
            <v>1000 Base-X</v>
          </cell>
        </row>
        <row r="48">
          <cell r="A48" t="str">
            <v>100GE-18</v>
          </cell>
        </row>
        <row r="49">
          <cell r="A49" t="str">
            <v>100GE8Q28+F</v>
          </cell>
        </row>
        <row r="50">
          <cell r="A50" t="str">
            <v>10-GE</v>
          </cell>
        </row>
        <row r="51">
          <cell r="A51" t="str">
            <v>10GE XFP</v>
          </cell>
        </row>
        <row r="52">
          <cell r="A52" t="str">
            <v>10GE-2</v>
          </cell>
        </row>
        <row r="53">
          <cell r="A53" t="str">
            <v>10GE-4</v>
          </cell>
        </row>
        <row r="54">
          <cell r="A54" t="str">
            <v>10GE-4 XFP</v>
          </cell>
        </row>
        <row r="55">
          <cell r="A55" t="str">
            <v>10GE-4x</v>
          </cell>
        </row>
        <row r="56">
          <cell r="A56" t="str">
            <v>10GE-8</v>
          </cell>
        </row>
        <row r="57">
          <cell r="A57" t="str">
            <v>10GEPON-4</v>
          </cell>
        </row>
        <row r="58">
          <cell r="A58" t="str">
            <v>13OLTG-4</v>
          </cell>
        </row>
        <row r="59">
          <cell r="A59" t="str">
            <v>1600T</v>
          </cell>
        </row>
        <row r="60">
          <cell r="A60" t="str">
            <v>182612-B2</v>
          </cell>
        </row>
        <row r="61">
          <cell r="A61" t="str">
            <v>1x16</v>
          </cell>
        </row>
        <row r="62">
          <cell r="A62" t="str">
            <v>1x32</v>
          </cell>
        </row>
        <row r="63">
          <cell r="A63" t="str">
            <v>1x4</v>
          </cell>
        </row>
        <row r="64">
          <cell r="A64" t="str">
            <v>1x64</v>
          </cell>
        </row>
        <row r="65">
          <cell r="A65" t="str">
            <v>1x8</v>
          </cell>
        </row>
        <row r="66">
          <cell r="A66" t="str">
            <v>2100R</v>
          </cell>
        </row>
        <row r="67">
          <cell r="A67" t="str">
            <v>2948G</v>
          </cell>
        </row>
        <row r="68">
          <cell r="A68" t="str">
            <v>2960Si</v>
          </cell>
        </row>
        <row r="69">
          <cell r="A69" t="str">
            <v>2x8</v>
          </cell>
        </row>
        <row r="70">
          <cell r="A70" t="str">
            <v>3111U</v>
          </cell>
        </row>
        <row r="71">
          <cell r="A71" t="str">
            <v>313111U</v>
          </cell>
        </row>
        <row r="72">
          <cell r="A72" t="str">
            <v>3560G</v>
          </cell>
        </row>
        <row r="73">
          <cell r="A73" t="str">
            <v>3650G</v>
          </cell>
        </row>
        <row r="74">
          <cell r="A74" t="str">
            <v>3660G</v>
          </cell>
        </row>
        <row r="75">
          <cell r="A75" t="str">
            <v>3750G</v>
          </cell>
        </row>
        <row r="76">
          <cell r="A76" t="str">
            <v>3750X</v>
          </cell>
        </row>
        <row r="77">
          <cell r="A77" t="str">
            <v>3800HGV-B</v>
          </cell>
        </row>
        <row r="78">
          <cell r="A78" t="str">
            <v>400T</v>
          </cell>
        </row>
        <row r="79">
          <cell r="A79" t="str">
            <v>458-3SLB</v>
          </cell>
        </row>
        <row r="80">
          <cell r="A80" t="str">
            <v>4948E</v>
          </cell>
        </row>
        <row r="81">
          <cell r="A81" t="str">
            <v>4x28</v>
          </cell>
        </row>
        <row r="82">
          <cell r="A82" t="str">
            <v>512-260B</v>
          </cell>
        </row>
        <row r="83">
          <cell r="A83" t="str">
            <v>5168N</v>
          </cell>
        </row>
        <row r="84">
          <cell r="A84" t="str">
            <v>5200 SRD</v>
          </cell>
        </row>
        <row r="85">
          <cell r="A85" t="str">
            <v>5200G RD</v>
          </cell>
        </row>
        <row r="86">
          <cell r="A86" t="str">
            <v>5268AC</v>
          </cell>
        </row>
        <row r="87">
          <cell r="A87" t="str">
            <v>6000B</v>
          </cell>
        </row>
        <row r="88">
          <cell r="A88" t="str">
            <v>6000C</v>
          </cell>
        </row>
        <row r="89">
          <cell r="A89" t="str">
            <v>600B</v>
          </cell>
        </row>
        <row r="90">
          <cell r="A90" t="str">
            <v>6151-01</v>
          </cell>
        </row>
        <row r="91">
          <cell r="A91" t="str">
            <v>6211-I1</v>
          </cell>
        </row>
        <row r="92">
          <cell r="A92" t="str">
            <v>6211-l1</v>
          </cell>
        </row>
        <row r="93">
          <cell r="A93" t="str">
            <v>6216 VDSL2+Splitter</v>
          </cell>
        </row>
        <row r="94">
          <cell r="A94" t="str">
            <v>6252-02</v>
          </cell>
        </row>
        <row r="95">
          <cell r="A95" t="str">
            <v>6322-0</v>
          </cell>
        </row>
        <row r="96">
          <cell r="A96" t="str">
            <v>6440-01</v>
          </cell>
        </row>
        <row r="97">
          <cell r="A97" t="str">
            <v>6440-02</v>
          </cell>
        </row>
        <row r="98">
          <cell r="A98" t="str">
            <v>6519-A2-NA</v>
          </cell>
        </row>
        <row r="99">
          <cell r="A99" t="str">
            <v>6640-01</v>
          </cell>
        </row>
        <row r="100">
          <cell r="A100" t="str">
            <v>6660-03</v>
          </cell>
        </row>
        <row r="101">
          <cell r="A101" t="str">
            <v>6729-W1-NA</v>
          </cell>
        </row>
        <row r="102">
          <cell r="A102" t="str">
            <v>710G</v>
          </cell>
        </row>
        <row r="103">
          <cell r="A103" t="str">
            <v>710GE</v>
          </cell>
        </row>
        <row r="104">
          <cell r="A104" t="str">
            <v>710GE</v>
          </cell>
        </row>
        <row r="105">
          <cell r="A105" t="str">
            <v>710GX</v>
          </cell>
        </row>
        <row r="106">
          <cell r="A106" t="str">
            <v>711GE</v>
          </cell>
        </row>
        <row r="107">
          <cell r="A107" t="str">
            <v>711GX</v>
          </cell>
        </row>
        <row r="108">
          <cell r="A108" t="str">
            <v>712G</v>
          </cell>
        </row>
        <row r="109">
          <cell r="A109" t="str">
            <v>712GE</v>
          </cell>
        </row>
        <row r="110">
          <cell r="A110" t="str">
            <v>712GX</v>
          </cell>
        </row>
        <row r="111">
          <cell r="A111" t="str">
            <v>714G</v>
          </cell>
        </row>
        <row r="112">
          <cell r="A112" t="str">
            <v>714GE</v>
          </cell>
        </row>
        <row r="113">
          <cell r="A113" t="str">
            <v>714GX</v>
          </cell>
        </row>
        <row r="114">
          <cell r="A114" t="str">
            <v>714GX</v>
          </cell>
        </row>
        <row r="115">
          <cell r="A115" t="str">
            <v>716GE</v>
          </cell>
        </row>
        <row r="116">
          <cell r="A116" t="str">
            <v>716GE</v>
          </cell>
        </row>
        <row r="117">
          <cell r="A117" t="str">
            <v>716GE-1</v>
          </cell>
        </row>
        <row r="118">
          <cell r="A118" t="str">
            <v>716GE-1 R2</v>
          </cell>
        </row>
        <row r="119">
          <cell r="A119" t="str">
            <v>717GE</v>
          </cell>
        </row>
        <row r="120">
          <cell r="A120" t="str">
            <v>717GE</v>
          </cell>
        </row>
        <row r="121">
          <cell r="A121" t="str">
            <v>717GX</v>
          </cell>
        </row>
        <row r="122">
          <cell r="A122" t="str">
            <v>7200 VXR</v>
          </cell>
        </row>
        <row r="123">
          <cell r="A123" t="str">
            <v>720G</v>
          </cell>
        </row>
        <row r="124">
          <cell r="A124" t="str">
            <v>720G</v>
          </cell>
        </row>
        <row r="125">
          <cell r="A125" t="str">
            <v>720GE</v>
          </cell>
        </row>
        <row r="126">
          <cell r="A126" t="str">
            <v>720GE</v>
          </cell>
        </row>
        <row r="127">
          <cell r="A127" t="str">
            <v>720GX</v>
          </cell>
        </row>
        <row r="128">
          <cell r="A128" t="str">
            <v>720GX</v>
          </cell>
        </row>
        <row r="129">
          <cell r="A129" t="str">
            <v>721G</v>
          </cell>
        </row>
        <row r="130">
          <cell r="A130" t="str">
            <v>721G</v>
          </cell>
        </row>
        <row r="131">
          <cell r="A131" t="str">
            <v>721GE</v>
          </cell>
        </row>
        <row r="132">
          <cell r="A132" t="str">
            <v>721GX</v>
          </cell>
        </row>
        <row r="133">
          <cell r="A133" t="str">
            <v>722G</v>
          </cell>
        </row>
        <row r="134">
          <cell r="A134" t="str">
            <v>722GE</v>
          </cell>
        </row>
        <row r="135">
          <cell r="A135" t="str">
            <v>722GX</v>
          </cell>
        </row>
        <row r="136">
          <cell r="A136" t="str">
            <v>723GE</v>
          </cell>
        </row>
        <row r="137">
          <cell r="A137" t="str">
            <v>724G</v>
          </cell>
        </row>
        <row r="138">
          <cell r="A138" t="str">
            <v>724GX</v>
          </cell>
        </row>
        <row r="139">
          <cell r="A139" t="str">
            <v>725G</v>
          </cell>
        </row>
        <row r="140">
          <cell r="A140" t="str">
            <v>725GE</v>
          </cell>
        </row>
        <row r="141">
          <cell r="A141" t="str">
            <v>725GX</v>
          </cell>
        </row>
        <row r="142">
          <cell r="A142" t="str">
            <v>726GE</v>
          </cell>
        </row>
        <row r="143">
          <cell r="A143" t="str">
            <v>726GE-1</v>
          </cell>
        </row>
        <row r="144">
          <cell r="A144" t="str">
            <v>726ge-i</v>
          </cell>
        </row>
        <row r="145">
          <cell r="A145" t="str">
            <v>727GE</v>
          </cell>
        </row>
        <row r="146">
          <cell r="A146" t="str">
            <v>740G</v>
          </cell>
        </row>
        <row r="147">
          <cell r="A147" t="str">
            <v>741GE</v>
          </cell>
        </row>
        <row r="148">
          <cell r="A148" t="str">
            <v>742GE</v>
          </cell>
        </row>
        <row r="149">
          <cell r="A149" t="str">
            <v>743GE</v>
          </cell>
        </row>
        <row r="150">
          <cell r="A150" t="str">
            <v>744GE</v>
          </cell>
        </row>
        <row r="151">
          <cell r="A151" t="str">
            <v>7450 ESS-1</v>
          </cell>
        </row>
        <row r="152">
          <cell r="A152" t="str">
            <v>7450 ESS-M10-1GB-SFP</v>
          </cell>
        </row>
        <row r="153">
          <cell r="A153" t="str">
            <v>750GL</v>
          </cell>
        </row>
        <row r="154">
          <cell r="A154" t="str">
            <v>760G</v>
          </cell>
        </row>
        <row r="155">
          <cell r="A155" t="str">
            <v>760GX</v>
          </cell>
        </row>
        <row r="156">
          <cell r="A156" t="str">
            <v>762GX</v>
          </cell>
        </row>
        <row r="157">
          <cell r="A157" t="str">
            <v>763GX</v>
          </cell>
        </row>
        <row r="158">
          <cell r="A158" t="str">
            <v>763GX-R</v>
          </cell>
        </row>
        <row r="159">
          <cell r="A159" t="str">
            <v>765G</v>
          </cell>
        </row>
        <row r="160">
          <cell r="A160" t="str">
            <v>765G-R</v>
          </cell>
        </row>
        <row r="161">
          <cell r="A161" t="str">
            <v>766GX</v>
          </cell>
        </row>
        <row r="162">
          <cell r="A162" t="str">
            <v>766GX-R</v>
          </cell>
        </row>
        <row r="163">
          <cell r="A163" t="str">
            <v>767GX</v>
          </cell>
        </row>
        <row r="164">
          <cell r="A164" t="str">
            <v>767GX-R</v>
          </cell>
        </row>
        <row r="165">
          <cell r="A165" t="str">
            <v>76XGX</v>
          </cell>
        </row>
        <row r="166">
          <cell r="A166" t="str">
            <v>7716 32x-O-AC-F</v>
          </cell>
        </row>
        <row r="167">
          <cell r="A167" t="str">
            <v>7800TNR2</v>
          </cell>
        </row>
        <row r="168">
          <cell r="A168" t="str">
            <v>7XXGE</v>
          </cell>
        </row>
        <row r="169">
          <cell r="A169" t="str">
            <v>801F</v>
          </cell>
        </row>
        <row r="170">
          <cell r="A170" t="str">
            <v>801FB</v>
          </cell>
        </row>
        <row r="171">
          <cell r="A171" t="str">
            <v>801F-P</v>
          </cell>
        </row>
        <row r="172">
          <cell r="A172" t="str">
            <v>801G</v>
          </cell>
        </row>
        <row r="173">
          <cell r="A173" t="str">
            <v>801GV2</v>
          </cell>
        </row>
        <row r="174">
          <cell r="A174" t="str">
            <v>801XGS</v>
          </cell>
        </row>
        <row r="175">
          <cell r="A175" t="str">
            <v>803G</v>
          </cell>
        </row>
        <row r="176">
          <cell r="A176" t="str">
            <v>803Gv2</v>
          </cell>
        </row>
        <row r="177">
          <cell r="A177" t="str">
            <v>8114G</v>
          </cell>
        </row>
        <row r="178">
          <cell r="A178" t="str">
            <v>8114G-2</v>
          </cell>
        </row>
        <row r="179">
          <cell r="A179" t="str">
            <v>811NG</v>
          </cell>
        </row>
        <row r="180">
          <cell r="A180" t="str">
            <v>812G</v>
          </cell>
        </row>
        <row r="181">
          <cell r="A181" t="str">
            <v>812G-1</v>
          </cell>
        </row>
        <row r="182">
          <cell r="A182" t="str">
            <v>812G-2</v>
          </cell>
        </row>
        <row r="183">
          <cell r="A183" t="str">
            <v>812GV2</v>
          </cell>
        </row>
        <row r="184">
          <cell r="A184" t="str">
            <v>812NG</v>
          </cell>
        </row>
        <row r="185">
          <cell r="A185" t="str">
            <v>812NG-V</v>
          </cell>
        </row>
        <row r="186">
          <cell r="A186" t="str">
            <v>812XGS</v>
          </cell>
        </row>
        <row r="187">
          <cell r="A187" t="str">
            <v>813-2</v>
          </cell>
        </row>
        <row r="188">
          <cell r="A188" t="str">
            <v>813G</v>
          </cell>
        </row>
        <row r="189">
          <cell r="A189" t="str">
            <v>813G-1</v>
          </cell>
        </row>
        <row r="190">
          <cell r="A190" t="str">
            <v>813G-2</v>
          </cell>
        </row>
        <row r="191">
          <cell r="A191" t="str">
            <v>813Gv2-1</v>
          </cell>
        </row>
        <row r="192">
          <cell r="A192" t="str">
            <v>818G</v>
          </cell>
        </row>
        <row r="193">
          <cell r="A193" t="str">
            <v>823G-1</v>
          </cell>
        </row>
        <row r="194">
          <cell r="A194" t="str">
            <v>823G-2</v>
          </cell>
        </row>
        <row r="195">
          <cell r="A195" t="str">
            <v>826GE</v>
          </cell>
        </row>
        <row r="196">
          <cell r="A196" t="str">
            <v>836 GE</v>
          </cell>
        </row>
        <row r="197">
          <cell r="A197" t="str">
            <v>836GE</v>
          </cell>
        </row>
        <row r="198">
          <cell r="A198" t="str">
            <v>836GE RSG</v>
          </cell>
        </row>
        <row r="199">
          <cell r="A199" t="str">
            <v>844E</v>
          </cell>
        </row>
        <row r="200">
          <cell r="A200" t="str">
            <v>844F</v>
          </cell>
        </row>
        <row r="201">
          <cell r="A201" t="str">
            <v>844F-1</v>
          </cell>
        </row>
        <row r="202">
          <cell r="A202" t="str">
            <v>844FB</v>
          </cell>
        </row>
        <row r="203">
          <cell r="A203" t="str">
            <v>844FB-1</v>
          </cell>
        </row>
        <row r="204">
          <cell r="A204" t="str">
            <v>844G</v>
          </cell>
        </row>
        <row r="205">
          <cell r="A205" t="str">
            <v>844G1</v>
          </cell>
        </row>
        <row r="206">
          <cell r="A206" t="str">
            <v>844G-1</v>
          </cell>
        </row>
        <row r="207">
          <cell r="A207" t="str">
            <v>844G-2</v>
          </cell>
        </row>
        <row r="208">
          <cell r="A208" t="str">
            <v>844GE</v>
          </cell>
        </row>
        <row r="209">
          <cell r="A209" t="str">
            <v>844GE-1</v>
          </cell>
        </row>
        <row r="210">
          <cell r="A210" t="str">
            <v>844GE-2</v>
          </cell>
        </row>
        <row r="211">
          <cell r="A211" t="str">
            <v>844GE-4</v>
          </cell>
        </row>
        <row r="212">
          <cell r="A212" t="str">
            <v>854G</v>
          </cell>
        </row>
        <row r="213">
          <cell r="A213" t="str">
            <v>854G-1</v>
          </cell>
        </row>
        <row r="214">
          <cell r="A214" t="str">
            <v>854G-2</v>
          </cell>
        </row>
        <row r="215">
          <cell r="A215" t="str">
            <v>854G-3</v>
          </cell>
        </row>
        <row r="216">
          <cell r="A216" t="str">
            <v>862NG-V</v>
          </cell>
        </row>
        <row r="217">
          <cell r="A217" t="str">
            <v>882NG-V</v>
          </cell>
        </row>
        <row r="218">
          <cell r="A218" t="str">
            <v>882NG-V-B</v>
          </cell>
        </row>
        <row r="219">
          <cell r="A219" t="str">
            <v>882NG-V-V</v>
          </cell>
        </row>
        <row r="220">
          <cell r="A220" t="str">
            <v>8920AC</v>
          </cell>
        </row>
        <row r="221">
          <cell r="A221" t="str">
            <v>8920NE</v>
          </cell>
        </row>
        <row r="222">
          <cell r="A222" t="str">
            <v>8AA39795-DC1D1351+12v</v>
          </cell>
        </row>
        <row r="223">
          <cell r="A223" t="str">
            <v>8AA39795-DC1D1351-48</v>
          </cell>
        </row>
        <row r="224">
          <cell r="A224" t="str">
            <v>A903-RSPA-BLANK</v>
          </cell>
        </row>
        <row r="225">
          <cell r="A225" t="str">
            <v>A9K-40GE-E</v>
          </cell>
        </row>
        <row r="226">
          <cell r="A226" t="str">
            <v>A9K-M0D80-TR</v>
          </cell>
        </row>
        <row r="227">
          <cell r="A227" t="str">
            <v>A9K-MPA-2X40GE</v>
          </cell>
        </row>
        <row r="228">
          <cell r="A228" t="str">
            <v>A9K-MPA-4x10GE</v>
          </cell>
        </row>
        <row r="229">
          <cell r="A229" t="str">
            <v>A9K-RSP440-TR</v>
          </cell>
        </row>
        <row r="230">
          <cell r="A230" t="str">
            <v>Abacus 100</v>
          </cell>
        </row>
        <row r="231">
          <cell r="A231" t="str">
            <v>AC-1304</v>
          </cell>
        </row>
        <row r="232">
          <cell r="A232" t="str">
            <v>ACC-2010A</v>
          </cell>
        </row>
        <row r="233">
          <cell r="A233" t="str">
            <v>ACC-2090B</v>
          </cell>
        </row>
        <row r="234">
          <cell r="A234" t="str">
            <v>ACO</v>
          </cell>
        </row>
        <row r="235">
          <cell r="A235" t="str">
            <v>ADB 2721W</v>
          </cell>
        </row>
        <row r="236">
          <cell r="A236" t="str">
            <v>ADB-2721WX</v>
          </cell>
        </row>
        <row r="237">
          <cell r="A237" t="str">
            <v>ADB-3721WN</v>
          </cell>
        </row>
        <row r="238">
          <cell r="A238" t="str">
            <v>ADB-3800W</v>
          </cell>
        </row>
        <row r="239">
          <cell r="A239" t="str">
            <v>ADIB01019IMLS</v>
          </cell>
        </row>
        <row r="240">
          <cell r="A240" t="str">
            <v>ADSL2 2200</v>
          </cell>
        </row>
        <row r="241">
          <cell r="A241" t="str">
            <v>ADSL2-24</v>
          </cell>
        </row>
        <row r="242">
          <cell r="A242" t="str">
            <v>ADSL2-24A</v>
          </cell>
        </row>
        <row r="243">
          <cell r="A243" t="str">
            <v>ADSL-24</v>
          </cell>
        </row>
        <row r="244">
          <cell r="A244" t="str">
            <v>AK622RU</v>
          </cell>
        </row>
        <row r="245">
          <cell r="A245" t="str">
            <v>AK624RU</v>
          </cell>
        </row>
        <row r="246">
          <cell r="A246" t="str">
            <v>AM7</v>
          </cell>
        </row>
        <row r="247">
          <cell r="A247" t="str">
            <v>AMP</v>
          </cell>
        </row>
        <row r="248">
          <cell r="A248" t="str">
            <v>App9015S</v>
          </cell>
        </row>
        <row r="249">
          <cell r="A249" t="str">
            <v>AR-5312u</v>
          </cell>
        </row>
        <row r="250">
          <cell r="A250" t="str">
            <v>AR-5381u</v>
          </cell>
        </row>
        <row r="251">
          <cell r="A251" t="str">
            <v>ASA 5510</v>
          </cell>
        </row>
        <row r="252">
          <cell r="A252" t="str">
            <v>ASM3001</v>
          </cell>
        </row>
        <row r="253">
          <cell r="A253" t="str">
            <v>ASR 9000</v>
          </cell>
        </row>
        <row r="254">
          <cell r="A254" t="str">
            <v>ASR-903</v>
          </cell>
        </row>
        <row r="255">
          <cell r="A255" t="str">
            <v>ATP</v>
          </cell>
        </row>
        <row r="256">
          <cell r="A256" t="str">
            <v>B6-001</v>
          </cell>
        </row>
        <row r="257">
          <cell r="A257" t="str">
            <v>B6-006</v>
          </cell>
        </row>
        <row r="258">
          <cell r="A258" t="str">
            <v>B6-012</v>
          </cell>
        </row>
        <row r="259">
          <cell r="A259" t="str">
            <v>B6-012i</v>
          </cell>
        </row>
        <row r="260">
          <cell r="A260" t="str">
            <v>B6-150</v>
          </cell>
        </row>
        <row r="261">
          <cell r="A261" t="str">
            <v>B6-152</v>
          </cell>
        </row>
        <row r="262">
          <cell r="A262" t="str">
            <v>B6-214</v>
          </cell>
        </row>
        <row r="263">
          <cell r="A263" t="str">
            <v>B6-216</v>
          </cell>
        </row>
        <row r="264">
          <cell r="A264" t="str">
            <v>B6-252</v>
          </cell>
        </row>
        <row r="265">
          <cell r="A265" t="str">
            <v>B6256</v>
          </cell>
        </row>
        <row r="266">
          <cell r="A266" t="str">
            <v>B6-256</v>
          </cell>
        </row>
        <row r="267">
          <cell r="A267" t="str">
            <v>B6-316</v>
          </cell>
        </row>
        <row r="268">
          <cell r="A268" t="str">
            <v>B6-318</v>
          </cell>
        </row>
        <row r="269">
          <cell r="A269" t="str">
            <v>B6-322</v>
          </cell>
        </row>
        <row r="270">
          <cell r="A270" t="str">
            <v>B6-440</v>
          </cell>
        </row>
        <row r="271">
          <cell r="A271" t="str">
            <v>B6-450</v>
          </cell>
        </row>
        <row r="272">
          <cell r="A272" t="str">
            <v>B6-452</v>
          </cell>
        </row>
        <row r="273">
          <cell r="A273" t="str">
            <v>B6-640</v>
          </cell>
        </row>
        <row r="274">
          <cell r="A274" t="str">
            <v>B6-660</v>
          </cell>
        </row>
        <row r="275">
          <cell r="A275" t="str">
            <v>BCM968580XREF</v>
          </cell>
        </row>
        <row r="276">
          <cell r="A276" t="str">
            <v>BFL901123</v>
          </cell>
        </row>
        <row r="277">
          <cell r="A277" t="str">
            <v>BFOCUS MODEM</v>
          </cell>
        </row>
        <row r="278">
          <cell r="A278" t="str">
            <v>B-FOCuS O-4G2PW1R</v>
          </cell>
        </row>
        <row r="279">
          <cell r="A279" t="str">
            <v>BLC 6312</v>
          </cell>
        </row>
        <row r="280">
          <cell r="A280" t="str">
            <v>BLC 6314</v>
          </cell>
        </row>
        <row r="281">
          <cell r="A281" t="str">
            <v>BLC6001</v>
          </cell>
        </row>
        <row r="282">
          <cell r="A282" t="str">
            <v>BLC6006</v>
          </cell>
        </row>
        <row r="283">
          <cell r="A283" t="str">
            <v>BLC6012</v>
          </cell>
        </row>
        <row r="284">
          <cell r="A284" t="str">
            <v>BLC612</v>
          </cell>
        </row>
        <row r="285">
          <cell r="A285" t="str">
            <v>BLM 1500</v>
          </cell>
        </row>
        <row r="286">
          <cell r="A286" t="str">
            <v>BLM1500</v>
          </cell>
        </row>
        <row r="287">
          <cell r="A287" t="str">
            <v>BVM8P10DRA</v>
          </cell>
        </row>
        <row r="288">
          <cell r="A288" t="str">
            <v>C1000A</v>
          </cell>
        </row>
        <row r="289">
          <cell r="A289" t="str">
            <v>C1000Z</v>
          </cell>
        </row>
        <row r="290">
          <cell r="A290" t="str">
            <v>C1004W</v>
          </cell>
        </row>
        <row r="291">
          <cell r="A291" t="str">
            <v>C100W</v>
          </cell>
        </row>
        <row r="292">
          <cell r="A292" t="str">
            <v>C1100T</v>
          </cell>
        </row>
        <row r="293">
          <cell r="A293" t="str">
            <v>C1100Z</v>
          </cell>
        </row>
        <row r="294">
          <cell r="A294" t="str">
            <v>C1900A</v>
          </cell>
        </row>
        <row r="295">
          <cell r="A295" t="str">
            <v>C2000A</v>
          </cell>
        </row>
        <row r="296">
          <cell r="A296" t="str">
            <v>C2000T</v>
          </cell>
        </row>
        <row r="297">
          <cell r="A297" t="str">
            <v>C200T</v>
          </cell>
        </row>
        <row r="298">
          <cell r="A298" t="str">
            <v>C2100T</v>
          </cell>
        </row>
        <row r="299">
          <cell r="A299" t="str">
            <v>C2100Z</v>
          </cell>
        </row>
        <row r="300">
          <cell r="A300" t="str">
            <v>C210T</v>
          </cell>
        </row>
        <row r="301">
          <cell r="A301" t="str">
            <v>C3KX-NM-10G</v>
          </cell>
        </row>
        <row r="302">
          <cell r="A302" t="str">
            <v>C6807-XL</v>
          </cell>
        </row>
        <row r="303">
          <cell r="A303" t="str">
            <v>C7</v>
          </cell>
        </row>
        <row r="304">
          <cell r="A304" t="str">
            <v>C7-10</v>
          </cell>
        </row>
        <row r="305">
          <cell r="A305" t="str">
            <v>C7-20</v>
          </cell>
        </row>
        <row r="306">
          <cell r="A306" t="str">
            <v>C7-20c</v>
          </cell>
        </row>
        <row r="307">
          <cell r="A307" t="str">
            <v>C844G</v>
          </cell>
        </row>
        <row r="308">
          <cell r="A308" t="str">
            <v>CGNM-2250</v>
          </cell>
        </row>
        <row r="309">
          <cell r="A309" t="str">
            <v>CHS-11U</v>
          </cell>
        </row>
        <row r="310">
          <cell r="A310" t="str">
            <v>CHS-3U</v>
          </cell>
        </row>
        <row r="311">
          <cell r="A311" t="str">
            <v>CIS430-MC</v>
          </cell>
        </row>
        <row r="312">
          <cell r="A312" t="str">
            <v>CLX3001</v>
          </cell>
        </row>
        <row r="313">
          <cell r="A313" t="str">
            <v>CM-1G-D12</v>
          </cell>
        </row>
        <row r="314">
          <cell r="A314" t="str">
            <v>COMBO2-24</v>
          </cell>
        </row>
        <row r="315">
          <cell r="A315" t="str">
            <v>COMBO2-24A</v>
          </cell>
        </row>
        <row r="316">
          <cell r="A316" t="str">
            <v>COMBO2-24B</v>
          </cell>
        </row>
        <row r="317">
          <cell r="A317" t="str">
            <v>COMBO2-24D</v>
          </cell>
        </row>
        <row r="318">
          <cell r="A318" t="str">
            <v>COMBO2-24V</v>
          </cell>
        </row>
        <row r="319">
          <cell r="A319" t="str">
            <v>Corsair</v>
          </cell>
        </row>
        <row r="320">
          <cell r="A320" t="str">
            <v>CPR-2001B</v>
          </cell>
        </row>
        <row r="321">
          <cell r="A321" t="str">
            <v>CRS-A</v>
          </cell>
        </row>
        <row r="322">
          <cell r="A322" t="str">
            <v>CS6619-15</v>
          </cell>
        </row>
        <row r="323">
          <cell r="A323" t="str">
            <v>CS6619-16</v>
          </cell>
        </row>
        <row r="324">
          <cell r="A324" t="str">
            <v>CS6719</v>
          </cell>
        </row>
        <row r="325">
          <cell r="A325" t="str">
            <v>CSE-512-260B</v>
          </cell>
        </row>
        <row r="326">
          <cell r="A326" t="str">
            <v>CT-5071T</v>
          </cell>
        </row>
        <row r="327">
          <cell r="A327" t="str">
            <v>CT5361T</v>
          </cell>
        </row>
        <row r="328">
          <cell r="A328" t="str">
            <v>CT-5361T</v>
          </cell>
        </row>
        <row r="329">
          <cell r="A329" t="str">
            <v>CT-5363</v>
          </cell>
        </row>
        <row r="330">
          <cell r="A330" t="str">
            <v>CT-5372</v>
          </cell>
        </row>
        <row r="331">
          <cell r="A331" t="str">
            <v>CT-5374</v>
          </cell>
        </row>
        <row r="332">
          <cell r="A332" t="str">
            <v>CT-5375</v>
          </cell>
        </row>
        <row r="333">
          <cell r="A333" t="str">
            <v>CT-5376</v>
          </cell>
        </row>
        <row r="334">
          <cell r="A334" t="str">
            <v>CT-5377</v>
          </cell>
        </row>
        <row r="335">
          <cell r="A335" t="str">
            <v>CT-5378</v>
          </cell>
        </row>
        <row r="336">
          <cell r="A336" t="str">
            <v>CT-5379</v>
          </cell>
        </row>
        <row r="337">
          <cell r="A337" t="str">
            <v>CT-5380</v>
          </cell>
        </row>
        <row r="338">
          <cell r="A338" t="str">
            <v>CT-5386</v>
          </cell>
        </row>
        <row r="339">
          <cell r="A339" t="str">
            <v>CT-5387</v>
          </cell>
        </row>
        <row r="340">
          <cell r="A340" t="str">
            <v>CT-5388</v>
          </cell>
        </row>
        <row r="341">
          <cell r="A341" t="str">
            <v>CT-5389</v>
          </cell>
        </row>
        <row r="342">
          <cell r="A342" t="str">
            <v>CT-5390</v>
          </cell>
        </row>
        <row r="343">
          <cell r="A343" t="str">
            <v>CT-5391</v>
          </cell>
        </row>
        <row r="344">
          <cell r="A344" t="str">
            <v>CT-5392</v>
          </cell>
        </row>
        <row r="345">
          <cell r="A345" t="str">
            <v>CT-5393</v>
          </cell>
        </row>
        <row r="346">
          <cell r="A346" t="str">
            <v>CT-5394</v>
          </cell>
        </row>
        <row r="347">
          <cell r="A347" t="str">
            <v>CT-5395</v>
          </cell>
        </row>
        <row r="348">
          <cell r="A348" t="str">
            <v>CT-5396</v>
          </cell>
        </row>
        <row r="349">
          <cell r="A349" t="str">
            <v>CT-5397</v>
          </cell>
        </row>
        <row r="350">
          <cell r="A350" t="str">
            <v>CT-5621T</v>
          </cell>
        </row>
        <row r="351">
          <cell r="A351" t="str">
            <v>CV-10C-S8</v>
          </cell>
        </row>
        <row r="352">
          <cell r="A352" t="str">
            <v>CV10G58</v>
          </cell>
        </row>
        <row r="353">
          <cell r="A353" t="str">
            <v>CV-10G-S2</v>
          </cell>
        </row>
        <row r="354">
          <cell r="A354" t="str">
            <v>CV-10G-S8</v>
          </cell>
        </row>
        <row r="355">
          <cell r="A355" t="str">
            <v>CV-10G-SB</v>
          </cell>
        </row>
        <row r="356">
          <cell r="A356" t="str">
            <v>CXCM-1+</v>
          </cell>
        </row>
        <row r="357">
          <cell r="A357" t="str">
            <v>D21-12TW</v>
          </cell>
        </row>
        <row r="358">
          <cell r="A358" t="str">
            <v>Dell Power Edge R320</v>
          </cell>
        </row>
        <row r="359">
          <cell r="A359" t="str">
            <v>Dell Power Edge R620</v>
          </cell>
        </row>
        <row r="360">
          <cell r="A360" t="str">
            <v>Dell Power Edge R710</v>
          </cell>
        </row>
        <row r="361">
          <cell r="A361" t="str">
            <v>Dell Srvr</v>
          </cell>
        </row>
        <row r="362">
          <cell r="A362" t="str">
            <v>DES-1228</v>
          </cell>
        </row>
        <row r="363">
          <cell r="A363" t="str">
            <v>DG1670</v>
          </cell>
        </row>
        <row r="364">
          <cell r="A364" t="str">
            <v>DG1670A</v>
          </cell>
        </row>
        <row r="365">
          <cell r="A365" t="str">
            <v>DG247</v>
          </cell>
        </row>
        <row r="366">
          <cell r="A366" t="str">
            <v>DG2470</v>
          </cell>
        </row>
        <row r="367">
          <cell r="A367" t="str">
            <v>DG860P2</v>
          </cell>
        </row>
        <row r="368">
          <cell r="A368" t="str">
            <v>DIR-866L</v>
          </cell>
        </row>
        <row r="369">
          <cell r="A369" t="str">
            <v>DL-red</v>
          </cell>
        </row>
        <row r="370">
          <cell r="A370" t="str">
            <v>DLS 410</v>
          </cell>
        </row>
        <row r="371">
          <cell r="A371" t="str">
            <v>DLS 5405</v>
          </cell>
        </row>
        <row r="372">
          <cell r="A372" t="str">
            <v>DLS 5500</v>
          </cell>
        </row>
        <row r="373">
          <cell r="A373" t="str">
            <v>DLS 5800</v>
          </cell>
        </row>
        <row r="374">
          <cell r="A374" t="str">
            <v>DLS 8130</v>
          </cell>
        </row>
        <row r="375">
          <cell r="A375" t="str">
            <v>DPE-1950</v>
          </cell>
        </row>
        <row r="376">
          <cell r="A376" t="str">
            <v>DPE-R610</v>
          </cell>
        </row>
        <row r="377">
          <cell r="A377" t="str">
            <v>DPE-R620xd</v>
          </cell>
        </row>
        <row r="378">
          <cell r="A378" t="str">
            <v>DPE-R630</v>
          </cell>
        </row>
        <row r="379">
          <cell r="A379" t="str">
            <v>DPE-R720</v>
          </cell>
        </row>
        <row r="380">
          <cell r="A380" t="str">
            <v>DS0 DP-6</v>
          </cell>
        </row>
        <row r="381">
          <cell r="A381" t="str">
            <v>DS104</v>
          </cell>
        </row>
        <row r="382">
          <cell r="A382" t="str">
            <v>DS1-12</v>
          </cell>
        </row>
        <row r="383">
          <cell r="A383" t="str">
            <v>DS1-12 PWE</v>
          </cell>
        </row>
        <row r="384">
          <cell r="A384" t="str">
            <v>DS1A-12</v>
          </cell>
        </row>
        <row r="385">
          <cell r="A385" t="str">
            <v>DS3/EC1-12s</v>
          </cell>
        </row>
        <row r="386">
          <cell r="A386" t="str">
            <v>DS3-12p</v>
          </cell>
        </row>
        <row r="387">
          <cell r="A387" t="str">
            <v>DS3-4P</v>
          </cell>
        </row>
        <row r="388">
          <cell r="A388" t="str">
            <v>DS3E-4P</v>
          </cell>
        </row>
        <row r="389">
          <cell r="A389" t="str">
            <v>DSL-2740B</v>
          </cell>
        </row>
        <row r="390">
          <cell r="A390" t="str">
            <v>DX2-100G</v>
          </cell>
        </row>
        <row r="391">
          <cell r="A391" t="str">
            <v>DX2-100GO-R8</v>
          </cell>
        </row>
        <row r="392">
          <cell r="A392" t="str">
            <v>DX2-100GO-T8</v>
          </cell>
        </row>
        <row r="393">
          <cell r="A393" t="str">
            <v>DX2-40G-Q24</v>
          </cell>
        </row>
        <row r="394">
          <cell r="A394" t="str">
            <v>DX2-40G-Q8</v>
          </cell>
        </row>
        <row r="395">
          <cell r="A395" t="str">
            <v>E07S</v>
          </cell>
        </row>
        <row r="396">
          <cell r="A396" t="str">
            <v>E2000</v>
          </cell>
        </row>
        <row r="397">
          <cell r="A397" t="str">
            <v>E24</v>
          </cell>
        </row>
        <row r="398">
          <cell r="A398" t="str">
            <v>E28</v>
          </cell>
        </row>
        <row r="399">
          <cell r="A399" t="str">
            <v>E3</v>
          </cell>
        </row>
        <row r="400">
          <cell r="A400" t="str">
            <v>E3-12/E3-12C</v>
          </cell>
        </row>
        <row r="401">
          <cell r="A401" t="str">
            <v>E3-12C</v>
          </cell>
        </row>
        <row r="402">
          <cell r="A402" t="str">
            <v>E3-12C Remote Pwr.</v>
          </cell>
        </row>
        <row r="403">
          <cell r="A403" t="str">
            <v>E3-16F</v>
          </cell>
        </row>
        <row r="404">
          <cell r="A404" t="str">
            <v>E3-16FI</v>
          </cell>
        </row>
        <row r="405">
          <cell r="A405" t="str">
            <v>E3-2</v>
          </cell>
        </row>
        <row r="406">
          <cell r="A406" t="str">
            <v>E3-2 GPON</v>
          </cell>
        </row>
        <row r="407">
          <cell r="A407" t="str">
            <v>E3-2E</v>
          </cell>
        </row>
        <row r="408">
          <cell r="A408" t="str">
            <v>E3-48</v>
          </cell>
        </row>
        <row r="409">
          <cell r="A409" t="str">
            <v>E3-48 AC Pwr., 4x 1GE/2.5GE &amp; 2x 10GE</v>
          </cell>
        </row>
        <row r="410">
          <cell r="A410" t="str">
            <v>E3-48/E3-48C</v>
          </cell>
        </row>
        <row r="411">
          <cell r="A411" t="str">
            <v>E3-48C</v>
          </cell>
        </row>
        <row r="412">
          <cell r="A412" t="str">
            <v>E3-48C R2</v>
          </cell>
        </row>
        <row r="413">
          <cell r="A413" t="str">
            <v>E3-48F</v>
          </cell>
        </row>
        <row r="414">
          <cell r="A414" t="str">
            <v>E3-8G</v>
          </cell>
        </row>
        <row r="415">
          <cell r="A415" t="str">
            <v>E3-VCP 192</v>
          </cell>
        </row>
        <row r="416">
          <cell r="A416" t="str">
            <v>E3-VCP-192</v>
          </cell>
        </row>
        <row r="417">
          <cell r="A417" t="str">
            <v>E5</v>
          </cell>
        </row>
        <row r="418">
          <cell r="A418" t="str">
            <v>E5-110</v>
          </cell>
        </row>
        <row r="419">
          <cell r="A419" t="str">
            <v>E5-111</v>
          </cell>
        </row>
        <row r="420">
          <cell r="A420" t="str">
            <v>E5-120</v>
          </cell>
        </row>
        <row r="421">
          <cell r="A421" t="str">
            <v>E5-121</v>
          </cell>
        </row>
        <row r="422">
          <cell r="A422" t="str">
            <v>E5-16F</v>
          </cell>
        </row>
        <row r="423">
          <cell r="A423" t="str">
            <v>E5-216F</v>
          </cell>
        </row>
        <row r="424">
          <cell r="A424" t="str">
            <v>E5-216FF</v>
          </cell>
        </row>
        <row r="425">
          <cell r="A425" t="str">
            <v>E5-306</v>
          </cell>
        </row>
        <row r="426">
          <cell r="A426" t="str">
            <v>E5-308</v>
          </cell>
        </row>
        <row r="427">
          <cell r="A427" t="str">
            <v>E5-312</v>
          </cell>
        </row>
        <row r="428">
          <cell r="A428" t="str">
            <v>E5-400</v>
          </cell>
        </row>
        <row r="429">
          <cell r="A429" t="str">
            <v>E5-48</v>
          </cell>
        </row>
        <row r="430">
          <cell r="A430" t="str">
            <v xml:space="preserve">E5-48 </v>
          </cell>
        </row>
        <row r="431">
          <cell r="A431" t="str">
            <v>E5-48/E5-48C</v>
          </cell>
        </row>
        <row r="432">
          <cell r="A432" t="str">
            <v>E5-48C</v>
          </cell>
        </row>
        <row r="433">
          <cell r="A433" t="str">
            <v>E5-520</v>
          </cell>
        </row>
        <row r="434">
          <cell r="A434" t="str">
            <v>E5520DC</v>
          </cell>
        </row>
        <row r="435">
          <cell r="A435" t="str">
            <v>E5-520DC</v>
          </cell>
        </row>
        <row r="436">
          <cell r="A436" t="str">
            <v>E7 10GE-4s</v>
          </cell>
        </row>
        <row r="437">
          <cell r="A437" t="str">
            <v>E7 GPON-4</v>
          </cell>
        </row>
        <row r="438">
          <cell r="A438" t="str">
            <v>E7-2</v>
          </cell>
        </row>
        <row r="439">
          <cell r="A439" t="str">
            <v>E7-2 GPON-4 r2</v>
          </cell>
        </row>
        <row r="440">
          <cell r="A440" t="str">
            <v>E7-2 VCP-192</v>
          </cell>
        </row>
        <row r="441">
          <cell r="A441" t="str">
            <v>E7-2 VCP-384</v>
          </cell>
        </row>
        <row r="442">
          <cell r="A442" t="str">
            <v>E7-2 VDSL2-48</v>
          </cell>
        </row>
        <row r="443">
          <cell r="A443" t="str">
            <v>E7-2 VDSL2-48 r2</v>
          </cell>
        </row>
        <row r="444">
          <cell r="A444" t="str">
            <v>E7-2 VDSL2-48C</v>
          </cell>
        </row>
        <row r="445">
          <cell r="A445" t="str">
            <v>E7-2 VDSL2-48C r2</v>
          </cell>
        </row>
        <row r="446">
          <cell r="A446" t="str">
            <v>E7-2 VDSL2-48D</v>
          </cell>
        </row>
        <row r="447">
          <cell r="A447" t="str">
            <v>E7-2 VDSL2-48D r2</v>
          </cell>
        </row>
        <row r="448">
          <cell r="A448" t="str">
            <v>E7-20</v>
          </cell>
        </row>
        <row r="449">
          <cell r="A449" t="str">
            <v>E88551</v>
          </cell>
        </row>
        <row r="450">
          <cell r="A450" t="str">
            <v>E9-2</v>
          </cell>
        </row>
        <row r="451">
          <cell r="A451" t="str">
            <v>ECS8116</v>
          </cell>
        </row>
        <row r="452">
          <cell r="A452" t="str">
            <v>ECS8116A</v>
          </cell>
        </row>
        <row r="453">
          <cell r="A453" t="str">
            <v>ECS8132</v>
          </cell>
        </row>
        <row r="454">
          <cell r="A454" t="str">
            <v>EDM-1003B</v>
          </cell>
        </row>
        <row r="455">
          <cell r="A455" t="str">
            <v>EDM-2003B</v>
          </cell>
        </row>
        <row r="456">
          <cell r="A456" t="str">
            <v>EDW</v>
          </cell>
        </row>
        <row r="457">
          <cell r="A457" t="str">
            <v>EGW</v>
          </cell>
        </row>
        <row r="458">
          <cell r="A458" t="str">
            <v>ELeal001</v>
          </cell>
        </row>
        <row r="459">
          <cell r="A459" t="str">
            <v>EMG2306-R10A</v>
          </cell>
        </row>
        <row r="460">
          <cell r="A460" t="str">
            <v>EMG2926-Q10A</v>
          </cell>
        </row>
        <row r="461">
          <cell r="A461" t="str">
            <v>EN108</v>
          </cell>
        </row>
        <row r="462">
          <cell r="A462" t="str">
            <v>ES-111</v>
          </cell>
        </row>
        <row r="463">
          <cell r="A463" t="str">
            <v>ETAP-5306</v>
          </cell>
        </row>
        <row r="464">
          <cell r="A464" t="str">
            <v>ETS32PR</v>
          </cell>
        </row>
        <row r="465">
          <cell r="A465" t="str">
            <v>EX SFF CHASIS</v>
          </cell>
        </row>
        <row r="466">
          <cell r="A466" t="str">
            <v>EX-8GG</v>
          </cell>
        </row>
        <row r="467">
          <cell r="A467" t="str">
            <v>EX-AGG</v>
          </cell>
        </row>
        <row r="468">
          <cell r="A468" t="str">
            <v>EX-GPON</v>
          </cell>
        </row>
        <row r="469">
          <cell r="A469" t="str">
            <v>EZXS55W</v>
          </cell>
        </row>
        <row r="470">
          <cell r="A470" t="str">
            <v>F1DA116Z</v>
          </cell>
        </row>
        <row r="471">
          <cell r="A471" t="str">
            <v>F5</v>
          </cell>
        </row>
        <row r="472">
          <cell r="A472" t="str">
            <v>FAB3</v>
          </cell>
        </row>
        <row r="473">
          <cell r="A473" t="str">
            <v>FAIL ACTIVE STBY</v>
          </cell>
        </row>
        <row r="474">
          <cell r="A474" t="str">
            <v>FBR-2001B</v>
          </cell>
        </row>
        <row r="475">
          <cell r="A475" t="str">
            <v>FE-12S</v>
          </cell>
        </row>
        <row r="476">
          <cell r="A476" t="str">
            <v>FIS</v>
          </cell>
        </row>
        <row r="477">
          <cell r="A477" t="str">
            <v>Fortissimo</v>
          </cell>
        </row>
        <row r="478">
          <cell r="A478" t="str">
            <v>FP6A/UB/MAC/OPT</v>
          </cell>
        </row>
        <row r="479">
          <cell r="A479" t="str">
            <v>FR1000Z</v>
          </cell>
        </row>
        <row r="480">
          <cell r="A480" t="str">
            <v>FS-105</v>
          </cell>
        </row>
        <row r="481">
          <cell r="A481" t="str">
            <v>FX-10G-C8</v>
          </cell>
        </row>
        <row r="482">
          <cell r="A482" t="str">
            <v>FX2-100GO-P4</v>
          </cell>
        </row>
        <row r="483">
          <cell r="A483" t="str">
            <v>FX2-10G-Q2</v>
          </cell>
        </row>
        <row r="484">
          <cell r="A484" t="str">
            <v>FX2-10G-Q3</v>
          </cell>
        </row>
        <row r="485">
          <cell r="A485" t="str">
            <v>FX2-10G-S12</v>
          </cell>
        </row>
        <row r="486">
          <cell r="A486" t="str">
            <v>FX2-10G-S8</v>
          </cell>
        </row>
        <row r="487">
          <cell r="A487" t="str">
            <v>FX2-1G-S12</v>
          </cell>
        </row>
        <row r="488">
          <cell r="A488" t="str">
            <v>FX2-1G-S16</v>
          </cell>
        </row>
        <row r="489">
          <cell r="A489" t="str">
            <v>FX2-40G-Q3</v>
          </cell>
        </row>
        <row r="490">
          <cell r="A490" t="str">
            <v>FX2-40G-Q5</v>
          </cell>
        </row>
        <row r="491">
          <cell r="A491" t="str">
            <v>G28</v>
          </cell>
        </row>
        <row r="492">
          <cell r="A492" t="str">
            <v>G-28C3</v>
          </cell>
        </row>
        <row r="493">
          <cell r="A493" t="str">
            <v>G6-100-NA</v>
          </cell>
        </row>
        <row r="494">
          <cell r="A494" t="str">
            <v>G7</v>
          </cell>
        </row>
        <row r="495">
          <cell r="A495" t="str">
            <v>G-93RG5</v>
          </cell>
        </row>
        <row r="496">
          <cell r="A496" t="str">
            <v>GE</v>
          </cell>
        </row>
        <row r="497">
          <cell r="A497" t="str">
            <v>GE-12</v>
          </cell>
        </row>
        <row r="498">
          <cell r="A498" t="str">
            <v>GE-24</v>
          </cell>
        </row>
        <row r="499">
          <cell r="A499" t="str">
            <v>GE-24 r2</v>
          </cell>
        </row>
        <row r="500">
          <cell r="A500" t="str">
            <v>GE-24x</v>
          </cell>
        </row>
        <row r="501">
          <cell r="A501" t="str">
            <v>GE-2E</v>
          </cell>
        </row>
        <row r="502">
          <cell r="A502" t="str">
            <v>GE-2P</v>
          </cell>
        </row>
        <row r="503">
          <cell r="A503" t="str">
            <v>GE-2P FE-4E</v>
          </cell>
        </row>
        <row r="504">
          <cell r="A504" t="str">
            <v>GE-2P/FE-4P</v>
          </cell>
        </row>
        <row r="505">
          <cell r="A505" t="str">
            <v>GE-4</v>
          </cell>
        </row>
        <row r="506">
          <cell r="A506" t="str">
            <v>GE-4S</v>
          </cell>
        </row>
        <row r="507">
          <cell r="A507" t="str">
            <v>Gfast-48</v>
          </cell>
        </row>
        <row r="508">
          <cell r="A508" t="str">
            <v>GH3200X</v>
          </cell>
        </row>
        <row r="509">
          <cell r="A509" t="str">
            <v>GP1000X</v>
          </cell>
        </row>
        <row r="510">
          <cell r="A510" t="str">
            <v>GP1200XE</v>
          </cell>
        </row>
        <row r="511">
          <cell r="A511" t="str">
            <v>GP1601</v>
          </cell>
        </row>
        <row r="512">
          <cell r="A512" t="str">
            <v>GP1601-AX</v>
          </cell>
        </row>
        <row r="513">
          <cell r="A513" t="str">
            <v>GP1601-MX</v>
          </cell>
        </row>
        <row r="514">
          <cell r="A514" t="str">
            <v>GP1611</v>
          </cell>
        </row>
        <row r="515">
          <cell r="A515" t="str">
            <v>GP4</v>
          </cell>
        </row>
        <row r="516">
          <cell r="A516" t="str">
            <v>GP700</v>
          </cell>
        </row>
        <row r="517">
          <cell r="A517" t="str">
            <v>GP8</v>
          </cell>
        </row>
        <row r="518">
          <cell r="A518" t="str">
            <v>GPE1601</v>
          </cell>
        </row>
        <row r="519">
          <cell r="A519" t="str">
            <v>GPON</v>
          </cell>
        </row>
        <row r="520">
          <cell r="A520" t="str">
            <v>GPON-16x</v>
          </cell>
        </row>
        <row r="521">
          <cell r="A521" t="str">
            <v>GPON-4</v>
          </cell>
        </row>
        <row r="522">
          <cell r="A522" t="str">
            <v>GPON-4 R2</v>
          </cell>
        </row>
        <row r="523">
          <cell r="A523" t="str">
            <v>GPON-4 R3</v>
          </cell>
        </row>
        <row r="524">
          <cell r="A524" t="str">
            <v>GPON-4 r2</v>
          </cell>
        </row>
        <row r="525">
          <cell r="A525" t="str">
            <v>GPON-4x</v>
          </cell>
        </row>
        <row r="526">
          <cell r="A526" t="str">
            <v>GPON-8</v>
          </cell>
        </row>
        <row r="527">
          <cell r="A527" t="str">
            <v>GPON-8 r2</v>
          </cell>
        </row>
        <row r="528">
          <cell r="A528" t="str">
            <v>GPON-8x</v>
          </cell>
        </row>
        <row r="529">
          <cell r="A529" t="str">
            <v>GPR3000X</v>
          </cell>
        </row>
        <row r="530">
          <cell r="A530" t="str">
            <v>GS-2024</v>
          </cell>
        </row>
        <row r="531">
          <cell r="A531" t="str">
            <v>GS605 V2</v>
          </cell>
        </row>
        <row r="532">
          <cell r="A532" t="str">
            <v>GS724T</v>
          </cell>
        </row>
        <row r="533">
          <cell r="A533" t="str">
            <v>GS724T V3H2</v>
          </cell>
        </row>
        <row r="534">
          <cell r="A534" t="str">
            <v>GSANS-100</v>
          </cell>
        </row>
        <row r="535">
          <cell r="A535" t="str">
            <v>GSM7248</v>
          </cell>
        </row>
        <row r="536">
          <cell r="A536" t="str">
            <v>HDSL2/4-6</v>
          </cell>
        </row>
        <row r="537">
          <cell r="A537" t="str">
            <v>HEBS-12</v>
          </cell>
        </row>
        <row r="538">
          <cell r="A538" t="str">
            <v>HG610</v>
          </cell>
        </row>
        <row r="539">
          <cell r="A539" t="str">
            <v>HPOTS-24</v>
          </cell>
        </row>
        <row r="540">
          <cell r="A540" t="str">
            <v>HU2W-24</v>
          </cell>
        </row>
        <row r="541">
          <cell r="A541" t="str">
            <v>IMA-12</v>
          </cell>
        </row>
        <row r="542">
          <cell r="A542" t="str">
            <v>IPN330HD</v>
          </cell>
        </row>
        <row r="543">
          <cell r="A543" t="str">
            <v>IPN430MC</v>
          </cell>
        </row>
        <row r="544">
          <cell r="A544" t="str">
            <v>IRC</v>
          </cell>
        </row>
        <row r="545">
          <cell r="A545" t="str">
            <v>I-TEMP</v>
          </cell>
        </row>
        <row r="546">
          <cell r="A546" t="str">
            <v>L051C</v>
          </cell>
        </row>
        <row r="547">
          <cell r="A547" t="str">
            <v>L5050-5001</v>
          </cell>
        </row>
        <row r="548">
          <cell r="A548" t="str">
            <v>LAN-3100A</v>
          </cell>
        </row>
        <row r="549">
          <cell r="A549" t="str">
            <v>LAN-3200A</v>
          </cell>
        </row>
        <row r="550">
          <cell r="A550" t="str">
            <v>LAN-3300A</v>
          </cell>
        </row>
        <row r="551">
          <cell r="A551" t="str">
            <v>LAN-3301A</v>
          </cell>
        </row>
        <row r="552">
          <cell r="A552" t="str">
            <v>LAN-3310A</v>
          </cell>
        </row>
        <row r="553">
          <cell r="A553" t="str">
            <v>LAPN600</v>
          </cell>
        </row>
        <row r="554">
          <cell r="A554" t="str">
            <v>LLTG-4</v>
          </cell>
        </row>
        <row r="555">
          <cell r="A555" t="str">
            <v>LM1000STSX4-256</v>
          </cell>
        </row>
        <row r="556">
          <cell r="A556" t="str">
            <v>LPC9-120AC</v>
          </cell>
        </row>
        <row r="557">
          <cell r="A557" t="str">
            <v>LS-150-15</v>
          </cell>
        </row>
        <row r="558">
          <cell r="A558" t="str">
            <v>LSM1000XMS12-01</v>
          </cell>
        </row>
        <row r="559">
          <cell r="A559" t="str">
            <v>LSM1000XMV16-01</v>
          </cell>
        </row>
        <row r="560">
          <cell r="A560" t="str">
            <v>LSM1000XMVDC16-01</v>
          </cell>
        </row>
        <row r="561">
          <cell r="A561" t="str">
            <v>LSM10GXM3-01</v>
          </cell>
        </row>
        <row r="562">
          <cell r="A562" t="str">
            <v>LSM10GXM8-01</v>
          </cell>
        </row>
        <row r="563">
          <cell r="A563" t="str">
            <v>M459A</v>
          </cell>
        </row>
        <row r="564">
          <cell r="A564" t="str">
            <v>M505N</v>
          </cell>
        </row>
        <row r="565">
          <cell r="A565" t="str">
            <v>M625N</v>
          </cell>
        </row>
        <row r="566">
          <cell r="A566" t="str">
            <v>MC220L</v>
          </cell>
        </row>
        <row r="567">
          <cell r="A567" t="str">
            <v xml:space="preserve">ME-3400-24TS-A </v>
          </cell>
        </row>
        <row r="568">
          <cell r="A568" t="str">
            <v>Meta2510</v>
          </cell>
        </row>
        <row r="569">
          <cell r="A569" t="str">
            <v>METRONID-TE</v>
          </cell>
        </row>
        <row r="570">
          <cell r="A570" t="str">
            <v>MG2510</v>
          </cell>
        </row>
        <row r="571">
          <cell r="A571" t="str">
            <v>MIC-3D-2XGE-XFP</v>
          </cell>
        </row>
        <row r="572">
          <cell r="A572" t="str">
            <v>ML748-R</v>
          </cell>
        </row>
        <row r="573">
          <cell r="A573" t="str">
            <v>MODEM</v>
          </cell>
        </row>
        <row r="574">
          <cell r="A574" t="str">
            <v>MSA-1001B</v>
          </cell>
        </row>
        <row r="575">
          <cell r="A575" t="str">
            <v>MSA-2001B</v>
          </cell>
        </row>
        <row r="576">
          <cell r="A576" t="str">
            <v>MUX</v>
          </cell>
        </row>
        <row r="577">
          <cell r="A577" t="str">
            <v>MX104</v>
          </cell>
        </row>
        <row r="578">
          <cell r="A578" t="str">
            <v>MX-10G-S2</v>
          </cell>
        </row>
        <row r="579">
          <cell r="A579" t="str">
            <v>MX80</v>
          </cell>
        </row>
        <row r="580">
          <cell r="A580" t="str">
            <v>N300</v>
          </cell>
        </row>
        <row r="581">
          <cell r="A581" t="str">
            <v>N3K-C3064PQ-10GX</v>
          </cell>
        </row>
        <row r="582">
          <cell r="A582" t="str">
            <v>N3K-C3172TQ-10GT</v>
          </cell>
        </row>
        <row r="583">
          <cell r="A583" t="str">
            <v>N5763A</v>
          </cell>
        </row>
        <row r="584">
          <cell r="A584" t="str">
            <v>NexusLink 3101</v>
          </cell>
        </row>
        <row r="585">
          <cell r="A585" t="str">
            <v>NexusLink 3101u</v>
          </cell>
        </row>
        <row r="586">
          <cell r="A586" t="str">
            <v>NexusLink 3111u</v>
          </cell>
        </row>
        <row r="587">
          <cell r="A587" t="str">
            <v>NexusLink 3120</v>
          </cell>
        </row>
        <row r="588">
          <cell r="A588" t="str">
            <v>NexusLink 3120ua</v>
          </cell>
        </row>
        <row r="589">
          <cell r="A589" t="str">
            <v>NexusLink 5631</v>
          </cell>
        </row>
        <row r="590">
          <cell r="A590" t="str">
            <v>NEXUSLINK NL-3100u</v>
          </cell>
        </row>
        <row r="591">
          <cell r="A591" t="str">
            <v>NG1601</v>
          </cell>
        </row>
        <row r="592">
          <cell r="A592" t="str">
            <v>NG-PON2 CEx</v>
          </cell>
        </row>
        <row r="593">
          <cell r="A593" t="str">
            <v>NGPON2-16V</v>
          </cell>
        </row>
        <row r="594">
          <cell r="A594" t="str">
            <v>NGPON2-2</v>
          </cell>
        </row>
        <row r="595">
          <cell r="A595" t="str">
            <v>NGPON2-4</v>
          </cell>
        </row>
        <row r="596">
          <cell r="A596" t="str">
            <v>NGPON2-4x</v>
          </cell>
        </row>
        <row r="597">
          <cell r="A597" t="str">
            <v>NGY-NP8</v>
          </cell>
        </row>
        <row r="598">
          <cell r="A598" t="str">
            <v>NL-3100u</v>
          </cell>
        </row>
        <row r="599">
          <cell r="A599" t="str">
            <v>NL-3112u</v>
          </cell>
        </row>
        <row r="600">
          <cell r="A600" t="str">
            <v>NL-5630u</v>
          </cell>
        </row>
        <row r="601">
          <cell r="A601" t="str">
            <v>NLG-A</v>
          </cell>
        </row>
        <row r="602">
          <cell r="A602" t="str">
            <v>NLG-A+</v>
          </cell>
        </row>
        <row r="603">
          <cell r="A603" t="str">
            <v>NLG-AF</v>
          </cell>
        </row>
        <row r="604">
          <cell r="A604" t="str">
            <v>NLG-AF+</v>
          </cell>
        </row>
        <row r="605">
          <cell r="A605" t="str">
            <v>NLG-AG</v>
          </cell>
        </row>
        <row r="606">
          <cell r="A606" t="str">
            <v>NLG-FRM</v>
          </cell>
        </row>
        <row r="607">
          <cell r="A607" t="str">
            <v>NP-16</v>
          </cell>
        </row>
        <row r="608">
          <cell r="A608" t="str">
            <v>NPORT 5610</v>
          </cell>
        </row>
        <row r="609">
          <cell r="A609" t="str">
            <v>NVG343BQ</v>
          </cell>
        </row>
        <row r="610">
          <cell r="A610" t="str">
            <v>NVG578</v>
          </cell>
        </row>
        <row r="611">
          <cell r="A611" t="str">
            <v>NVG589</v>
          </cell>
        </row>
        <row r="612">
          <cell r="A612" t="str">
            <v>OC12-4</v>
          </cell>
        </row>
        <row r="613">
          <cell r="A613" t="str">
            <v>OC12-4 IR</v>
          </cell>
        </row>
        <row r="614">
          <cell r="A614" t="str">
            <v>OC12-4S IR</v>
          </cell>
        </row>
        <row r="615">
          <cell r="A615" t="str">
            <v>OC12-IR</v>
          </cell>
        </row>
        <row r="616">
          <cell r="A616" t="str">
            <v>OC3-12</v>
          </cell>
        </row>
        <row r="617">
          <cell r="A617" t="str">
            <v>OC3-4</v>
          </cell>
        </row>
        <row r="618">
          <cell r="A618" t="str">
            <v>OC3-4 IR</v>
          </cell>
        </row>
        <row r="619">
          <cell r="A619" t="str">
            <v>OC3-4S IR</v>
          </cell>
        </row>
        <row r="620">
          <cell r="A620" t="str">
            <v>OC48-1</v>
          </cell>
        </row>
        <row r="621">
          <cell r="A621" t="str">
            <v>OC48-1 IR</v>
          </cell>
        </row>
        <row r="622">
          <cell r="A622" t="str">
            <v>OC48-1 LR</v>
          </cell>
        </row>
        <row r="623">
          <cell r="A623" t="str">
            <v>OC48-1S IR</v>
          </cell>
        </row>
        <row r="624">
          <cell r="A624" t="str">
            <v>OC48-1S LR</v>
          </cell>
        </row>
        <row r="625">
          <cell r="A625" t="str">
            <v>OCU DP-6</v>
          </cell>
        </row>
        <row r="626">
          <cell r="A626" t="str">
            <v>OLT EVM</v>
          </cell>
        </row>
        <row r="627">
          <cell r="A627" t="str">
            <v>OLTB-2</v>
          </cell>
        </row>
        <row r="628">
          <cell r="A628" t="str">
            <v>OLTG-4</v>
          </cell>
        </row>
        <row r="629">
          <cell r="A629" t="str">
            <v>OLTG-4E</v>
          </cell>
        </row>
        <row r="630">
          <cell r="A630" t="str">
            <v>ON 2343</v>
          </cell>
        </row>
        <row r="631">
          <cell r="A631" t="str">
            <v>ONT EVM</v>
          </cell>
        </row>
        <row r="632">
          <cell r="A632" t="str">
            <v>OSSAM</v>
          </cell>
        </row>
        <row r="633">
          <cell r="A633" t="str">
            <v>OTLG-4E</v>
          </cell>
        </row>
        <row r="634">
          <cell r="A634" t="str">
            <v>P-663H-51</v>
          </cell>
        </row>
        <row r="635">
          <cell r="A635" t="str">
            <v>P-663HN-51</v>
          </cell>
        </row>
        <row r="636">
          <cell r="A636" t="str">
            <v>P-873HNUP-51B</v>
          </cell>
        </row>
        <row r="637">
          <cell r="A637" t="str">
            <v>PM-3A-2T</v>
          </cell>
        </row>
        <row r="638">
          <cell r="A638" t="str">
            <v>POWERCONNECT 6248</v>
          </cell>
        </row>
        <row r="639">
          <cell r="A639" t="str">
            <v>Pow-R-Boot 5</v>
          </cell>
        </row>
        <row r="640">
          <cell r="A640" t="str">
            <v>PPOLT</v>
          </cell>
        </row>
        <row r="641">
          <cell r="A641" t="str">
            <v>PROTO-1</v>
          </cell>
        </row>
        <row r="642">
          <cell r="A642" t="str">
            <v>Q100</v>
          </cell>
        </row>
        <row r="643">
          <cell r="A643" t="str">
            <v>Q1000</v>
          </cell>
        </row>
        <row r="644">
          <cell r="A644" t="str">
            <v>Q1000Z</v>
          </cell>
        </row>
        <row r="645">
          <cell r="A645" t="str">
            <v>R6200</v>
          </cell>
        </row>
        <row r="646">
          <cell r="A646" t="str">
            <v>R6300</v>
          </cell>
        </row>
        <row r="647">
          <cell r="A647" t="str">
            <v>R6300 v2</v>
          </cell>
        </row>
        <row r="648">
          <cell r="A648" t="str">
            <v>R6300v2</v>
          </cell>
        </row>
        <row r="649">
          <cell r="A649" t="str">
            <v>R710</v>
          </cell>
        </row>
        <row r="650">
          <cell r="A650" t="str">
            <v>RAP</v>
          </cell>
        </row>
        <row r="651">
          <cell r="A651" t="str">
            <v>RAP 10GE</v>
          </cell>
        </row>
        <row r="652">
          <cell r="A652" t="str">
            <v>RAP DS3</v>
          </cell>
        </row>
        <row r="653">
          <cell r="A653" t="str">
            <v>RAP OC3/12</v>
          </cell>
        </row>
        <row r="654">
          <cell r="A654" t="str">
            <v>RAP OC3/12/48</v>
          </cell>
        </row>
        <row r="655">
          <cell r="A655" t="str">
            <v>RAP OC48 LR</v>
          </cell>
        </row>
        <row r="656">
          <cell r="A656" t="str">
            <v>RAP-10GE</v>
          </cell>
        </row>
        <row r="657">
          <cell r="A657" t="str">
            <v>RAP2</v>
          </cell>
        </row>
        <row r="658">
          <cell r="A658" t="str">
            <v>RAP2 0C3/12/48</v>
          </cell>
        </row>
        <row r="659">
          <cell r="A659" t="str">
            <v>RAP3</v>
          </cell>
        </row>
        <row r="660">
          <cell r="A660" t="str">
            <v>RAP-OC3/12</v>
          </cell>
        </row>
        <row r="661">
          <cell r="A661" t="str">
            <v>RAP-OC3/12/48</v>
          </cell>
        </row>
        <row r="662">
          <cell r="A662" t="str">
            <v>RD-GEDCP362-LX3142-US</v>
          </cell>
        </row>
        <row r="663">
          <cell r="A663" t="str">
            <v>REBS-12</v>
          </cell>
        </row>
        <row r="664">
          <cell r="A664" t="str">
            <v>Routerboard RB201</v>
          </cell>
        </row>
        <row r="665">
          <cell r="A665" t="str">
            <v>RPOTS-24</v>
          </cell>
        </row>
        <row r="666">
          <cell r="A666" t="str">
            <v>RPS 675</v>
          </cell>
        </row>
        <row r="667">
          <cell r="A667" t="str">
            <v>RS-232</v>
          </cell>
        </row>
        <row r="668">
          <cell r="A668" t="str">
            <v>RSX3001E</v>
          </cell>
        </row>
        <row r="669">
          <cell r="A669" t="str">
            <v>RSX3001G</v>
          </cell>
        </row>
        <row r="670">
          <cell r="A670" t="str">
            <v xml:space="preserve">RT-N66U </v>
          </cell>
        </row>
        <row r="671">
          <cell r="A671" t="str">
            <v>RU2W-24</v>
          </cell>
        </row>
        <row r="672">
          <cell r="A672" t="str">
            <v>SB300-XXX</v>
          </cell>
        </row>
        <row r="673">
          <cell r="A673" t="str">
            <v>SCP-10GE</v>
          </cell>
        </row>
        <row r="674">
          <cell r="A674" t="str">
            <v>SCP2-10GE</v>
          </cell>
        </row>
        <row r="675">
          <cell r="A675" t="str">
            <v>SCS-24</v>
          </cell>
        </row>
        <row r="676">
          <cell r="A676" t="str">
            <v>SCS-48</v>
          </cell>
        </row>
        <row r="677">
          <cell r="A677" t="str">
            <v>SG200-08</v>
          </cell>
        </row>
        <row r="678">
          <cell r="A678" t="str">
            <v>SMB-6000B</v>
          </cell>
        </row>
        <row r="679">
          <cell r="A679" t="str">
            <v>SN 1456</v>
          </cell>
        </row>
        <row r="680">
          <cell r="A680" t="str">
            <v>SP-150-12</v>
          </cell>
        </row>
        <row r="681">
          <cell r="A681" t="str">
            <v>SP-320-12</v>
          </cell>
        </row>
        <row r="682">
          <cell r="A682" t="str">
            <v>SP-480-12</v>
          </cell>
        </row>
        <row r="683">
          <cell r="A683" t="str">
            <v>SP-500-12</v>
          </cell>
        </row>
        <row r="684">
          <cell r="A684" t="str">
            <v>Splitter 1 x 4</v>
          </cell>
        </row>
        <row r="685">
          <cell r="A685" t="str">
            <v>SPT-11U</v>
          </cell>
        </row>
        <row r="686">
          <cell r="A686" t="str">
            <v>SPT-11U-110</v>
          </cell>
        </row>
        <row r="687">
          <cell r="A687" t="str">
            <v>SPT-2000A</v>
          </cell>
        </row>
        <row r="688">
          <cell r="A688" t="str">
            <v>SPT-2000A-HS</v>
          </cell>
        </row>
        <row r="689">
          <cell r="A689" t="str">
            <v>SPT-3U</v>
          </cell>
        </row>
        <row r="690">
          <cell r="A690" t="str">
            <v>SPT-9000A</v>
          </cell>
        </row>
        <row r="691">
          <cell r="A691" t="str">
            <v>SPT-N11U</v>
          </cell>
        </row>
        <row r="692">
          <cell r="A692" t="str">
            <v>SPT-N11U-110</v>
          </cell>
        </row>
        <row r="693">
          <cell r="A693" t="str">
            <v>SPT-N4U-110</v>
          </cell>
        </row>
        <row r="694">
          <cell r="A694" t="str">
            <v>SR350N</v>
          </cell>
        </row>
        <row r="695">
          <cell r="A695" t="str">
            <v>SR360</v>
          </cell>
        </row>
        <row r="696">
          <cell r="A696" t="str">
            <v>SR360N</v>
          </cell>
        </row>
        <row r="697">
          <cell r="A697" t="str">
            <v>SR505N</v>
          </cell>
        </row>
        <row r="698">
          <cell r="A698" t="str">
            <v>SR630N</v>
          </cell>
        </row>
        <row r="699">
          <cell r="A699" t="str">
            <v>SSU-2000</v>
          </cell>
        </row>
        <row r="700">
          <cell r="A700" t="str">
            <v>STS-24</v>
          </cell>
        </row>
        <row r="701">
          <cell r="A701" t="str">
            <v>STS-48</v>
          </cell>
        </row>
        <row r="702">
          <cell r="A702" t="str">
            <v>T060G</v>
          </cell>
        </row>
        <row r="703">
          <cell r="A703" t="str">
            <v>T063G</v>
          </cell>
        </row>
        <row r="704">
          <cell r="A704" t="str">
            <v>T065G</v>
          </cell>
        </row>
        <row r="705">
          <cell r="A705" t="str">
            <v>T067G</v>
          </cell>
        </row>
        <row r="706">
          <cell r="A706" t="str">
            <v>T067GS</v>
          </cell>
        </row>
        <row r="707">
          <cell r="A707" t="str">
            <v>T071G</v>
          </cell>
        </row>
        <row r="708">
          <cell r="A708" t="str">
            <v>T072G</v>
          </cell>
        </row>
        <row r="709">
          <cell r="A709" t="str">
            <v>T073G</v>
          </cell>
        </row>
        <row r="710">
          <cell r="A710" t="str">
            <v>T073G-2</v>
          </cell>
        </row>
        <row r="711">
          <cell r="A711" t="str">
            <v>T076G</v>
          </cell>
        </row>
        <row r="712">
          <cell r="A712" t="str">
            <v>T077G</v>
          </cell>
        </row>
        <row r="713">
          <cell r="A713" t="str">
            <v>T083G</v>
          </cell>
        </row>
        <row r="714">
          <cell r="A714" t="str">
            <v>T093G</v>
          </cell>
        </row>
        <row r="715">
          <cell r="A715" t="str">
            <v>T111G</v>
          </cell>
        </row>
        <row r="716">
          <cell r="A716" t="str">
            <v>T1-6</v>
          </cell>
        </row>
        <row r="717">
          <cell r="A717" t="str">
            <v>T1-6 A + 2</v>
          </cell>
        </row>
        <row r="718">
          <cell r="A718" t="str">
            <v>T1-6 A+T</v>
          </cell>
        </row>
        <row r="719">
          <cell r="A719" t="str">
            <v>T1-8 PWE</v>
          </cell>
        </row>
        <row r="720">
          <cell r="A720" t="str">
            <v>T202G</v>
          </cell>
        </row>
        <row r="721">
          <cell r="A721" t="str">
            <v>T202G-24</v>
          </cell>
        </row>
        <row r="722">
          <cell r="A722" t="str">
            <v>T3200</v>
          </cell>
        </row>
        <row r="723">
          <cell r="A723" t="str">
            <v>T710G</v>
          </cell>
        </row>
        <row r="724">
          <cell r="A724" t="str">
            <v>T720G</v>
          </cell>
        </row>
        <row r="725">
          <cell r="A725" t="str">
            <v>T-Berd 224</v>
          </cell>
        </row>
        <row r="726">
          <cell r="A726" t="str">
            <v>TES0090</v>
          </cell>
        </row>
        <row r="727">
          <cell r="A727" t="str">
            <v>TG1672</v>
          </cell>
        </row>
        <row r="728">
          <cell r="A728" t="str">
            <v>TG1672G</v>
          </cell>
        </row>
        <row r="729">
          <cell r="A729" t="str">
            <v>TG2472</v>
          </cell>
        </row>
        <row r="730">
          <cell r="A730" t="str">
            <v>TG2472G</v>
          </cell>
        </row>
        <row r="731">
          <cell r="A731" t="str">
            <v>TG799vac</v>
          </cell>
        </row>
        <row r="732">
          <cell r="A732" t="str">
            <v>TG862G</v>
          </cell>
        </row>
        <row r="733">
          <cell r="A733" t="str">
            <v>TLS-5c-01</v>
          </cell>
        </row>
        <row r="734">
          <cell r="A734" t="str">
            <v>TL-SG1008+</v>
          </cell>
        </row>
        <row r="735">
          <cell r="A735" t="str">
            <v>TP5000</v>
          </cell>
        </row>
        <row r="736">
          <cell r="A736" t="str">
            <v>TS2500</v>
          </cell>
        </row>
        <row r="737">
          <cell r="A737" t="str">
            <v>UCS C220 M3</v>
          </cell>
        </row>
        <row r="738">
          <cell r="A738" t="str">
            <v>UCS C220 M4</v>
          </cell>
        </row>
        <row r="739">
          <cell r="A739" t="str">
            <v>UCS-C320-M3</v>
          </cell>
        </row>
        <row r="740">
          <cell r="A740" t="str">
            <v>V2000H</v>
          </cell>
        </row>
        <row r="741">
          <cell r="A741" t="str">
            <v>VCP-192</v>
          </cell>
        </row>
        <row r="742">
          <cell r="A742" t="str">
            <v>VCP-384</v>
          </cell>
        </row>
        <row r="743">
          <cell r="A743" t="str">
            <v>VDSL2 -24</v>
          </cell>
        </row>
        <row r="744">
          <cell r="A744" t="str">
            <v>VDSL2-24</v>
          </cell>
        </row>
        <row r="745">
          <cell r="A745" t="str">
            <v>VDSL2-35b-48 Overlay</v>
          </cell>
        </row>
        <row r="746">
          <cell r="A746" t="str">
            <v>VDSL2-48</v>
          </cell>
        </row>
        <row r="747">
          <cell r="A747" t="str">
            <v>VDSL2-48 R2</v>
          </cell>
        </row>
        <row r="748">
          <cell r="A748" t="str">
            <v>VDSL2-48C</v>
          </cell>
        </row>
        <row r="749">
          <cell r="A749" t="str">
            <v>VDSL2-48C 35b Combo</v>
          </cell>
        </row>
        <row r="750">
          <cell r="A750" t="str">
            <v>VDSL2-48C R2</v>
          </cell>
        </row>
        <row r="751">
          <cell r="A751" t="str">
            <v>VDSL2-48D</v>
          </cell>
        </row>
        <row r="752">
          <cell r="A752" t="str">
            <v>VDSL2-48D 35b Data Only</v>
          </cell>
        </row>
        <row r="753">
          <cell r="A753" t="str">
            <v>VDSL2-48D r2</v>
          </cell>
        </row>
        <row r="754">
          <cell r="A754" t="str">
            <v>VDSL2-48R2</v>
          </cell>
        </row>
        <row r="755">
          <cell r="A755" t="str">
            <v>VGP</v>
          </cell>
        </row>
        <row r="756">
          <cell r="A756" t="str">
            <v>VIP1200</v>
          </cell>
        </row>
        <row r="757">
          <cell r="A757" t="str">
            <v>VIP1216</v>
          </cell>
        </row>
        <row r="758">
          <cell r="A758" t="str">
            <v>VIP2100</v>
          </cell>
        </row>
        <row r="759">
          <cell r="A759" t="str">
            <v>VIP2202</v>
          </cell>
        </row>
        <row r="760">
          <cell r="A760" t="str">
            <v>VIP2262</v>
          </cell>
        </row>
        <row r="761">
          <cell r="A761" t="str">
            <v>VIP2502</v>
          </cell>
        </row>
        <row r="762">
          <cell r="A762" t="str">
            <v>VIP2502W</v>
          </cell>
        </row>
        <row r="763">
          <cell r="A763" t="str">
            <v>VIP5602W</v>
          </cell>
        </row>
        <row r="764">
          <cell r="A764" t="str">
            <v>VIPR</v>
          </cell>
        </row>
        <row r="765">
          <cell r="A765" t="str">
            <v>VMG1302-T10A</v>
          </cell>
        </row>
        <row r="766">
          <cell r="A766" t="str">
            <v>VMG3925-B10A</v>
          </cell>
        </row>
        <row r="767">
          <cell r="A767" t="str">
            <v>VMG4325-B10A</v>
          </cell>
        </row>
        <row r="768">
          <cell r="A768" t="str">
            <v>VMG4381-10A</v>
          </cell>
        </row>
        <row r="769">
          <cell r="A769" t="str">
            <v>VOA</v>
          </cell>
        </row>
        <row r="770">
          <cell r="A770" t="str">
            <v>V-R25P</v>
          </cell>
        </row>
        <row r="771">
          <cell r="A771" t="str">
            <v>VR-3031u</v>
          </cell>
        </row>
        <row r="772">
          <cell r="A772" t="str">
            <v>VR-3033</v>
          </cell>
        </row>
        <row r="773">
          <cell r="A773" t="str">
            <v>VR-3060</v>
          </cell>
        </row>
        <row r="774">
          <cell r="A774" t="str">
            <v>V-R43P</v>
          </cell>
        </row>
        <row r="775">
          <cell r="A775" t="str">
            <v>V-R72DP-2C</v>
          </cell>
        </row>
        <row r="776">
          <cell r="A776" t="str">
            <v>VSG1432-B101</v>
          </cell>
        </row>
        <row r="777">
          <cell r="A777" t="str">
            <v>VSG1435-B101</v>
          </cell>
        </row>
        <row r="778">
          <cell r="A778" t="str">
            <v>VS-S720-10G</v>
          </cell>
        </row>
        <row r="779">
          <cell r="A779" t="str">
            <v>VST32</v>
          </cell>
        </row>
        <row r="780">
          <cell r="A780" t="str">
            <v>WB1000</v>
          </cell>
        </row>
        <row r="781">
          <cell r="A781" t="str">
            <v>WBE1604</v>
          </cell>
        </row>
        <row r="782">
          <cell r="A782" t="str">
            <v>WBW2600</v>
          </cell>
        </row>
        <row r="783">
          <cell r="A783" t="str">
            <v>WBW3601</v>
          </cell>
        </row>
        <row r="784">
          <cell r="A784" t="str">
            <v>WIDEVAM</v>
          </cell>
        </row>
        <row r="785">
          <cell r="A785" t="str">
            <v>WM1</v>
          </cell>
        </row>
        <row r="786">
          <cell r="A786" t="str">
            <v>WRT54GL</v>
          </cell>
        </row>
        <row r="787">
          <cell r="A787" t="str">
            <v xml:space="preserve">WS-3750G-24TS-S </v>
          </cell>
        </row>
        <row r="788">
          <cell r="A788" t="str">
            <v xml:space="preserve">WS-C2918-48TT-C </v>
          </cell>
        </row>
        <row r="789">
          <cell r="A789" t="str">
            <v>WS-C2960-24TC-L</v>
          </cell>
        </row>
        <row r="790">
          <cell r="A790" t="str">
            <v>WS-C2960-24TC-S</v>
          </cell>
        </row>
        <row r="791">
          <cell r="A791" t="str">
            <v>WS-C2960-48TC-L</v>
          </cell>
        </row>
        <row r="792">
          <cell r="A792" t="str">
            <v>WS-C2960-48TC-S</v>
          </cell>
        </row>
        <row r="793">
          <cell r="A793" t="str">
            <v>WS-C2960-48TT-L</v>
          </cell>
        </row>
        <row r="794">
          <cell r="A794" t="str">
            <v>WS-C2960S-24TS-L</v>
          </cell>
        </row>
        <row r="795">
          <cell r="A795" t="str">
            <v xml:space="preserve">WS-C2960S-24TS-S </v>
          </cell>
        </row>
        <row r="796">
          <cell r="A796" t="str">
            <v>WS-C2960S-48TD-L</v>
          </cell>
        </row>
        <row r="797">
          <cell r="A797" t="str">
            <v>WS-C3550-48-EMI</v>
          </cell>
        </row>
        <row r="798">
          <cell r="A798" t="str">
            <v>WS-C3560G-48TS-S</v>
          </cell>
        </row>
        <row r="799">
          <cell r="A799" t="str">
            <v>WS-C3650-48TQ-S</v>
          </cell>
        </row>
        <row r="800">
          <cell r="A800" t="str">
            <v>WS-C3750-48TS-S</v>
          </cell>
        </row>
        <row r="801">
          <cell r="A801" t="str">
            <v xml:space="preserve">WS-C3750E-24TD-E </v>
          </cell>
        </row>
        <row r="802">
          <cell r="A802" t="str">
            <v>WS-C3750G-24TS-E</v>
          </cell>
        </row>
        <row r="803">
          <cell r="A803" t="str">
            <v>WS-C3750G-24TS-S</v>
          </cell>
        </row>
        <row r="804">
          <cell r="A804" t="str">
            <v>WS-C3750G-24TS-E1U</v>
          </cell>
        </row>
        <row r="805">
          <cell r="A805" t="str">
            <v>WS-C3750G-48PS-E</v>
          </cell>
        </row>
        <row r="806">
          <cell r="A806" t="str">
            <v>WS-C3750G-48TS-E</v>
          </cell>
        </row>
        <row r="807">
          <cell r="A807" t="str">
            <v>WS-C3750G-48TS-S</v>
          </cell>
        </row>
        <row r="808">
          <cell r="A808" t="str">
            <v>WS-C3750V2-48TS-S</v>
          </cell>
        </row>
        <row r="809">
          <cell r="A809" t="str">
            <v>WS-C3750X-24T-E</v>
          </cell>
        </row>
        <row r="810">
          <cell r="A810" t="str">
            <v>WS-C3750X-24T-S</v>
          </cell>
        </row>
        <row r="811">
          <cell r="A811" t="str">
            <v>WS-C3750X-48T</v>
          </cell>
        </row>
        <row r="812">
          <cell r="A812" t="str">
            <v>WS-C3750X-48T-E</v>
          </cell>
        </row>
        <row r="813">
          <cell r="A813" t="str">
            <v>WS-C4948E</v>
          </cell>
        </row>
        <row r="814">
          <cell r="A814" t="str">
            <v>WS-C4948-S</v>
          </cell>
        </row>
        <row r="815">
          <cell r="A815" t="str">
            <v>WS-C6504-E</v>
          </cell>
        </row>
        <row r="816">
          <cell r="A816" t="str">
            <v>WS-C6513-E</v>
          </cell>
        </row>
        <row r="817">
          <cell r="A817" t="str">
            <v>WS-X6724-SFP</v>
          </cell>
        </row>
        <row r="818">
          <cell r="A818" t="str">
            <v>WS-X6748-GE-TX</v>
          </cell>
        </row>
        <row r="819">
          <cell r="A819" t="str">
            <v>WT 90</v>
          </cell>
        </row>
        <row r="820">
          <cell r="A820" t="str">
            <v>X5001</v>
          </cell>
        </row>
        <row r="821">
          <cell r="A821" t="str">
            <v>X7922r</v>
          </cell>
        </row>
        <row r="822">
          <cell r="A822" t="str">
            <v>XE-010X-A</v>
          </cell>
        </row>
        <row r="823">
          <cell r="A823" t="str">
            <v>XFP-3730A</v>
          </cell>
        </row>
        <row r="824">
          <cell r="A824" t="str">
            <v>XFP-3731A</v>
          </cell>
        </row>
        <row r="825">
          <cell r="A825" t="str">
            <v>XFP-4001A</v>
          </cell>
        </row>
        <row r="826">
          <cell r="A826" t="str">
            <v>XG12</v>
          </cell>
        </row>
        <row r="827">
          <cell r="A827" t="str">
            <v>XG12.5-120</v>
          </cell>
        </row>
        <row r="828">
          <cell r="A828" t="str">
            <v>XG20-76</v>
          </cell>
        </row>
        <row r="829">
          <cell r="A829" t="str">
            <v>XGS12</v>
          </cell>
        </row>
        <row r="830">
          <cell r="A830" t="str">
            <v>XM12</v>
          </cell>
        </row>
        <row r="831">
          <cell r="A831" t="str">
            <v>XMS12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931F-3394-4F96-A0A8-F5B540D9C85A}">
  <sheetPr>
    <tabColor rgb="FF3333FF"/>
  </sheetPr>
  <dimension ref="A1:P108"/>
  <sheetViews>
    <sheetView workbookViewId="0">
      <pane ySplit="1" topLeftCell="A2" activePane="bottomLeft" state="frozen"/>
      <selection pane="bottomLeft" activeCell="H38" sqref="H38"/>
    </sheetView>
  </sheetViews>
  <sheetFormatPr defaultRowHeight="14.3" x14ac:dyDescent="0.25"/>
  <cols>
    <col min="1" max="1" width="21.375" customWidth="1"/>
    <col min="2" max="2" width="6.125" style="146" customWidth="1"/>
    <col min="3" max="3" width="17.875" style="155" customWidth="1"/>
    <col min="4" max="4" width="15.75" style="156" customWidth="1"/>
    <col min="5" max="5" width="25.625" style="157" customWidth="1"/>
    <col min="6" max="6" width="24.75" style="158" customWidth="1"/>
    <col min="7" max="7" width="19.625" style="159" customWidth="1"/>
    <col min="8" max="8" width="20.625" style="146" customWidth="1"/>
    <col min="9" max="12" width="9.375" style="146" customWidth="1"/>
    <col min="13" max="13" width="16.375" customWidth="1"/>
    <col min="14" max="14" width="14.25" customWidth="1"/>
    <col min="15" max="16" width="10.75" style="146" customWidth="1"/>
  </cols>
  <sheetData>
    <row r="1" spans="1:16" ht="16.3" x14ac:dyDescent="0.3">
      <c r="A1" s="148" t="s">
        <v>1019</v>
      </c>
      <c r="B1" s="149" t="s">
        <v>2057</v>
      </c>
      <c r="C1" s="150" t="s">
        <v>2058</v>
      </c>
      <c r="D1" s="150" t="s">
        <v>2059</v>
      </c>
      <c r="E1" s="150" t="s">
        <v>2060</v>
      </c>
      <c r="F1" s="151" t="s">
        <v>2061</v>
      </c>
      <c r="G1" s="151" t="s">
        <v>2062</v>
      </c>
      <c r="H1" s="146" t="s">
        <v>2063</v>
      </c>
      <c r="I1" s="146" t="s">
        <v>2064</v>
      </c>
      <c r="J1" s="146" t="s">
        <v>2065</v>
      </c>
      <c r="K1" s="146" t="s">
        <v>2066</v>
      </c>
      <c r="L1" s="146" t="s">
        <v>2067</v>
      </c>
      <c r="N1" s="152" t="s">
        <v>2068</v>
      </c>
      <c r="O1" s="153" t="s">
        <v>2069</v>
      </c>
      <c r="P1" s="153" t="s">
        <v>2070</v>
      </c>
    </row>
    <row r="2" spans="1:16" ht="19.05" x14ac:dyDescent="0.35">
      <c r="A2" s="154" t="s">
        <v>523</v>
      </c>
      <c r="N2" t="s">
        <v>2071</v>
      </c>
      <c r="O2" s="146">
        <f>COUNTIF(E:E,"* G*")</f>
        <v>0</v>
      </c>
      <c r="P2" s="146">
        <f>COUNTIF(E:E,"*-G*")</f>
        <v>8</v>
      </c>
    </row>
    <row r="3" spans="1:16" x14ac:dyDescent="0.25">
      <c r="A3" s="147" t="s">
        <v>2072</v>
      </c>
      <c r="B3" s="160">
        <v>1</v>
      </c>
      <c r="C3" s="161">
        <v>811999011084</v>
      </c>
      <c r="D3" s="162" t="s">
        <v>2073</v>
      </c>
      <c r="E3" s="163" t="s">
        <v>2074</v>
      </c>
      <c r="F3" s="164" t="s">
        <v>2075</v>
      </c>
      <c r="G3" s="165"/>
      <c r="N3" t="s">
        <v>1911</v>
      </c>
      <c r="O3" s="146">
        <f t="shared" ref="O3:O12" si="0">COUNTIF(E:E,"* "&amp;N3)</f>
        <v>0</v>
      </c>
      <c r="P3" s="146">
        <f t="shared" ref="P3:P12" si="1">COUNTIF(E:E,"Splitter-"&amp;N3)</f>
        <v>1</v>
      </c>
    </row>
    <row r="4" spans="1:16" x14ac:dyDescent="0.25">
      <c r="A4" s="147" t="s">
        <v>2076</v>
      </c>
      <c r="B4" s="160">
        <v>1</v>
      </c>
      <c r="C4" s="161">
        <v>811999010531</v>
      </c>
      <c r="D4" s="162" t="s">
        <v>2073</v>
      </c>
      <c r="E4" s="163" t="s">
        <v>2074</v>
      </c>
      <c r="F4" s="164" t="s">
        <v>2077</v>
      </c>
      <c r="G4" s="165"/>
      <c r="I4" s="146">
        <v>1</v>
      </c>
      <c r="J4" s="146">
        <v>3</v>
      </c>
      <c r="K4" s="146">
        <v>1</v>
      </c>
      <c r="N4" t="s">
        <v>1599</v>
      </c>
      <c r="O4" s="146">
        <f t="shared" si="0"/>
        <v>0</v>
      </c>
      <c r="P4" s="146">
        <f t="shared" si="1"/>
        <v>1</v>
      </c>
    </row>
    <row r="5" spans="1:16" x14ac:dyDescent="0.25">
      <c r="A5" s="147" t="s">
        <v>2076</v>
      </c>
      <c r="B5" s="160">
        <v>1</v>
      </c>
      <c r="C5" s="161">
        <v>811999010152</v>
      </c>
      <c r="D5" s="162" t="s">
        <v>2073</v>
      </c>
      <c r="E5" s="163" t="s">
        <v>2078</v>
      </c>
      <c r="F5" s="164" t="s">
        <v>2079</v>
      </c>
      <c r="G5" s="165"/>
      <c r="I5" s="166">
        <v>1</v>
      </c>
      <c r="J5" s="146">
        <v>3</v>
      </c>
      <c r="N5" t="s">
        <v>1604</v>
      </c>
      <c r="O5" s="146">
        <f t="shared" si="0"/>
        <v>0</v>
      </c>
      <c r="P5" s="146">
        <f t="shared" si="1"/>
        <v>1</v>
      </c>
    </row>
    <row r="6" spans="1:16" x14ac:dyDescent="0.25">
      <c r="A6" s="147" t="s">
        <v>2080</v>
      </c>
      <c r="B6" s="160">
        <v>1</v>
      </c>
      <c r="C6" s="161">
        <v>811999008057</v>
      </c>
      <c r="D6" s="162" t="s">
        <v>2073</v>
      </c>
      <c r="E6" s="163" t="s">
        <v>2081</v>
      </c>
      <c r="F6" s="164" t="s">
        <v>2082</v>
      </c>
      <c r="G6" s="165"/>
      <c r="N6" t="s">
        <v>1609</v>
      </c>
      <c r="O6" s="146">
        <f t="shared" si="0"/>
        <v>0</v>
      </c>
      <c r="P6" s="146">
        <f t="shared" si="1"/>
        <v>1</v>
      </c>
    </row>
    <row r="7" spans="1:16" x14ac:dyDescent="0.25">
      <c r="A7" s="147" t="s">
        <v>2083</v>
      </c>
      <c r="B7" s="160">
        <v>1</v>
      </c>
      <c r="C7" s="161">
        <v>811999012270</v>
      </c>
      <c r="D7" s="162" t="s">
        <v>2073</v>
      </c>
      <c r="E7" s="163" t="s">
        <v>2081</v>
      </c>
      <c r="F7" s="164" t="s">
        <v>2084</v>
      </c>
      <c r="G7" s="165"/>
      <c r="H7" s="146">
        <v>1</v>
      </c>
      <c r="N7" t="s">
        <v>1614</v>
      </c>
      <c r="O7" s="146">
        <f t="shared" si="0"/>
        <v>0</v>
      </c>
      <c r="P7" s="146">
        <f t="shared" si="1"/>
        <v>1</v>
      </c>
    </row>
    <row r="8" spans="1:16" x14ac:dyDescent="0.25">
      <c r="A8" s="147" t="s">
        <v>2083</v>
      </c>
      <c r="B8" s="160">
        <v>1</v>
      </c>
      <c r="C8" s="161">
        <v>811999011014</v>
      </c>
      <c r="D8" s="162" t="s">
        <v>2073</v>
      </c>
      <c r="E8" s="163" t="s">
        <v>2085</v>
      </c>
      <c r="F8" s="164" t="s">
        <v>2086</v>
      </c>
      <c r="G8" s="165"/>
      <c r="H8" s="146">
        <v>1</v>
      </c>
      <c r="N8" t="s">
        <v>1693</v>
      </c>
      <c r="O8" s="146">
        <f t="shared" si="0"/>
        <v>0</v>
      </c>
      <c r="P8" s="146">
        <f t="shared" si="1"/>
        <v>0</v>
      </c>
    </row>
    <row r="9" spans="1:16" x14ac:dyDescent="0.25">
      <c r="A9" s="147" t="s">
        <v>2087</v>
      </c>
      <c r="B9" s="160">
        <v>1</v>
      </c>
      <c r="C9" s="161">
        <v>811999011085</v>
      </c>
      <c r="D9" s="162" t="s">
        <v>2073</v>
      </c>
      <c r="E9" s="163" t="s">
        <v>2088</v>
      </c>
      <c r="F9" s="164" t="s">
        <v>2089</v>
      </c>
      <c r="G9" s="165"/>
      <c r="N9" t="s">
        <v>235</v>
      </c>
      <c r="O9" s="146">
        <f t="shared" si="0"/>
        <v>0</v>
      </c>
      <c r="P9" s="146">
        <f t="shared" si="1"/>
        <v>0</v>
      </c>
    </row>
    <row r="10" spans="1:16" x14ac:dyDescent="0.25">
      <c r="A10" s="147" t="s">
        <v>2083</v>
      </c>
      <c r="B10" s="160">
        <v>1</v>
      </c>
      <c r="C10" s="161">
        <v>811999011087</v>
      </c>
      <c r="D10" s="162" t="s">
        <v>2073</v>
      </c>
      <c r="E10" s="163" t="s">
        <v>2088</v>
      </c>
      <c r="F10" s="164" t="s">
        <v>2090</v>
      </c>
      <c r="G10" s="165"/>
      <c r="H10" s="146">
        <v>1</v>
      </c>
      <c r="N10" t="s">
        <v>251</v>
      </c>
      <c r="O10" s="146">
        <f t="shared" si="0"/>
        <v>0</v>
      </c>
      <c r="P10" s="146">
        <f t="shared" si="1"/>
        <v>1</v>
      </c>
    </row>
    <row r="11" spans="1:16" x14ac:dyDescent="0.25">
      <c r="A11" s="147" t="s">
        <v>2083</v>
      </c>
      <c r="B11" s="160">
        <v>1</v>
      </c>
      <c r="C11" s="161">
        <v>811999011086</v>
      </c>
      <c r="D11" s="162" t="s">
        <v>2073</v>
      </c>
      <c r="E11" s="163" t="s">
        <v>2091</v>
      </c>
      <c r="F11" s="164" t="s">
        <v>2090</v>
      </c>
      <c r="G11" s="165"/>
      <c r="H11" s="146">
        <v>1</v>
      </c>
      <c r="N11" t="s">
        <v>261</v>
      </c>
      <c r="O11" s="146">
        <f t="shared" si="0"/>
        <v>0</v>
      </c>
      <c r="P11" s="146">
        <f t="shared" si="1"/>
        <v>1</v>
      </c>
    </row>
    <row r="12" spans="1:16" x14ac:dyDescent="0.25">
      <c r="A12" s="147" t="s">
        <v>2092</v>
      </c>
      <c r="B12" s="160">
        <v>1</v>
      </c>
      <c r="C12" s="161">
        <v>811999011082</v>
      </c>
      <c r="D12" s="162" t="s">
        <v>2073</v>
      </c>
      <c r="E12" s="163" t="s">
        <v>2093</v>
      </c>
      <c r="F12" s="164" t="s">
        <v>2094</v>
      </c>
      <c r="G12" s="165"/>
      <c r="N12" t="s">
        <v>1207</v>
      </c>
      <c r="O12" s="146">
        <f t="shared" si="0"/>
        <v>0</v>
      </c>
      <c r="P12" s="146">
        <f t="shared" si="1"/>
        <v>1</v>
      </c>
    </row>
    <row r="13" spans="1:16" x14ac:dyDescent="0.25">
      <c r="A13" s="147" t="s">
        <v>2083</v>
      </c>
      <c r="B13" s="160">
        <v>1</v>
      </c>
      <c r="C13" s="161">
        <v>811999014753</v>
      </c>
      <c r="D13" s="162" t="s">
        <v>2073</v>
      </c>
      <c r="E13" s="163" t="s">
        <v>2093</v>
      </c>
      <c r="F13" s="164" t="s">
        <v>2095</v>
      </c>
      <c r="G13" s="165"/>
      <c r="H13" s="146">
        <v>1</v>
      </c>
    </row>
    <row r="14" spans="1:16" x14ac:dyDescent="0.25">
      <c r="A14" s="147" t="s">
        <v>2096</v>
      </c>
      <c r="B14" s="160">
        <v>1</v>
      </c>
      <c r="C14" s="161">
        <v>811999011451</v>
      </c>
      <c r="D14" s="162" t="s">
        <v>2073</v>
      </c>
      <c r="E14" s="163" t="s">
        <v>2097</v>
      </c>
      <c r="F14" s="164" t="s">
        <v>2098</v>
      </c>
      <c r="G14" s="165"/>
      <c r="H14" s="146">
        <v>1</v>
      </c>
      <c r="N14" t="s">
        <v>2099</v>
      </c>
    </row>
    <row r="15" spans="1:16" x14ac:dyDescent="0.25">
      <c r="N15" t="s">
        <v>2100</v>
      </c>
    </row>
    <row r="16" spans="1:16" x14ac:dyDescent="0.25">
      <c r="A16" s="147" t="s">
        <v>2101</v>
      </c>
      <c r="B16" s="160">
        <v>1</v>
      </c>
      <c r="C16" s="167" t="s">
        <v>2102</v>
      </c>
      <c r="D16" s="162" t="s">
        <v>2103</v>
      </c>
      <c r="E16" s="163" t="s">
        <v>2104</v>
      </c>
      <c r="F16" s="164" t="s">
        <v>1108</v>
      </c>
      <c r="G16" s="165" t="s">
        <v>2105</v>
      </c>
      <c r="L16" s="146" t="s">
        <v>34</v>
      </c>
    </row>
    <row r="17" spans="1:13" x14ac:dyDescent="0.25">
      <c r="A17" s="147" t="s">
        <v>2106</v>
      </c>
      <c r="B17" s="160">
        <v>1</v>
      </c>
      <c r="C17" s="167" t="s">
        <v>2107</v>
      </c>
      <c r="D17" s="162" t="s">
        <v>2103</v>
      </c>
      <c r="E17" s="163" t="s">
        <v>2108</v>
      </c>
      <c r="F17" s="164" t="s">
        <v>1185</v>
      </c>
      <c r="G17" s="165" t="s">
        <v>2109</v>
      </c>
      <c r="L17" s="146" t="s">
        <v>34</v>
      </c>
    </row>
    <row r="19" spans="1:13" x14ac:dyDescent="0.25">
      <c r="A19" s="147" t="s">
        <v>2110</v>
      </c>
      <c r="B19" s="160">
        <v>1</v>
      </c>
      <c r="C19" s="161" t="s">
        <v>2111</v>
      </c>
      <c r="D19" s="162" t="s">
        <v>2103</v>
      </c>
      <c r="E19" s="163" t="s">
        <v>2112</v>
      </c>
      <c r="F19" s="164" t="s">
        <v>1228</v>
      </c>
      <c r="G19" s="165" t="s">
        <v>2113</v>
      </c>
      <c r="L19" s="146" t="s">
        <v>34</v>
      </c>
    </row>
    <row r="20" spans="1:13" x14ac:dyDescent="0.25">
      <c r="A20" s="147" t="s">
        <v>2114</v>
      </c>
      <c r="B20" s="160">
        <v>1</v>
      </c>
      <c r="C20" s="161" t="s">
        <v>2115</v>
      </c>
      <c r="D20" s="162" t="s">
        <v>2103</v>
      </c>
      <c r="E20" s="163" t="s">
        <v>2112</v>
      </c>
      <c r="F20" s="164" t="s">
        <v>1206</v>
      </c>
      <c r="G20" s="165" t="s">
        <v>2116</v>
      </c>
    </row>
    <row r="21" spans="1:13" x14ac:dyDescent="0.25">
      <c r="A21" s="147" t="s">
        <v>2117</v>
      </c>
      <c r="B21" s="160">
        <v>1</v>
      </c>
      <c r="C21" s="161" t="s">
        <v>2118</v>
      </c>
      <c r="D21" s="162" t="s">
        <v>2103</v>
      </c>
      <c r="E21" s="163" t="s">
        <v>2112</v>
      </c>
      <c r="F21" s="164" t="s">
        <v>1229</v>
      </c>
      <c r="G21" s="165" t="s">
        <v>2119</v>
      </c>
    </row>
    <row r="22" spans="1:13" x14ac:dyDescent="0.25">
      <c r="A22" s="147" t="s">
        <v>2120</v>
      </c>
      <c r="B22" s="160">
        <v>1</v>
      </c>
      <c r="C22" s="161" t="s">
        <v>2121</v>
      </c>
      <c r="D22" s="162" t="s">
        <v>2103</v>
      </c>
      <c r="E22" s="163" t="s">
        <v>2112</v>
      </c>
      <c r="F22" s="164" t="s">
        <v>1208</v>
      </c>
      <c r="G22" s="165" t="s">
        <v>2122</v>
      </c>
    </row>
    <row r="24" spans="1:13" x14ac:dyDescent="0.25">
      <c r="A24" s="147" t="s">
        <v>2123</v>
      </c>
      <c r="B24" s="160">
        <v>2</v>
      </c>
      <c r="C24" s="161" t="s">
        <v>2124</v>
      </c>
      <c r="D24" s="162" t="s">
        <v>2073</v>
      </c>
      <c r="E24" s="163" t="s">
        <v>2125</v>
      </c>
      <c r="F24" s="164" t="s">
        <v>1910</v>
      </c>
      <c r="G24" s="165" t="s">
        <v>2126</v>
      </c>
      <c r="L24" s="146" t="s">
        <v>34</v>
      </c>
    </row>
    <row r="25" spans="1:13" x14ac:dyDescent="0.25">
      <c r="A25" s="147" t="s">
        <v>2127</v>
      </c>
      <c r="B25" s="160"/>
      <c r="C25" s="161" t="s">
        <v>2128</v>
      </c>
      <c r="D25" s="162" t="s">
        <v>2073</v>
      </c>
      <c r="E25" s="163" t="s">
        <v>2125</v>
      </c>
      <c r="F25" s="164" t="s">
        <v>1912</v>
      </c>
      <c r="G25" s="165" t="s">
        <v>2129</v>
      </c>
    </row>
    <row r="26" spans="1:13" x14ac:dyDescent="0.25">
      <c r="A26" s="147" t="s">
        <v>2130</v>
      </c>
      <c r="B26" s="160">
        <v>2</v>
      </c>
      <c r="C26" s="161" t="s">
        <v>2131</v>
      </c>
      <c r="D26" s="162" t="s">
        <v>2073</v>
      </c>
      <c r="E26" s="163" t="s">
        <v>2125</v>
      </c>
      <c r="F26" s="164" t="s">
        <v>1919</v>
      </c>
      <c r="G26" s="165" t="s">
        <v>2132</v>
      </c>
    </row>
    <row r="27" spans="1:13" x14ac:dyDescent="0.25">
      <c r="A27" s="147" t="s">
        <v>2133</v>
      </c>
      <c r="B27" s="160"/>
      <c r="C27" s="161" t="s">
        <v>2134</v>
      </c>
      <c r="D27" s="162" t="s">
        <v>2073</v>
      </c>
      <c r="E27" s="163" t="s">
        <v>2125</v>
      </c>
      <c r="F27" s="164" t="s">
        <v>1920</v>
      </c>
      <c r="G27" s="165" t="s">
        <v>2135</v>
      </c>
    </row>
    <row r="29" spans="1:13" x14ac:dyDescent="0.25">
      <c r="A29" s="147" t="s">
        <v>2136</v>
      </c>
      <c r="B29" s="160">
        <v>1</v>
      </c>
      <c r="C29" s="167" t="s">
        <v>2137</v>
      </c>
      <c r="D29" s="162" t="s">
        <v>2073</v>
      </c>
      <c r="E29" s="163" t="s">
        <v>2138</v>
      </c>
      <c r="F29" s="164" t="s">
        <v>1692</v>
      </c>
      <c r="G29" s="165" t="s">
        <v>2139</v>
      </c>
      <c r="L29" s="146">
        <v>1</v>
      </c>
      <c r="M29" t="s">
        <v>2140</v>
      </c>
    </row>
    <row r="30" spans="1:13" x14ac:dyDescent="0.25">
      <c r="A30" s="147" t="s">
        <v>2141</v>
      </c>
      <c r="B30" s="160">
        <v>1</v>
      </c>
      <c r="C30" s="167" t="s">
        <v>2142</v>
      </c>
      <c r="D30" s="162" t="s">
        <v>2073</v>
      </c>
      <c r="E30" s="163" t="s">
        <v>2143</v>
      </c>
      <c r="F30" s="164" t="s">
        <v>1089</v>
      </c>
      <c r="G30" s="165" t="s">
        <v>2144</v>
      </c>
    </row>
    <row r="31" spans="1:13" x14ac:dyDescent="0.25">
      <c r="A31" s="147" t="s">
        <v>2141</v>
      </c>
      <c r="B31" s="160">
        <v>1</v>
      </c>
      <c r="C31" s="167" t="s">
        <v>2145</v>
      </c>
      <c r="D31" s="162" t="s">
        <v>2073</v>
      </c>
      <c r="E31" s="163" t="s">
        <v>2143</v>
      </c>
      <c r="F31" s="164" t="s">
        <v>1090</v>
      </c>
      <c r="G31" s="165" t="s">
        <v>2146</v>
      </c>
    </row>
    <row r="32" spans="1:13" x14ac:dyDescent="0.25">
      <c r="A32" s="147" t="s">
        <v>2141</v>
      </c>
      <c r="B32" s="160">
        <v>1</v>
      </c>
      <c r="C32" s="167" t="s">
        <v>2147</v>
      </c>
      <c r="D32" s="162" t="s">
        <v>2073</v>
      </c>
      <c r="E32" s="163" t="s">
        <v>2148</v>
      </c>
      <c r="F32" s="164" t="s">
        <v>1153</v>
      </c>
      <c r="G32" s="165" t="s">
        <v>2149</v>
      </c>
    </row>
    <row r="34" spans="1:12" x14ac:dyDescent="0.25">
      <c r="A34" s="184" t="s">
        <v>2150</v>
      </c>
      <c r="B34" s="185">
        <v>1</v>
      </c>
      <c r="C34" s="188">
        <v>811999012387</v>
      </c>
      <c r="D34" s="187" t="s">
        <v>2073</v>
      </c>
      <c r="E34" s="174" t="s">
        <v>2301</v>
      </c>
      <c r="F34" s="168"/>
      <c r="G34" s="169"/>
    </row>
    <row r="35" spans="1:12" x14ac:dyDescent="0.25">
      <c r="A35" s="184" t="s">
        <v>2151</v>
      </c>
      <c r="B35" s="185">
        <v>1</v>
      </c>
      <c r="C35" s="188"/>
      <c r="D35" s="187" t="s">
        <v>2073</v>
      </c>
      <c r="E35" s="174" t="s">
        <v>2302</v>
      </c>
      <c r="F35" s="168"/>
      <c r="G35" s="169"/>
    </row>
    <row r="36" spans="1:12" x14ac:dyDescent="0.25">
      <c r="A36" s="184" t="s">
        <v>2152</v>
      </c>
      <c r="B36" s="185">
        <v>1</v>
      </c>
      <c r="C36" s="188"/>
      <c r="D36" s="187" t="s">
        <v>2073</v>
      </c>
      <c r="E36" s="174" t="s">
        <v>2303</v>
      </c>
      <c r="F36" s="168"/>
      <c r="G36" s="169"/>
    </row>
    <row r="37" spans="1:12" x14ac:dyDescent="0.25">
      <c r="A37" s="184" t="s">
        <v>2153</v>
      </c>
      <c r="B37" s="185">
        <v>1</v>
      </c>
      <c r="C37" s="188"/>
      <c r="D37" s="187" t="s">
        <v>2073</v>
      </c>
      <c r="E37" s="174" t="s">
        <v>2304</v>
      </c>
      <c r="F37" s="168"/>
      <c r="G37" s="169"/>
    </row>
    <row r="39" spans="1:12" ht="19.05" x14ac:dyDescent="0.35">
      <c r="A39" s="154" t="s">
        <v>209</v>
      </c>
    </row>
    <row r="40" spans="1:12" x14ac:dyDescent="0.25">
      <c r="A40" s="147" t="s">
        <v>2154</v>
      </c>
      <c r="B40" s="160">
        <v>1</v>
      </c>
      <c r="C40" s="161" t="s">
        <v>2155</v>
      </c>
      <c r="D40" s="162" t="s">
        <v>2073</v>
      </c>
      <c r="E40" s="163" t="s">
        <v>2156</v>
      </c>
      <c r="F40" s="164" t="s">
        <v>1978</v>
      </c>
      <c r="G40" s="165" t="s">
        <v>2157</v>
      </c>
    </row>
    <row r="41" spans="1:12" x14ac:dyDescent="0.25">
      <c r="A41" s="147" t="s">
        <v>2158</v>
      </c>
      <c r="B41" s="160">
        <v>1</v>
      </c>
      <c r="C41" s="161" t="s">
        <v>2159</v>
      </c>
      <c r="D41" s="162" t="s">
        <v>2073</v>
      </c>
      <c r="E41" s="163" t="s">
        <v>2156</v>
      </c>
      <c r="F41" s="164" t="s">
        <v>1979</v>
      </c>
      <c r="G41" s="165" t="s">
        <v>2160</v>
      </c>
    </row>
    <row r="42" spans="1:12" x14ac:dyDescent="0.25">
      <c r="A42" s="147" t="s">
        <v>2161</v>
      </c>
      <c r="B42" s="160">
        <v>1</v>
      </c>
      <c r="C42" s="161" t="s">
        <v>2162</v>
      </c>
      <c r="D42" s="162" t="s">
        <v>2073</v>
      </c>
      <c r="E42" s="163" t="s">
        <v>2163</v>
      </c>
      <c r="F42" s="164" t="s">
        <v>1694</v>
      </c>
      <c r="G42" s="165" t="s">
        <v>2164</v>
      </c>
      <c r="L42" s="146" t="s">
        <v>34</v>
      </c>
    </row>
    <row r="43" spans="1:12" x14ac:dyDescent="0.25">
      <c r="A43" s="147" t="s">
        <v>2165</v>
      </c>
      <c r="B43" s="160">
        <v>1</v>
      </c>
      <c r="C43" s="170" t="s">
        <v>2166</v>
      </c>
      <c r="D43" s="162" t="s">
        <v>2073</v>
      </c>
      <c r="E43" s="163" t="s">
        <v>2163</v>
      </c>
      <c r="F43" s="164" t="s">
        <v>1695</v>
      </c>
      <c r="G43" s="165" t="s">
        <v>2167</v>
      </c>
    </row>
    <row r="44" spans="1:12" x14ac:dyDescent="0.25">
      <c r="A44" s="147" t="s">
        <v>2168</v>
      </c>
      <c r="B44" s="160">
        <v>1</v>
      </c>
      <c r="C44" s="161" t="s">
        <v>2169</v>
      </c>
      <c r="D44" s="162" t="s">
        <v>2073</v>
      </c>
      <c r="E44" s="163" t="s">
        <v>2163</v>
      </c>
      <c r="F44" s="164" t="s">
        <v>1696</v>
      </c>
      <c r="G44" s="165" t="s">
        <v>2170</v>
      </c>
      <c r="H44" s="171" t="s">
        <v>2171</v>
      </c>
    </row>
    <row r="45" spans="1:12" x14ac:dyDescent="0.25">
      <c r="A45" s="147" t="s">
        <v>2172</v>
      </c>
      <c r="B45" s="160">
        <v>1</v>
      </c>
      <c r="C45" s="161" t="s">
        <v>2173</v>
      </c>
      <c r="D45" s="162" t="s">
        <v>2073</v>
      </c>
      <c r="E45" s="163" t="s">
        <v>2163</v>
      </c>
      <c r="F45" s="164" t="s">
        <v>1697</v>
      </c>
      <c r="G45" s="165" t="s">
        <v>2174</v>
      </c>
    </row>
    <row r="46" spans="1:12" x14ac:dyDescent="0.25">
      <c r="A46" s="147" t="s">
        <v>2175</v>
      </c>
      <c r="B46" s="160">
        <v>1</v>
      </c>
      <c r="C46" s="172" t="s">
        <v>2176</v>
      </c>
      <c r="D46" s="162" t="s">
        <v>2073</v>
      </c>
      <c r="E46" s="163" t="s">
        <v>2163</v>
      </c>
      <c r="F46" s="164" t="s">
        <v>1699</v>
      </c>
      <c r="G46" s="165" t="s">
        <v>2177</v>
      </c>
      <c r="H46" s="173" t="s">
        <v>2178</v>
      </c>
      <c r="L46" s="146" t="s">
        <v>34</v>
      </c>
    </row>
    <row r="47" spans="1:12" x14ac:dyDescent="0.25">
      <c r="A47" s="147" t="s">
        <v>2179</v>
      </c>
      <c r="B47" s="160">
        <v>1</v>
      </c>
      <c r="C47" s="161" t="s">
        <v>2180</v>
      </c>
      <c r="D47" s="162" t="s">
        <v>2073</v>
      </c>
      <c r="E47" s="163" t="s">
        <v>2163</v>
      </c>
      <c r="F47" s="164" t="s">
        <v>1700</v>
      </c>
      <c r="G47" s="165" t="s">
        <v>2181</v>
      </c>
    </row>
    <row r="48" spans="1:12" x14ac:dyDescent="0.25">
      <c r="A48" s="147" t="s">
        <v>2182</v>
      </c>
      <c r="B48" s="160">
        <v>1</v>
      </c>
      <c r="C48" s="161" t="s">
        <v>2183</v>
      </c>
      <c r="D48" s="162" t="s">
        <v>2073</v>
      </c>
      <c r="E48" s="163" t="s">
        <v>2163</v>
      </c>
      <c r="F48" s="164" t="s">
        <v>1701</v>
      </c>
      <c r="G48" s="165" t="s">
        <v>2184</v>
      </c>
    </row>
    <row r="49" spans="1:12" x14ac:dyDescent="0.25">
      <c r="A49" s="147" t="s">
        <v>2185</v>
      </c>
      <c r="B49" s="160">
        <v>1</v>
      </c>
      <c r="C49" s="161" t="s">
        <v>2186</v>
      </c>
      <c r="D49" s="162" t="s">
        <v>2073</v>
      </c>
      <c r="E49" s="163" t="s">
        <v>2163</v>
      </c>
      <c r="F49" s="164" t="s">
        <v>1702</v>
      </c>
      <c r="G49" s="165" t="s">
        <v>2187</v>
      </c>
    </row>
    <row r="50" spans="1:12" x14ac:dyDescent="0.25">
      <c r="A50" s="184" t="s">
        <v>2188</v>
      </c>
      <c r="B50" s="185">
        <v>1</v>
      </c>
      <c r="C50" s="186">
        <v>811999012388</v>
      </c>
      <c r="D50" s="187" t="s">
        <v>2073</v>
      </c>
      <c r="E50" s="174" t="s">
        <v>2299</v>
      </c>
      <c r="F50" s="168"/>
      <c r="G50" s="169"/>
    </row>
    <row r="51" spans="1:12" x14ac:dyDescent="0.25">
      <c r="A51" s="184" t="s">
        <v>2188</v>
      </c>
      <c r="B51" s="185">
        <v>1</v>
      </c>
      <c r="C51" s="186">
        <v>811999012386</v>
      </c>
      <c r="D51" s="187" t="s">
        <v>2073</v>
      </c>
      <c r="E51" s="174" t="s">
        <v>2300</v>
      </c>
      <c r="F51" s="168"/>
      <c r="G51" s="169"/>
    </row>
    <row r="54" spans="1:12" ht="19.05" x14ac:dyDescent="0.35">
      <c r="A54" s="154" t="s">
        <v>347</v>
      </c>
    </row>
    <row r="55" spans="1:12" x14ac:dyDescent="0.25">
      <c r="A55" s="147" t="s">
        <v>2189</v>
      </c>
      <c r="B55" s="160">
        <v>1</v>
      </c>
      <c r="C55" s="161">
        <v>811999008246</v>
      </c>
      <c r="D55" s="162" t="s">
        <v>2103</v>
      </c>
      <c r="E55" s="163" t="s">
        <v>2190</v>
      </c>
      <c r="F55" s="164" t="s">
        <v>2191</v>
      </c>
      <c r="G55" s="165" t="s">
        <v>2192</v>
      </c>
    </row>
    <row r="56" spans="1:12" x14ac:dyDescent="0.25">
      <c r="A56" s="184" t="s">
        <v>2193</v>
      </c>
      <c r="B56" s="185">
        <v>1</v>
      </c>
      <c r="C56" s="186">
        <v>811999011133</v>
      </c>
      <c r="D56" s="187" t="s">
        <v>2103</v>
      </c>
      <c r="E56" s="174" t="s">
        <v>2194</v>
      </c>
      <c r="F56" s="168" t="s">
        <v>2195</v>
      </c>
      <c r="G56" s="175" t="s">
        <v>2196</v>
      </c>
    </row>
    <row r="57" spans="1:12" x14ac:dyDescent="0.25">
      <c r="A57" s="184" t="s">
        <v>2193</v>
      </c>
      <c r="B57" s="185">
        <v>1</v>
      </c>
      <c r="C57" s="186">
        <v>811999011132</v>
      </c>
      <c r="D57" s="187" t="s">
        <v>2103</v>
      </c>
      <c r="E57" s="174" t="s">
        <v>2197</v>
      </c>
      <c r="F57" s="168" t="s">
        <v>2195</v>
      </c>
      <c r="G57" s="175" t="s">
        <v>2196</v>
      </c>
    </row>
    <row r="58" spans="1:12" x14ac:dyDescent="0.25">
      <c r="A58" s="147" t="s">
        <v>2198</v>
      </c>
      <c r="B58" s="160">
        <v>1</v>
      </c>
      <c r="C58" s="161">
        <v>811999008189</v>
      </c>
      <c r="D58" s="162" t="s">
        <v>2103</v>
      </c>
      <c r="E58" s="163" t="s">
        <v>2199</v>
      </c>
      <c r="F58" s="164" t="s">
        <v>2200</v>
      </c>
      <c r="G58" s="165" t="s">
        <v>2201</v>
      </c>
    </row>
    <row r="59" spans="1:12" x14ac:dyDescent="0.25">
      <c r="A59" s="184" t="s">
        <v>2202</v>
      </c>
      <c r="B59" s="185">
        <v>1</v>
      </c>
      <c r="C59" s="186">
        <v>811999010153</v>
      </c>
      <c r="D59" s="187" t="s">
        <v>2103</v>
      </c>
      <c r="E59" s="174" t="s">
        <v>2203</v>
      </c>
      <c r="F59" s="168" t="s">
        <v>2204</v>
      </c>
      <c r="G59" s="175" t="s">
        <v>2196</v>
      </c>
    </row>
    <row r="60" spans="1:12" x14ac:dyDescent="0.25">
      <c r="A60" s="147" t="s">
        <v>2205</v>
      </c>
      <c r="B60" s="160">
        <v>1</v>
      </c>
      <c r="C60" s="161" t="s">
        <v>2206</v>
      </c>
      <c r="D60" s="162" t="s">
        <v>2103</v>
      </c>
      <c r="E60" s="163" t="s">
        <v>2207</v>
      </c>
      <c r="F60" s="164" t="s">
        <v>1608</v>
      </c>
      <c r="G60" s="165" t="s">
        <v>2208</v>
      </c>
      <c r="L60" s="146" t="s">
        <v>34</v>
      </c>
    </row>
    <row r="61" spans="1:12" x14ac:dyDescent="0.25">
      <c r="A61" s="147" t="s">
        <v>2209</v>
      </c>
      <c r="B61" s="160">
        <v>1</v>
      </c>
      <c r="C61" s="161" t="s">
        <v>2210</v>
      </c>
      <c r="D61" s="162" t="s">
        <v>2103</v>
      </c>
      <c r="E61" s="163" t="s">
        <v>2207</v>
      </c>
      <c r="F61" s="164" t="s">
        <v>1610</v>
      </c>
      <c r="G61" s="165" t="s">
        <v>2211</v>
      </c>
    </row>
    <row r="62" spans="1:12" x14ac:dyDescent="0.25">
      <c r="A62" s="147" t="s">
        <v>2212</v>
      </c>
      <c r="B62" s="160">
        <v>1</v>
      </c>
      <c r="C62" s="161" t="s">
        <v>2213</v>
      </c>
      <c r="D62" s="162" t="s">
        <v>2103</v>
      </c>
      <c r="E62" s="163" t="s">
        <v>2207</v>
      </c>
      <c r="F62" s="164" t="s">
        <v>1611</v>
      </c>
      <c r="G62" s="165" t="s">
        <v>2214</v>
      </c>
    </row>
    <row r="63" spans="1:12" x14ac:dyDescent="0.25">
      <c r="A63" s="147" t="s">
        <v>2215</v>
      </c>
      <c r="B63" s="160">
        <v>1</v>
      </c>
      <c r="C63" s="161" t="s">
        <v>2216</v>
      </c>
      <c r="D63" s="162" t="s">
        <v>2103</v>
      </c>
      <c r="E63" s="163" t="s">
        <v>2207</v>
      </c>
      <c r="F63" s="164" t="s">
        <v>1612</v>
      </c>
      <c r="G63" s="165" t="s">
        <v>2217</v>
      </c>
    </row>
    <row r="64" spans="1:12" x14ac:dyDescent="0.25">
      <c r="A64" s="147" t="s">
        <v>2218</v>
      </c>
      <c r="B64" s="160">
        <v>1</v>
      </c>
      <c r="C64" s="161" t="s">
        <v>2219</v>
      </c>
      <c r="D64" s="162" t="s">
        <v>2103</v>
      </c>
      <c r="E64" s="163" t="s">
        <v>2207</v>
      </c>
      <c r="F64" s="164" t="s">
        <v>1613</v>
      </c>
      <c r="G64" s="165" t="s">
        <v>2220</v>
      </c>
      <c r="L64" s="146" t="s">
        <v>34</v>
      </c>
    </row>
    <row r="65" spans="1:13" x14ac:dyDescent="0.25">
      <c r="A65" s="147" t="s">
        <v>2221</v>
      </c>
      <c r="B65" s="160">
        <v>1</v>
      </c>
      <c r="C65" s="170" t="s">
        <v>2222</v>
      </c>
      <c r="D65" s="162" t="s">
        <v>2103</v>
      </c>
      <c r="E65" s="163" t="s">
        <v>2207</v>
      </c>
      <c r="F65" s="164" t="s">
        <v>1615</v>
      </c>
      <c r="G65" s="165" t="s">
        <v>2223</v>
      </c>
      <c r="H65" s="176" t="s">
        <v>2224</v>
      </c>
    </row>
    <row r="66" spans="1:13" x14ac:dyDescent="0.25">
      <c r="A66" s="147" t="s">
        <v>2225</v>
      </c>
      <c r="B66" s="160">
        <v>1</v>
      </c>
      <c r="C66" s="161" t="s">
        <v>2226</v>
      </c>
      <c r="D66" s="162" t="s">
        <v>2103</v>
      </c>
      <c r="E66" s="163" t="s">
        <v>2207</v>
      </c>
      <c r="F66" s="164" t="s">
        <v>1616</v>
      </c>
      <c r="G66" s="165" t="s">
        <v>2227</v>
      </c>
    </row>
    <row r="67" spans="1:13" x14ac:dyDescent="0.25">
      <c r="A67" s="147" t="s">
        <v>2228</v>
      </c>
      <c r="B67" s="160">
        <v>1</v>
      </c>
      <c r="C67" s="170" t="s">
        <v>2229</v>
      </c>
      <c r="D67" s="162" t="s">
        <v>2103</v>
      </c>
      <c r="E67" s="163" t="s">
        <v>2230</v>
      </c>
      <c r="F67" s="164" t="s">
        <v>1045</v>
      </c>
      <c r="G67" s="165" t="s">
        <v>2231</v>
      </c>
      <c r="H67" s="177" t="s">
        <v>2232</v>
      </c>
      <c r="L67" s="146">
        <v>1</v>
      </c>
      <c r="M67" t="s">
        <v>2140</v>
      </c>
    </row>
    <row r="68" spans="1:13" x14ac:dyDescent="0.25">
      <c r="A68" s="184" t="s">
        <v>2233</v>
      </c>
      <c r="B68" s="185">
        <v>1</v>
      </c>
      <c r="C68" s="186">
        <v>811999011889</v>
      </c>
      <c r="D68" s="187" t="s">
        <v>2103</v>
      </c>
      <c r="E68" s="174" t="s">
        <v>2297</v>
      </c>
      <c r="F68" s="168"/>
      <c r="G68" s="169"/>
    </row>
    <row r="69" spans="1:13" x14ac:dyDescent="0.25">
      <c r="A69" s="184" t="s">
        <v>2233</v>
      </c>
      <c r="B69" s="185">
        <v>1</v>
      </c>
      <c r="C69" s="186">
        <v>811999011890</v>
      </c>
      <c r="D69" s="187" t="s">
        <v>2103</v>
      </c>
      <c r="E69" s="174" t="s">
        <v>2298</v>
      </c>
      <c r="F69" s="168"/>
      <c r="G69" s="169"/>
    </row>
    <row r="71" spans="1:13" ht="19.05" x14ac:dyDescent="0.35">
      <c r="A71" s="154" t="s">
        <v>524</v>
      </c>
    </row>
    <row r="72" spans="1:13" x14ac:dyDescent="0.25">
      <c r="A72" s="147" t="s">
        <v>2234</v>
      </c>
      <c r="B72" s="160">
        <v>1</v>
      </c>
      <c r="C72" s="161">
        <v>811999008342</v>
      </c>
      <c r="D72" s="162" t="s">
        <v>2103</v>
      </c>
      <c r="E72" s="163" t="s">
        <v>2235</v>
      </c>
      <c r="F72" s="164" t="s">
        <v>2236</v>
      </c>
      <c r="G72" s="165" t="s">
        <v>2237</v>
      </c>
    </row>
    <row r="73" spans="1:13" x14ac:dyDescent="0.25">
      <c r="A73" s="147" t="s">
        <v>2238</v>
      </c>
      <c r="B73" s="160">
        <v>1</v>
      </c>
      <c r="C73" s="161">
        <v>811999008341</v>
      </c>
      <c r="D73" s="162" t="s">
        <v>2103</v>
      </c>
      <c r="E73" s="163" t="s">
        <v>2239</v>
      </c>
      <c r="F73" s="164" t="s">
        <v>2240</v>
      </c>
      <c r="G73" s="165" t="s">
        <v>2241</v>
      </c>
    </row>
    <row r="74" spans="1:13" ht="19.05" x14ac:dyDescent="0.35">
      <c r="A74" s="154" t="s">
        <v>2242</v>
      </c>
    </row>
    <row r="75" spans="1:13" x14ac:dyDescent="0.25">
      <c r="A75" s="178" t="s">
        <v>2243</v>
      </c>
      <c r="B75" s="160"/>
      <c r="C75" s="161" t="s">
        <v>2244</v>
      </c>
      <c r="D75" s="162" t="s">
        <v>2245</v>
      </c>
      <c r="E75" s="163" t="s">
        <v>2246</v>
      </c>
      <c r="F75" s="164" t="s">
        <v>2247</v>
      </c>
      <c r="G75" s="165" t="s">
        <v>2248</v>
      </c>
    </row>
    <row r="76" spans="1:13" x14ac:dyDescent="0.25">
      <c r="A76" s="179" t="s">
        <v>2249</v>
      </c>
      <c r="C76" s="180" t="s">
        <v>2250</v>
      </c>
      <c r="D76" s="156" t="s">
        <v>2245</v>
      </c>
      <c r="J76" s="146">
        <v>8</v>
      </c>
      <c r="M76" t="s">
        <v>2251</v>
      </c>
    </row>
    <row r="77" spans="1:13" x14ac:dyDescent="0.25">
      <c r="A77" s="179" t="s">
        <v>2252</v>
      </c>
      <c r="C77" s="180">
        <v>811999008619</v>
      </c>
      <c r="D77" s="156" t="s">
        <v>2245</v>
      </c>
    </row>
    <row r="78" spans="1:13" x14ac:dyDescent="0.25">
      <c r="A78" s="179" t="s">
        <v>2253</v>
      </c>
      <c r="C78" s="155">
        <v>811999012371</v>
      </c>
      <c r="D78" s="156" t="s">
        <v>2245</v>
      </c>
    </row>
    <row r="79" spans="1:13" x14ac:dyDescent="0.25">
      <c r="A79" s="179" t="s">
        <v>2254</v>
      </c>
      <c r="C79" s="180">
        <v>811999010192</v>
      </c>
      <c r="D79" s="156" t="s">
        <v>2245</v>
      </c>
      <c r="I79" s="146">
        <v>6</v>
      </c>
      <c r="M79" s="181" t="s">
        <v>2255</v>
      </c>
    </row>
    <row r="80" spans="1:13" x14ac:dyDescent="0.25">
      <c r="A80" s="179" t="s">
        <v>2256</v>
      </c>
      <c r="C80" s="180">
        <v>811999010106</v>
      </c>
      <c r="D80" s="156" t="s">
        <v>2245</v>
      </c>
    </row>
    <row r="81" spans="1:9" x14ac:dyDescent="0.25">
      <c r="A81" s="179" t="s">
        <v>2257</v>
      </c>
      <c r="C81" s="155">
        <v>811999008649</v>
      </c>
      <c r="D81" s="156" t="s">
        <v>2245</v>
      </c>
    </row>
    <row r="82" spans="1:9" x14ac:dyDescent="0.25">
      <c r="I82" s="156"/>
    </row>
    <row r="83" spans="1:9" ht="19.05" x14ac:dyDescent="0.35">
      <c r="A83" s="182" t="s">
        <v>2258</v>
      </c>
      <c r="B83" s="160">
        <v>1</v>
      </c>
      <c r="C83" s="170">
        <v>811999012389</v>
      </c>
      <c r="D83" s="162" t="s">
        <v>2103</v>
      </c>
      <c r="E83" s="163" t="s">
        <v>2259</v>
      </c>
      <c r="F83" s="164" t="s">
        <v>2260</v>
      </c>
      <c r="G83" s="165" t="s">
        <v>2261</v>
      </c>
      <c r="I83" s="156"/>
    </row>
    <row r="85" spans="1:9" ht="19.05" x14ac:dyDescent="0.35">
      <c r="A85" s="182" t="s">
        <v>2262</v>
      </c>
      <c r="B85" s="160">
        <v>1</v>
      </c>
      <c r="C85" s="170">
        <v>811999012434</v>
      </c>
      <c r="D85" s="162" t="s">
        <v>2103</v>
      </c>
      <c r="E85" s="163" t="s">
        <v>2263</v>
      </c>
      <c r="F85" s="164" t="s">
        <v>2264</v>
      </c>
      <c r="G85" s="165" t="s">
        <v>2265</v>
      </c>
    </row>
    <row r="87" spans="1:9" ht="19.05" x14ac:dyDescent="0.35">
      <c r="A87" s="154" t="s">
        <v>2266</v>
      </c>
    </row>
    <row r="88" spans="1:9" x14ac:dyDescent="0.25">
      <c r="A88" t="s">
        <v>2267</v>
      </c>
      <c r="B88" s="146">
        <v>1</v>
      </c>
      <c r="C88" s="155">
        <v>811999012209</v>
      </c>
      <c r="D88" s="156" t="s">
        <v>2268</v>
      </c>
      <c r="E88" s="157" t="s">
        <v>2269</v>
      </c>
    </row>
    <row r="89" spans="1:9" x14ac:dyDescent="0.25">
      <c r="A89" t="s">
        <v>2270</v>
      </c>
      <c r="B89" s="146">
        <v>1</v>
      </c>
      <c r="C89" s="155">
        <v>811999012205</v>
      </c>
      <c r="D89" s="156" t="s">
        <v>2268</v>
      </c>
      <c r="E89" s="157" t="s">
        <v>2269</v>
      </c>
    </row>
    <row r="90" spans="1:9" x14ac:dyDescent="0.25">
      <c r="A90" t="s">
        <v>2271</v>
      </c>
      <c r="B90" s="146">
        <v>1</v>
      </c>
      <c r="C90" s="155">
        <v>811999012204</v>
      </c>
      <c r="D90" s="156" t="s">
        <v>2268</v>
      </c>
      <c r="E90" s="157" t="s">
        <v>2269</v>
      </c>
    </row>
    <row r="91" spans="1:9" x14ac:dyDescent="0.25">
      <c r="A91" t="s">
        <v>2272</v>
      </c>
      <c r="B91" s="146">
        <v>1</v>
      </c>
      <c r="C91" s="155">
        <v>811999012207</v>
      </c>
      <c r="D91" s="156" t="s">
        <v>2268</v>
      </c>
      <c r="E91" s="157" t="s">
        <v>2269</v>
      </c>
    </row>
    <row r="93" spans="1:9" ht="19.05" x14ac:dyDescent="0.35">
      <c r="A93" s="154" t="s">
        <v>2273</v>
      </c>
    </row>
    <row r="94" spans="1:9" x14ac:dyDescent="0.25">
      <c r="A94" s="147" t="s">
        <v>2274</v>
      </c>
      <c r="B94" s="160">
        <v>1</v>
      </c>
      <c r="C94" s="161">
        <v>811999012208</v>
      </c>
      <c r="D94" s="162" t="s">
        <v>2268</v>
      </c>
      <c r="E94" s="163" t="s">
        <v>2275</v>
      </c>
      <c r="F94" s="164" t="s">
        <v>2274</v>
      </c>
      <c r="G94" s="165" t="s">
        <v>2276</v>
      </c>
    </row>
    <row r="95" spans="1:9" x14ac:dyDescent="0.25">
      <c r="A95" s="147" t="s">
        <v>2277</v>
      </c>
      <c r="B95" s="160">
        <v>1</v>
      </c>
      <c r="C95" s="161">
        <v>811999012206</v>
      </c>
      <c r="D95" s="162" t="s">
        <v>2268</v>
      </c>
      <c r="E95" s="163" t="s">
        <v>2278</v>
      </c>
      <c r="F95" s="164" t="s">
        <v>2277</v>
      </c>
      <c r="G95" s="165" t="s">
        <v>2279</v>
      </c>
    </row>
    <row r="96" spans="1:9" x14ac:dyDescent="0.25">
      <c r="A96" s="147" t="s">
        <v>2280</v>
      </c>
      <c r="B96" s="160">
        <v>1</v>
      </c>
      <c r="C96" s="161">
        <v>811999012203</v>
      </c>
      <c r="D96" s="162" t="s">
        <v>2268</v>
      </c>
      <c r="E96" s="163" t="s">
        <v>2281</v>
      </c>
      <c r="F96" s="164" t="s">
        <v>2280</v>
      </c>
      <c r="G96" s="165" t="s">
        <v>2282</v>
      </c>
    </row>
    <row r="97" spans="1:7" x14ac:dyDescent="0.25">
      <c r="A97" t="s">
        <v>2283</v>
      </c>
      <c r="B97" s="146">
        <v>3</v>
      </c>
      <c r="C97" s="155">
        <v>811999</v>
      </c>
    </row>
    <row r="99" spans="1:7" ht="19.05" x14ac:dyDescent="0.35">
      <c r="A99" s="154" t="s">
        <v>2284</v>
      </c>
      <c r="B99" s="146">
        <v>1</v>
      </c>
    </row>
    <row r="100" spans="1:7" x14ac:dyDescent="0.25">
      <c r="A100" s="147" t="s">
        <v>2285</v>
      </c>
      <c r="B100" s="160"/>
      <c r="C100" s="170">
        <v>811999008216</v>
      </c>
      <c r="D100" s="162" t="s">
        <v>2286</v>
      </c>
      <c r="E100" s="163" t="s">
        <v>2287</v>
      </c>
      <c r="F100" s="164" t="s">
        <v>2285</v>
      </c>
      <c r="G100" s="165" t="s">
        <v>2288</v>
      </c>
    </row>
    <row r="101" spans="1:7" x14ac:dyDescent="0.25">
      <c r="A101" s="147" t="s">
        <v>2289</v>
      </c>
      <c r="B101" s="160"/>
      <c r="C101" s="170">
        <v>811999011123</v>
      </c>
      <c r="D101" s="162" t="s">
        <v>2286</v>
      </c>
      <c r="E101" s="163" t="s">
        <v>2287</v>
      </c>
      <c r="F101" s="164" t="s">
        <v>2289</v>
      </c>
      <c r="G101" s="165" t="s">
        <v>2288</v>
      </c>
    </row>
    <row r="102" spans="1:7" x14ac:dyDescent="0.25">
      <c r="A102" t="s">
        <v>2290</v>
      </c>
      <c r="C102" s="183">
        <v>811999008161</v>
      </c>
      <c r="D102" s="156" t="s">
        <v>2286</v>
      </c>
      <c r="F102" s="158" t="s">
        <v>2290</v>
      </c>
    </row>
    <row r="104" spans="1:7" ht="19.05" x14ac:dyDescent="0.35">
      <c r="A104" s="154" t="s">
        <v>2291</v>
      </c>
      <c r="B104" s="146" t="s">
        <v>2292</v>
      </c>
      <c r="C104" s="155">
        <v>811999</v>
      </c>
      <c r="E104" s="157" t="s">
        <v>2293</v>
      </c>
    </row>
    <row r="106" spans="1:7" ht="19.05" x14ac:dyDescent="0.35">
      <c r="A106" s="154" t="s">
        <v>2294</v>
      </c>
      <c r="B106" s="146" t="s">
        <v>2292</v>
      </c>
      <c r="C106" s="155">
        <v>811999</v>
      </c>
      <c r="E106" s="157" t="s">
        <v>2295</v>
      </c>
    </row>
    <row r="108" spans="1:7" ht="19.05" x14ac:dyDescent="0.35">
      <c r="A108" s="154" t="s">
        <v>2296</v>
      </c>
      <c r="B108" s="146" t="s">
        <v>2292</v>
      </c>
      <c r="E108" s="157" t="s">
        <v>2293</v>
      </c>
    </row>
  </sheetData>
  <mergeCells count="1">
    <mergeCell ref="C34:C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A673-5B17-470F-935A-1A7E9DEE066B}">
  <dimension ref="A1:D498"/>
  <sheetViews>
    <sheetView tabSelected="1" workbookViewId="0">
      <selection activeCell="D1" sqref="D1:D1048576"/>
    </sheetView>
  </sheetViews>
  <sheetFormatPr defaultRowHeight="14.3" x14ac:dyDescent="0.25"/>
  <cols>
    <col min="2" max="2" width="7" style="122" customWidth="1"/>
  </cols>
  <sheetData>
    <row r="1" spans="1:4" ht="27.2" x14ac:dyDescent="0.25">
      <c r="A1" s="133" t="s">
        <v>0</v>
      </c>
      <c r="B1" s="30" t="s">
        <v>1016</v>
      </c>
      <c r="C1" t="s">
        <v>2054</v>
      </c>
      <c r="D1" s="3" t="s">
        <v>4</v>
      </c>
    </row>
    <row r="2" spans="1:4" x14ac:dyDescent="0.25">
      <c r="A2" s="140" t="s">
        <v>31</v>
      </c>
      <c r="B2" s="119">
        <v>46</v>
      </c>
      <c r="C2" t="s">
        <v>2026</v>
      </c>
      <c r="D2" s="20">
        <v>2</v>
      </c>
    </row>
    <row r="3" spans="1:4" x14ac:dyDescent="0.25">
      <c r="A3" s="4"/>
      <c r="B3" s="119"/>
      <c r="C3" t="s">
        <v>2026</v>
      </c>
      <c r="D3" s="20"/>
    </row>
    <row r="4" spans="1:4" x14ac:dyDescent="0.25">
      <c r="A4" s="4" t="s">
        <v>31</v>
      </c>
      <c r="B4" s="120">
        <v>44</v>
      </c>
      <c r="C4" t="s">
        <v>2022</v>
      </c>
      <c r="D4" s="26">
        <v>10</v>
      </c>
    </row>
    <row r="5" spans="1:4" x14ac:dyDescent="0.25">
      <c r="A5" s="4"/>
      <c r="B5" s="120"/>
      <c r="C5" t="s">
        <v>2024</v>
      </c>
      <c r="D5" s="26"/>
    </row>
    <row r="6" spans="1:4" x14ac:dyDescent="0.25">
      <c r="A6" s="4" t="s">
        <v>31</v>
      </c>
      <c r="B6" s="120">
        <v>42</v>
      </c>
      <c r="C6" t="s">
        <v>2022</v>
      </c>
      <c r="D6" s="26"/>
    </row>
    <row r="7" spans="1:4" x14ac:dyDescent="0.25">
      <c r="A7" s="4"/>
      <c r="B7" s="120"/>
      <c r="C7" t="s">
        <v>2024</v>
      </c>
      <c r="D7" s="26"/>
    </row>
    <row r="8" spans="1:4" x14ac:dyDescent="0.25">
      <c r="A8" s="4" t="s">
        <v>31</v>
      </c>
      <c r="B8" s="119">
        <v>39</v>
      </c>
      <c r="C8" t="s">
        <v>2026</v>
      </c>
      <c r="D8" s="20">
        <v>6</v>
      </c>
    </row>
    <row r="9" spans="1:4" x14ac:dyDescent="0.25">
      <c r="A9" s="4"/>
      <c r="B9" s="119"/>
      <c r="C9" t="s">
        <v>2026</v>
      </c>
      <c r="D9" s="20"/>
    </row>
    <row r="10" spans="1:4" x14ac:dyDescent="0.25">
      <c r="A10" s="4" t="s">
        <v>31</v>
      </c>
      <c r="B10" s="120">
        <v>37</v>
      </c>
      <c r="C10" t="s">
        <v>2022</v>
      </c>
      <c r="D10" s="26"/>
    </row>
    <row r="11" spans="1:4" x14ac:dyDescent="0.25">
      <c r="A11" s="4"/>
      <c r="B11" s="120"/>
      <c r="C11" t="s">
        <v>2024</v>
      </c>
      <c r="D11" s="26"/>
    </row>
    <row r="12" spans="1:4" x14ac:dyDescent="0.25">
      <c r="A12" s="4" t="s">
        <v>31</v>
      </c>
      <c r="B12" s="119">
        <v>34</v>
      </c>
      <c r="C12" t="s">
        <v>2026</v>
      </c>
      <c r="D12" s="20"/>
    </row>
    <row r="13" spans="1:4" x14ac:dyDescent="0.25">
      <c r="A13" s="4"/>
      <c r="B13" s="119"/>
      <c r="C13" t="s">
        <v>2026</v>
      </c>
      <c r="D13" s="20"/>
    </row>
    <row r="14" spans="1:4" x14ac:dyDescent="0.25">
      <c r="A14" s="4" t="s">
        <v>31</v>
      </c>
      <c r="B14" s="120">
        <v>32</v>
      </c>
      <c r="C14" t="s">
        <v>2022</v>
      </c>
      <c r="D14" s="26"/>
    </row>
    <row r="15" spans="1:4" x14ac:dyDescent="0.25">
      <c r="A15" s="4"/>
      <c r="B15" s="120"/>
      <c r="C15" t="s">
        <v>2024</v>
      </c>
      <c r="D15" s="26"/>
    </row>
    <row r="16" spans="1:4" x14ac:dyDescent="0.25">
      <c r="A16" s="4" t="s">
        <v>31</v>
      </c>
      <c r="B16" s="119">
        <v>29</v>
      </c>
      <c r="C16" t="s">
        <v>2026</v>
      </c>
      <c r="D16" s="20"/>
    </row>
    <row r="17" spans="1:4" x14ac:dyDescent="0.25">
      <c r="A17" s="4"/>
      <c r="B17" s="119"/>
      <c r="C17" t="s">
        <v>2026</v>
      </c>
      <c r="D17" s="20"/>
    </row>
    <row r="18" spans="1:4" x14ac:dyDescent="0.25">
      <c r="A18" s="4" t="s">
        <v>31</v>
      </c>
      <c r="B18" s="120">
        <v>27</v>
      </c>
      <c r="C18" t="s">
        <v>2022</v>
      </c>
      <c r="D18" s="26"/>
    </row>
    <row r="19" spans="1:4" x14ac:dyDescent="0.25">
      <c r="A19" s="17"/>
      <c r="B19" s="120"/>
      <c r="C19" t="s">
        <v>2024</v>
      </c>
      <c r="D19" s="26"/>
    </row>
    <row r="20" spans="1:4" x14ac:dyDescent="0.25">
      <c r="A20" s="140" t="s">
        <v>40</v>
      </c>
      <c r="B20" s="119">
        <v>48</v>
      </c>
      <c r="C20" t="s">
        <v>2026</v>
      </c>
      <c r="D20" s="20">
        <v>2</v>
      </c>
    </row>
    <row r="21" spans="1:4" x14ac:dyDescent="0.25">
      <c r="A21" s="4"/>
      <c r="B21" s="119"/>
      <c r="C21" t="s">
        <v>2026</v>
      </c>
      <c r="D21" s="20"/>
    </row>
    <row r="22" spans="1:4" x14ac:dyDescent="0.25">
      <c r="A22" s="4" t="s">
        <v>40</v>
      </c>
      <c r="B22" s="120">
        <v>46</v>
      </c>
      <c r="C22" t="s">
        <v>2022</v>
      </c>
      <c r="D22" s="26">
        <v>2</v>
      </c>
    </row>
    <row r="23" spans="1:4" x14ac:dyDescent="0.25">
      <c r="A23" s="4"/>
      <c r="B23" s="120"/>
      <c r="C23" t="s">
        <v>2022</v>
      </c>
      <c r="D23" s="26"/>
    </row>
    <row r="24" spans="1:4" x14ac:dyDescent="0.25">
      <c r="A24" s="4" t="s">
        <v>40</v>
      </c>
      <c r="B24" s="120">
        <v>44</v>
      </c>
      <c r="C24" t="s">
        <v>2022</v>
      </c>
      <c r="D24" s="26">
        <v>8</v>
      </c>
    </row>
    <row r="25" spans="1:4" x14ac:dyDescent="0.25">
      <c r="A25" s="4"/>
      <c r="B25" s="120"/>
      <c r="C25" t="s">
        <v>2025</v>
      </c>
      <c r="D25" s="26"/>
    </row>
    <row r="26" spans="1:4" x14ac:dyDescent="0.25">
      <c r="A26" s="4" t="s">
        <v>40</v>
      </c>
      <c r="B26" s="119">
        <v>41</v>
      </c>
      <c r="C26" t="s">
        <v>2026</v>
      </c>
      <c r="D26" s="20">
        <v>6</v>
      </c>
    </row>
    <row r="27" spans="1:4" x14ac:dyDescent="0.25">
      <c r="A27" s="4"/>
      <c r="B27" s="119"/>
      <c r="C27" t="s">
        <v>2026</v>
      </c>
      <c r="D27" s="20"/>
    </row>
    <row r="28" spans="1:4" x14ac:dyDescent="0.25">
      <c r="A28" s="4" t="s">
        <v>40</v>
      </c>
      <c r="B28" s="120">
        <v>39</v>
      </c>
      <c r="C28" t="s">
        <v>2022</v>
      </c>
      <c r="D28" s="26"/>
    </row>
    <row r="29" spans="1:4" x14ac:dyDescent="0.25">
      <c r="A29" s="4"/>
      <c r="B29" s="120"/>
      <c r="C29" t="s">
        <v>2025</v>
      </c>
      <c r="D29" s="26"/>
    </row>
    <row r="30" spans="1:4" x14ac:dyDescent="0.25">
      <c r="A30" s="4" t="s">
        <v>40</v>
      </c>
      <c r="B30" s="119">
        <v>35</v>
      </c>
      <c r="C30" t="s">
        <v>2026</v>
      </c>
      <c r="D30" s="20"/>
    </row>
    <row r="31" spans="1:4" x14ac:dyDescent="0.25">
      <c r="A31" s="4"/>
      <c r="B31" s="119"/>
      <c r="C31" t="s">
        <v>2026</v>
      </c>
      <c r="D31" s="20"/>
    </row>
    <row r="32" spans="1:4" x14ac:dyDescent="0.25">
      <c r="A32" s="4" t="s">
        <v>40</v>
      </c>
      <c r="B32" s="120">
        <v>33</v>
      </c>
      <c r="C32" t="s">
        <v>2022</v>
      </c>
      <c r="D32" s="26"/>
    </row>
    <row r="33" spans="1:4" x14ac:dyDescent="0.25">
      <c r="A33" s="4"/>
      <c r="B33" s="120"/>
      <c r="C33" t="s">
        <v>2025</v>
      </c>
      <c r="D33" s="26"/>
    </row>
    <row r="34" spans="1:4" x14ac:dyDescent="0.25">
      <c r="A34" s="4" t="s">
        <v>40</v>
      </c>
      <c r="B34" s="119">
        <v>30</v>
      </c>
      <c r="C34" t="s">
        <v>2026</v>
      </c>
      <c r="D34" s="20"/>
    </row>
    <row r="35" spans="1:4" x14ac:dyDescent="0.25">
      <c r="A35" s="4"/>
      <c r="B35" s="119"/>
      <c r="C35" t="s">
        <v>2026</v>
      </c>
      <c r="D35" s="20"/>
    </row>
    <row r="36" spans="1:4" x14ac:dyDescent="0.25">
      <c r="A36" s="4" t="s">
        <v>40</v>
      </c>
      <c r="B36" s="120">
        <v>28</v>
      </c>
      <c r="C36" t="s">
        <v>2022</v>
      </c>
      <c r="D36" s="26"/>
    </row>
    <row r="37" spans="1:4" x14ac:dyDescent="0.25">
      <c r="A37" s="17"/>
      <c r="B37" s="120"/>
      <c r="C37" t="s">
        <v>2025</v>
      </c>
      <c r="D37" s="26"/>
    </row>
    <row r="38" spans="1:4" x14ac:dyDescent="0.25">
      <c r="A38" s="140" t="s">
        <v>43</v>
      </c>
      <c r="B38" s="119">
        <v>46</v>
      </c>
      <c r="C38" t="s">
        <v>2026</v>
      </c>
      <c r="D38" s="20">
        <v>8</v>
      </c>
    </row>
    <row r="39" spans="1:4" x14ac:dyDescent="0.25">
      <c r="A39" s="4"/>
      <c r="B39" s="119"/>
      <c r="C39" t="s">
        <v>2026</v>
      </c>
      <c r="D39" s="20"/>
    </row>
    <row r="40" spans="1:4" x14ac:dyDescent="0.25">
      <c r="A40" s="4" t="s">
        <v>43</v>
      </c>
      <c r="B40" s="120">
        <v>44</v>
      </c>
      <c r="C40" t="s">
        <v>2022</v>
      </c>
      <c r="D40" s="26">
        <v>6</v>
      </c>
    </row>
    <row r="41" spans="1:4" x14ac:dyDescent="0.25">
      <c r="A41" s="4"/>
      <c r="B41" s="120"/>
      <c r="C41" t="s">
        <v>2024</v>
      </c>
      <c r="D41" s="26"/>
    </row>
    <row r="42" spans="1:4" x14ac:dyDescent="0.25">
      <c r="A42" s="4" t="s">
        <v>43</v>
      </c>
      <c r="B42" s="119">
        <v>41</v>
      </c>
      <c r="C42" t="s">
        <v>2026</v>
      </c>
      <c r="D42" s="20"/>
    </row>
    <row r="43" spans="1:4" x14ac:dyDescent="0.25">
      <c r="A43" s="4"/>
      <c r="B43" s="119"/>
      <c r="C43" t="s">
        <v>2026</v>
      </c>
      <c r="D43" s="20"/>
    </row>
    <row r="44" spans="1:4" x14ac:dyDescent="0.25">
      <c r="A44" s="4" t="s">
        <v>43</v>
      </c>
      <c r="B44" s="120">
        <v>39</v>
      </c>
      <c r="C44" t="s">
        <v>2022</v>
      </c>
      <c r="D44" s="26"/>
    </row>
    <row r="45" spans="1:4" x14ac:dyDescent="0.25">
      <c r="A45" s="4"/>
      <c r="B45" s="120"/>
      <c r="C45" t="s">
        <v>2024</v>
      </c>
      <c r="D45" s="26"/>
    </row>
    <row r="46" spans="1:4" x14ac:dyDescent="0.25">
      <c r="A46" s="4" t="s">
        <v>43</v>
      </c>
      <c r="B46" s="119">
        <v>35</v>
      </c>
      <c r="C46" t="s">
        <v>2026</v>
      </c>
      <c r="D46" s="20"/>
    </row>
    <row r="47" spans="1:4" x14ac:dyDescent="0.25">
      <c r="A47" s="4"/>
      <c r="B47" s="119"/>
      <c r="C47" t="s">
        <v>2026</v>
      </c>
      <c r="D47" s="20"/>
    </row>
    <row r="48" spans="1:4" x14ac:dyDescent="0.25">
      <c r="A48" s="4" t="s">
        <v>43</v>
      </c>
      <c r="B48" s="120">
        <v>33</v>
      </c>
      <c r="C48" t="s">
        <v>2022</v>
      </c>
      <c r="D48" s="26"/>
    </row>
    <row r="49" spans="1:4" x14ac:dyDescent="0.25">
      <c r="A49" s="4"/>
      <c r="B49" s="120"/>
      <c r="C49" t="s">
        <v>2022</v>
      </c>
      <c r="D49" s="26"/>
    </row>
    <row r="50" spans="1:4" x14ac:dyDescent="0.25">
      <c r="A50" s="4" t="s">
        <v>43</v>
      </c>
      <c r="B50" s="119">
        <v>30</v>
      </c>
      <c r="C50" t="s">
        <v>2026</v>
      </c>
      <c r="D50" s="20"/>
    </row>
    <row r="51" spans="1:4" x14ac:dyDescent="0.25">
      <c r="A51" s="4"/>
      <c r="B51" s="119"/>
      <c r="C51" t="s">
        <v>2026</v>
      </c>
      <c r="D51" s="20"/>
    </row>
    <row r="52" spans="1:4" x14ac:dyDescent="0.25">
      <c r="A52" s="17" t="s">
        <v>43</v>
      </c>
      <c r="B52" s="120">
        <v>28</v>
      </c>
      <c r="C52" t="s">
        <v>2022</v>
      </c>
      <c r="D52" s="26">
        <v>2</v>
      </c>
    </row>
    <row r="53" spans="1:4" x14ac:dyDescent="0.25">
      <c r="A53" s="140" t="s">
        <v>45</v>
      </c>
      <c r="B53" s="119">
        <v>46</v>
      </c>
      <c r="C53" t="s">
        <v>2026</v>
      </c>
      <c r="D53" s="20">
        <v>2</v>
      </c>
    </row>
    <row r="54" spans="1:4" x14ac:dyDescent="0.25">
      <c r="A54" s="4"/>
      <c r="B54" s="119"/>
      <c r="C54" t="s">
        <v>2026</v>
      </c>
      <c r="D54" s="20"/>
    </row>
    <row r="55" spans="1:4" x14ac:dyDescent="0.25">
      <c r="A55" s="4" t="s">
        <v>45</v>
      </c>
      <c r="B55" s="120">
        <v>44</v>
      </c>
      <c r="C55" t="s">
        <v>2022</v>
      </c>
      <c r="D55" s="26">
        <v>2</v>
      </c>
    </row>
    <row r="56" spans="1:4" x14ac:dyDescent="0.25">
      <c r="A56" s="4"/>
      <c r="B56" s="120"/>
      <c r="C56" t="s">
        <v>2022</v>
      </c>
      <c r="D56" s="26"/>
    </row>
    <row r="57" spans="1:4" x14ac:dyDescent="0.25">
      <c r="A57" s="4" t="s">
        <v>45</v>
      </c>
      <c r="B57" s="120">
        <v>42</v>
      </c>
      <c r="C57" t="s">
        <v>2022</v>
      </c>
      <c r="D57" s="26">
        <v>2</v>
      </c>
    </row>
    <row r="58" spans="1:4" x14ac:dyDescent="0.25">
      <c r="A58" s="4"/>
      <c r="B58" s="120"/>
      <c r="C58" t="s">
        <v>2024</v>
      </c>
      <c r="D58" s="26"/>
    </row>
    <row r="59" spans="1:4" x14ac:dyDescent="0.25">
      <c r="A59" s="4" t="s">
        <v>45</v>
      </c>
      <c r="B59" s="119">
        <v>39</v>
      </c>
      <c r="C59" t="s">
        <v>2026</v>
      </c>
      <c r="D59" s="20">
        <v>6</v>
      </c>
    </row>
    <row r="60" spans="1:4" x14ac:dyDescent="0.25">
      <c r="A60" s="4"/>
      <c r="B60" s="119"/>
      <c r="C60" t="s">
        <v>2026</v>
      </c>
      <c r="D60" s="20"/>
    </row>
    <row r="61" spans="1:4" x14ac:dyDescent="0.25">
      <c r="A61" s="4" t="s">
        <v>45</v>
      </c>
      <c r="B61" s="120">
        <v>37</v>
      </c>
      <c r="C61" t="s">
        <v>2024</v>
      </c>
      <c r="D61" s="26">
        <v>4</v>
      </c>
    </row>
    <row r="62" spans="1:4" x14ac:dyDescent="0.25">
      <c r="A62" s="4"/>
      <c r="B62" s="120"/>
      <c r="C62" t="s">
        <v>2024</v>
      </c>
      <c r="D62" s="26"/>
    </row>
    <row r="63" spans="1:4" x14ac:dyDescent="0.25">
      <c r="A63" s="4" t="s">
        <v>45</v>
      </c>
      <c r="B63" s="119">
        <v>34</v>
      </c>
      <c r="C63" t="s">
        <v>2026</v>
      </c>
      <c r="D63" s="20"/>
    </row>
    <row r="64" spans="1:4" x14ac:dyDescent="0.25">
      <c r="A64" s="4"/>
      <c r="B64" s="119"/>
      <c r="C64" t="s">
        <v>2026</v>
      </c>
      <c r="D64" s="20"/>
    </row>
    <row r="65" spans="1:4" x14ac:dyDescent="0.25">
      <c r="A65" s="4" t="s">
        <v>45</v>
      </c>
      <c r="B65" s="120">
        <v>32</v>
      </c>
      <c r="C65" t="s">
        <v>2025</v>
      </c>
      <c r="D65" s="26"/>
    </row>
    <row r="66" spans="1:4" x14ac:dyDescent="0.25">
      <c r="A66" s="4"/>
      <c r="B66" s="120"/>
      <c r="C66" t="s">
        <v>2025</v>
      </c>
      <c r="D66" s="26"/>
    </row>
    <row r="67" spans="1:4" x14ac:dyDescent="0.25">
      <c r="A67" s="4" t="s">
        <v>45</v>
      </c>
      <c r="B67" s="119">
        <v>29</v>
      </c>
      <c r="C67" t="s">
        <v>2026</v>
      </c>
      <c r="D67" s="20"/>
    </row>
    <row r="68" spans="1:4" x14ac:dyDescent="0.25">
      <c r="A68" s="4"/>
      <c r="B68" s="119"/>
      <c r="C68" t="s">
        <v>2026</v>
      </c>
      <c r="D68" s="20"/>
    </row>
    <row r="69" spans="1:4" x14ac:dyDescent="0.25">
      <c r="A69" s="17" t="s">
        <v>45</v>
      </c>
      <c r="B69" s="120">
        <v>27</v>
      </c>
      <c r="C69" t="s">
        <v>2025</v>
      </c>
      <c r="D69" s="26">
        <v>2</v>
      </c>
    </row>
    <row r="70" spans="1:4" x14ac:dyDescent="0.25">
      <c r="A70" s="140" t="s">
        <v>48</v>
      </c>
      <c r="B70" s="119">
        <v>48</v>
      </c>
      <c r="C70" t="s">
        <v>2026</v>
      </c>
      <c r="D70" s="20">
        <v>2</v>
      </c>
    </row>
    <row r="71" spans="1:4" x14ac:dyDescent="0.25">
      <c r="A71" s="4"/>
      <c r="B71" s="119"/>
      <c r="C71" t="s">
        <v>2026</v>
      </c>
      <c r="D71" s="20"/>
    </row>
    <row r="72" spans="1:4" x14ac:dyDescent="0.25">
      <c r="A72" s="4"/>
      <c r="B72" s="119"/>
      <c r="C72" t="s">
        <v>2026</v>
      </c>
      <c r="D72" s="20"/>
    </row>
    <row r="73" spans="1:4" x14ac:dyDescent="0.25">
      <c r="A73" s="4" t="s">
        <v>48</v>
      </c>
      <c r="B73" s="120">
        <v>46</v>
      </c>
      <c r="C73" t="s">
        <v>2022</v>
      </c>
      <c r="D73" s="26">
        <v>4</v>
      </c>
    </row>
    <row r="74" spans="1:4" x14ac:dyDescent="0.25">
      <c r="A74" s="4"/>
      <c r="B74" s="120"/>
      <c r="C74" t="s">
        <v>2022</v>
      </c>
      <c r="D74" s="26"/>
    </row>
    <row r="75" spans="1:4" x14ac:dyDescent="0.25">
      <c r="A75" s="4" t="s">
        <v>48</v>
      </c>
      <c r="B75" s="120">
        <v>44</v>
      </c>
      <c r="C75" t="s">
        <v>2022</v>
      </c>
      <c r="D75" s="26"/>
    </row>
    <row r="76" spans="1:4" x14ac:dyDescent="0.25">
      <c r="A76" s="4"/>
      <c r="B76" s="120"/>
      <c r="C76" t="s">
        <v>2022</v>
      </c>
      <c r="D76" s="26"/>
    </row>
    <row r="77" spans="1:4" x14ac:dyDescent="0.25">
      <c r="A77" s="4" t="s">
        <v>48</v>
      </c>
      <c r="B77" s="119">
        <v>41</v>
      </c>
      <c r="C77" t="s">
        <v>2026</v>
      </c>
      <c r="D77" s="20">
        <v>6</v>
      </c>
    </row>
    <row r="78" spans="1:4" x14ac:dyDescent="0.25">
      <c r="A78" s="4"/>
      <c r="B78" s="119"/>
      <c r="C78" t="s">
        <v>2026</v>
      </c>
      <c r="D78" s="20"/>
    </row>
    <row r="79" spans="1:4" x14ac:dyDescent="0.25">
      <c r="A79" s="4"/>
      <c r="B79" s="119"/>
      <c r="C79" t="s">
        <v>2026</v>
      </c>
      <c r="D79" s="20"/>
    </row>
    <row r="80" spans="1:4" x14ac:dyDescent="0.25">
      <c r="A80" s="4" t="s">
        <v>48</v>
      </c>
      <c r="B80" s="120">
        <v>39</v>
      </c>
      <c r="C80" t="s">
        <v>2022</v>
      </c>
      <c r="D80" s="26">
        <v>6</v>
      </c>
    </row>
    <row r="81" spans="1:4" x14ac:dyDescent="0.25">
      <c r="A81" s="4" t="s">
        <v>48</v>
      </c>
      <c r="B81" s="119">
        <v>35</v>
      </c>
      <c r="C81" t="s">
        <v>2026</v>
      </c>
      <c r="D81" s="20"/>
    </row>
    <row r="82" spans="1:4" x14ac:dyDescent="0.25">
      <c r="A82" s="4"/>
      <c r="B82" s="119"/>
      <c r="C82" t="s">
        <v>2026</v>
      </c>
      <c r="D82" s="20"/>
    </row>
    <row r="83" spans="1:4" x14ac:dyDescent="0.25">
      <c r="A83" s="4" t="s">
        <v>48</v>
      </c>
      <c r="B83" s="120">
        <v>33</v>
      </c>
      <c r="C83" t="s">
        <v>2022</v>
      </c>
      <c r="D83" s="26"/>
    </row>
    <row r="84" spans="1:4" x14ac:dyDescent="0.25">
      <c r="A84" s="4" t="s">
        <v>48</v>
      </c>
      <c r="B84" s="119">
        <v>30</v>
      </c>
      <c r="C84" t="s">
        <v>2026</v>
      </c>
      <c r="D84" s="20"/>
    </row>
    <row r="85" spans="1:4" x14ac:dyDescent="0.25">
      <c r="A85" s="4"/>
      <c r="B85" s="119"/>
      <c r="C85" t="s">
        <v>2026</v>
      </c>
      <c r="D85" s="20"/>
    </row>
    <row r="86" spans="1:4" x14ac:dyDescent="0.25">
      <c r="A86" s="17" t="s">
        <v>48</v>
      </c>
      <c r="B86" s="120">
        <v>28</v>
      </c>
      <c r="C86" t="s">
        <v>2022</v>
      </c>
      <c r="D86" s="26"/>
    </row>
    <row r="87" spans="1:4" x14ac:dyDescent="0.25">
      <c r="A87" s="140" t="s">
        <v>49</v>
      </c>
      <c r="B87" s="119">
        <v>46</v>
      </c>
      <c r="C87" t="s">
        <v>2026</v>
      </c>
      <c r="D87" s="20">
        <v>8</v>
      </c>
    </row>
    <row r="88" spans="1:4" x14ac:dyDescent="0.25">
      <c r="A88" s="4"/>
      <c r="B88" s="119"/>
      <c r="C88" t="s">
        <v>2026</v>
      </c>
      <c r="D88" s="20"/>
    </row>
    <row r="89" spans="1:4" x14ac:dyDescent="0.25">
      <c r="A89" s="4"/>
      <c r="B89" s="119"/>
      <c r="C89" t="s">
        <v>2026</v>
      </c>
      <c r="D89" s="20"/>
    </row>
    <row r="90" spans="1:4" x14ac:dyDescent="0.25">
      <c r="A90" s="4"/>
      <c r="B90" s="119"/>
      <c r="C90" t="s">
        <v>2026</v>
      </c>
      <c r="D90" s="20"/>
    </row>
    <row r="91" spans="1:4" x14ac:dyDescent="0.25">
      <c r="A91" s="4"/>
      <c r="B91" s="119"/>
      <c r="C91" t="s">
        <v>2026</v>
      </c>
      <c r="D91" s="20"/>
    </row>
    <row r="92" spans="1:4" x14ac:dyDescent="0.25">
      <c r="A92" s="4"/>
      <c r="B92" s="119"/>
      <c r="C92" t="s">
        <v>2026</v>
      </c>
      <c r="D92" s="20"/>
    </row>
    <row r="93" spans="1:4" x14ac:dyDescent="0.25">
      <c r="A93" s="4"/>
      <c r="B93" s="119"/>
      <c r="C93" t="s">
        <v>2026</v>
      </c>
      <c r="D93" s="20"/>
    </row>
    <row r="94" spans="1:4" x14ac:dyDescent="0.25">
      <c r="A94" s="4" t="s">
        <v>49</v>
      </c>
      <c r="B94" s="120">
        <v>44</v>
      </c>
      <c r="C94" t="s">
        <v>2022</v>
      </c>
      <c r="D94" s="26">
        <v>8</v>
      </c>
    </row>
    <row r="95" spans="1:4" x14ac:dyDescent="0.25">
      <c r="A95" s="4" t="s">
        <v>49</v>
      </c>
      <c r="B95" s="119">
        <v>41</v>
      </c>
      <c r="C95" t="s">
        <v>2026</v>
      </c>
      <c r="D95" s="20"/>
    </row>
    <row r="96" spans="1:4" x14ac:dyDescent="0.25">
      <c r="A96" s="4"/>
      <c r="B96" s="119"/>
      <c r="C96" t="s">
        <v>2026</v>
      </c>
      <c r="D96" s="20"/>
    </row>
    <row r="97" spans="1:4" x14ac:dyDescent="0.25">
      <c r="A97" s="4"/>
      <c r="B97" s="119"/>
      <c r="C97" t="s">
        <v>2026</v>
      </c>
      <c r="D97" s="20"/>
    </row>
    <row r="98" spans="1:4" x14ac:dyDescent="0.25">
      <c r="A98" s="4" t="s">
        <v>49</v>
      </c>
      <c r="B98" s="120">
        <v>39</v>
      </c>
      <c r="C98" t="s">
        <v>2023</v>
      </c>
      <c r="D98" s="26"/>
    </row>
    <row r="99" spans="1:4" x14ac:dyDescent="0.25">
      <c r="A99" s="4" t="s">
        <v>49</v>
      </c>
      <c r="B99" s="119">
        <v>36</v>
      </c>
      <c r="C99" t="s">
        <v>2026</v>
      </c>
      <c r="D99" s="20"/>
    </row>
    <row r="100" spans="1:4" x14ac:dyDescent="0.25">
      <c r="A100" s="4"/>
      <c r="B100" s="119"/>
      <c r="C100" t="s">
        <v>2026</v>
      </c>
      <c r="D100" s="20"/>
    </row>
    <row r="101" spans="1:4" x14ac:dyDescent="0.25">
      <c r="A101" s="4"/>
      <c r="B101" s="119"/>
      <c r="C101" t="s">
        <v>2026</v>
      </c>
      <c r="D101" s="20"/>
    </row>
    <row r="102" spans="1:4" x14ac:dyDescent="0.25">
      <c r="A102" s="4" t="s">
        <v>49</v>
      </c>
      <c r="B102" s="120">
        <v>34</v>
      </c>
      <c r="C102" t="s">
        <v>2023</v>
      </c>
      <c r="D102" s="26"/>
    </row>
    <row r="103" spans="1:4" x14ac:dyDescent="0.25">
      <c r="A103" s="4" t="s">
        <v>49</v>
      </c>
      <c r="B103" s="119">
        <v>31</v>
      </c>
      <c r="C103" t="s">
        <v>2026</v>
      </c>
      <c r="D103" s="20"/>
    </row>
    <row r="104" spans="1:4" x14ac:dyDescent="0.25">
      <c r="A104" s="4"/>
      <c r="B104" s="119"/>
      <c r="C104" t="s">
        <v>2026</v>
      </c>
      <c r="D104" s="20"/>
    </row>
    <row r="105" spans="1:4" x14ac:dyDescent="0.25">
      <c r="A105" s="4"/>
      <c r="B105" s="119"/>
      <c r="C105" t="s">
        <v>2026</v>
      </c>
      <c r="D105" s="20"/>
    </row>
    <row r="106" spans="1:4" x14ac:dyDescent="0.25">
      <c r="A106" s="17" t="s">
        <v>49</v>
      </c>
      <c r="B106" s="120">
        <v>29</v>
      </c>
      <c r="C106" t="s">
        <v>2023</v>
      </c>
      <c r="D106" s="26"/>
    </row>
    <row r="107" spans="1:4" x14ac:dyDescent="0.25">
      <c r="A107" s="140" t="s">
        <v>50</v>
      </c>
      <c r="B107" s="119">
        <v>46</v>
      </c>
      <c r="C107" t="s">
        <v>2026</v>
      </c>
      <c r="D107" s="20">
        <v>2</v>
      </c>
    </row>
    <row r="108" spans="1:4" x14ac:dyDescent="0.25">
      <c r="A108" s="4"/>
      <c r="B108" s="119"/>
      <c r="C108" t="s">
        <v>2026</v>
      </c>
      <c r="D108" s="20"/>
    </row>
    <row r="109" spans="1:4" x14ac:dyDescent="0.25">
      <c r="A109" s="4"/>
      <c r="B109" s="119"/>
      <c r="C109" t="s">
        <v>2026</v>
      </c>
      <c r="D109" s="20"/>
    </row>
    <row r="110" spans="1:4" x14ac:dyDescent="0.25">
      <c r="A110" s="4"/>
      <c r="B110" s="119"/>
      <c r="C110" t="s">
        <v>2026</v>
      </c>
      <c r="D110" s="20"/>
    </row>
    <row r="111" spans="1:4" x14ac:dyDescent="0.25">
      <c r="A111" s="4"/>
      <c r="B111" s="119">
        <v>45</v>
      </c>
      <c r="C111" t="s">
        <v>2026</v>
      </c>
      <c r="D111" s="20"/>
    </row>
    <row r="112" spans="1:4" x14ac:dyDescent="0.25">
      <c r="A112" s="4"/>
      <c r="B112" s="119"/>
      <c r="C112" t="s">
        <v>2026</v>
      </c>
      <c r="D112" s="20"/>
    </row>
    <row r="113" spans="1:4" x14ac:dyDescent="0.25">
      <c r="A113" s="4"/>
      <c r="B113" s="119"/>
      <c r="C113" t="s">
        <v>2026</v>
      </c>
      <c r="D113" s="20"/>
    </row>
    <row r="114" spans="1:4" x14ac:dyDescent="0.25">
      <c r="A114" s="4" t="s">
        <v>50</v>
      </c>
      <c r="B114" s="120">
        <v>44</v>
      </c>
      <c r="C114" t="s">
        <v>2023</v>
      </c>
      <c r="D114" s="26">
        <v>4</v>
      </c>
    </row>
    <row r="115" spans="1:4" x14ac:dyDescent="0.25">
      <c r="A115" s="4"/>
      <c r="B115" s="120"/>
      <c r="C115" t="s">
        <v>2023</v>
      </c>
      <c r="D115" s="26"/>
    </row>
    <row r="116" spans="1:4" x14ac:dyDescent="0.25">
      <c r="A116" s="4" t="s">
        <v>50</v>
      </c>
      <c r="B116" s="120">
        <v>42</v>
      </c>
      <c r="C116" t="s">
        <v>2023</v>
      </c>
      <c r="D116" s="26"/>
    </row>
    <row r="117" spans="1:4" x14ac:dyDescent="0.25">
      <c r="A117" s="4"/>
      <c r="B117" s="120"/>
      <c r="C117" t="s">
        <v>2023</v>
      </c>
      <c r="D117" s="26"/>
    </row>
    <row r="118" spans="1:4" x14ac:dyDescent="0.25">
      <c r="A118" s="4" t="s">
        <v>50</v>
      </c>
      <c r="B118" s="119">
        <v>39</v>
      </c>
      <c r="C118" t="s">
        <v>2026</v>
      </c>
      <c r="D118" s="20">
        <v>6</v>
      </c>
    </row>
    <row r="119" spans="1:4" x14ac:dyDescent="0.25">
      <c r="A119" s="4"/>
      <c r="B119" s="119"/>
      <c r="C119" t="s">
        <v>2026</v>
      </c>
      <c r="D119" s="20"/>
    </row>
    <row r="120" spans="1:4" x14ac:dyDescent="0.25">
      <c r="A120" s="4"/>
      <c r="B120" s="119"/>
      <c r="C120" t="s">
        <v>2026</v>
      </c>
      <c r="D120" s="20"/>
    </row>
    <row r="121" spans="1:4" x14ac:dyDescent="0.25">
      <c r="A121" s="4"/>
      <c r="B121" s="119"/>
      <c r="C121" t="s">
        <v>2026</v>
      </c>
      <c r="D121" s="20"/>
    </row>
    <row r="122" spans="1:4" x14ac:dyDescent="0.25">
      <c r="A122" s="4"/>
      <c r="B122" s="119"/>
      <c r="C122" t="s">
        <v>2026</v>
      </c>
      <c r="D122" s="20"/>
    </row>
    <row r="123" spans="1:4" x14ac:dyDescent="0.25">
      <c r="A123" s="4"/>
      <c r="B123" s="119"/>
      <c r="C123" t="s">
        <v>2026</v>
      </c>
      <c r="D123" s="20"/>
    </row>
    <row r="124" spans="1:4" x14ac:dyDescent="0.25">
      <c r="A124" s="4"/>
      <c r="B124" s="119"/>
      <c r="C124" t="s">
        <v>2026</v>
      </c>
      <c r="D124" s="20"/>
    </row>
    <row r="125" spans="1:4" x14ac:dyDescent="0.25">
      <c r="A125" s="4" t="s">
        <v>50</v>
      </c>
      <c r="B125" s="120">
        <v>37</v>
      </c>
      <c r="C125" t="s">
        <v>2023</v>
      </c>
      <c r="D125" s="26">
        <v>6</v>
      </c>
    </row>
    <row r="126" spans="1:4" x14ac:dyDescent="0.25">
      <c r="A126" s="4" t="s">
        <v>50</v>
      </c>
      <c r="B126" s="119">
        <v>34</v>
      </c>
      <c r="C126" t="s">
        <v>2026</v>
      </c>
      <c r="D126" s="20"/>
    </row>
    <row r="127" spans="1:4" x14ac:dyDescent="0.25">
      <c r="A127" s="4"/>
      <c r="B127" s="119"/>
      <c r="C127" t="s">
        <v>2026</v>
      </c>
      <c r="D127" s="20"/>
    </row>
    <row r="128" spans="1:4" x14ac:dyDescent="0.25">
      <c r="A128" s="4"/>
      <c r="B128" s="119"/>
      <c r="C128" t="s">
        <v>2026</v>
      </c>
      <c r="D128" s="20"/>
    </row>
    <row r="129" spans="1:4" x14ac:dyDescent="0.25">
      <c r="A129" s="4" t="s">
        <v>50</v>
      </c>
      <c r="B129" s="120">
        <v>32</v>
      </c>
      <c r="C129" t="s">
        <v>2023</v>
      </c>
      <c r="D129" s="26"/>
    </row>
    <row r="130" spans="1:4" x14ac:dyDescent="0.25">
      <c r="A130" s="4" t="s">
        <v>50</v>
      </c>
      <c r="B130" s="119">
        <v>29</v>
      </c>
      <c r="C130" t="s">
        <v>2026</v>
      </c>
      <c r="D130" s="20"/>
    </row>
    <row r="131" spans="1:4" x14ac:dyDescent="0.25">
      <c r="A131" s="4"/>
      <c r="B131" s="119"/>
      <c r="C131" t="s">
        <v>2026</v>
      </c>
      <c r="D131" s="20"/>
    </row>
    <row r="132" spans="1:4" x14ac:dyDescent="0.25">
      <c r="A132" s="4"/>
      <c r="B132" s="119"/>
      <c r="C132" t="s">
        <v>2026</v>
      </c>
      <c r="D132" s="20"/>
    </row>
    <row r="133" spans="1:4" x14ac:dyDescent="0.25">
      <c r="A133" s="17" t="s">
        <v>50</v>
      </c>
      <c r="B133" s="120">
        <v>27</v>
      </c>
      <c r="C133" t="s">
        <v>2023</v>
      </c>
      <c r="D133" s="26"/>
    </row>
    <row r="134" spans="1:4" x14ac:dyDescent="0.25">
      <c r="A134" s="140" t="s">
        <v>51</v>
      </c>
      <c r="B134" s="119">
        <v>48</v>
      </c>
      <c r="C134" t="s">
        <v>2026</v>
      </c>
      <c r="D134" s="20">
        <v>2</v>
      </c>
    </row>
    <row r="135" spans="1:4" x14ac:dyDescent="0.25">
      <c r="A135" s="4"/>
      <c r="B135" s="119"/>
      <c r="C135" t="s">
        <v>2026</v>
      </c>
      <c r="D135" s="20"/>
    </row>
    <row r="136" spans="1:4" x14ac:dyDescent="0.25">
      <c r="A136" s="4" t="s">
        <v>51</v>
      </c>
      <c r="B136" s="120">
        <v>46</v>
      </c>
      <c r="C136" t="s">
        <v>2023</v>
      </c>
      <c r="D136" s="26">
        <v>4</v>
      </c>
    </row>
    <row r="137" spans="1:4" x14ac:dyDescent="0.25">
      <c r="A137" s="4"/>
      <c r="B137" s="120"/>
      <c r="C137" t="s">
        <v>2023</v>
      </c>
      <c r="D137" s="26"/>
    </row>
    <row r="138" spans="1:4" x14ac:dyDescent="0.25">
      <c r="A138" s="4" t="s">
        <v>51</v>
      </c>
      <c r="B138" s="120">
        <v>44</v>
      </c>
      <c r="C138" t="s">
        <v>2023</v>
      </c>
      <c r="D138" s="26"/>
    </row>
    <row r="139" spans="1:4" x14ac:dyDescent="0.25">
      <c r="A139" s="4"/>
      <c r="B139" s="120"/>
      <c r="C139" t="s">
        <v>2023</v>
      </c>
      <c r="D139" s="26"/>
    </row>
    <row r="140" spans="1:4" x14ac:dyDescent="0.25">
      <c r="A140" s="4" t="s">
        <v>51</v>
      </c>
      <c r="B140" s="119">
        <v>41</v>
      </c>
      <c r="C140" t="s">
        <v>2026</v>
      </c>
      <c r="D140" s="20">
        <v>6</v>
      </c>
    </row>
    <row r="141" spans="1:4" x14ac:dyDescent="0.25">
      <c r="A141" s="4"/>
      <c r="B141" s="119"/>
      <c r="C141" t="s">
        <v>2026</v>
      </c>
      <c r="D141" s="20"/>
    </row>
    <row r="142" spans="1:4" x14ac:dyDescent="0.25">
      <c r="A142" s="4" t="s">
        <v>51</v>
      </c>
      <c r="B142" s="120">
        <v>39</v>
      </c>
      <c r="C142" t="s">
        <v>2023</v>
      </c>
      <c r="D142" s="26">
        <v>6</v>
      </c>
    </row>
    <row r="143" spans="1:4" x14ac:dyDescent="0.25">
      <c r="A143" s="4" t="s">
        <v>51</v>
      </c>
      <c r="B143" s="119">
        <v>35</v>
      </c>
      <c r="C143" t="s">
        <v>2026</v>
      </c>
      <c r="D143" s="20"/>
    </row>
    <row r="144" spans="1:4" x14ac:dyDescent="0.25">
      <c r="A144" s="4"/>
      <c r="B144" s="119"/>
      <c r="C144" t="s">
        <v>2026</v>
      </c>
      <c r="D144" s="20"/>
    </row>
    <row r="145" spans="1:4" x14ac:dyDescent="0.25">
      <c r="A145" s="4" t="s">
        <v>51</v>
      </c>
      <c r="B145" s="120">
        <v>33</v>
      </c>
      <c r="C145" t="s">
        <v>2023</v>
      </c>
      <c r="D145" s="26"/>
    </row>
    <row r="146" spans="1:4" x14ac:dyDescent="0.25">
      <c r="A146" s="4" t="s">
        <v>51</v>
      </c>
      <c r="B146" s="119">
        <v>30</v>
      </c>
      <c r="C146" t="s">
        <v>2026</v>
      </c>
      <c r="D146" s="20"/>
    </row>
    <row r="147" spans="1:4" x14ac:dyDescent="0.25">
      <c r="A147" s="4"/>
      <c r="B147" s="119"/>
      <c r="C147" t="s">
        <v>2026</v>
      </c>
      <c r="D147" s="20"/>
    </row>
    <row r="148" spans="1:4" x14ac:dyDescent="0.25">
      <c r="A148" s="17" t="s">
        <v>51</v>
      </c>
      <c r="B148" s="120">
        <v>28</v>
      </c>
      <c r="C148" t="s">
        <v>2023</v>
      </c>
      <c r="D148" s="26"/>
    </row>
    <row r="149" spans="1:4" x14ac:dyDescent="0.25">
      <c r="A149" s="140" t="s">
        <v>52</v>
      </c>
      <c r="B149" s="119">
        <v>46</v>
      </c>
      <c r="C149" t="s">
        <v>2026</v>
      </c>
      <c r="D149" s="20">
        <v>8</v>
      </c>
    </row>
    <row r="150" spans="1:4" x14ac:dyDescent="0.25">
      <c r="A150" s="4"/>
      <c r="B150" s="119"/>
      <c r="C150" t="s">
        <v>2026</v>
      </c>
      <c r="D150" s="20"/>
    </row>
    <row r="151" spans="1:4" x14ac:dyDescent="0.25">
      <c r="A151" s="4"/>
      <c r="B151" s="119"/>
      <c r="C151" t="s">
        <v>2026</v>
      </c>
      <c r="D151" s="20"/>
    </row>
    <row r="152" spans="1:4" x14ac:dyDescent="0.25">
      <c r="A152" s="4" t="s">
        <v>52</v>
      </c>
      <c r="B152" s="120">
        <v>44</v>
      </c>
      <c r="C152" t="s">
        <v>2022</v>
      </c>
      <c r="D152" s="26">
        <v>8</v>
      </c>
    </row>
    <row r="153" spans="1:4" x14ac:dyDescent="0.25">
      <c r="A153" s="4" t="s">
        <v>52</v>
      </c>
      <c r="B153" s="119">
        <v>41</v>
      </c>
      <c r="C153" t="s">
        <v>2026</v>
      </c>
      <c r="D153" s="20"/>
    </row>
    <row r="154" spans="1:4" x14ac:dyDescent="0.25">
      <c r="A154" s="4"/>
      <c r="B154" s="119"/>
      <c r="C154" t="s">
        <v>2026</v>
      </c>
      <c r="D154" s="20"/>
    </row>
    <row r="155" spans="1:4" x14ac:dyDescent="0.25">
      <c r="A155" s="4"/>
      <c r="B155" s="119"/>
      <c r="C155" t="s">
        <v>2026</v>
      </c>
      <c r="D155" s="20"/>
    </row>
    <row r="156" spans="1:4" x14ac:dyDescent="0.25">
      <c r="A156" s="4" t="s">
        <v>52</v>
      </c>
      <c r="B156" s="120">
        <v>39</v>
      </c>
      <c r="C156" t="s">
        <v>2022</v>
      </c>
      <c r="D156" s="26"/>
    </row>
    <row r="157" spans="1:4" x14ac:dyDescent="0.25">
      <c r="A157" s="4" t="s">
        <v>52</v>
      </c>
      <c r="B157" s="119">
        <v>36</v>
      </c>
      <c r="C157" t="s">
        <v>2026</v>
      </c>
      <c r="D157" s="20"/>
    </row>
    <row r="158" spans="1:4" x14ac:dyDescent="0.25">
      <c r="A158" s="4"/>
      <c r="B158" s="119"/>
      <c r="C158" t="s">
        <v>2026</v>
      </c>
      <c r="D158" s="20"/>
    </row>
    <row r="159" spans="1:4" x14ac:dyDescent="0.25">
      <c r="A159" s="4"/>
      <c r="B159" s="119"/>
      <c r="C159" t="s">
        <v>2026</v>
      </c>
      <c r="D159" s="20"/>
    </row>
    <row r="160" spans="1:4" x14ac:dyDescent="0.25">
      <c r="A160" s="4" t="s">
        <v>52</v>
      </c>
      <c r="B160" s="120">
        <v>34</v>
      </c>
      <c r="C160" t="s">
        <v>2022</v>
      </c>
      <c r="D160" s="26"/>
    </row>
    <row r="161" spans="1:4" x14ac:dyDescent="0.25">
      <c r="A161" s="4" t="s">
        <v>52</v>
      </c>
      <c r="B161" s="119">
        <v>31</v>
      </c>
      <c r="C161" t="s">
        <v>2026</v>
      </c>
      <c r="D161" s="20"/>
    </row>
    <row r="162" spans="1:4" x14ac:dyDescent="0.25">
      <c r="A162" s="4"/>
      <c r="B162" s="119"/>
      <c r="C162" t="s">
        <v>2026</v>
      </c>
      <c r="D162" s="20"/>
    </row>
    <row r="163" spans="1:4" x14ac:dyDescent="0.25">
      <c r="A163" s="4"/>
      <c r="B163" s="119"/>
      <c r="C163" t="s">
        <v>2026</v>
      </c>
      <c r="D163" s="20"/>
    </row>
    <row r="164" spans="1:4" x14ac:dyDescent="0.25">
      <c r="A164" s="17" t="s">
        <v>52</v>
      </c>
      <c r="B164" s="120">
        <v>29</v>
      </c>
      <c r="C164" t="s">
        <v>2022</v>
      </c>
      <c r="D164" s="26"/>
    </row>
    <row r="165" spans="1:4" x14ac:dyDescent="0.25">
      <c r="A165" s="140" t="s">
        <v>53</v>
      </c>
      <c r="B165" s="121">
        <v>46</v>
      </c>
      <c r="C165" t="s">
        <v>2026</v>
      </c>
      <c r="D165" s="77">
        <v>2</v>
      </c>
    </row>
    <row r="166" spans="1:4" x14ac:dyDescent="0.25">
      <c r="A166" s="72"/>
      <c r="B166" s="121"/>
      <c r="C166" t="s">
        <v>2026</v>
      </c>
      <c r="D166" s="77"/>
    </row>
    <row r="167" spans="1:4" x14ac:dyDescent="0.25">
      <c r="A167" s="4" t="s">
        <v>53</v>
      </c>
      <c r="B167" s="120">
        <v>44</v>
      </c>
      <c r="C167" t="s">
        <v>2022</v>
      </c>
      <c r="D167" s="26">
        <v>4</v>
      </c>
    </row>
    <row r="168" spans="1:4" x14ac:dyDescent="0.25">
      <c r="A168" s="4"/>
      <c r="B168" s="120"/>
      <c r="C168" t="s">
        <v>2022</v>
      </c>
      <c r="D168" s="26"/>
    </row>
    <row r="169" spans="1:4" x14ac:dyDescent="0.25">
      <c r="A169" s="4" t="s">
        <v>53</v>
      </c>
      <c r="B169" s="120">
        <v>42</v>
      </c>
      <c r="C169" t="s">
        <v>2022</v>
      </c>
      <c r="D169" s="26"/>
    </row>
    <row r="170" spans="1:4" x14ac:dyDescent="0.25">
      <c r="A170" s="4"/>
      <c r="B170" s="120"/>
      <c r="C170" t="s">
        <v>2022</v>
      </c>
      <c r="D170" s="26"/>
    </row>
    <row r="171" spans="1:4" x14ac:dyDescent="0.25">
      <c r="A171" s="4" t="s">
        <v>53</v>
      </c>
      <c r="B171" s="119">
        <v>39</v>
      </c>
      <c r="C171" t="s">
        <v>2026</v>
      </c>
      <c r="D171" s="20">
        <v>6</v>
      </c>
    </row>
    <row r="172" spans="1:4" x14ac:dyDescent="0.25">
      <c r="A172" s="4"/>
      <c r="B172" s="119"/>
      <c r="C172" t="s">
        <v>2026</v>
      </c>
      <c r="D172" s="20"/>
    </row>
    <row r="173" spans="1:4" x14ac:dyDescent="0.25">
      <c r="A173" s="4" t="s">
        <v>53</v>
      </c>
      <c r="B173" s="120">
        <v>37</v>
      </c>
      <c r="C173" t="s">
        <v>2022</v>
      </c>
      <c r="D173" s="26">
        <v>6</v>
      </c>
    </row>
    <row r="174" spans="1:4" x14ac:dyDescent="0.25">
      <c r="A174" s="4" t="s">
        <v>53</v>
      </c>
      <c r="B174" s="119">
        <v>34</v>
      </c>
      <c r="C174" t="s">
        <v>2026</v>
      </c>
      <c r="D174" s="20"/>
    </row>
    <row r="175" spans="1:4" x14ac:dyDescent="0.25">
      <c r="A175" s="4"/>
      <c r="B175" s="119"/>
      <c r="C175" t="s">
        <v>2026</v>
      </c>
      <c r="D175" s="20"/>
    </row>
    <row r="176" spans="1:4" x14ac:dyDescent="0.25">
      <c r="A176" s="4"/>
      <c r="B176" s="119"/>
      <c r="C176" t="s">
        <v>2026</v>
      </c>
      <c r="D176" s="20"/>
    </row>
    <row r="177" spans="1:4" x14ac:dyDescent="0.25">
      <c r="A177" s="4" t="s">
        <v>53</v>
      </c>
      <c r="B177" s="120">
        <v>32</v>
      </c>
      <c r="C177" t="s">
        <v>2022</v>
      </c>
      <c r="D177" s="26"/>
    </row>
    <row r="178" spans="1:4" x14ac:dyDescent="0.25">
      <c r="A178" s="4" t="s">
        <v>53</v>
      </c>
      <c r="B178" s="119">
        <v>29</v>
      </c>
      <c r="C178" t="s">
        <v>2026</v>
      </c>
      <c r="D178" s="20"/>
    </row>
    <row r="179" spans="1:4" x14ac:dyDescent="0.25">
      <c r="A179" s="4"/>
      <c r="B179" s="119"/>
      <c r="C179" t="s">
        <v>2026</v>
      </c>
      <c r="D179" s="20"/>
    </row>
    <row r="180" spans="1:4" x14ac:dyDescent="0.25">
      <c r="A180" s="4"/>
      <c r="B180" s="119"/>
      <c r="C180" t="s">
        <v>2026</v>
      </c>
      <c r="D180" s="20"/>
    </row>
    <row r="181" spans="1:4" x14ac:dyDescent="0.25">
      <c r="A181" s="17" t="s">
        <v>53</v>
      </c>
      <c r="B181" s="120">
        <v>27</v>
      </c>
      <c r="C181" t="s">
        <v>2022</v>
      </c>
      <c r="D181" s="26"/>
    </row>
    <row r="182" spans="1:4" x14ac:dyDescent="0.25">
      <c r="A182" s="140" t="s">
        <v>54</v>
      </c>
      <c r="B182" s="119">
        <v>48</v>
      </c>
      <c r="C182" t="s">
        <v>2026</v>
      </c>
      <c r="D182" s="20">
        <v>2</v>
      </c>
    </row>
    <row r="183" spans="1:4" x14ac:dyDescent="0.25">
      <c r="A183" s="4"/>
      <c r="B183" s="119"/>
      <c r="C183" t="s">
        <v>2026</v>
      </c>
      <c r="D183" s="20"/>
    </row>
    <row r="184" spans="1:4" x14ac:dyDescent="0.25">
      <c r="A184" s="4" t="s">
        <v>54</v>
      </c>
      <c r="B184" s="120">
        <v>46</v>
      </c>
      <c r="C184" t="s">
        <v>2023</v>
      </c>
      <c r="D184" s="26">
        <v>4</v>
      </c>
    </row>
    <row r="185" spans="1:4" x14ac:dyDescent="0.25">
      <c r="A185" s="4"/>
      <c r="B185" s="120"/>
      <c r="C185" t="s">
        <v>2023</v>
      </c>
      <c r="D185" s="26"/>
    </row>
    <row r="186" spans="1:4" x14ac:dyDescent="0.25">
      <c r="A186" s="4" t="s">
        <v>54</v>
      </c>
      <c r="B186" s="120">
        <v>44</v>
      </c>
      <c r="C186" t="s">
        <v>2023</v>
      </c>
      <c r="D186" s="26"/>
    </row>
    <row r="187" spans="1:4" x14ac:dyDescent="0.25">
      <c r="A187" s="4"/>
      <c r="B187" s="120"/>
      <c r="C187" t="s">
        <v>2023</v>
      </c>
      <c r="D187" s="26"/>
    </row>
    <row r="188" spans="1:4" x14ac:dyDescent="0.25">
      <c r="A188" s="4" t="s">
        <v>54</v>
      </c>
      <c r="B188" s="119">
        <v>41</v>
      </c>
      <c r="C188" t="s">
        <v>2026</v>
      </c>
      <c r="D188" s="20">
        <v>6</v>
      </c>
    </row>
    <row r="189" spans="1:4" x14ac:dyDescent="0.25">
      <c r="A189" s="4"/>
      <c r="B189" s="119"/>
      <c r="C189" t="s">
        <v>2026</v>
      </c>
      <c r="D189" s="20"/>
    </row>
    <row r="190" spans="1:4" x14ac:dyDescent="0.25">
      <c r="A190" s="4" t="s">
        <v>54</v>
      </c>
      <c r="B190" s="120">
        <v>39</v>
      </c>
      <c r="C190" t="s">
        <v>2023</v>
      </c>
      <c r="D190" s="26">
        <v>6</v>
      </c>
    </row>
    <row r="191" spans="1:4" x14ac:dyDescent="0.25">
      <c r="A191" s="4" t="s">
        <v>54</v>
      </c>
      <c r="B191" s="119">
        <v>35</v>
      </c>
      <c r="C191" t="s">
        <v>2026</v>
      </c>
      <c r="D191" s="20"/>
    </row>
    <row r="192" spans="1:4" x14ac:dyDescent="0.25">
      <c r="A192" s="4"/>
      <c r="B192" s="119"/>
      <c r="C192" t="s">
        <v>2026</v>
      </c>
      <c r="D192" s="20"/>
    </row>
    <row r="193" spans="1:4" x14ac:dyDescent="0.25">
      <c r="A193" s="4" t="s">
        <v>54</v>
      </c>
      <c r="B193" s="120">
        <v>33</v>
      </c>
      <c r="C193" t="s">
        <v>2023</v>
      </c>
      <c r="D193" s="26"/>
    </row>
    <row r="194" spans="1:4" x14ac:dyDescent="0.25">
      <c r="A194" s="4" t="s">
        <v>54</v>
      </c>
      <c r="B194" s="119">
        <v>30</v>
      </c>
      <c r="C194" t="s">
        <v>2026</v>
      </c>
      <c r="D194" s="20"/>
    </row>
    <row r="195" spans="1:4" x14ac:dyDescent="0.25">
      <c r="A195" s="4"/>
      <c r="B195" s="119"/>
      <c r="C195" t="s">
        <v>2026</v>
      </c>
      <c r="D195" s="20"/>
    </row>
    <row r="196" spans="1:4" x14ac:dyDescent="0.25">
      <c r="A196" s="17" t="s">
        <v>54</v>
      </c>
      <c r="B196" s="120">
        <v>28</v>
      </c>
      <c r="C196" t="s">
        <v>2023</v>
      </c>
      <c r="D196" s="26"/>
    </row>
    <row r="197" spans="1:4" x14ac:dyDescent="0.25">
      <c r="A197" s="140" t="s">
        <v>55</v>
      </c>
      <c r="B197" s="119">
        <v>48</v>
      </c>
      <c r="C197" t="s">
        <v>2026</v>
      </c>
      <c r="D197" s="20">
        <v>8</v>
      </c>
    </row>
    <row r="198" spans="1:4" x14ac:dyDescent="0.25">
      <c r="A198" s="4"/>
      <c r="B198" s="119"/>
      <c r="C198" t="s">
        <v>2026</v>
      </c>
      <c r="D198" s="20"/>
    </row>
    <row r="199" spans="1:4" x14ac:dyDescent="0.25">
      <c r="A199" s="4"/>
      <c r="B199" s="119"/>
      <c r="C199" t="s">
        <v>2026</v>
      </c>
      <c r="D199" s="20"/>
    </row>
    <row r="200" spans="1:4" x14ac:dyDescent="0.25">
      <c r="A200" s="4"/>
      <c r="B200" s="119"/>
      <c r="C200" t="s">
        <v>2026</v>
      </c>
      <c r="D200" s="20"/>
    </row>
    <row r="201" spans="1:4" x14ac:dyDescent="0.25">
      <c r="A201" s="4"/>
      <c r="B201" s="119"/>
      <c r="C201" t="s">
        <v>2026</v>
      </c>
      <c r="D201" s="20"/>
    </row>
    <row r="202" spans="1:4" x14ac:dyDescent="0.25">
      <c r="A202" s="4" t="s">
        <v>55</v>
      </c>
      <c r="B202" s="120">
        <v>46</v>
      </c>
      <c r="C202" t="s">
        <v>2022</v>
      </c>
      <c r="D202" s="26">
        <v>8</v>
      </c>
    </row>
    <row r="203" spans="1:4" x14ac:dyDescent="0.25">
      <c r="A203" s="4"/>
      <c r="B203" s="120"/>
      <c r="C203" t="s">
        <v>2022</v>
      </c>
      <c r="D203" s="26"/>
    </row>
    <row r="204" spans="1:4" x14ac:dyDescent="0.25">
      <c r="A204" s="4"/>
      <c r="B204" s="120"/>
      <c r="C204" t="s">
        <v>2022</v>
      </c>
      <c r="D204" s="26"/>
    </row>
    <row r="205" spans="1:4" x14ac:dyDescent="0.25">
      <c r="A205" s="4" t="s">
        <v>55</v>
      </c>
      <c r="B205" s="119">
        <v>43</v>
      </c>
      <c r="C205" t="s">
        <v>2026</v>
      </c>
      <c r="D205" s="20"/>
    </row>
    <row r="206" spans="1:4" x14ac:dyDescent="0.25">
      <c r="A206" s="4"/>
      <c r="B206" s="119"/>
      <c r="C206" t="s">
        <v>2026</v>
      </c>
      <c r="D206" s="20"/>
    </row>
    <row r="207" spans="1:4" x14ac:dyDescent="0.25">
      <c r="A207" s="4"/>
      <c r="B207" s="119"/>
      <c r="C207" t="s">
        <v>2026</v>
      </c>
      <c r="D207" s="20"/>
    </row>
    <row r="208" spans="1:4" x14ac:dyDescent="0.25">
      <c r="A208" s="4" t="s">
        <v>55</v>
      </c>
      <c r="B208" s="120">
        <v>41</v>
      </c>
      <c r="C208" t="s">
        <v>2022</v>
      </c>
      <c r="D208" s="26"/>
    </row>
    <row r="209" spans="1:4" x14ac:dyDescent="0.25">
      <c r="A209" s="4" t="s">
        <v>55</v>
      </c>
      <c r="B209" s="119">
        <v>37</v>
      </c>
      <c r="C209" t="s">
        <v>2026</v>
      </c>
      <c r="D209" s="20"/>
    </row>
    <row r="210" spans="1:4" x14ac:dyDescent="0.25">
      <c r="A210" s="4"/>
      <c r="B210" s="119"/>
      <c r="C210" t="s">
        <v>2026</v>
      </c>
      <c r="D210" s="20"/>
    </row>
    <row r="211" spans="1:4" x14ac:dyDescent="0.25">
      <c r="A211" s="4"/>
      <c r="B211" s="119"/>
      <c r="C211" t="s">
        <v>2026</v>
      </c>
      <c r="D211" s="20"/>
    </row>
    <row r="212" spans="1:4" x14ac:dyDescent="0.25">
      <c r="A212" s="4" t="s">
        <v>55</v>
      </c>
      <c r="B212" s="120">
        <v>35</v>
      </c>
      <c r="C212" t="s">
        <v>2022</v>
      </c>
      <c r="D212" s="26"/>
    </row>
    <row r="213" spans="1:4" x14ac:dyDescent="0.25">
      <c r="A213" s="4" t="s">
        <v>55</v>
      </c>
      <c r="B213" s="119">
        <v>32</v>
      </c>
      <c r="C213" t="s">
        <v>2026</v>
      </c>
      <c r="D213" s="20"/>
    </row>
    <row r="214" spans="1:4" x14ac:dyDescent="0.25">
      <c r="A214" s="4"/>
      <c r="B214" s="119"/>
      <c r="C214" t="s">
        <v>2026</v>
      </c>
      <c r="D214" s="20"/>
    </row>
    <row r="215" spans="1:4" x14ac:dyDescent="0.25">
      <c r="A215" s="4"/>
      <c r="B215" s="119"/>
      <c r="C215" t="s">
        <v>2026</v>
      </c>
      <c r="D215" s="20"/>
    </row>
    <row r="216" spans="1:4" x14ac:dyDescent="0.25">
      <c r="A216" s="17" t="s">
        <v>55</v>
      </c>
      <c r="B216" s="120">
        <v>30</v>
      </c>
      <c r="C216" t="s">
        <v>2022</v>
      </c>
      <c r="D216" s="26"/>
    </row>
    <row r="217" spans="1:4" x14ac:dyDescent="0.25">
      <c r="A217" s="140" t="s">
        <v>57</v>
      </c>
      <c r="B217" s="119">
        <v>46</v>
      </c>
      <c r="C217" t="s">
        <v>2026</v>
      </c>
      <c r="D217" s="20">
        <v>2</v>
      </c>
    </row>
    <row r="218" spans="1:4" x14ac:dyDescent="0.25">
      <c r="A218" s="4"/>
      <c r="B218" s="119"/>
      <c r="C218" t="s">
        <v>2026</v>
      </c>
      <c r="D218" s="20"/>
    </row>
    <row r="219" spans="1:4" x14ac:dyDescent="0.25">
      <c r="A219" s="4"/>
      <c r="B219" s="119"/>
      <c r="C219" t="s">
        <v>2026</v>
      </c>
      <c r="D219" s="20"/>
    </row>
    <row r="220" spans="1:4" x14ac:dyDescent="0.25">
      <c r="A220" s="4"/>
      <c r="B220" s="119"/>
      <c r="C220" t="s">
        <v>2026</v>
      </c>
      <c r="D220" s="20"/>
    </row>
    <row r="221" spans="1:4" x14ac:dyDescent="0.25">
      <c r="A221" s="4" t="s">
        <v>57</v>
      </c>
      <c r="B221" s="120">
        <v>44</v>
      </c>
      <c r="C221" t="s">
        <v>2022</v>
      </c>
      <c r="D221" s="26">
        <v>10</v>
      </c>
    </row>
    <row r="222" spans="1:4" x14ac:dyDescent="0.25">
      <c r="A222" s="4"/>
      <c r="B222" s="120"/>
      <c r="C222" t="s">
        <v>2022</v>
      </c>
      <c r="D222" s="26"/>
    </row>
    <row r="223" spans="1:4" x14ac:dyDescent="0.25">
      <c r="A223" s="4"/>
      <c r="B223" s="120"/>
      <c r="C223" t="s">
        <v>2022</v>
      </c>
      <c r="D223" s="26"/>
    </row>
    <row r="224" spans="1:4" x14ac:dyDescent="0.25">
      <c r="A224" s="4" t="s">
        <v>57</v>
      </c>
      <c r="B224" s="120">
        <v>42</v>
      </c>
      <c r="C224" t="s">
        <v>2022</v>
      </c>
      <c r="D224" s="26"/>
    </row>
    <row r="225" spans="1:4" x14ac:dyDescent="0.25">
      <c r="A225" s="4"/>
      <c r="B225" s="120"/>
      <c r="C225" t="s">
        <v>2022</v>
      </c>
      <c r="D225" s="26"/>
    </row>
    <row r="226" spans="1:4" x14ac:dyDescent="0.25">
      <c r="A226" s="4" t="s">
        <v>57</v>
      </c>
      <c r="B226" s="119">
        <v>39</v>
      </c>
      <c r="C226" t="s">
        <v>2026</v>
      </c>
      <c r="D226" s="20">
        <v>6</v>
      </c>
    </row>
    <row r="227" spans="1:4" x14ac:dyDescent="0.25">
      <c r="A227" s="4"/>
      <c r="B227" s="119"/>
      <c r="C227" t="s">
        <v>2026</v>
      </c>
      <c r="D227" s="20"/>
    </row>
    <row r="228" spans="1:4" x14ac:dyDescent="0.25">
      <c r="A228" s="4"/>
      <c r="B228" s="119"/>
      <c r="C228" t="s">
        <v>2026</v>
      </c>
      <c r="D228" s="20"/>
    </row>
    <row r="229" spans="1:4" x14ac:dyDescent="0.25">
      <c r="A229" s="4"/>
      <c r="B229" s="119"/>
      <c r="C229" t="s">
        <v>2026</v>
      </c>
      <c r="D229" s="20"/>
    </row>
    <row r="230" spans="1:4" x14ac:dyDescent="0.25">
      <c r="A230" s="4" t="s">
        <v>57</v>
      </c>
      <c r="B230" s="120">
        <v>37</v>
      </c>
      <c r="C230" t="s">
        <v>2022</v>
      </c>
      <c r="D230" s="26"/>
    </row>
    <row r="231" spans="1:4" x14ac:dyDescent="0.25">
      <c r="A231" s="4"/>
      <c r="B231" s="120"/>
      <c r="C231" t="s">
        <v>2022</v>
      </c>
      <c r="D231" s="26"/>
    </row>
    <row r="232" spans="1:4" x14ac:dyDescent="0.25">
      <c r="A232" s="4"/>
      <c r="B232" s="120"/>
      <c r="C232" t="s">
        <v>2022</v>
      </c>
      <c r="D232" s="26"/>
    </row>
    <row r="233" spans="1:4" x14ac:dyDescent="0.25">
      <c r="A233" s="4" t="s">
        <v>57</v>
      </c>
      <c r="B233" s="119">
        <v>34</v>
      </c>
      <c r="C233" t="s">
        <v>2026</v>
      </c>
      <c r="D233" s="20"/>
    </row>
    <row r="234" spans="1:4" x14ac:dyDescent="0.25">
      <c r="A234" s="4"/>
      <c r="B234" s="119"/>
      <c r="C234" t="s">
        <v>2026</v>
      </c>
      <c r="D234" s="20"/>
    </row>
    <row r="235" spans="1:4" x14ac:dyDescent="0.25">
      <c r="A235" s="4" t="s">
        <v>57</v>
      </c>
      <c r="B235" s="120">
        <v>32</v>
      </c>
      <c r="C235" t="s">
        <v>2022</v>
      </c>
      <c r="D235" s="26"/>
    </row>
    <row r="236" spans="1:4" x14ac:dyDescent="0.25">
      <c r="A236" s="4"/>
      <c r="B236" s="120"/>
      <c r="C236" t="s">
        <v>2022</v>
      </c>
      <c r="D236" s="26"/>
    </row>
    <row r="237" spans="1:4" x14ac:dyDescent="0.25">
      <c r="A237" s="4" t="s">
        <v>57</v>
      </c>
      <c r="B237" s="119">
        <v>29</v>
      </c>
      <c r="C237" t="s">
        <v>2026</v>
      </c>
      <c r="D237" s="20"/>
    </row>
    <row r="238" spans="1:4" x14ac:dyDescent="0.25">
      <c r="A238" s="4"/>
      <c r="B238" s="119"/>
      <c r="C238" t="s">
        <v>2026</v>
      </c>
      <c r="D238" s="20"/>
    </row>
    <row r="239" spans="1:4" x14ac:dyDescent="0.25">
      <c r="A239" s="4" t="s">
        <v>57</v>
      </c>
      <c r="B239" s="120">
        <v>27</v>
      </c>
      <c r="C239" t="s">
        <v>2022</v>
      </c>
      <c r="D239" s="26"/>
    </row>
    <row r="240" spans="1:4" x14ac:dyDescent="0.25">
      <c r="A240" s="17"/>
      <c r="B240" s="120"/>
      <c r="C240" t="s">
        <v>2022</v>
      </c>
      <c r="D240" s="26"/>
    </row>
    <row r="241" spans="1:4" x14ac:dyDescent="0.25">
      <c r="A241" s="140" t="s">
        <v>59</v>
      </c>
      <c r="B241" s="119">
        <v>46</v>
      </c>
      <c r="C241" t="s">
        <v>2026</v>
      </c>
      <c r="D241" s="20">
        <v>2</v>
      </c>
    </row>
    <row r="242" spans="1:4" x14ac:dyDescent="0.25">
      <c r="A242" s="4"/>
      <c r="B242" s="119"/>
      <c r="C242" t="s">
        <v>2026</v>
      </c>
      <c r="D242" s="20"/>
    </row>
    <row r="243" spans="1:4" x14ac:dyDescent="0.25">
      <c r="A243" s="4"/>
      <c r="B243" s="119"/>
      <c r="C243" t="s">
        <v>2026</v>
      </c>
      <c r="D243" s="20"/>
    </row>
    <row r="244" spans="1:4" x14ac:dyDescent="0.25">
      <c r="A244" s="4"/>
      <c r="B244" s="119"/>
      <c r="C244" t="s">
        <v>2026</v>
      </c>
      <c r="D244" s="20"/>
    </row>
    <row r="245" spans="1:4" x14ac:dyDescent="0.25">
      <c r="A245" s="4"/>
      <c r="B245" s="119"/>
      <c r="C245" t="s">
        <v>2026</v>
      </c>
      <c r="D245" s="20"/>
    </row>
    <row r="246" spans="1:4" x14ac:dyDescent="0.25">
      <c r="A246" s="4" t="s">
        <v>59</v>
      </c>
      <c r="B246" s="120">
        <v>44</v>
      </c>
      <c r="C246" t="s">
        <v>2023</v>
      </c>
      <c r="D246" s="26">
        <v>10</v>
      </c>
    </row>
    <row r="247" spans="1:4" x14ac:dyDescent="0.25">
      <c r="A247" s="4"/>
      <c r="B247" s="120"/>
      <c r="C247" t="s">
        <v>2023</v>
      </c>
      <c r="D247" s="26"/>
    </row>
    <row r="248" spans="1:4" x14ac:dyDescent="0.25">
      <c r="A248" s="4" t="s">
        <v>59</v>
      </c>
      <c r="B248" s="120">
        <v>42</v>
      </c>
      <c r="C248" t="s">
        <v>2023</v>
      </c>
      <c r="D248" s="26"/>
    </row>
    <row r="249" spans="1:4" x14ac:dyDescent="0.25">
      <c r="A249" s="4"/>
      <c r="B249" s="120"/>
      <c r="C249" t="s">
        <v>2023</v>
      </c>
      <c r="D249" s="26"/>
    </row>
    <row r="250" spans="1:4" x14ac:dyDescent="0.25">
      <c r="A250" s="4" t="s">
        <v>59</v>
      </c>
      <c r="B250" s="119">
        <v>39</v>
      </c>
      <c r="C250" t="s">
        <v>2026</v>
      </c>
      <c r="D250" s="20">
        <v>6</v>
      </c>
    </row>
    <row r="251" spans="1:4" x14ac:dyDescent="0.25">
      <c r="A251" s="4"/>
      <c r="B251" s="119"/>
      <c r="C251" t="s">
        <v>2026</v>
      </c>
      <c r="D251" s="20"/>
    </row>
    <row r="252" spans="1:4" x14ac:dyDescent="0.25">
      <c r="A252" s="4"/>
      <c r="B252" s="119"/>
      <c r="C252" t="s">
        <v>2026</v>
      </c>
      <c r="D252" s="20"/>
    </row>
    <row r="253" spans="1:4" x14ac:dyDescent="0.25">
      <c r="A253" s="4"/>
      <c r="B253" s="119"/>
      <c r="C253" t="s">
        <v>2026</v>
      </c>
      <c r="D253" s="20"/>
    </row>
    <row r="254" spans="1:4" x14ac:dyDescent="0.25">
      <c r="A254" s="4"/>
      <c r="B254" s="119"/>
      <c r="C254" t="s">
        <v>2026</v>
      </c>
      <c r="D254" s="20"/>
    </row>
    <row r="255" spans="1:4" x14ac:dyDescent="0.25">
      <c r="A255" s="4" t="s">
        <v>59</v>
      </c>
      <c r="B255" s="120">
        <v>37</v>
      </c>
      <c r="C255" t="s">
        <v>2023</v>
      </c>
      <c r="D255" s="26"/>
    </row>
    <row r="256" spans="1:4" x14ac:dyDescent="0.25">
      <c r="A256" s="4"/>
      <c r="B256" s="120"/>
      <c r="C256" t="s">
        <v>2023</v>
      </c>
      <c r="D256" s="26"/>
    </row>
    <row r="257" spans="1:4" x14ac:dyDescent="0.25">
      <c r="A257" s="4" t="s">
        <v>59</v>
      </c>
      <c r="B257" s="119">
        <v>34</v>
      </c>
      <c r="C257" t="s">
        <v>2026</v>
      </c>
      <c r="D257" s="20"/>
    </row>
    <row r="258" spans="1:4" x14ac:dyDescent="0.25">
      <c r="A258" s="4"/>
      <c r="B258" s="119"/>
      <c r="C258" t="s">
        <v>2026</v>
      </c>
      <c r="D258" s="20"/>
    </row>
    <row r="259" spans="1:4" x14ac:dyDescent="0.25">
      <c r="A259" s="4"/>
      <c r="B259" s="119"/>
      <c r="C259" t="s">
        <v>2026</v>
      </c>
      <c r="D259" s="20"/>
    </row>
    <row r="260" spans="1:4" x14ac:dyDescent="0.25">
      <c r="A260" s="4" t="s">
        <v>59</v>
      </c>
      <c r="B260" s="120">
        <v>32</v>
      </c>
      <c r="C260" t="s">
        <v>2023</v>
      </c>
      <c r="D260" s="26"/>
    </row>
    <row r="261" spans="1:4" x14ac:dyDescent="0.25">
      <c r="A261" s="4"/>
      <c r="B261" s="120"/>
      <c r="C261" t="s">
        <v>2023</v>
      </c>
      <c r="D261" s="26"/>
    </row>
    <row r="262" spans="1:4" x14ac:dyDescent="0.25">
      <c r="A262" s="4" t="s">
        <v>59</v>
      </c>
      <c r="B262" s="119">
        <v>29</v>
      </c>
      <c r="C262" t="s">
        <v>2026</v>
      </c>
      <c r="D262" s="20"/>
    </row>
    <row r="263" spans="1:4" x14ac:dyDescent="0.25">
      <c r="A263" s="4"/>
      <c r="B263" s="119"/>
      <c r="C263" t="s">
        <v>2026</v>
      </c>
      <c r="D263" s="20"/>
    </row>
    <row r="264" spans="1:4" x14ac:dyDescent="0.25">
      <c r="A264" s="4"/>
      <c r="B264" s="119"/>
      <c r="C264" t="s">
        <v>2026</v>
      </c>
      <c r="D264" s="20"/>
    </row>
    <row r="265" spans="1:4" x14ac:dyDescent="0.25">
      <c r="A265" s="4" t="s">
        <v>59</v>
      </c>
      <c r="B265" s="120">
        <v>27</v>
      </c>
      <c r="C265" t="s">
        <v>2023</v>
      </c>
      <c r="D265" s="26"/>
    </row>
    <row r="266" spans="1:4" x14ac:dyDescent="0.25">
      <c r="A266" s="17"/>
      <c r="B266" s="120"/>
      <c r="C266" t="s">
        <v>2023</v>
      </c>
      <c r="D266" s="26"/>
    </row>
    <row r="267" spans="1:4" x14ac:dyDescent="0.25">
      <c r="A267" s="140" t="s">
        <v>60</v>
      </c>
      <c r="B267" s="119">
        <v>46</v>
      </c>
      <c r="C267" t="s">
        <v>2026</v>
      </c>
      <c r="D267" s="20">
        <v>8</v>
      </c>
    </row>
    <row r="268" spans="1:4" x14ac:dyDescent="0.25">
      <c r="A268" s="4"/>
      <c r="B268" s="119"/>
      <c r="C268" t="s">
        <v>2026</v>
      </c>
      <c r="D268" s="20"/>
    </row>
    <row r="269" spans="1:4" x14ac:dyDescent="0.25">
      <c r="A269" s="4"/>
      <c r="B269" s="119"/>
      <c r="C269" t="s">
        <v>2026</v>
      </c>
      <c r="D269" s="20"/>
    </row>
    <row r="270" spans="1:4" x14ac:dyDescent="0.25">
      <c r="A270" s="4"/>
      <c r="B270" s="119"/>
      <c r="C270" t="s">
        <v>2026</v>
      </c>
      <c r="D270" s="20"/>
    </row>
    <row r="271" spans="1:4" x14ac:dyDescent="0.25">
      <c r="A271" s="4" t="s">
        <v>60</v>
      </c>
      <c r="B271" s="120">
        <v>44</v>
      </c>
      <c r="C271" t="s">
        <v>2022</v>
      </c>
      <c r="D271" s="26">
        <v>8</v>
      </c>
    </row>
    <row r="272" spans="1:4" x14ac:dyDescent="0.25">
      <c r="A272" s="4"/>
      <c r="B272" s="120"/>
      <c r="C272" t="s">
        <v>2022</v>
      </c>
      <c r="D272" s="26"/>
    </row>
    <row r="273" spans="1:4" x14ac:dyDescent="0.25">
      <c r="A273" s="4"/>
      <c r="B273" s="120"/>
      <c r="C273" t="s">
        <v>2022</v>
      </c>
      <c r="D273" s="26"/>
    </row>
    <row r="274" spans="1:4" x14ac:dyDescent="0.25">
      <c r="A274" s="4"/>
      <c r="B274" s="120"/>
      <c r="C274" t="s">
        <v>2022</v>
      </c>
      <c r="D274" s="26"/>
    </row>
    <row r="275" spans="1:4" x14ac:dyDescent="0.25">
      <c r="A275" s="4" t="s">
        <v>60</v>
      </c>
      <c r="B275" s="119">
        <v>41</v>
      </c>
      <c r="C275" t="s">
        <v>2026</v>
      </c>
      <c r="D275" s="20"/>
    </row>
    <row r="276" spans="1:4" x14ac:dyDescent="0.25">
      <c r="A276" s="4"/>
      <c r="B276" s="119"/>
      <c r="C276" t="s">
        <v>2026</v>
      </c>
      <c r="D276" s="20"/>
    </row>
    <row r="277" spans="1:4" x14ac:dyDescent="0.25">
      <c r="A277" s="4" t="s">
        <v>60</v>
      </c>
      <c r="B277" s="120">
        <v>39</v>
      </c>
      <c r="C277" t="s">
        <v>2022</v>
      </c>
      <c r="D277" s="26"/>
    </row>
    <row r="278" spans="1:4" x14ac:dyDescent="0.25">
      <c r="A278" s="4"/>
      <c r="B278" s="120"/>
      <c r="C278" t="s">
        <v>2022</v>
      </c>
      <c r="D278" s="26"/>
    </row>
    <row r="279" spans="1:4" x14ac:dyDescent="0.25">
      <c r="A279" s="4" t="s">
        <v>60</v>
      </c>
      <c r="B279" s="119">
        <v>36</v>
      </c>
      <c r="C279" t="s">
        <v>2026</v>
      </c>
      <c r="D279" s="20"/>
    </row>
    <row r="280" spans="1:4" x14ac:dyDescent="0.25">
      <c r="A280" s="4"/>
      <c r="B280" s="119"/>
      <c r="C280" t="s">
        <v>2026</v>
      </c>
      <c r="D280" s="20"/>
    </row>
    <row r="281" spans="1:4" x14ac:dyDescent="0.25">
      <c r="A281" s="4" t="s">
        <v>60</v>
      </c>
      <c r="B281" s="120">
        <v>34</v>
      </c>
      <c r="C281" t="s">
        <v>2022</v>
      </c>
      <c r="D281" s="26"/>
    </row>
    <row r="282" spans="1:4" x14ac:dyDescent="0.25">
      <c r="A282" s="4"/>
      <c r="B282" s="120"/>
      <c r="C282" t="s">
        <v>2022</v>
      </c>
      <c r="D282" s="26"/>
    </row>
    <row r="283" spans="1:4" x14ac:dyDescent="0.25">
      <c r="A283" s="4" t="s">
        <v>60</v>
      </c>
      <c r="B283" s="119">
        <v>31</v>
      </c>
      <c r="C283" t="s">
        <v>2026</v>
      </c>
      <c r="D283" s="20"/>
    </row>
    <row r="284" spans="1:4" x14ac:dyDescent="0.25">
      <c r="A284" s="4"/>
      <c r="B284" s="119"/>
      <c r="C284" t="s">
        <v>2026</v>
      </c>
      <c r="D284" s="20"/>
    </row>
    <row r="285" spans="1:4" x14ac:dyDescent="0.25">
      <c r="A285" s="4" t="s">
        <v>60</v>
      </c>
      <c r="B285" s="120">
        <v>29</v>
      </c>
      <c r="C285" t="s">
        <v>2022</v>
      </c>
      <c r="D285" s="26"/>
    </row>
    <row r="286" spans="1:4" x14ac:dyDescent="0.25">
      <c r="A286" s="17"/>
      <c r="B286" s="120"/>
      <c r="C286" t="s">
        <v>2022</v>
      </c>
      <c r="D286" s="26"/>
    </row>
    <row r="287" spans="1:4" x14ac:dyDescent="0.25">
      <c r="A287" s="140" t="s">
        <v>62</v>
      </c>
      <c r="B287" s="119">
        <v>46</v>
      </c>
      <c r="C287" t="s">
        <v>2026</v>
      </c>
      <c r="D287" s="20">
        <v>2</v>
      </c>
    </row>
    <row r="288" spans="1:4" x14ac:dyDescent="0.25">
      <c r="A288" s="4"/>
      <c r="B288" s="119"/>
      <c r="C288" t="s">
        <v>2026</v>
      </c>
      <c r="D288" s="20"/>
    </row>
    <row r="289" spans="1:4" x14ac:dyDescent="0.25">
      <c r="A289" s="4"/>
      <c r="B289" s="119"/>
      <c r="C289" t="s">
        <v>2026</v>
      </c>
      <c r="D289" s="20"/>
    </row>
    <row r="290" spans="1:4" x14ac:dyDescent="0.25">
      <c r="A290" s="4"/>
      <c r="B290" s="119"/>
      <c r="C290" t="s">
        <v>2026</v>
      </c>
      <c r="D290" s="20"/>
    </row>
    <row r="291" spans="1:4" x14ac:dyDescent="0.25">
      <c r="A291" s="4" t="s">
        <v>62</v>
      </c>
      <c r="B291" s="120">
        <v>44</v>
      </c>
      <c r="C291" t="s">
        <v>2023</v>
      </c>
      <c r="D291" s="26">
        <v>6</v>
      </c>
    </row>
    <row r="292" spans="1:4" x14ac:dyDescent="0.25">
      <c r="A292" s="4"/>
      <c r="B292" s="120"/>
      <c r="C292" t="s">
        <v>2023</v>
      </c>
      <c r="D292" s="26"/>
    </row>
    <row r="293" spans="1:4" x14ac:dyDescent="0.25">
      <c r="A293" s="4"/>
      <c r="B293" s="120"/>
      <c r="C293" t="s">
        <v>2023</v>
      </c>
      <c r="D293" s="26"/>
    </row>
    <row r="294" spans="1:4" x14ac:dyDescent="0.25">
      <c r="A294" s="4"/>
      <c r="B294" s="120"/>
      <c r="C294" t="s">
        <v>2023</v>
      </c>
      <c r="D294" s="26"/>
    </row>
    <row r="295" spans="1:4" x14ac:dyDescent="0.25">
      <c r="A295" s="4"/>
      <c r="B295" s="120"/>
      <c r="C295" t="s">
        <v>2023</v>
      </c>
      <c r="D295" s="26"/>
    </row>
    <row r="296" spans="1:4" x14ac:dyDescent="0.25">
      <c r="A296" s="4"/>
      <c r="B296" s="120"/>
      <c r="C296" t="s">
        <v>2023</v>
      </c>
      <c r="D296" s="26"/>
    </row>
    <row r="297" spans="1:4" x14ac:dyDescent="0.25">
      <c r="A297" s="4" t="s">
        <v>62</v>
      </c>
      <c r="B297" s="120">
        <v>42</v>
      </c>
      <c r="C297" t="s">
        <v>2023</v>
      </c>
      <c r="D297" s="26"/>
    </row>
    <row r="298" spans="1:4" x14ac:dyDescent="0.25">
      <c r="A298" s="4"/>
      <c r="B298" s="120"/>
      <c r="C298" t="s">
        <v>2023</v>
      </c>
      <c r="D298" s="26"/>
    </row>
    <row r="299" spans="1:4" x14ac:dyDescent="0.25">
      <c r="A299" s="4" t="s">
        <v>62</v>
      </c>
      <c r="B299" s="119">
        <v>39</v>
      </c>
      <c r="C299" t="s">
        <v>2026</v>
      </c>
      <c r="D299" s="20">
        <v>2</v>
      </c>
    </row>
    <row r="300" spans="1:4" x14ac:dyDescent="0.25">
      <c r="A300" s="4"/>
      <c r="B300" s="119"/>
      <c r="C300" t="s">
        <v>2026</v>
      </c>
      <c r="D300" s="20"/>
    </row>
    <row r="301" spans="1:4" x14ac:dyDescent="0.25">
      <c r="A301" s="4"/>
      <c r="B301" s="119"/>
      <c r="C301" t="s">
        <v>2026</v>
      </c>
      <c r="D301" s="20"/>
    </row>
    <row r="302" spans="1:4" x14ac:dyDescent="0.25">
      <c r="A302" s="4"/>
      <c r="B302" s="119"/>
      <c r="C302" t="s">
        <v>2026</v>
      </c>
      <c r="D302" s="20"/>
    </row>
    <row r="303" spans="1:4" x14ac:dyDescent="0.25">
      <c r="A303" s="4" t="s">
        <v>62</v>
      </c>
      <c r="B303" s="120">
        <v>37</v>
      </c>
      <c r="C303" t="s">
        <v>2023</v>
      </c>
      <c r="D303" s="26"/>
    </row>
    <row r="304" spans="1:4" x14ac:dyDescent="0.25">
      <c r="A304" s="4"/>
      <c r="B304" s="120"/>
      <c r="C304" t="s">
        <v>2023</v>
      </c>
      <c r="D304" s="26"/>
    </row>
    <row r="305" spans="1:4" x14ac:dyDescent="0.25">
      <c r="A305" s="4" t="s">
        <v>62</v>
      </c>
      <c r="B305" s="119">
        <v>34</v>
      </c>
      <c r="C305" t="s">
        <v>2026</v>
      </c>
      <c r="D305" s="20">
        <v>4</v>
      </c>
    </row>
    <row r="306" spans="1:4" x14ac:dyDescent="0.25">
      <c r="A306" s="4"/>
      <c r="B306" s="119"/>
      <c r="C306" t="s">
        <v>2026</v>
      </c>
      <c r="D306" s="20"/>
    </row>
    <row r="307" spans="1:4" x14ac:dyDescent="0.25">
      <c r="A307" s="4"/>
      <c r="B307" s="119"/>
      <c r="C307" t="s">
        <v>2026</v>
      </c>
      <c r="D307" s="20"/>
    </row>
    <row r="308" spans="1:4" x14ac:dyDescent="0.25">
      <c r="A308" s="4"/>
      <c r="B308" s="119"/>
      <c r="C308" t="s">
        <v>2026</v>
      </c>
      <c r="D308" s="20"/>
    </row>
    <row r="309" spans="1:4" x14ac:dyDescent="0.25">
      <c r="A309" s="4" t="s">
        <v>62</v>
      </c>
      <c r="B309" s="120">
        <v>32</v>
      </c>
      <c r="C309" t="s">
        <v>2023</v>
      </c>
      <c r="D309" s="26">
        <v>4</v>
      </c>
    </row>
    <row r="310" spans="1:4" x14ac:dyDescent="0.25">
      <c r="A310" s="4"/>
      <c r="B310" s="120"/>
      <c r="C310" t="s">
        <v>2023</v>
      </c>
      <c r="D310" s="26"/>
    </row>
    <row r="311" spans="1:4" x14ac:dyDescent="0.25">
      <c r="A311" s="4"/>
      <c r="B311" s="120"/>
      <c r="C311" t="s">
        <v>2023</v>
      </c>
      <c r="D311" s="26"/>
    </row>
    <row r="312" spans="1:4" x14ac:dyDescent="0.25">
      <c r="A312" s="4"/>
      <c r="B312" s="120"/>
      <c r="C312" t="s">
        <v>2023</v>
      </c>
      <c r="D312" s="26"/>
    </row>
    <row r="313" spans="1:4" x14ac:dyDescent="0.25">
      <c r="A313" s="4"/>
      <c r="B313" s="120"/>
      <c r="C313" t="s">
        <v>2023</v>
      </c>
      <c r="D313" s="26"/>
    </row>
    <row r="314" spans="1:4" x14ac:dyDescent="0.25">
      <c r="A314" s="4" t="s">
        <v>62</v>
      </c>
      <c r="B314" s="119">
        <v>29</v>
      </c>
      <c r="C314" t="s">
        <v>2026</v>
      </c>
      <c r="D314" s="20"/>
    </row>
    <row r="315" spans="1:4" x14ac:dyDescent="0.25">
      <c r="A315" s="4"/>
      <c r="B315" s="119"/>
      <c r="C315" t="s">
        <v>2026</v>
      </c>
      <c r="D315" s="20"/>
    </row>
    <row r="316" spans="1:4" x14ac:dyDescent="0.25">
      <c r="A316" s="17" t="s">
        <v>62</v>
      </c>
      <c r="B316" s="120">
        <v>27</v>
      </c>
      <c r="C316" t="s">
        <v>2023</v>
      </c>
      <c r="D316" s="26"/>
    </row>
    <row r="317" spans="1:4" x14ac:dyDescent="0.25">
      <c r="A317" s="140" t="s">
        <v>65</v>
      </c>
      <c r="B317" s="119">
        <v>46</v>
      </c>
      <c r="C317" t="s">
        <v>2026</v>
      </c>
      <c r="D317" s="20">
        <v>2</v>
      </c>
    </row>
    <row r="318" spans="1:4" x14ac:dyDescent="0.25">
      <c r="A318" s="4"/>
      <c r="B318" s="119"/>
      <c r="C318" t="s">
        <v>2026</v>
      </c>
      <c r="D318" s="20"/>
    </row>
    <row r="319" spans="1:4" x14ac:dyDescent="0.25">
      <c r="A319" s="4"/>
      <c r="B319" s="119"/>
      <c r="C319" t="s">
        <v>2026</v>
      </c>
      <c r="D319" s="20"/>
    </row>
    <row r="320" spans="1:4" x14ac:dyDescent="0.25">
      <c r="A320" s="4"/>
      <c r="B320" s="119"/>
      <c r="C320" t="s">
        <v>2026</v>
      </c>
      <c r="D320" s="20"/>
    </row>
    <row r="321" spans="1:4" x14ac:dyDescent="0.25">
      <c r="A321" s="4" t="s">
        <v>65</v>
      </c>
      <c r="B321" s="120">
        <v>44</v>
      </c>
      <c r="C321" t="s">
        <v>2022</v>
      </c>
      <c r="D321" s="26">
        <v>4</v>
      </c>
    </row>
    <row r="322" spans="1:4" x14ac:dyDescent="0.25">
      <c r="A322" s="4"/>
      <c r="B322" s="120"/>
      <c r="C322" t="s">
        <v>2022</v>
      </c>
      <c r="D322" s="26"/>
    </row>
    <row r="323" spans="1:4" x14ac:dyDescent="0.25">
      <c r="A323" s="4"/>
      <c r="B323" s="120"/>
      <c r="C323" t="s">
        <v>2022</v>
      </c>
      <c r="D323" s="26"/>
    </row>
    <row r="324" spans="1:4" x14ac:dyDescent="0.25">
      <c r="A324" s="4" t="s">
        <v>65</v>
      </c>
      <c r="B324" s="120">
        <v>42</v>
      </c>
      <c r="C324" t="s">
        <v>2022</v>
      </c>
      <c r="D324" s="26"/>
    </row>
    <row r="325" spans="1:4" x14ac:dyDescent="0.25">
      <c r="A325" s="4"/>
      <c r="B325" s="120"/>
      <c r="C325" t="s">
        <v>2022</v>
      </c>
      <c r="D325" s="26"/>
    </row>
    <row r="326" spans="1:4" x14ac:dyDescent="0.25">
      <c r="A326" s="4"/>
      <c r="B326" s="120"/>
      <c r="C326" t="s">
        <v>2022</v>
      </c>
      <c r="D326" s="26"/>
    </row>
    <row r="327" spans="1:4" x14ac:dyDescent="0.25">
      <c r="A327" s="4" t="s">
        <v>65</v>
      </c>
      <c r="B327" s="119">
        <v>39</v>
      </c>
      <c r="C327" t="s">
        <v>2026</v>
      </c>
      <c r="D327" s="20">
        <v>6</v>
      </c>
    </row>
    <row r="328" spans="1:4" x14ac:dyDescent="0.25">
      <c r="A328" s="4"/>
      <c r="B328" s="119"/>
      <c r="C328" t="s">
        <v>2026</v>
      </c>
      <c r="D328" s="20"/>
    </row>
    <row r="329" spans="1:4" x14ac:dyDescent="0.25">
      <c r="A329" s="4"/>
      <c r="B329" s="119"/>
      <c r="C329" t="s">
        <v>2026</v>
      </c>
      <c r="D329" s="20"/>
    </row>
    <row r="330" spans="1:4" x14ac:dyDescent="0.25">
      <c r="A330" s="4"/>
      <c r="B330" s="119"/>
      <c r="C330" t="s">
        <v>2026</v>
      </c>
      <c r="D330" s="20"/>
    </row>
    <row r="331" spans="1:4" x14ac:dyDescent="0.25">
      <c r="A331" s="4" t="s">
        <v>65</v>
      </c>
      <c r="B331" s="120">
        <v>37</v>
      </c>
      <c r="C331" t="s">
        <v>2022</v>
      </c>
      <c r="D331" s="26">
        <v>6</v>
      </c>
    </row>
    <row r="332" spans="1:4" x14ac:dyDescent="0.25">
      <c r="A332" s="4"/>
      <c r="B332" s="120"/>
      <c r="C332" t="s">
        <v>2022</v>
      </c>
      <c r="D332" s="26"/>
    </row>
    <row r="333" spans="1:4" x14ac:dyDescent="0.25">
      <c r="A333" s="4"/>
      <c r="B333" s="120"/>
      <c r="C333" t="s">
        <v>2022</v>
      </c>
      <c r="D333" s="26"/>
    </row>
    <row r="334" spans="1:4" x14ac:dyDescent="0.25">
      <c r="A334" s="4"/>
      <c r="B334" s="120"/>
      <c r="C334" t="s">
        <v>2022</v>
      </c>
      <c r="D334" s="26"/>
    </row>
    <row r="335" spans="1:4" x14ac:dyDescent="0.25">
      <c r="A335" s="4"/>
      <c r="B335" s="120"/>
      <c r="C335" t="s">
        <v>2022</v>
      </c>
      <c r="D335" s="26"/>
    </row>
    <row r="336" spans="1:4" x14ac:dyDescent="0.25">
      <c r="A336" s="4" t="s">
        <v>65</v>
      </c>
      <c r="B336" s="119">
        <v>34</v>
      </c>
      <c r="C336" t="s">
        <v>2027</v>
      </c>
      <c r="D336" s="20"/>
    </row>
    <row r="337" spans="1:4" x14ac:dyDescent="0.25">
      <c r="A337" s="4"/>
      <c r="B337" s="119"/>
      <c r="C337" t="s">
        <v>2027</v>
      </c>
      <c r="D337" s="20"/>
    </row>
    <row r="338" spans="1:4" x14ac:dyDescent="0.25">
      <c r="A338" s="4" t="s">
        <v>65</v>
      </c>
      <c r="B338" s="120">
        <v>32</v>
      </c>
      <c r="C338" t="s">
        <v>2022</v>
      </c>
      <c r="D338" s="26"/>
    </row>
    <row r="339" spans="1:4" x14ac:dyDescent="0.25">
      <c r="A339" s="4" t="s">
        <v>65</v>
      </c>
      <c r="B339" s="119">
        <v>29</v>
      </c>
      <c r="C339" t="s">
        <v>2026</v>
      </c>
      <c r="D339" s="20"/>
    </row>
    <row r="340" spans="1:4" x14ac:dyDescent="0.25">
      <c r="A340" s="4"/>
      <c r="B340" s="119"/>
      <c r="C340" t="s">
        <v>2026</v>
      </c>
      <c r="D340" s="20"/>
    </row>
    <row r="341" spans="1:4" x14ac:dyDescent="0.25">
      <c r="A341" s="17" t="s">
        <v>65</v>
      </c>
      <c r="B341" s="120">
        <v>27</v>
      </c>
      <c r="C341" t="s">
        <v>2022</v>
      </c>
      <c r="D341" s="26"/>
    </row>
    <row r="342" spans="1:4" x14ac:dyDescent="0.25">
      <c r="A342" s="140" t="s">
        <v>67</v>
      </c>
      <c r="B342" s="119">
        <v>46</v>
      </c>
      <c r="C342" t="s">
        <v>2027</v>
      </c>
      <c r="D342" s="20">
        <v>8</v>
      </c>
    </row>
    <row r="343" spans="1:4" x14ac:dyDescent="0.25">
      <c r="A343" s="4"/>
      <c r="B343" s="119"/>
      <c r="C343" t="s">
        <v>2027</v>
      </c>
      <c r="D343" s="20"/>
    </row>
    <row r="344" spans="1:4" x14ac:dyDescent="0.25">
      <c r="A344" s="4"/>
      <c r="B344" s="119">
        <v>45</v>
      </c>
      <c r="C344" t="s">
        <v>2027</v>
      </c>
      <c r="D344" s="20"/>
    </row>
    <row r="345" spans="1:4" x14ac:dyDescent="0.25">
      <c r="A345" s="4"/>
      <c r="B345" s="119"/>
      <c r="C345" t="s">
        <v>2027</v>
      </c>
      <c r="D345" s="20"/>
    </row>
    <row r="346" spans="1:4" x14ac:dyDescent="0.25">
      <c r="A346" s="4" t="s">
        <v>67</v>
      </c>
      <c r="B346" s="120">
        <v>44</v>
      </c>
      <c r="C346" t="s">
        <v>2022</v>
      </c>
      <c r="D346" s="26">
        <v>2</v>
      </c>
    </row>
    <row r="347" spans="1:4" x14ac:dyDescent="0.25">
      <c r="A347" s="4"/>
      <c r="B347" s="120"/>
      <c r="C347" t="s">
        <v>2022</v>
      </c>
      <c r="D347" s="26"/>
    </row>
    <row r="348" spans="1:4" x14ac:dyDescent="0.25">
      <c r="A348" s="4"/>
      <c r="B348" s="120"/>
      <c r="C348" t="s">
        <v>2022</v>
      </c>
      <c r="D348" s="26"/>
    </row>
    <row r="349" spans="1:4" x14ac:dyDescent="0.25">
      <c r="A349" s="4"/>
      <c r="B349" s="120"/>
      <c r="C349" t="s">
        <v>2022</v>
      </c>
      <c r="D349" s="26"/>
    </row>
    <row r="350" spans="1:4" x14ac:dyDescent="0.25">
      <c r="A350" s="4"/>
      <c r="B350" s="120"/>
      <c r="C350" t="s">
        <v>2022</v>
      </c>
      <c r="D350" s="26"/>
    </row>
    <row r="351" spans="1:4" x14ac:dyDescent="0.25">
      <c r="A351" s="4"/>
      <c r="B351" s="120"/>
      <c r="C351" t="s">
        <v>2022</v>
      </c>
      <c r="D351" s="26"/>
    </row>
    <row r="352" spans="1:4" x14ac:dyDescent="0.25">
      <c r="A352" s="4"/>
      <c r="B352" s="120"/>
      <c r="C352" t="s">
        <v>2022</v>
      </c>
      <c r="D352" s="26"/>
    </row>
    <row r="353" spans="1:4" x14ac:dyDescent="0.25">
      <c r="A353" s="4" t="s">
        <v>67</v>
      </c>
      <c r="B353" s="119">
        <v>41</v>
      </c>
      <c r="C353" t="s">
        <v>2026</v>
      </c>
      <c r="D353" s="20"/>
    </row>
    <row r="354" spans="1:4" x14ac:dyDescent="0.25">
      <c r="A354" s="4"/>
      <c r="B354" s="119"/>
      <c r="C354" t="s">
        <v>2026</v>
      </c>
      <c r="D354" s="20"/>
    </row>
    <row r="355" spans="1:4" x14ac:dyDescent="0.25">
      <c r="A355" s="4"/>
      <c r="B355" s="119"/>
      <c r="C355" t="s">
        <v>2026</v>
      </c>
      <c r="D355" s="20"/>
    </row>
    <row r="356" spans="1:4" x14ac:dyDescent="0.25">
      <c r="A356" s="4" t="s">
        <v>67</v>
      </c>
      <c r="B356" s="120">
        <v>39</v>
      </c>
      <c r="C356" t="s">
        <v>2022</v>
      </c>
      <c r="D356" s="26">
        <v>6</v>
      </c>
    </row>
    <row r="357" spans="1:4" x14ac:dyDescent="0.25">
      <c r="A357" s="4"/>
      <c r="B357" s="120"/>
      <c r="C357" t="s">
        <v>2022</v>
      </c>
      <c r="D357" s="26"/>
    </row>
    <row r="358" spans="1:4" x14ac:dyDescent="0.25">
      <c r="A358" s="4"/>
      <c r="B358" s="120"/>
      <c r="C358" t="s">
        <v>2022</v>
      </c>
      <c r="D358" s="26"/>
    </row>
    <row r="359" spans="1:4" x14ac:dyDescent="0.25">
      <c r="A359" s="4"/>
      <c r="B359" s="120"/>
      <c r="C359" t="s">
        <v>2022</v>
      </c>
      <c r="D359" s="26"/>
    </row>
    <row r="360" spans="1:4" x14ac:dyDescent="0.25">
      <c r="A360" s="4"/>
      <c r="B360" s="120"/>
      <c r="C360" t="s">
        <v>2022</v>
      </c>
      <c r="D360" s="26"/>
    </row>
    <row r="361" spans="1:4" x14ac:dyDescent="0.25">
      <c r="A361" s="4" t="s">
        <v>67</v>
      </c>
      <c r="B361" s="119">
        <v>36</v>
      </c>
      <c r="C361" t="s">
        <v>2026</v>
      </c>
      <c r="D361" s="20"/>
    </row>
    <row r="362" spans="1:4" x14ac:dyDescent="0.25">
      <c r="A362" s="4"/>
      <c r="B362" s="119"/>
      <c r="C362" t="s">
        <v>2026</v>
      </c>
      <c r="D362" s="20"/>
    </row>
    <row r="363" spans="1:4" x14ac:dyDescent="0.25">
      <c r="A363" s="4"/>
      <c r="B363" s="119"/>
      <c r="C363" t="s">
        <v>2026</v>
      </c>
      <c r="D363" s="20"/>
    </row>
    <row r="364" spans="1:4" x14ac:dyDescent="0.25">
      <c r="A364" s="4" t="s">
        <v>67</v>
      </c>
      <c r="B364" s="120">
        <v>34</v>
      </c>
      <c r="C364" t="s">
        <v>2022</v>
      </c>
      <c r="D364" s="26"/>
    </row>
    <row r="365" spans="1:4" x14ac:dyDescent="0.25">
      <c r="A365" s="4" t="s">
        <v>67</v>
      </c>
      <c r="B365" s="119">
        <v>31</v>
      </c>
      <c r="C365" t="s">
        <v>2026</v>
      </c>
      <c r="D365" s="20"/>
    </row>
    <row r="366" spans="1:4" x14ac:dyDescent="0.25">
      <c r="A366" s="4"/>
      <c r="B366" s="119"/>
      <c r="C366" t="s">
        <v>2026</v>
      </c>
      <c r="D366" s="20"/>
    </row>
    <row r="367" spans="1:4" x14ac:dyDescent="0.25">
      <c r="A367" s="4"/>
      <c r="B367" s="119"/>
      <c r="C367" t="s">
        <v>2026</v>
      </c>
      <c r="D367" s="20"/>
    </row>
    <row r="368" spans="1:4" x14ac:dyDescent="0.25">
      <c r="A368" s="17" t="s">
        <v>67</v>
      </c>
      <c r="B368" s="120">
        <v>29</v>
      </c>
      <c r="C368" t="s">
        <v>2022</v>
      </c>
      <c r="D368" s="26"/>
    </row>
    <row r="369" spans="1:4" x14ac:dyDescent="0.25">
      <c r="A369" s="140" t="s">
        <v>69</v>
      </c>
      <c r="B369" s="119">
        <v>46</v>
      </c>
      <c r="C369" t="s">
        <v>2026</v>
      </c>
      <c r="D369" s="20">
        <v>2</v>
      </c>
    </row>
    <row r="370" spans="1:4" x14ac:dyDescent="0.25">
      <c r="A370" s="4"/>
      <c r="B370" s="119"/>
      <c r="C370" t="s">
        <v>2026</v>
      </c>
      <c r="D370" s="20"/>
    </row>
    <row r="371" spans="1:4" x14ac:dyDescent="0.25">
      <c r="A371" s="4"/>
      <c r="B371" s="119"/>
      <c r="C371" t="s">
        <v>2026</v>
      </c>
      <c r="D371" s="20"/>
    </row>
    <row r="372" spans="1:4" x14ac:dyDescent="0.25">
      <c r="A372" s="4"/>
      <c r="B372" s="119"/>
      <c r="C372" t="s">
        <v>2026</v>
      </c>
      <c r="D372" s="20"/>
    </row>
    <row r="373" spans="1:4" x14ac:dyDescent="0.25">
      <c r="A373" s="4" t="s">
        <v>69</v>
      </c>
      <c r="B373" s="120">
        <v>44</v>
      </c>
      <c r="C373" t="s">
        <v>2023</v>
      </c>
      <c r="D373" s="26">
        <v>10</v>
      </c>
    </row>
    <row r="374" spans="1:4" x14ac:dyDescent="0.25">
      <c r="A374" s="4"/>
      <c r="B374" s="120"/>
      <c r="C374" t="s">
        <v>2023</v>
      </c>
      <c r="D374" s="26"/>
    </row>
    <row r="375" spans="1:4" x14ac:dyDescent="0.25">
      <c r="A375" s="4"/>
      <c r="B375" s="120"/>
      <c r="C375" t="s">
        <v>2023</v>
      </c>
      <c r="D375" s="26"/>
    </row>
    <row r="376" spans="1:4" x14ac:dyDescent="0.25">
      <c r="A376" s="4"/>
      <c r="B376" s="120"/>
      <c r="C376" t="s">
        <v>2023</v>
      </c>
      <c r="D376" s="26"/>
    </row>
    <row r="377" spans="1:4" x14ac:dyDescent="0.25">
      <c r="A377" s="4"/>
      <c r="B377" s="120"/>
      <c r="C377" t="s">
        <v>2023</v>
      </c>
      <c r="D377" s="26"/>
    </row>
    <row r="378" spans="1:4" x14ac:dyDescent="0.25">
      <c r="A378" s="4"/>
      <c r="B378" s="120"/>
      <c r="C378" t="s">
        <v>2023</v>
      </c>
      <c r="D378" s="26"/>
    </row>
    <row r="379" spans="1:4" x14ac:dyDescent="0.25">
      <c r="A379" s="4" t="s">
        <v>69</v>
      </c>
      <c r="B379" s="120">
        <v>42</v>
      </c>
      <c r="C379" t="s">
        <v>2023</v>
      </c>
      <c r="D379" s="26"/>
    </row>
    <row r="380" spans="1:4" x14ac:dyDescent="0.25">
      <c r="A380" s="4"/>
      <c r="B380" s="120"/>
      <c r="C380" t="s">
        <v>2023</v>
      </c>
      <c r="D380" s="26"/>
    </row>
    <row r="381" spans="1:4" x14ac:dyDescent="0.25">
      <c r="A381" s="4" t="s">
        <v>69</v>
      </c>
      <c r="B381" s="119">
        <v>39</v>
      </c>
      <c r="C381" t="s">
        <v>2026</v>
      </c>
      <c r="D381" s="20">
        <v>6</v>
      </c>
    </row>
    <row r="382" spans="1:4" x14ac:dyDescent="0.25">
      <c r="A382" s="4"/>
      <c r="B382" s="119"/>
      <c r="C382" t="s">
        <v>2026</v>
      </c>
      <c r="D382" s="20"/>
    </row>
    <row r="383" spans="1:4" x14ac:dyDescent="0.25">
      <c r="A383" s="4"/>
      <c r="B383" s="119"/>
      <c r="C383" t="s">
        <v>2026</v>
      </c>
      <c r="D383" s="20"/>
    </row>
    <row r="384" spans="1:4" x14ac:dyDescent="0.25">
      <c r="A384" s="4"/>
      <c r="B384" s="119"/>
      <c r="C384" t="s">
        <v>2026</v>
      </c>
      <c r="D384" s="20"/>
    </row>
    <row r="385" spans="1:4" x14ac:dyDescent="0.25">
      <c r="A385" s="4" t="s">
        <v>69</v>
      </c>
      <c r="B385" s="120">
        <v>37</v>
      </c>
      <c r="C385" t="s">
        <v>2023</v>
      </c>
      <c r="D385" s="26"/>
    </row>
    <row r="386" spans="1:4" x14ac:dyDescent="0.25">
      <c r="A386" s="4"/>
      <c r="B386" s="120"/>
      <c r="C386" t="s">
        <v>2023</v>
      </c>
      <c r="D386" s="26"/>
    </row>
    <row r="387" spans="1:4" x14ac:dyDescent="0.25">
      <c r="A387" s="4" t="s">
        <v>69</v>
      </c>
      <c r="B387" s="119">
        <v>34</v>
      </c>
      <c r="C387" t="s">
        <v>2026</v>
      </c>
      <c r="D387" s="20"/>
    </row>
    <row r="388" spans="1:4" x14ac:dyDescent="0.25">
      <c r="A388" s="4"/>
      <c r="B388" s="119"/>
      <c r="C388" t="s">
        <v>2026</v>
      </c>
      <c r="D388" s="20"/>
    </row>
    <row r="389" spans="1:4" x14ac:dyDescent="0.25">
      <c r="A389" s="4" t="s">
        <v>69</v>
      </c>
      <c r="B389" s="120">
        <v>32</v>
      </c>
      <c r="C389" t="s">
        <v>2023</v>
      </c>
      <c r="D389" s="26"/>
    </row>
    <row r="390" spans="1:4" x14ac:dyDescent="0.25">
      <c r="A390" s="4"/>
      <c r="B390" s="120"/>
      <c r="C390" t="s">
        <v>2023</v>
      </c>
      <c r="D390" s="26"/>
    </row>
    <row r="391" spans="1:4" x14ac:dyDescent="0.25">
      <c r="A391" s="4" t="s">
        <v>69</v>
      </c>
      <c r="B391" s="119">
        <v>29</v>
      </c>
      <c r="C391" t="s">
        <v>2026</v>
      </c>
      <c r="D391" s="20"/>
    </row>
    <row r="392" spans="1:4" x14ac:dyDescent="0.25">
      <c r="A392" s="4"/>
      <c r="B392" s="119"/>
      <c r="C392" t="s">
        <v>2026</v>
      </c>
      <c r="D392" s="20"/>
    </row>
    <row r="393" spans="1:4" x14ac:dyDescent="0.25">
      <c r="A393" s="4" t="s">
        <v>69</v>
      </c>
      <c r="B393" s="120">
        <v>27</v>
      </c>
      <c r="C393" t="s">
        <v>2023</v>
      </c>
      <c r="D393" s="26"/>
    </row>
    <row r="394" spans="1:4" x14ac:dyDescent="0.25">
      <c r="A394" s="17"/>
      <c r="B394" s="120"/>
      <c r="C394" t="s">
        <v>2023</v>
      </c>
      <c r="D394" s="26"/>
    </row>
    <row r="395" spans="1:4" x14ac:dyDescent="0.25">
      <c r="A395" s="140" t="s">
        <v>71</v>
      </c>
      <c r="B395" s="119">
        <v>46</v>
      </c>
      <c r="C395" t="s">
        <v>2026</v>
      </c>
      <c r="D395" s="20">
        <v>2</v>
      </c>
    </row>
    <row r="396" spans="1:4" x14ac:dyDescent="0.25">
      <c r="A396" s="4"/>
      <c r="B396" s="119"/>
      <c r="C396" t="s">
        <v>2026</v>
      </c>
      <c r="D396" s="20"/>
    </row>
    <row r="397" spans="1:4" x14ac:dyDescent="0.25">
      <c r="A397" s="4"/>
      <c r="B397" s="119"/>
      <c r="C397" t="s">
        <v>2026</v>
      </c>
      <c r="D397" s="20"/>
    </row>
    <row r="398" spans="1:4" x14ac:dyDescent="0.25">
      <c r="A398" s="4"/>
      <c r="B398" s="119"/>
      <c r="C398" t="s">
        <v>2026</v>
      </c>
      <c r="D398" s="20"/>
    </row>
    <row r="399" spans="1:4" x14ac:dyDescent="0.25">
      <c r="A399" s="4"/>
      <c r="B399" s="119"/>
      <c r="C399" t="s">
        <v>2026</v>
      </c>
      <c r="D399" s="20"/>
    </row>
    <row r="400" spans="1:4" x14ac:dyDescent="0.25">
      <c r="A400" s="4"/>
      <c r="B400" s="119"/>
      <c r="C400" t="s">
        <v>2026</v>
      </c>
      <c r="D400" s="20"/>
    </row>
    <row r="401" spans="1:4" x14ac:dyDescent="0.25">
      <c r="A401" s="4"/>
      <c r="B401" s="119"/>
      <c r="C401" t="s">
        <v>2026</v>
      </c>
      <c r="D401" s="20"/>
    </row>
    <row r="402" spans="1:4" x14ac:dyDescent="0.25">
      <c r="A402" s="4" t="s">
        <v>71</v>
      </c>
      <c r="B402" s="120">
        <v>44</v>
      </c>
      <c r="C402" t="s">
        <v>2022</v>
      </c>
      <c r="D402" s="26">
        <v>10</v>
      </c>
    </row>
    <row r="403" spans="1:4" x14ac:dyDescent="0.25">
      <c r="A403" s="4"/>
      <c r="B403" s="120"/>
      <c r="C403" t="s">
        <v>2022</v>
      </c>
      <c r="D403" s="26"/>
    </row>
    <row r="404" spans="1:4" x14ac:dyDescent="0.25">
      <c r="A404" s="4" t="s">
        <v>71</v>
      </c>
      <c r="B404" s="120">
        <v>42</v>
      </c>
      <c r="C404" t="s">
        <v>2022</v>
      </c>
      <c r="D404" s="26"/>
    </row>
    <row r="405" spans="1:4" x14ac:dyDescent="0.25">
      <c r="A405" s="4"/>
      <c r="B405" s="120"/>
      <c r="C405" t="s">
        <v>2022</v>
      </c>
      <c r="D405" s="26"/>
    </row>
    <row r="406" spans="1:4" x14ac:dyDescent="0.25">
      <c r="A406" s="4" t="s">
        <v>71</v>
      </c>
      <c r="B406" s="119">
        <v>39</v>
      </c>
      <c r="C406" t="s">
        <v>2027</v>
      </c>
      <c r="D406" s="20">
        <v>6</v>
      </c>
    </row>
    <row r="407" spans="1:4" x14ac:dyDescent="0.25">
      <c r="A407" s="4"/>
      <c r="B407" s="119"/>
      <c r="C407" t="s">
        <v>2027</v>
      </c>
      <c r="D407" s="20"/>
    </row>
    <row r="408" spans="1:4" x14ac:dyDescent="0.25">
      <c r="A408" s="4"/>
      <c r="B408" s="119"/>
      <c r="C408" t="s">
        <v>2027</v>
      </c>
      <c r="D408" s="20"/>
    </row>
    <row r="409" spans="1:4" x14ac:dyDescent="0.25">
      <c r="A409" s="4"/>
      <c r="B409" s="119">
        <v>38</v>
      </c>
      <c r="C409" t="s">
        <v>2027</v>
      </c>
      <c r="D409" s="20"/>
    </row>
    <row r="410" spans="1:4" x14ac:dyDescent="0.25">
      <c r="A410" s="4"/>
      <c r="B410" s="119"/>
      <c r="C410" t="s">
        <v>2027</v>
      </c>
      <c r="D410" s="20"/>
    </row>
    <row r="411" spans="1:4" x14ac:dyDescent="0.25">
      <c r="A411" s="4"/>
      <c r="B411" s="119"/>
      <c r="C411" t="s">
        <v>2027</v>
      </c>
      <c r="D411" s="20"/>
    </row>
    <row r="412" spans="1:4" x14ac:dyDescent="0.25">
      <c r="A412" s="4" t="s">
        <v>71</v>
      </c>
      <c r="B412" s="120">
        <v>37</v>
      </c>
      <c r="C412" t="s">
        <v>2022</v>
      </c>
      <c r="D412" s="26"/>
    </row>
    <row r="413" spans="1:4" x14ac:dyDescent="0.25">
      <c r="A413" s="4"/>
      <c r="B413" s="120"/>
      <c r="C413" t="s">
        <v>2022</v>
      </c>
      <c r="D413" s="26"/>
    </row>
    <row r="414" spans="1:4" x14ac:dyDescent="0.25">
      <c r="A414" s="4"/>
      <c r="B414" s="120"/>
      <c r="C414" t="s">
        <v>2022</v>
      </c>
      <c r="D414" s="26"/>
    </row>
    <row r="415" spans="1:4" x14ac:dyDescent="0.25">
      <c r="A415" s="4"/>
      <c r="B415" s="120"/>
      <c r="C415" t="s">
        <v>2022</v>
      </c>
      <c r="D415" s="26"/>
    </row>
    <row r="416" spans="1:4" x14ac:dyDescent="0.25">
      <c r="A416" s="4"/>
      <c r="B416" s="120"/>
      <c r="C416" t="s">
        <v>2022</v>
      </c>
      <c r="D416" s="26"/>
    </row>
    <row r="417" spans="1:4" x14ac:dyDescent="0.25">
      <c r="A417" s="4" t="s">
        <v>71</v>
      </c>
      <c r="B417" s="119">
        <v>34</v>
      </c>
      <c r="C417" t="s">
        <v>2026</v>
      </c>
      <c r="D417" s="20"/>
    </row>
    <row r="418" spans="1:4" x14ac:dyDescent="0.25">
      <c r="A418" s="4"/>
      <c r="B418" s="119"/>
      <c r="C418" t="s">
        <v>2026</v>
      </c>
      <c r="D418" s="20"/>
    </row>
    <row r="419" spans="1:4" x14ac:dyDescent="0.25">
      <c r="A419" s="4"/>
      <c r="B419" s="119"/>
      <c r="C419" t="s">
        <v>2026</v>
      </c>
      <c r="D419" s="20"/>
    </row>
    <row r="420" spans="1:4" x14ac:dyDescent="0.25">
      <c r="A420" s="4" t="s">
        <v>71</v>
      </c>
      <c r="B420" s="120">
        <v>32</v>
      </c>
      <c r="C420" t="s">
        <v>2022</v>
      </c>
      <c r="D420" s="26"/>
    </row>
    <row r="421" spans="1:4" x14ac:dyDescent="0.25">
      <c r="A421" s="4"/>
      <c r="B421" s="120"/>
      <c r="C421" t="s">
        <v>2022</v>
      </c>
      <c r="D421" s="26"/>
    </row>
    <row r="422" spans="1:4" x14ac:dyDescent="0.25">
      <c r="A422" s="4" t="s">
        <v>71</v>
      </c>
      <c r="B422" s="119">
        <v>29</v>
      </c>
      <c r="C422" t="s">
        <v>2026</v>
      </c>
      <c r="D422" s="20"/>
    </row>
    <row r="423" spans="1:4" x14ac:dyDescent="0.25">
      <c r="A423" s="4"/>
      <c r="B423" s="119"/>
      <c r="C423" t="s">
        <v>2026</v>
      </c>
      <c r="D423" s="20"/>
    </row>
    <row r="424" spans="1:4" x14ac:dyDescent="0.25">
      <c r="A424" s="4"/>
      <c r="B424" s="119"/>
      <c r="C424" t="s">
        <v>2026</v>
      </c>
      <c r="D424" s="20"/>
    </row>
    <row r="425" spans="1:4" x14ac:dyDescent="0.25">
      <c r="A425" s="4" t="s">
        <v>71</v>
      </c>
      <c r="B425" s="120">
        <v>27</v>
      </c>
      <c r="C425" t="s">
        <v>2022</v>
      </c>
      <c r="D425" s="26"/>
    </row>
    <row r="426" spans="1:4" x14ac:dyDescent="0.25">
      <c r="A426" s="17"/>
      <c r="B426" s="120"/>
      <c r="C426" t="s">
        <v>2022</v>
      </c>
      <c r="D426" s="26"/>
    </row>
    <row r="427" spans="1:4" x14ac:dyDescent="0.25">
      <c r="A427" s="140" t="s">
        <v>73</v>
      </c>
      <c r="B427" s="119">
        <v>46</v>
      </c>
      <c r="C427" t="s">
        <v>2026</v>
      </c>
      <c r="D427" s="20">
        <v>2</v>
      </c>
    </row>
    <row r="428" spans="1:4" x14ac:dyDescent="0.25">
      <c r="A428" s="4"/>
      <c r="B428" s="119"/>
      <c r="C428" t="s">
        <v>2026</v>
      </c>
      <c r="D428" s="20"/>
    </row>
    <row r="429" spans="1:4" x14ac:dyDescent="0.25">
      <c r="A429" s="4"/>
      <c r="B429" s="119"/>
      <c r="C429" t="s">
        <v>2026</v>
      </c>
      <c r="D429" s="20"/>
    </row>
    <row r="430" spans="1:4" x14ac:dyDescent="0.25">
      <c r="A430" s="4"/>
      <c r="B430" s="119"/>
      <c r="C430" t="s">
        <v>2026</v>
      </c>
      <c r="D430" s="20"/>
    </row>
    <row r="431" spans="1:4" x14ac:dyDescent="0.25">
      <c r="A431" s="4"/>
      <c r="B431" s="119"/>
      <c r="C431" t="s">
        <v>2026</v>
      </c>
      <c r="D431" s="20"/>
    </row>
    <row r="432" spans="1:4" x14ac:dyDescent="0.25">
      <c r="A432" s="4"/>
      <c r="B432" s="119"/>
      <c r="C432" t="s">
        <v>2026</v>
      </c>
      <c r="D432" s="20"/>
    </row>
    <row r="433" spans="1:4" x14ac:dyDescent="0.25">
      <c r="A433" s="4" t="s">
        <v>73</v>
      </c>
      <c r="B433" s="120">
        <v>44</v>
      </c>
      <c r="C433" t="s">
        <v>2022</v>
      </c>
      <c r="D433" s="26">
        <v>8</v>
      </c>
    </row>
    <row r="434" spans="1:4" x14ac:dyDescent="0.25">
      <c r="A434" s="4"/>
      <c r="B434" s="120"/>
      <c r="C434" t="s">
        <v>2022</v>
      </c>
      <c r="D434" s="26"/>
    </row>
    <row r="435" spans="1:4" x14ac:dyDescent="0.25">
      <c r="A435" s="4"/>
      <c r="B435" s="120"/>
      <c r="C435" t="s">
        <v>2022</v>
      </c>
      <c r="D435" s="26"/>
    </row>
    <row r="436" spans="1:4" x14ac:dyDescent="0.25">
      <c r="A436" s="4"/>
      <c r="B436" s="120"/>
      <c r="C436" t="s">
        <v>2022</v>
      </c>
      <c r="D436" s="26"/>
    </row>
    <row r="437" spans="1:4" x14ac:dyDescent="0.25">
      <c r="A437" s="4" t="s">
        <v>73</v>
      </c>
      <c r="B437" s="120">
        <v>42</v>
      </c>
      <c r="C437" t="s">
        <v>2022</v>
      </c>
      <c r="D437" s="26"/>
    </row>
    <row r="438" spans="1:4" x14ac:dyDescent="0.25">
      <c r="A438" s="4"/>
      <c r="B438" s="120"/>
      <c r="C438" t="s">
        <v>2022</v>
      </c>
      <c r="D438" s="26"/>
    </row>
    <row r="439" spans="1:4" x14ac:dyDescent="0.25">
      <c r="A439" s="4" t="s">
        <v>73</v>
      </c>
      <c r="B439" s="119">
        <v>39</v>
      </c>
      <c r="C439" t="s">
        <v>2026</v>
      </c>
      <c r="D439" s="20">
        <v>4</v>
      </c>
    </row>
    <row r="440" spans="1:4" x14ac:dyDescent="0.25">
      <c r="A440" s="4"/>
      <c r="B440" s="119"/>
      <c r="C440" t="s">
        <v>2026</v>
      </c>
      <c r="D440" s="20"/>
    </row>
    <row r="441" spans="1:4" x14ac:dyDescent="0.25">
      <c r="A441" s="4"/>
      <c r="B441" s="119"/>
      <c r="C441" t="s">
        <v>2026</v>
      </c>
      <c r="D441" s="20"/>
    </row>
    <row r="442" spans="1:4" x14ac:dyDescent="0.25">
      <c r="A442" s="4"/>
      <c r="B442" s="119"/>
      <c r="C442" t="s">
        <v>2026</v>
      </c>
      <c r="D442" s="20"/>
    </row>
    <row r="443" spans="1:4" x14ac:dyDescent="0.25">
      <c r="A443" s="4"/>
      <c r="B443" s="119"/>
      <c r="C443" t="s">
        <v>2026</v>
      </c>
      <c r="D443" s="20"/>
    </row>
    <row r="444" spans="1:4" x14ac:dyDescent="0.25">
      <c r="A444" s="4"/>
      <c r="B444" s="119"/>
      <c r="C444" t="s">
        <v>2026</v>
      </c>
      <c r="D444" s="20"/>
    </row>
    <row r="445" spans="1:4" x14ac:dyDescent="0.25">
      <c r="A445" s="4" t="s">
        <v>73</v>
      </c>
      <c r="B445" s="120">
        <v>37</v>
      </c>
      <c r="C445" t="s">
        <v>2022</v>
      </c>
      <c r="D445" s="26"/>
    </row>
    <row r="446" spans="1:4" x14ac:dyDescent="0.25">
      <c r="A446" s="4"/>
      <c r="B446" s="120"/>
      <c r="C446" t="s">
        <v>2022</v>
      </c>
      <c r="D446" s="26"/>
    </row>
    <row r="447" spans="1:4" x14ac:dyDescent="0.25">
      <c r="A447" s="4" t="s">
        <v>73</v>
      </c>
      <c r="B447" s="119">
        <v>34</v>
      </c>
      <c r="C447" t="s">
        <v>2026</v>
      </c>
      <c r="D447" s="20"/>
    </row>
    <row r="448" spans="1:4" x14ac:dyDescent="0.25">
      <c r="A448" s="4"/>
      <c r="B448" s="119"/>
      <c r="C448" t="s">
        <v>2026</v>
      </c>
      <c r="D448" s="20"/>
    </row>
    <row r="449" spans="1:4" x14ac:dyDescent="0.25">
      <c r="A449" s="4" t="s">
        <v>73</v>
      </c>
      <c r="B449" s="120">
        <v>32</v>
      </c>
      <c r="C449" t="s">
        <v>2022</v>
      </c>
      <c r="D449" s="26"/>
    </row>
    <row r="450" spans="1:4" x14ac:dyDescent="0.25">
      <c r="A450" s="17"/>
      <c r="B450" s="120"/>
      <c r="C450" t="s">
        <v>2022</v>
      </c>
      <c r="D450" s="26"/>
    </row>
    <row r="451" spans="1:4" x14ac:dyDescent="0.25">
      <c r="A451" s="140" t="s">
        <v>74</v>
      </c>
      <c r="B451" s="119">
        <v>46</v>
      </c>
      <c r="C451" t="s">
        <v>2026</v>
      </c>
      <c r="D451" s="20">
        <v>4</v>
      </c>
    </row>
    <row r="452" spans="1:4" x14ac:dyDescent="0.25">
      <c r="A452" s="4"/>
      <c r="B452" s="119"/>
      <c r="C452" t="s">
        <v>2026</v>
      </c>
      <c r="D452" s="20"/>
    </row>
    <row r="453" spans="1:4" x14ac:dyDescent="0.25">
      <c r="A453" s="4"/>
      <c r="B453" s="119"/>
      <c r="C453" t="s">
        <v>2026</v>
      </c>
      <c r="D453" s="20"/>
    </row>
    <row r="454" spans="1:4" x14ac:dyDescent="0.25">
      <c r="A454" s="4"/>
      <c r="B454" s="119"/>
      <c r="C454" t="s">
        <v>2026</v>
      </c>
      <c r="D454" s="20"/>
    </row>
    <row r="455" spans="1:4" x14ac:dyDescent="0.25">
      <c r="A455" s="4"/>
      <c r="B455" s="119"/>
      <c r="C455" t="s">
        <v>2026</v>
      </c>
      <c r="D455" s="20"/>
    </row>
    <row r="456" spans="1:4" x14ac:dyDescent="0.25">
      <c r="A456" s="4"/>
      <c r="B456" s="119"/>
      <c r="C456" t="s">
        <v>2026</v>
      </c>
      <c r="D456" s="20"/>
    </row>
    <row r="457" spans="1:4" x14ac:dyDescent="0.25">
      <c r="A457" s="4" t="s">
        <v>74</v>
      </c>
      <c r="B457" s="120">
        <v>44</v>
      </c>
      <c r="C457" t="s">
        <v>2022</v>
      </c>
      <c r="D457" s="26">
        <v>12</v>
      </c>
    </row>
    <row r="458" spans="1:4" x14ac:dyDescent="0.25">
      <c r="A458" s="4"/>
      <c r="B458" s="120"/>
      <c r="C458" t="s">
        <v>2022</v>
      </c>
      <c r="D458" s="26"/>
    </row>
    <row r="459" spans="1:4" x14ac:dyDescent="0.25">
      <c r="A459" s="4"/>
      <c r="B459" s="120"/>
      <c r="C459" t="s">
        <v>2022</v>
      </c>
      <c r="D459" s="26"/>
    </row>
    <row r="460" spans="1:4" x14ac:dyDescent="0.25">
      <c r="A460" s="4"/>
      <c r="B460" s="120"/>
      <c r="C460" t="s">
        <v>2022</v>
      </c>
      <c r="D460" s="26"/>
    </row>
    <row r="461" spans="1:4" x14ac:dyDescent="0.25">
      <c r="A461" s="4" t="s">
        <v>74</v>
      </c>
      <c r="B461" s="120">
        <v>42</v>
      </c>
      <c r="C461" t="s">
        <v>2022</v>
      </c>
      <c r="D461" s="26"/>
    </row>
    <row r="462" spans="1:4" x14ac:dyDescent="0.25">
      <c r="A462" s="4"/>
      <c r="B462" s="120"/>
      <c r="C462" t="s">
        <v>2022</v>
      </c>
      <c r="D462" s="26"/>
    </row>
    <row r="463" spans="1:4" x14ac:dyDescent="0.25">
      <c r="A463" s="4" t="s">
        <v>74</v>
      </c>
      <c r="B463" s="120">
        <v>40</v>
      </c>
      <c r="C463" t="s">
        <v>2022</v>
      </c>
      <c r="D463" s="26"/>
    </row>
    <row r="464" spans="1:4" x14ac:dyDescent="0.25">
      <c r="A464" s="4"/>
      <c r="B464" s="120"/>
      <c r="C464" t="s">
        <v>2025</v>
      </c>
      <c r="D464" s="26"/>
    </row>
    <row r="465" spans="1:4" x14ac:dyDescent="0.25">
      <c r="A465" s="4" t="s">
        <v>74</v>
      </c>
      <c r="B465" s="119">
        <v>37</v>
      </c>
      <c r="C465" t="s">
        <v>2026</v>
      </c>
      <c r="D465" s="20"/>
    </row>
    <row r="466" spans="1:4" x14ac:dyDescent="0.25">
      <c r="A466" s="4"/>
      <c r="B466" s="119"/>
      <c r="C466" t="s">
        <v>2026</v>
      </c>
      <c r="D466" s="20"/>
    </row>
    <row r="467" spans="1:4" x14ac:dyDescent="0.25">
      <c r="A467" s="4"/>
      <c r="B467" s="119"/>
      <c r="C467" t="s">
        <v>2026</v>
      </c>
      <c r="D467" s="20"/>
    </row>
    <row r="468" spans="1:4" x14ac:dyDescent="0.25">
      <c r="A468" s="4"/>
      <c r="B468" s="119"/>
      <c r="C468" t="s">
        <v>2026</v>
      </c>
      <c r="D468" s="20"/>
    </row>
    <row r="469" spans="1:4" x14ac:dyDescent="0.25">
      <c r="A469" s="4"/>
      <c r="B469" s="119"/>
      <c r="C469" t="s">
        <v>2026</v>
      </c>
      <c r="D469" s="20"/>
    </row>
    <row r="470" spans="1:4" x14ac:dyDescent="0.25">
      <c r="A470" s="4"/>
      <c r="B470" s="119"/>
      <c r="C470" t="s">
        <v>2026</v>
      </c>
      <c r="D470" s="20"/>
    </row>
    <row r="471" spans="1:4" x14ac:dyDescent="0.25">
      <c r="A471" s="4" t="s">
        <v>74</v>
      </c>
      <c r="B471" s="120">
        <v>35</v>
      </c>
      <c r="C471" t="s">
        <v>2023</v>
      </c>
      <c r="D471" s="26"/>
    </row>
    <row r="472" spans="1:4" x14ac:dyDescent="0.25">
      <c r="A472" s="4"/>
      <c r="B472" s="120"/>
      <c r="C472" t="s">
        <v>2023</v>
      </c>
      <c r="D472" s="26"/>
    </row>
    <row r="473" spans="1:4" x14ac:dyDescent="0.25">
      <c r="A473" s="4" t="s">
        <v>74</v>
      </c>
      <c r="B473" s="120">
        <v>33</v>
      </c>
      <c r="C473" t="s">
        <v>2023</v>
      </c>
      <c r="D473" s="26"/>
    </row>
    <row r="474" spans="1:4" x14ac:dyDescent="0.25">
      <c r="A474" s="4"/>
      <c r="B474" s="120"/>
      <c r="C474" t="s">
        <v>2023</v>
      </c>
      <c r="D474" s="26"/>
    </row>
    <row r="475" spans="1:4" x14ac:dyDescent="0.25">
      <c r="A475" s="4" t="s">
        <v>74</v>
      </c>
      <c r="B475" s="120">
        <v>31</v>
      </c>
      <c r="C475" t="s">
        <v>2023</v>
      </c>
      <c r="D475" s="26"/>
    </row>
    <row r="476" spans="1:4" x14ac:dyDescent="0.25">
      <c r="A476" s="17"/>
      <c r="B476" s="120"/>
      <c r="C476" t="s">
        <v>2023</v>
      </c>
      <c r="D476" s="26"/>
    </row>
    <row r="477" spans="1:4" x14ac:dyDescent="0.25">
      <c r="A477" s="140" t="s">
        <v>79</v>
      </c>
      <c r="B477" s="119">
        <v>46</v>
      </c>
      <c r="C477" t="s">
        <v>2026</v>
      </c>
      <c r="D477" s="20">
        <v>2</v>
      </c>
    </row>
    <row r="478" spans="1:4" x14ac:dyDescent="0.25">
      <c r="A478" s="4"/>
      <c r="B478" s="119"/>
      <c r="C478" t="s">
        <v>2026</v>
      </c>
      <c r="D478" s="20"/>
    </row>
    <row r="479" spans="1:4" x14ac:dyDescent="0.25">
      <c r="A479" s="4"/>
      <c r="B479" s="119"/>
      <c r="C479" t="s">
        <v>2026</v>
      </c>
      <c r="D479" s="20"/>
    </row>
    <row r="480" spans="1:4" x14ac:dyDescent="0.25">
      <c r="A480" s="4"/>
      <c r="B480" s="119"/>
      <c r="C480" t="s">
        <v>2026</v>
      </c>
      <c r="D480" s="20"/>
    </row>
    <row r="481" spans="1:4" x14ac:dyDescent="0.25">
      <c r="A481" s="4"/>
      <c r="B481" s="119"/>
      <c r="C481" t="s">
        <v>2026</v>
      </c>
      <c r="D481" s="20"/>
    </row>
    <row r="482" spans="1:4" x14ac:dyDescent="0.25">
      <c r="A482" s="4"/>
      <c r="B482" s="119"/>
      <c r="C482" t="s">
        <v>2026</v>
      </c>
      <c r="D482" s="20"/>
    </row>
    <row r="483" spans="1:4" x14ac:dyDescent="0.25">
      <c r="A483" s="4"/>
      <c r="B483" s="119"/>
      <c r="C483" t="s">
        <v>2026</v>
      </c>
      <c r="D483" s="20"/>
    </row>
    <row r="484" spans="1:4" x14ac:dyDescent="0.25">
      <c r="A484" s="4"/>
      <c r="B484" s="119"/>
      <c r="C484" t="s">
        <v>2026</v>
      </c>
      <c r="D484" s="20"/>
    </row>
    <row r="485" spans="1:4" x14ac:dyDescent="0.25">
      <c r="A485" s="4"/>
      <c r="B485" s="119"/>
      <c r="C485" t="s">
        <v>2026</v>
      </c>
      <c r="D485" s="20"/>
    </row>
    <row r="486" spans="1:4" x14ac:dyDescent="0.25">
      <c r="A486" s="4"/>
      <c r="B486" s="119"/>
      <c r="C486" t="s">
        <v>2026</v>
      </c>
      <c r="D486" s="20"/>
    </row>
    <row r="487" spans="1:4" x14ac:dyDescent="0.25">
      <c r="A487" s="4"/>
      <c r="B487" s="119"/>
      <c r="C487" t="s">
        <v>2026</v>
      </c>
      <c r="D487" s="20"/>
    </row>
    <row r="488" spans="1:4" x14ac:dyDescent="0.25">
      <c r="A488" s="4"/>
      <c r="B488" s="119"/>
      <c r="C488" t="s">
        <v>2026</v>
      </c>
      <c r="D488" s="20"/>
    </row>
    <row r="489" spans="1:4" x14ac:dyDescent="0.25">
      <c r="A489" s="4" t="s">
        <v>79</v>
      </c>
      <c r="B489" s="120">
        <v>44</v>
      </c>
      <c r="C489" t="s">
        <v>2022</v>
      </c>
      <c r="D489" s="26">
        <v>8</v>
      </c>
    </row>
    <row r="490" spans="1:4" x14ac:dyDescent="0.25">
      <c r="A490" s="4"/>
      <c r="B490" s="120"/>
      <c r="C490" t="s">
        <v>2022</v>
      </c>
      <c r="D490" s="26"/>
    </row>
    <row r="491" spans="1:4" x14ac:dyDescent="0.25">
      <c r="A491" s="4"/>
      <c r="B491" s="120"/>
      <c r="C491" t="s">
        <v>2022</v>
      </c>
      <c r="D491" s="26"/>
    </row>
    <row r="492" spans="1:4" x14ac:dyDescent="0.25">
      <c r="A492" s="4"/>
      <c r="B492" s="120"/>
      <c r="C492" t="s">
        <v>2022</v>
      </c>
      <c r="D492" s="26"/>
    </row>
    <row r="493" spans="1:4" x14ac:dyDescent="0.25">
      <c r="A493" s="4" t="s">
        <v>79</v>
      </c>
      <c r="B493" s="120">
        <v>42</v>
      </c>
      <c r="C493" t="s">
        <v>2022</v>
      </c>
      <c r="D493" s="26"/>
    </row>
    <row r="494" spans="1:4" x14ac:dyDescent="0.25">
      <c r="A494" s="4"/>
      <c r="B494" s="120"/>
      <c r="C494" t="s">
        <v>2022</v>
      </c>
      <c r="D494" s="26"/>
    </row>
    <row r="495" spans="1:4" x14ac:dyDescent="0.25">
      <c r="A495" s="4" t="s">
        <v>79</v>
      </c>
      <c r="B495" s="120">
        <v>40</v>
      </c>
      <c r="C495" t="s">
        <v>2022</v>
      </c>
      <c r="D495" s="26"/>
    </row>
    <row r="496" spans="1:4" x14ac:dyDescent="0.25">
      <c r="A496" s="4"/>
      <c r="B496" s="120"/>
      <c r="C496" t="s">
        <v>2022</v>
      </c>
      <c r="D496" s="26"/>
    </row>
    <row r="497" spans="1:4" x14ac:dyDescent="0.25">
      <c r="A497" s="4" t="s">
        <v>79</v>
      </c>
      <c r="B497" s="120">
        <v>38</v>
      </c>
      <c r="C497" t="s">
        <v>2022</v>
      </c>
      <c r="D497" s="26"/>
    </row>
    <row r="498" spans="1:4" x14ac:dyDescent="0.25">
      <c r="A498" s="4"/>
      <c r="B498" s="120"/>
      <c r="C498" t="s">
        <v>2022</v>
      </c>
      <c r="D498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7577-A007-453A-90FB-5227E76AD165}">
  <dimension ref="A1:U201"/>
  <sheetViews>
    <sheetView workbookViewId="0">
      <pane ySplit="1" topLeftCell="A35" activePane="bottomLeft" state="frozen"/>
      <selection pane="bottomLeft"/>
    </sheetView>
  </sheetViews>
  <sheetFormatPr defaultColWidth="9.125" defaultRowHeight="14.3" x14ac:dyDescent="0.25"/>
  <cols>
    <col min="1" max="1" width="13.875" style="94" customWidth="1"/>
    <col min="2" max="17" width="10.625" style="95" customWidth="1"/>
    <col min="18" max="18" width="10.375" style="95" customWidth="1"/>
    <col min="19" max="19" width="10.375" style="95" bestFit="1" customWidth="1"/>
    <col min="20" max="20" width="11.25" style="94" bestFit="1" customWidth="1"/>
    <col min="21" max="21" width="13" style="95" customWidth="1"/>
    <col min="22" max="16384" width="9.125" style="94"/>
  </cols>
  <sheetData>
    <row r="1" spans="1:21" ht="30.1" x14ac:dyDescent="0.25">
      <c r="A1" s="1" t="s">
        <v>522</v>
      </c>
      <c r="B1" s="97" t="s">
        <v>526</v>
      </c>
      <c r="C1" s="97" t="s">
        <v>527</v>
      </c>
      <c r="D1" s="97" t="s">
        <v>523</v>
      </c>
      <c r="E1" s="97" t="s">
        <v>209</v>
      </c>
      <c r="F1" s="97" t="s">
        <v>528</v>
      </c>
      <c r="G1" s="97" t="s">
        <v>529</v>
      </c>
      <c r="H1" s="97" t="s">
        <v>524</v>
      </c>
      <c r="I1" s="97" t="s">
        <v>530</v>
      </c>
      <c r="J1" s="97" t="s">
        <v>531</v>
      </c>
      <c r="K1" s="97" t="s">
        <v>176</v>
      </c>
      <c r="L1" s="97" t="s">
        <v>532</v>
      </c>
      <c r="M1" s="97" t="s">
        <v>533</v>
      </c>
      <c r="N1" s="97" t="s">
        <v>347</v>
      </c>
      <c r="O1" s="97" t="s">
        <v>726</v>
      </c>
      <c r="P1" s="97" t="s">
        <v>727</v>
      </c>
      <c r="Q1" s="97" t="s">
        <v>728</v>
      </c>
      <c r="R1" s="97" t="s">
        <v>736</v>
      </c>
      <c r="S1" s="97" t="s">
        <v>738</v>
      </c>
      <c r="T1" s="97" t="s">
        <v>737</v>
      </c>
      <c r="U1" s="108" t="s">
        <v>942</v>
      </c>
    </row>
    <row r="2" spans="1:21" ht="14.95" x14ac:dyDescent="0.25">
      <c r="A2" s="94" t="s">
        <v>31</v>
      </c>
      <c r="B2" s="95">
        <f>_xlfn.MAXIFS('E9-2'!AC:AC,'E9-2'!AB:AB,$A2)</f>
        <v>6</v>
      </c>
      <c r="C2" s="95">
        <f>_xlfn.MAXIFS('E9-2'!AD:AD,'E9-2'!AB:AB,$A2)</f>
        <v>14</v>
      </c>
      <c r="D2" s="95">
        <f>MAX($B2:C2)</f>
        <v>14</v>
      </c>
      <c r="E2" s="95">
        <f>_xlfn.MAXIFS('E3-2'!M:M,'E3-2'!L:L,$A2)</f>
        <v>16</v>
      </c>
      <c r="F2" s="95">
        <f>_xlfn.MAXIFS('E5'!Q:Q,'E5'!P:P,$A2)</f>
        <v>16</v>
      </c>
      <c r="G2" s="95">
        <f>_xlfn.MAXIFS('E5'!R:R,'E5'!P:P,$A2)</f>
        <v>36</v>
      </c>
      <c r="H2" s="95">
        <f>MAX($B2:G2)</f>
        <v>36</v>
      </c>
      <c r="I2" s="95">
        <f>_xlfn.MAXIFS(ONT!P:P,ONT!O:O,$A2)</f>
        <v>0</v>
      </c>
      <c r="J2" s="95">
        <f>_xlfn.MAXIFS(ONT!Q:Q,ONT!O:O,$A2)</f>
        <v>0</v>
      </c>
      <c r="K2" s="95">
        <f>MAX($B2:J2)</f>
        <v>36</v>
      </c>
      <c r="L2" s="95">
        <f>_xlfn.MAXIFS('E7-2'!R:R,'E7-2'!Q:Q,$A2)</f>
        <v>0</v>
      </c>
      <c r="M2" s="95">
        <f>_xlfn.MAXIFS('E7-2'!S:S,'E7-2'!Q:Q,$A2)</f>
        <v>0</v>
      </c>
      <c r="N2" s="95">
        <f>MAX($B2:M2)</f>
        <v>36</v>
      </c>
      <c r="O2" s="95">
        <f>_xlfn.MAXIFS('Traffic Gen - Routers - Others'!N:N,'Traffic Gen - Routers - Others'!M:M,$A2)</f>
        <v>0</v>
      </c>
      <c r="P2" s="95">
        <f>_xlfn.MAXIFS('Traffic Gen - Routers - Others'!O:O,'Traffic Gen - Routers - Others'!M:M,$A2)</f>
        <v>0</v>
      </c>
      <c r="Q2" s="95">
        <f>MAX($B2:P2)</f>
        <v>36</v>
      </c>
      <c r="R2" s="95">
        <f>SUMIF('Juniper Leaf'!U:U,A2,'Juniper Leaf'!X:X)</f>
        <v>1</v>
      </c>
      <c r="S2" s="95">
        <f>MAX($B2:Q2)</f>
        <v>36</v>
      </c>
      <c r="T2" s="94">
        <f>R2*48</f>
        <v>48</v>
      </c>
      <c r="U2" s="95">
        <f>INDEX('Juniper Leaf'!S:S,MATCH(A2,'Juniper Leaf'!A:A,0))</f>
        <v>36</v>
      </c>
    </row>
    <row r="3" spans="1:21" ht="14.95" x14ac:dyDescent="0.25">
      <c r="A3" s="94" t="s">
        <v>85</v>
      </c>
      <c r="B3" s="95">
        <f>_xlfn.MAXIFS('E9-2'!AC:AC,'E9-2'!AB:AB,$A3)</f>
        <v>0</v>
      </c>
      <c r="C3" s="95">
        <f>_xlfn.MAXIFS('E9-2'!AD:AD,'E9-2'!AB:AB,$A3)</f>
        <v>0</v>
      </c>
      <c r="D3" s="95">
        <f>MAX($B3:C3)</f>
        <v>0</v>
      </c>
      <c r="E3" s="95">
        <f>_xlfn.MAXIFS('E3-2'!M:M,'E3-2'!L:L,$A3)</f>
        <v>1</v>
      </c>
      <c r="F3" s="95">
        <f>_xlfn.MAXIFS('E5'!Q:Q,'E5'!P:P,$A3)</f>
        <v>11</v>
      </c>
      <c r="G3" s="95">
        <f>_xlfn.MAXIFS('E5'!R:R,'E5'!P:P,$A3)</f>
        <v>11</v>
      </c>
      <c r="H3" s="95">
        <f>MAX($B3:G3)</f>
        <v>11</v>
      </c>
      <c r="I3" s="95">
        <f>_xlfn.MAXIFS(ONT!P:P,ONT!O:O,$A3)</f>
        <v>35</v>
      </c>
      <c r="J3" s="95">
        <f>_xlfn.MAXIFS(ONT!Q:Q,ONT!O:O,$A3)</f>
        <v>43</v>
      </c>
      <c r="K3" s="95">
        <f>MAX($B3:J3)</f>
        <v>43</v>
      </c>
      <c r="L3" s="95">
        <f>_xlfn.MAXIFS('E7-2'!R:R,'E7-2'!Q:Q,$A3)</f>
        <v>0</v>
      </c>
      <c r="M3" s="95">
        <f>_xlfn.MAXIFS('E7-2'!S:S,'E7-2'!Q:Q,$A3)</f>
        <v>0</v>
      </c>
      <c r="N3" s="95">
        <f>MAX($B3:M3)</f>
        <v>43</v>
      </c>
      <c r="O3" s="95">
        <f>_xlfn.MAXIFS('Traffic Gen - Routers - Others'!N:N,'Traffic Gen - Routers - Others'!M:M,$A3)</f>
        <v>0</v>
      </c>
      <c r="P3" s="95">
        <f>_xlfn.MAXIFS('Traffic Gen - Routers - Others'!O:O,'Traffic Gen - Routers - Others'!M:M,$A3)</f>
        <v>0</v>
      </c>
      <c r="Q3" s="95">
        <f>MAX($B3:P3)</f>
        <v>43</v>
      </c>
      <c r="R3" s="95">
        <f>SUMIF('Juniper Leaf'!U:U,A3,'Juniper Leaf'!X:X)</f>
        <v>1</v>
      </c>
      <c r="S3" s="95">
        <f>MAX($B3:Q3)</f>
        <v>43</v>
      </c>
      <c r="T3" s="94">
        <f t="shared" ref="T3:T66" si="0">R3*48</f>
        <v>48</v>
      </c>
      <c r="U3" s="95">
        <f>INDEX('Juniper Leaf'!S:S,MATCH(A3,'Juniper Leaf'!A:A,0))</f>
        <v>43</v>
      </c>
    </row>
    <row r="4" spans="1:21" ht="14.95" x14ac:dyDescent="0.25">
      <c r="A4" s="94" t="s">
        <v>96</v>
      </c>
      <c r="B4" s="95">
        <f>_xlfn.MAXIFS('E9-2'!AC:AC,'E9-2'!AB:AB,$A4)</f>
        <v>0</v>
      </c>
      <c r="C4" s="95">
        <f>_xlfn.MAXIFS('E9-2'!AD:AD,'E9-2'!AB:AB,$A4)</f>
        <v>0</v>
      </c>
      <c r="D4" s="95">
        <f>MAX($B4:C4)</f>
        <v>0</v>
      </c>
      <c r="E4" s="95">
        <f>_xlfn.MAXIFS('E3-2'!M:M,'E3-2'!L:L,$A4)</f>
        <v>0</v>
      </c>
      <c r="F4" s="95">
        <f>_xlfn.MAXIFS('E5'!Q:Q,'E5'!P:P,$A4)</f>
        <v>6</v>
      </c>
      <c r="G4" s="95">
        <f>_xlfn.MAXIFS('E5'!R:R,'E5'!P:P,$A4)</f>
        <v>6</v>
      </c>
      <c r="H4" s="95">
        <f>MAX($B4:G4)</f>
        <v>6</v>
      </c>
      <c r="I4" s="95">
        <f>_xlfn.MAXIFS(ONT!P:P,ONT!O:O,$A4)</f>
        <v>38</v>
      </c>
      <c r="J4" s="95">
        <f>_xlfn.MAXIFS(ONT!Q:Q,ONT!O:O,$A4)</f>
        <v>40</v>
      </c>
      <c r="K4" s="95">
        <f>MAX($B4:J4)</f>
        <v>40</v>
      </c>
      <c r="L4" s="95">
        <f>_xlfn.MAXIFS('E7-2'!R:R,'E7-2'!Q:Q,$A4)</f>
        <v>0</v>
      </c>
      <c r="M4" s="95">
        <f>_xlfn.MAXIFS('E7-2'!S:S,'E7-2'!Q:Q,$A4)</f>
        <v>0</v>
      </c>
      <c r="N4" s="95">
        <f>MAX($B4:M4)</f>
        <v>40</v>
      </c>
      <c r="O4" s="95">
        <f>_xlfn.MAXIFS('Traffic Gen - Routers - Others'!N:N,'Traffic Gen - Routers - Others'!M:M,$A4)</f>
        <v>0</v>
      </c>
      <c r="P4" s="95">
        <f>_xlfn.MAXIFS('Traffic Gen - Routers - Others'!O:O,'Traffic Gen - Routers - Others'!M:M,$A4)</f>
        <v>0</v>
      </c>
      <c r="Q4" s="95">
        <f>MAX($B4:P4)</f>
        <v>40</v>
      </c>
      <c r="R4" s="95">
        <f>SUMIF('Juniper Leaf'!U:U,A4,'Juniper Leaf'!X:X)</f>
        <v>1</v>
      </c>
      <c r="S4" s="95">
        <f>MAX($B4:Q4)</f>
        <v>40</v>
      </c>
      <c r="T4" s="94">
        <f t="shared" si="0"/>
        <v>48</v>
      </c>
      <c r="U4" s="95">
        <f>INDEX('Juniper Leaf'!S:S,MATCH(A4,'Juniper Leaf'!A:A,0))</f>
        <v>40</v>
      </c>
    </row>
    <row r="5" spans="1:21" ht="14.95" x14ac:dyDescent="0.25">
      <c r="A5" s="94" t="s">
        <v>40</v>
      </c>
      <c r="B5" s="95">
        <f>_xlfn.MAXIFS('E9-2'!AC:AC,'E9-2'!AB:AB,$A5)</f>
        <v>6</v>
      </c>
      <c r="C5" s="95">
        <f>_xlfn.MAXIFS('E9-2'!AD:AD,'E9-2'!AB:AB,$A5)</f>
        <v>14</v>
      </c>
      <c r="D5" s="95">
        <f>MAX($B5:C5)</f>
        <v>14</v>
      </c>
      <c r="E5" s="95">
        <f>_xlfn.MAXIFS('E3-2'!M:M,'E3-2'!L:L,$A5)</f>
        <v>16</v>
      </c>
      <c r="F5" s="95">
        <f>_xlfn.MAXIFS('E5'!Q:Q,'E5'!P:P,$A5)</f>
        <v>16</v>
      </c>
      <c r="G5" s="95">
        <f>_xlfn.MAXIFS('E5'!R:R,'E5'!P:P,$A5)</f>
        <v>36</v>
      </c>
      <c r="H5" s="95">
        <f>MAX($B5:G5)</f>
        <v>36</v>
      </c>
      <c r="I5" s="95">
        <f>_xlfn.MAXIFS(ONT!P:P,ONT!O:O,$A5)</f>
        <v>0</v>
      </c>
      <c r="J5" s="95">
        <f>_xlfn.MAXIFS(ONT!Q:Q,ONT!O:O,$A5)</f>
        <v>0</v>
      </c>
      <c r="K5" s="95">
        <f>MAX($B5:J5)</f>
        <v>36</v>
      </c>
      <c r="L5" s="95">
        <f>_xlfn.MAXIFS('E7-2'!R:R,'E7-2'!Q:Q,$A5)</f>
        <v>0</v>
      </c>
      <c r="M5" s="95">
        <f>_xlfn.MAXIFS('E7-2'!S:S,'E7-2'!Q:Q,$A5)</f>
        <v>0</v>
      </c>
      <c r="N5" s="95">
        <f>MAX($B5:M5)</f>
        <v>36</v>
      </c>
      <c r="O5" s="95">
        <f>_xlfn.MAXIFS('Traffic Gen - Routers - Others'!N:N,'Traffic Gen - Routers - Others'!M:M,$A5)</f>
        <v>0</v>
      </c>
      <c r="P5" s="95">
        <f>_xlfn.MAXIFS('Traffic Gen - Routers - Others'!O:O,'Traffic Gen - Routers - Others'!M:M,$A5)</f>
        <v>0</v>
      </c>
      <c r="Q5" s="95">
        <f>MAX($B5:P5)</f>
        <v>36</v>
      </c>
      <c r="R5" s="95">
        <f>SUMIF('Juniper Leaf'!U:U,A5,'Juniper Leaf'!X:X)</f>
        <v>1</v>
      </c>
      <c r="S5" s="95">
        <f>MAX($B5:Q5)</f>
        <v>36</v>
      </c>
      <c r="T5" s="94">
        <f t="shared" si="0"/>
        <v>48</v>
      </c>
      <c r="U5" s="95">
        <f>INDEX('Juniper Leaf'!S:S,MATCH(A5,'Juniper Leaf'!A:A,0))</f>
        <v>36</v>
      </c>
    </row>
    <row r="6" spans="1:21" ht="14.95" x14ac:dyDescent="0.25">
      <c r="A6" s="94" t="s">
        <v>110</v>
      </c>
      <c r="B6" s="95">
        <f>_xlfn.MAXIFS('E9-2'!AC:AC,'E9-2'!AB:AB,$A6)</f>
        <v>0</v>
      </c>
      <c r="C6" s="95">
        <f>_xlfn.MAXIFS('E9-2'!AD:AD,'E9-2'!AB:AB,$A6)</f>
        <v>0</v>
      </c>
      <c r="D6" s="95">
        <f>MAX($B6:C6)</f>
        <v>0</v>
      </c>
      <c r="E6" s="95">
        <f>_xlfn.MAXIFS('E3-2'!M:M,'E3-2'!L:L,$A6)</f>
        <v>1</v>
      </c>
      <c r="F6" s="95">
        <f>_xlfn.MAXIFS('E5'!Q:Q,'E5'!P:P,$A6)</f>
        <v>11</v>
      </c>
      <c r="G6" s="95">
        <f>_xlfn.MAXIFS('E5'!R:R,'E5'!P:P,$A6)</f>
        <v>11</v>
      </c>
      <c r="H6" s="95">
        <f>MAX($B6:G6)</f>
        <v>11</v>
      </c>
      <c r="I6" s="95">
        <f>_xlfn.MAXIFS(ONT!P:P,ONT!O:O,$A6)</f>
        <v>35</v>
      </c>
      <c r="J6" s="95">
        <f>_xlfn.MAXIFS(ONT!Q:Q,ONT!O:O,$A6)</f>
        <v>43</v>
      </c>
      <c r="K6" s="95">
        <f>MAX($B6:J6)</f>
        <v>43</v>
      </c>
      <c r="L6" s="95">
        <f>_xlfn.MAXIFS('E7-2'!R:R,'E7-2'!Q:Q,$A6)</f>
        <v>0</v>
      </c>
      <c r="M6" s="95">
        <f>_xlfn.MAXIFS('E7-2'!S:S,'E7-2'!Q:Q,$A6)</f>
        <v>0</v>
      </c>
      <c r="N6" s="95">
        <f>MAX($B6:M6)</f>
        <v>43</v>
      </c>
      <c r="O6" s="95">
        <f>_xlfn.MAXIFS('Traffic Gen - Routers - Others'!N:N,'Traffic Gen - Routers - Others'!M:M,$A6)</f>
        <v>0</v>
      </c>
      <c r="P6" s="95">
        <f>_xlfn.MAXIFS('Traffic Gen - Routers - Others'!O:O,'Traffic Gen - Routers - Others'!M:M,$A6)</f>
        <v>0</v>
      </c>
      <c r="Q6" s="95">
        <f>MAX($B6:P6)</f>
        <v>43</v>
      </c>
      <c r="R6" s="95">
        <f>SUMIF('Juniper Leaf'!U:U,A6,'Juniper Leaf'!X:X)</f>
        <v>1</v>
      </c>
      <c r="S6" s="95">
        <f>MAX($B6:Q6)</f>
        <v>43</v>
      </c>
      <c r="T6" s="94">
        <f t="shared" si="0"/>
        <v>48</v>
      </c>
      <c r="U6" s="95">
        <f>INDEX('Juniper Leaf'!S:S,MATCH(A6,'Juniper Leaf'!A:A,0))</f>
        <v>43</v>
      </c>
    </row>
    <row r="7" spans="1:21" ht="14.95" x14ac:dyDescent="0.25">
      <c r="A7" s="96" t="s">
        <v>113</v>
      </c>
      <c r="B7" s="95">
        <f>_xlfn.MAXIFS('E9-2'!AC:AC,'E9-2'!AB:AB,$A7)</f>
        <v>0</v>
      </c>
      <c r="C7" s="95">
        <f>_xlfn.MAXIFS('E9-2'!AD:AD,'E9-2'!AB:AB,$A7)</f>
        <v>0</v>
      </c>
      <c r="D7" s="95">
        <f>MAX($B7:C7)</f>
        <v>0</v>
      </c>
      <c r="E7" s="95">
        <f>_xlfn.MAXIFS('E3-2'!M:M,'E3-2'!L:L,$A7)</f>
        <v>0</v>
      </c>
      <c r="F7" s="95">
        <f>_xlfn.MAXIFS('E5'!Q:Q,'E5'!P:P,$A7)</f>
        <v>6</v>
      </c>
      <c r="G7" s="95">
        <f>_xlfn.MAXIFS('E5'!R:R,'E5'!P:P,$A7)</f>
        <v>6</v>
      </c>
      <c r="H7" s="95">
        <f>MAX($B7:G7)</f>
        <v>6</v>
      </c>
      <c r="I7" s="95">
        <f>_xlfn.MAXIFS(ONT!P:P,ONT!O:O,$A7)</f>
        <v>47</v>
      </c>
      <c r="J7" s="95">
        <f>_xlfn.MAXIFS(ONT!Q:Q,ONT!O:O,$A7)</f>
        <v>47</v>
      </c>
      <c r="K7" s="95">
        <f>MAX($B7:J7)</f>
        <v>47</v>
      </c>
      <c r="L7" s="95">
        <f>_xlfn.MAXIFS('E7-2'!R:R,'E7-2'!Q:Q,$A7)</f>
        <v>0</v>
      </c>
      <c r="M7" s="95">
        <f>_xlfn.MAXIFS('E7-2'!S:S,'E7-2'!Q:Q,$A7)</f>
        <v>0</v>
      </c>
      <c r="N7" s="95">
        <f>MAX($B7:M7)</f>
        <v>47</v>
      </c>
      <c r="O7" s="95">
        <f>_xlfn.MAXIFS('Traffic Gen - Routers - Others'!N:N,'Traffic Gen - Routers - Others'!M:M,$A7)</f>
        <v>0</v>
      </c>
      <c r="P7" s="95">
        <f>_xlfn.MAXIFS('Traffic Gen - Routers - Others'!O:O,'Traffic Gen - Routers - Others'!M:M,$A7)</f>
        <v>0</v>
      </c>
      <c r="Q7" s="95">
        <f>MAX($B7:P7)</f>
        <v>47</v>
      </c>
      <c r="R7" s="95">
        <f>SUMIF('Juniper Leaf'!U:U,A7,'Juniper Leaf'!X:X)</f>
        <v>1</v>
      </c>
      <c r="S7" s="95">
        <f>MAX($B7:Q7)</f>
        <v>47</v>
      </c>
      <c r="T7" s="94">
        <f t="shared" si="0"/>
        <v>48</v>
      </c>
      <c r="U7" s="95">
        <f>INDEX('Juniper Leaf'!S:S,MATCH(A7,'Juniper Leaf'!A:A,0))</f>
        <v>47</v>
      </c>
    </row>
    <row r="8" spans="1:21" ht="14.95" x14ac:dyDescent="0.25">
      <c r="A8" s="96" t="s">
        <v>43</v>
      </c>
      <c r="B8" s="95">
        <f>_xlfn.MAXIFS('E9-2'!AC:AC,'E9-2'!AB:AB,$A8)</f>
        <v>4</v>
      </c>
      <c r="C8" s="95">
        <f>_xlfn.MAXIFS('E9-2'!AD:AD,'E9-2'!AB:AB,$A8)</f>
        <v>12</v>
      </c>
      <c r="D8" s="95">
        <f>MAX($B8:C8)</f>
        <v>12</v>
      </c>
      <c r="E8" s="95">
        <f>_xlfn.MAXIFS('E3-2'!M:M,'E3-2'!L:L,$A8)</f>
        <v>14</v>
      </c>
      <c r="F8" s="95">
        <f>_xlfn.MAXIFS('E5'!Q:Q,'E5'!P:P,$A8)</f>
        <v>14</v>
      </c>
      <c r="G8" s="95">
        <f>_xlfn.MAXIFS('E5'!R:R,'E5'!P:P,$A8)</f>
        <v>36</v>
      </c>
      <c r="H8" s="95">
        <f>MAX($B8:G8)</f>
        <v>36</v>
      </c>
      <c r="I8" s="95">
        <f>_xlfn.MAXIFS(ONT!P:P,ONT!O:O,$A8)</f>
        <v>0</v>
      </c>
      <c r="J8" s="95">
        <f>_xlfn.MAXIFS(ONT!Q:Q,ONT!O:O,$A8)</f>
        <v>0</v>
      </c>
      <c r="K8" s="95">
        <f>MAX($B8:J8)</f>
        <v>36</v>
      </c>
      <c r="L8" s="95">
        <f>_xlfn.MAXIFS('E7-2'!R:R,'E7-2'!Q:Q,$A8)</f>
        <v>0</v>
      </c>
      <c r="M8" s="95">
        <f>_xlfn.MAXIFS('E7-2'!S:S,'E7-2'!Q:Q,$A8)</f>
        <v>0</v>
      </c>
      <c r="N8" s="95">
        <f>MAX($B8:M8)</f>
        <v>36</v>
      </c>
      <c r="O8" s="95">
        <f>_xlfn.MAXIFS('Traffic Gen - Routers - Others'!N:N,'Traffic Gen - Routers - Others'!M:M,$A8)</f>
        <v>0</v>
      </c>
      <c r="P8" s="95">
        <f>_xlfn.MAXIFS('Traffic Gen - Routers - Others'!O:O,'Traffic Gen - Routers - Others'!M:M,$A8)</f>
        <v>0</v>
      </c>
      <c r="Q8" s="95">
        <f>MAX($B8:P8)</f>
        <v>36</v>
      </c>
      <c r="R8" s="95">
        <f>SUMIF('Juniper Leaf'!U:U,A8,'Juniper Leaf'!X:X)</f>
        <v>1</v>
      </c>
      <c r="S8" s="95">
        <f>MAX($B8:Q8)</f>
        <v>36</v>
      </c>
      <c r="T8" s="94">
        <f t="shared" si="0"/>
        <v>48</v>
      </c>
      <c r="U8" s="95">
        <f>INDEX('Juniper Leaf'!S:S,MATCH(A8,'Juniper Leaf'!A:A,0))</f>
        <v>36</v>
      </c>
    </row>
    <row r="9" spans="1:21" ht="14.95" x14ac:dyDescent="0.25">
      <c r="A9" s="96" t="s">
        <v>126</v>
      </c>
      <c r="B9" s="95">
        <f>_xlfn.MAXIFS('E9-2'!AC:AC,'E9-2'!AB:AB,$A9)</f>
        <v>0</v>
      </c>
      <c r="C9" s="95">
        <f>_xlfn.MAXIFS('E9-2'!AD:AD,'E9-2'!AB:AB,$A9)</f>
        <v>0</v>
      </c>
      <c r="D9" s="95">
        <f>MAX($B9:C9)</f>
        <v>0</v>
      </c>
      <c r="E9" s="95">
        <f>_xlfn.MAXIFS('E3-2'!M:M,'E3-2'!L:L,$A9)</f>
        <v>1</v>
      </c>
      <c r="F9" s="95">
        <f>_xlfn.MAXIFS('E5'!Q:Q,'E5'!P:P,$A9)</f>
        <v>11</v>
      </c>
      <c r="G9" s="95">
        <f>_xlfn.MAXIFS('E5'!R:R,'E5'!P:P,$A9)</f>
        <v>11</v>
      </c>
      <c r="H9" s="95">
        <f>MAX($B9:G9)</f>
        <v>11</v>
      </c>
      <c r="I9" s="95">
        <f>_xlfn.MAXIFS(ONT!P:P,ONT!O:O,$A9)</f>
        <v>43</v>
      </c>
      <c r="J9" s="95">
        <f>_xlfn.MAXIFS(ONT!Q:Q,ONT!O:O,$A9)</f>
        <v>44</v>
      </c>
      <c r="K9" s="95">
        <f>MAX($B9:J9)</f>
        <v>44</v>
      </c>
      <c r="L9" s="95">
        <f>_xlfn.MAXIFS('E7-2'!R:R,'E7-2'!Q:Q,$A9)</f>
        <v>0</v>
      </c>
      <c r="M9" s="95">
        <f>_xlfn.MAXIFS('E7-2'!S:S,'E7-2'!Q:Q,$A9)</f>
        <v>0</v>
      </c>
      <c r="N9" s="95">
        <f>MAX($B9:M9)</f>
        <v>44</v>
      </c>
      <c r="O9" s="95">
        <f>_xlfn.MAXIFS('Traffic Gen - Routers - Others'!N:N,'Traffic Gen - Routers - Others'!M:M,$A9)</f>
        <v>0</v>
      </c>
      <c r="P9" s="95">
        <f>_xlfn.MAXIFS('Traffic Gen - Routers - Others'!O:O,'Traffic Gen - Routers - Others'!M:M,$A9)</f>
        <v>0</v>
      </c>
      <c r="Q9" s="95">
        <f>MAX($B9:P9)</f>
        <v>44</v>
      </c>
      <c r="R9" s="95">
        <f>SUMIF('Juniper Leaf'!U:U,A9,'Juniper Leaf'!X:X)</f>
        <v>1</v>
      </c>
      <c r="S9" s="95">
        <f>MAX($B9:Q9)</f>
        <v>44</v>
      </c>
      <c r="T9" s="94">
        <f t="shared" si="0"/>
        <v>48</v>
      </c>
      <c r="U9" s="95">
        <f>INDEX('Juniper Leaf'!S:S,MATCH(A9,'Juniper Leaf'!A:A,0))</f>
        <v>44</v>
      </c>
    </row>
    <row r="10" spans="1:21" ht="14.95" x14ac:dyDescent="0.25">
      <c r="A10" s="96" t="s">
        <v>130</v>
      </c>
      <c r="B10" s="95">
        <f>_xlfn.MAXIFS('E9-2'!AC:AC,'E9-2'!AB:AB,$A10)</f>
        <v>0</v>
      </c>
      <c r="C10" s="95">
        <f>_xlfn.MAXIFS('E9-2'!AD:AD,'E9-2'!AB:AB,$A10)</f>
        <v>0</v>
      </c>
      <c r="D10" s="95">
        <f>MAX($B10:C10)</f>
        <v>0</v>
      </c>
      <c r="E10" s="95">
        <f>_xlfn.MAXIFS('E3-2'!M:M,'E3-2'!L:L,$A10)</f>
        <v>0</v>
      </c>
      <c r="F10" s="95">
        <f>_xlfn.MAXIFS('E5'!Q:Q,'E5'!P:P,$A10)</f>
        <v>6</v>
      </c>
      <c r="G10" s="95">
        <f>_xlfn.MAXIFS('E5'!R:R,'E5'!P:P,$A10)</f>
        <v>6</v>
      </c>
      <c r="H10" s="95">
        <f>MAX($B10:G10)</f>
        <v>6</v>
      </c>
      <c r="I10" s="95">
        <f>_xlfn.MAXIFS(ONT!P:P,ONT!O:O,$A10)</f>
        <v>36</v>
      </c>
      <c r="J10" s="95">
        <f>_xlfn.MAXIFS(ONT!Q:Q,ONT!O:O,$A10)</f>
        <v>38</v>
      </c>
      <c r="K10" s="95">
        <f>MAX($B10:J10)</f>
        <v>38</v>
      </c>
      <c r="L10" s="95">
        <f>_xlfn.MAXIFS('E7-2'!R:R,'E7-2'!Q:Q,$A10)</f>
        <v>0</v>
      </c>
      <c r="M10" s="95">
        <f>_xlfn.MAXIFS('E7-2'!S:S,'E7-2'!Q:Q,$A10)</f>
        <v>0</v>
      </c>
      <c r="N10" s="95">
        <f>MAX($B10:M10)</f>
        <v>38</v>
      </c>
      <c r="O10" s="95">
        <f>_xlfn.MAXIFS('Traffic Gen - Routers - Others'!N:N,'Traffic Gen - Routers - Others'!M:M,$A10)</f>
        <v>0</v>
      </c>
      <c r="P10" s="95">
        <f>_xlfn.MAXIFS('Traffic Gen - Routers - Others'!O:O,'Traffic Gen - Routers - Others'!M:M,$A10)</f>
        <v>0</v>
      </c>
      <c r="Q10" s="95">
        <f>MAX($B10:P10)</f>
        <v>38</v>
      </c>
      <c r="R10" s="95">
        <f>SUMIF('Juniper Leaf'!U:U,A10,'Juniper Leaf'!X:X)</f>
        <v>1</v>
      </c>
      <c r="S10" s="95">
        <f>MAX($B10:Q10)</f>
        <v>38</v>
      </c>
      <c r="T10" s="94">
        <f t="shared" si="0"/>
        <v>48</v>
      </c>
      <c r="U10" s="95">
        <f>INDEX('Juniper Leaf'!S:S,MATCH(A10,'Juniper Leaf'!A:A,0))</f>
        <v>38</v>
      </c>
    </row>
    <row r="11" spans="1:21" ht="14.95" x14ac:dyDescent="0.25">
      <c r="A11" s="96" t="s">
        <v>349</v>
      </c>
      <c r="B11" s="95">
        <f>_xlfn.MAXIFS('E9-2'!AC:AC,'E9-2'!AB:AB,$A11)</f>
        <v>0</v>
      </c>
      <c r="C11" s="95">
        <f>_xlfn.MAXIFS('E9-2'!AD:AD,'E9-2'!AB:AB,$A11)</f>
        <v>0</v>
      </c>
      <c r="D11" s="95">
        <f>MAX($B11:C11)</f>
        <v>0</v>
      </c>
      <c r="E11" s="95">
        <f>_xlfn.MAXIFS('E3-2'!M:M,'E3-2'!L:L,$A11)</f>
        <v>0</v>
      </c>
      <c r="F11" s="95">
        <f>_xlfn.MAXIFS('E5'!Q:Q,'E5'!P:P,$A11)</f>
        <v>0</v>
      </c>
      <c r="G11" s="95">
        <f>_xlfn.MAXIFS('E5'!R:R,'E5'!P:P,$A11)</f>
        <v>0</v>
      </c>
      <c r="H11" s="95">
        <f>MAX($B11:G11)</f>
        <v>0</v>
      </c>
      <c r="I11" s="95">
        <f>_xlfn.MAXIFS(ONT!P:P,ONT!O:O,$A11)</f>
        <v>0</v>
      </c>
      <c r="J11" s="95">
        <f>_xlfn.MAXIFS(ONT!Q:Q,ONT!O:O,$A11)</f>
        <v>0</v>
      </c>
      <c r="K11" s="95">
        <f>MAX($B11:J11)</f>
        <v>0</v>
      </c>
      <c r="L11" s="95">
        <f>_xlfn.MAXIFS('E7-2'!R:R,'E7-2'!Q:Q,$A11)</f>
        <v>3</v>
      </c>
      <c r="M11" s="95">
        <f>_xlfn.MAXIFS('E7-2'!S:S,'E7-2'!Q:Q,$A11)</f>
        <v>6</v>
      </c>
      <c r="N11" s="95">
        <f>MAX($B11:M11)</f>
        <v>6</v>
      </c>
      <c r="O11" s="95">
        <f>_xlfn.MAXIFS('Traffic Gen - Routers - Others'!N:N,'Traffic Gen - Routers - Others'!M:M,$A11)</f>
        <v>84</v>
      </c>
      <c r="P11" s="95">
        <f>_xlfn.MAXIFS('Traffic Gen - Routers - Others'!O:O,'Traffic Gen - Routers - Others'!M:M,$A11)</f>
        <v>93</v>
      </c>
      <c r="Q11" s="95">
        <f>MAX($B11:P11)</f>
        <v>93</v>
      </c>
      <c r="R11" s="95">
        <f>SUMIF('Juniper Leaf'!U:U,A11,'Juniper Leaf'!X:X)</f>
        <v>2</v>
      </c>
      <c r="S11" s="95">
        <f>MAX($B11:Q11)</f>
        <v>93</v>
      </c>
      <c r="T11" s="94">
        <f t="shared" si="0"/>
        <v>96</v>
      </c>
      <c r="U11" s="95">
        <f>INDEX('Juniper Leaf'!S:S,MATCH(A11,'Juniper Leaf'!A:A,0))</f>
        <v>93</v>
      </c>
    </row>
    <row r="12" spans="1:21" ht="14.95" x14ac:dyDescent="0.25">
      <c r="A12" s="96" t="s">
        <v>45</v>
      </c>
      <c r="B12" s="95">
        <f>_xlfn.MAXIFS('E9-2'!AC:AC,'E9-2'!AB:AB,$A12)</f>
        <v>4</v>
      </c>
      <c r="C12" s="95">
        <f>_xlfn.MAXIFS('E9-2'!AD:AD,'E9-2'!AB:AB,$A12)</f>
        <v>12</v>
      </c>
      <c r="D12" s="95">
        <f>MAX($B12:C12)</f>
        <v>12</v>
      </c>
      <c r="E12" s="95">
        <f>_xlfn.MAXIFS('E3-2'!M:M,'E3-2'!L:L,$A12)</f>
        <v>14</v>
      </c>
      <c r="F12" s="95">
        <f>_xlfn.MAXIFS('E5'!Q:Q,'E5'!P:P,$A12)</f>
        <v>14</v>
      </c>
      <c r="G12" s="95">
        <f>_xlfn.MAXIFS('E5'!R:R,'E5'!P:P,$A12)</f>
        <v>34</v>
      </c>
      <c r="H12" s="95">
        <f>MAX($B12:G12)</f>
        <v>34</v>
      </c>
      <c r="I12" s="95">
        <f>_xlfn.MAXIFS(ONT!P:P,ONT!O:O,$A12)</f>
        <v>0</v>
      </c>
      <c r="J12" s="95">
        <f>_xlfn.MAXIFS(ONT!Q:Q,ONT!O:O,$A12)</f>
        <v>0</v>
      </c>
      <c r="K12" s="95">
        <f>MAX($B12:J12)</f>
        <v>34</v>
      </c>
      <c r="L12" s="95">
        <f>_xlfn.MAXIFS('E7-2'!R:R,'E7-2'!Q:Q,$A12)</f>
        <v>0</v>
      </c>
      <c r="M12" s="95">
        <f>_xlfn.MAXIFS('E7-2'!S:S,'E7-2'!Q:Q,$A12)</f>
        <v>0</v>
      </c>
      <c r="N12" s="95">
        <f>MAX($B12:M12)</f>
        <v>34</v>
      </c>
      <c r="O12" s="95">
        <f>_xlfn.MAXIFS('Traffic Gen - Routers - Others'!N:N,'Traffic Gen - Routers - Others'!M:M,$A12)</f>
        <v>0</v>
      </c>
      <c r="P12" s="95">
        <f>_xlfn.MAXIFS('Traffic Gen - Routers - Others'!O:O,'Traffic Gen - Routers - Others'!M:M,$A12)</f>
        <v>0</v>
      </c>
      <c r="Q12" s="95">
        <f>MAX($B12:P12)</f>
        <v>34</v>
      </c>
      <c r="R12" s="95">
        <f>SUMIF('Juniper Leaf'!U:U,A12,'Juniper Leaf'!X:X)</f>
        <v>1</v>
      </c>
      <c r="S12" s="95">
        <f>MAX($B12:Q12)</f>
        <v>34</v>
      </c>
      <c r="T12" s="94">
        <f t="shared" si="0"/>
        <v>48</v>
      </c>
      <c r="U12" s="95">
        <f>INDEX('Juniper Leaf'!S:S,MATCH(A12,'Juniper Leaf'!A:A,0))</f>
        <v>34</v>
      </c>
    </row>
    <row r="13" spans="1:21" ht="14.95" x14ac:dyDescent="0.25">
      <c r="A13" s="96" t="s">
        <v>138</v>
      </c>
      <c r="B13" s="95">
        <f>_xlfn.MAXIFS('E9-2'!AC:AC,'E9-2'!AB:AB,$A13)</f>
        <v>0</v>
      </c>
      <c r="C13" s="95">
        <f>_xlfn.MAXIFS('E9-2'!AD:AD,'E9-2'!AB:AB,$A13)</f>
        <v>0</v>
      </c>
      <c r="D13" s="95">
        <f>MAX($B13:C13)</f>
        <v>0</v>
      </c>
      <c r="E13" s="95">
        <f>_xlfn.MAXIFS('E3-2'!M:M,'E3-2'!L:L,$A13)</f>
        <v>1</v>
      </c>
      <c r="F13" s="95">
        <f>_xlfn.MAXIFS('E5'!Q:Q,'E5'!P:P,$A13)</f>
        <v>11</v>
      </c>
      <c r="G13" s="95">
        <f>_xlfn.MAXIFS('E5'!R:R,'E5'!P:P,$A13)</f>
        <v>11</v>
      </c>
      <c r="H13" s="95">
        <f>MAX($B13:G13)</f>
        <v>11</v>
      </c>
      <c r="I13" s="95">
        <f>_xlfn.MAXIFS(ONT!P:P,ONT!O:O,$A13)</f>
        <v>44</v>
      </c>
      <c r="J13" s="95">
        <f>_xlfn.MAXIFS(ONT!Q:Q,ONT!O:O,$A13)</f>
        <v>44</v>
      </c>
      <c r="K13" s="95">
        <f>MAX($B13:J13)</f>
        <v>44</v>
      </c>
      <c r="L13" s="95">
        <f>_xlfn.MAXIFS('E7-2'!R:R,'E7-2'!Q:Q,$A13)</f>
        <v>0</v>
      </c>
      <c r="M13" s="95">
        <f>_xlfn.MAXIFS('E7-2'!S:S,'E7-2'!Q:Q,$A13)</f>
        <v>0</v>
      </c>
      <c r="N13" s="95">
        <f>MAX($B13:M13)</f>
        <v>44</v>
      </c>
      <c r="O13" s="95">
        <f>_xlfn.MAXIFS('Traffic Gen - Routers - Others'!N:N,'Traffic Gen - Routers - Others'!M:M,$A13)</f>
        <v>0</v>
      </c>
      <c r="P13" s="95">
        <f>_xlfn.MAXIFS('Traffic Gen - Routers - Others'!O:O,'Traffic Gen - Routers - Others'!M:M,$A13)</f>
        <v>0</v>
      </c>
      <c r="Q13" s="95">
        <f>MAX($B13:P13)</f>
        <v>44</v>
      </c>
      <c r="R13" s="95">
        <f>SUMIF('Juniper Leaf'!U:U,A13,'Juniper Leaf'!X:X)</f>
        <v>1</v>
      </c>
      <c r="S13" s="95">
        <f>MAX($B13:Q13)</f>
        <v>44</v>
      </c>
      <c r="T13" s="94">
        <f t="shared" si="0"/>
        <v>48</v>
      </c>
      <c r="U13" s="95">
        <f>INDEX('Juniper Leaf'!S:S,MATCH(A13,'Juniper Leaf'!A:A,0))</f>
        <v>44</v>
      </c>
    </row>
    <row r="14" spans="1:21" ht="14.95" x14ac:dyDescent="0.25">
      <c r="A14" s="96" t="s">
        <v>141</v>
      </c>
      <c r="B14" s="95">
        <f>_xlfn.MAXIFS('E9-2'!AC:AC,'E9-2'!AB:AB,$A14)</f>
        <v>0</v>
      </c>
      <c r="C14" s="95">
        <f>_xlfn.MAXIFS('E9-2'!AD:AD,'E9-2'!AB:AB,$A14)</f>
        <v>0</v>
      </c>
      <c r="D14" s="95">
        <f>MAX($B14:C14)</f>
        <v>0</v>
      </c>
      <c r="E14" s="95">
        <f>_xlfn.MAXIFS('E3-2'!M:M,'E3-2'!L:L,$A14)</f>
        <v>0</v>
      </c>
      <c r="F14" s="95">
        <f>_xlfn.MAXIFS('E5'!Q:Q,'E5'!P:P,$A14)</f>
        <v>6</v>
      </c>
      <c r="G14" s="95">
        <f>_xlfn.MAXIFS('E5'!R:R,'E5'!P:P,$A14)</f>
        <v>6</v>
      </c>
      <c r="H14" s="95">
        <f>MAX($B14:G14)</f>
        <v>6</v>
      </c>
      <c r="I14" s="95">
        <f>_xlfn.MAXIFS(ONT!P:P,ONT!O:O,$A14)</f>
        <v>39</v>
      </c>
      <c r="J14" s="95">
        <f>_xlfn.MAXIFS(ONT!Q:Q,ONT!O:O,$A14)</f>
        <v>39</v>
      </c>
      <c r="K14" s="95">
        <f>MAX($B14:J14)</f>
        <v>39</v>
      </c>
      <c r="L14" s="95">
        <f>_xlfn.MAXIFS('E7-2'!R:R,'E7-2'!Q:Q,$A14)</f>
        <v>0</v>
      </c>
      <c r="M14" s="95">
        <f>_xlfn.MAXIFS('E7-2'!S:S,'E7-2'!Q:Q,$A14)</f>
        <v>0</v>
      </c>
      <c r="N14" s="95">
        <f>MAX($B14:M14)</f>
        <v>39</v>
      </c>
      <c r="O14" s="95">
        <f>_xlfn.MAXIFS('Traffic Gen - Routers - Others'!N:N,'Traffic Gen - Routers - Others'!M:M,$A14)</f>
        <v>0</v>
      </c>
      <c r="P14" s="95">
        <f>_xlfn.MAXIFS('Traffic Gen - Routers - Others'!O:O,'Traffic Gen - Routers - Others'!M:M,$A14)</f>
        <v>0</v>
      </c>
      <c r="Q14" s="95">
        <f>MAX($B14:P14)</f>
        <v>39</v>
      </c>
      <c r="R14" s="95">
        <f>SUMIF('Juniper Leaf'!U:U,A14,'Juniper Leaf'!X:X)</f>
        <v>1</v>
      </c>
      <c r="S14" s="95">
        <f>MAX($B14:Q14)</f>
        <v>39</v>
      </c>
      <c r="T14" s="94">
        <f t="shared" si="0"/>
        <v>48</v>
      </c>
      <c r="U14" s="95">
        <f>INDEX('Juniper Leaf'!S:S,MATCH(A14,'Juniper Leaf'!A:A,0))</f>
        <v>39</v>
      </c>
    </row>
    <row r="15" spans="1:21" ht="14.95" x14ac:dyDescent="0.25">
      <c r="A15" s="96" t="s">
        <v>48</v>
      </c>
      <c r="B15" s="95">
        <f>_xlfn.MAXIFS('E9-2'!AC:AC,'E9-2'!AB:AB,$A15)</f>
        <v>4</v>
      </c>
      <c r="C15" s="95">
        <f>_xlfn.MAXIFS('E9-2'!AD:AD,'E9-2'!AB:AB,$A15)</f>
        <v>12</v>
      </c>
      <c r="D15" s="95">
        <f>MAX($B15:C15)</f>
        <v>12</v>
      </c>
      <c r="E15" s="95">
        <f>_xlfn.MAXIFS('E3-2'!M:M,'E3-2'!L:L,$A15)</f>
        <v>14</v>
      </c>
      <c r="F15" s="95">
        <f>_xlfn.MAXIFS('E5'!Q:Q,'E5'!P:P,$A15)</f>
        <v>14</v>
      </c>
      <c r="G15" s="95">
        <f>_xlfn.MAXIFS('E5'!R:R,'E5'!P:P,$A15)</f>
        <v>34</v>
      </c>
      <c r="H15" s="95">
        <f>MAX($B15:G15)</f>
        <v>34</v>
      </c>
      <c r="I15" s="95">
        <f>_xlfn.MAXIFS(ONT!P:P,ONT!O:O,$A15)</f>
        <v>0</v>
      </c>
      <c r="J15" s="95">
        <f>_xlfn.MAXIFS(ONT!Q:Q,ONT!O:O,$A15)</f>
        <v>0</v>
      </c>
      <c r="K15" s="95">
        <f>MAX($B15:J15)</f>
        <v>34</v>
      </c>
      <c r="L15" s="95">
        <f>_xlfn.MAXIFS('E7-2'!R:R,'E7-2'!Q:Q,$A15)</f>
        <v>0</v>
      </c>
      <c r="M15" s="95">
        <f>_xlfn.MAXIFS('E7-2'!S:S,'E7-2'!Q:Q,$A15)</f>
        <v>0</v>
      </c>
      <c r="N15" s="95">
        <f>MAX($B15:M15)</f>
        <v>34</v>
      </c>
      <c r="O15" s="95">
        <f>_xlfn.MAXIFS('Traffic Gen - Routers - Others'!N:N,'Traffic Gen - Routers - Others'!M:M,$A15)</f>
        <v>0</v>
      </c>
      <c r="P15" s="95">
        <f>_xlfn.MAXIFS('Traffic Gen - Routers - Others'!O:O,'Traffic Gen - Routers - Others'!M:M,$A15)</f>
        <v>0</v>
      </c>
      <c r="Q15" s="95">
        <f>MAX($B15:P15)</f>
        <v>34</v>
      </c>
      <c r="R15" s="95">
        <f>SUMIF('Juniper Leaf'!U:U,A15,'Juniper Leaf'!X:X)</f>
        <v>1</v>
      </c>
      <c r="S15" s="95">
        <f>MAX($B15:Q15)</f>
        <v>34</v>
      </c>
      <c r="T15" s="94">
        <f t="shared" si="0"/>
        <v>48</v>
      </c>
      <c r="U15" s="95">
        <f>INDEX('Juniper Leaf'!S:S,MATCH(A15,'Juniper Leaf'!A:A,0))</f>
        <v>34</v>
      </c>
    </row>
    <row r="16" spans="1:21" ht="14.95" x14ac:dyDescent="0.25">
      <c r="A16" s="96" t="s">
        <v>148</v>
      </c>
      <c r="B16" s="95">
        <f>_xlfn.MAXIFS('E9-2'!AC:AC,'E9-2'!AB:AB,$A16)</f>
        <v>0</v>
      </c>
      <c r="C16" s="95">
        <f>_xlfn.MAXIFS('E9-2'!AD:AD,'E9-2'!AB:AB,$A16)</f>
        <v>0</v>
      </c>
      <c r="D16" s="95">
        <f>MAX($B16:C16)</f>
        <v>0</v>
      </c>
      <c r="E16" s="95">
        <f>_xlfn.MAXIFS('E3-2'!M:M,'E3-2'!L:L,$A16)</f>
        <v>1</v>
      </c>
      <c r="F16" s="95">
        <f>_xlfn.MAXIFS('E5'!Q:Q,'E5'!P:P,$A16)</f>
        <v>11</v>
      </c>
      <c r="G16" s="95">
        <f>_xlfn.MAXIFS('E5'!R:R,'E5'!P:P,$A16)</f>
        <v>11</v>
      </c>
      <c r="H16" s="95">
        <f>MAX($B16:G16)</f>
        <v>11</v>
      </c>
      <c r="I16" s="95">
        <f>_xlfn.MAXIFS(ONT!P:P,ONT!O:O,$A16)</f>
        <v>44</v>
      </c>
      <c r="J16" s="95">
        <f>_xlfn.MAXIFS(ONT!Q:Q,ONT!O:O,$A16)</f>
        <v>44</v>
      </c>
      <c r="K16" s="95">
        <f>MAX($B16:J16)</f>
        <v>44</v>
      </c>
      <c r="L16" s="95">
        <f>_xlfn.MAXIFS('E7-2'!R:R,'E7-2'!Q:Q,$A16)</f>
        <v>0</v>
      </c>
      <c r="M16" s="95">
        <f>_xlfn.MAXIFS('E7-2'!S:S,'E7-2'!Q:Q,$A16)</f>
        <v>0</v>
      </c>
      <c r="N16" s="95">
        <f>MAX($B16:M16)</f>
        <v>44</v>
      </c>
      <c r="O16" s="95">
        <f>_xlfn.MAXIFS('Traffic Gen - Routers - Others'!N:N,'Traffic Gen - Routers - Others'!M:M,$A16)</f>
        <v>0</v>
      </c>
      <c r="P16" s="95">
        <f>_xlfn.MAXIFS('Traffic Gen - Routers - Others'!O:O,'Traffic Gen - Routers - Others'!M:M,$A16)</f>
        <v>0</v>
      </c>
      <c r="Q16" s="95">
        <f>MAX($B16:P16)</f>
        <v>44</v>
      </c>
      <c r="R16" s="95">
        <f>SUMIF('Juniper Leaf'!U:U,A16,'Juniper Leaf'!X:X)</f>
        <v>1</v>
      </c>
      <c r="S16" s="109">
        <f>MAX($B16:Q16)</f>
        <v>44</v>
      </c>
      <c r="T16" s="110">
        <f t="shared" si="0"/>
        <v>48</v>
      </c>
      <c r="U16" s="111">
        <f>INDEX('Juniper Leaf'!S:S,MATCH(A16,'Juniper Leaf'!A:A,0))</f>
        <v>51</v>
      </c>
    </row>
    <row r="17" spans="1:21" ht="14.95" x14ac:dyDescent="0.25">
      <c r="A17" s="96" t="s">
        <v>149</v>
      </c>
      <c r="B17" s="95">
        <f>_xlfn.MAXIFS('E9-2'!AC:AC,'E9-2'!AB:AB,$A17)</f>
        <v>0</v>
      </c>
      <c r="C17" s="95">
        <f>_xlfn.MAXIFS('E9-2'!AD:AD,'E9-2'!AB:AB,$A17)</f>
        <v>0</v>
      </c>
      <c r="D17" s="95">
        <f>MAX($B17:C17)</f>
        <v>0</v>
      </c>
      <c r="E17" s="95">
        <f>_xlfn.MAXIFS('E3-2'!M:M,'E3-2'!L:L,$A17)</f>
        <v>0</v>
      </c>
      <c r="F17" s="95">
        <f>_xlfn.MAXIFS('E5'!Q:Q,'E5'!P:P,$A17)</f>
        <v>6</v>
      </c>
      <c r="G17" s="95">
        <f>_xlfn.MAXIFS('E5'!R:R,'E5'!P:P,$A17)</f>
        <v>6</v>
      </c>
      <c r="H17" s="95">
        <f>MAX($B17:G17)</f>
        <v>6</v>
      </c>
      <c r="I17" s="95">
        <f>_xlfn.MAXIFS(ONT!P:P,ONT!O:O,$A17)</f>
        <v>44</v>
      </c>
      <c r="J17" s="95">
        <f>_xlfn.MAXIFS(ONT!Q:Q,ONT!O:O,$A17)</f>
        <v>45</v>
      </c>
      <c r="K17" s="95">
        <f>MAX($B17:J17)</f>
        <v>45</v>
      </c>
      <c r="L17" s="95">
        <f>_xlfn.MAXIFS('E7-2'!R:R,'E7-2'!Q:Q,$A17)</f>
        <v>0</v>
      </c>
      <c r="M17" s="95">
        <f>_xlfn.MAXIFS('E7-2'!S:S,'E7-2'!Q:Q,$A17)</f>
        <v>0</v>
      </c>
      <c r="N17" s="95">
        <f>MAX($B17:M17)</f>
        <v>45</v>
      </c>
      <c r="O17" s="95">
        <f>_xlfn.MAXIFS('Traffic Gen - Routers - Others'!N:N,'Traffic Gen - Routers - Others'!M:M,$A17)</f>
        <v>0</v>
      </c>
      <c r="P17" s="95">
        <f>_xlfn.MAXIFS('Traffic Gen - Routers - Others'!O:O,'Traffic Gen - Routers - Others'!M:M,$A17)</f>
        <v>0</v>
      </c>
      <c r="Q17" s="95">
        <f>MAX($B17:P17)</f>
        <v>45</v>
      </c>
      <c r="R17" s="95">
        <f>SUMIF('Juniper Leaf'!U:U,A17,'Juniper Leaf'!X:X)</f>
        <v>1</v>
      </c>
      <c r="S17" s="115">
        <f>MAX($B17:Q17)</f>
        <v>45</v>
      </c>
      <c r="T17" s="116">
        <f t="shared" si="0"/>
        <v>48</v>
      </c>
      <c r="U17" s="117">
        <f>INDEX('Juniper Leaf'!S:S,MATCH(A17,'Juniper Leaf'!A:A,0))</f>
        <v>38</v>
      </c>
    </row>
    <row r="18" spans="1:21" ht="14.95" x14ac:dyDescent="0.25">
      <c r="A18" s="96" t="s">
        <v>49</v>
      </c>
      <c r="B18" s="95">
        <f>_xlfn.MAXIFS('E9-2'!AC:AC,'E9-2'!AB:AB,$A18)</f>
        <v>4</v>
      </c>
      <c r="C18" s="95">
        <f>_xlfn.MAXIFS('E9-2'!AD:AD,'E9-2'!AB:AB,$A18)</f>
        <v>17</v>
      </c>
      <c r="D18" s="95">
        <f>MAX($B18:C18)</f>
        <v>17</v>
      </c>
      <c r="E18" s="95">
        <f>_xlfn.MAXIFS('E3-2'!M:M,'E3-2'!L:L,$A18)</f>
        <v>19</v>
      </c>
      <c r="F18" s="95">
        <f>_xlfn.MAXIFS('E5'!Q:Q,'E5'!P:P,$A18)</f>
        <v>19</v>
      </c>
      <c r="G18" s="95">
        <f>_xlfn.MAXIFS('E5'!R:R,'E5'!P:P,$A18)</f>
        <v>39</v>
      </c>
      <c r="H18" s="95">
        <f>MAX($B18:G18)</f>
        <v>39</v>
      </c>
      <c r="I18" s="95">
        <f>_xlfn.MAXIFS(ONT!P:P,ONT!O:O,$A18)</f>
        <v>40</v>
      </c>
      <c r="J18" s="95">
        <f>_xlfn.MAXIFS(ONT!Q:Q,ONT!O:O,$A18)</f>
        <v>44</v>
      </c>
      <c r="K18" s="95">
        <f>MAX($B18:J18)</f>
        <v>44</v>
      </c>
      <c r="L18" s="95">
        <f>_xlfn.MAXIFS('E7-2'!R:R,'E7-2'!Q:Q,$A18)</f>
        <v>0</v>
      </c>
      <c r="M18" s="95">
        <f>_xlfn.MAXIFS('E7-2'!S:S,'E7-2'!Q:Q,$A18)</f>
        <v>0</v>
      </c>
      <c r="N18" s="95">
        <f>MAX($B18:M18)</f>
        <v>44</v>
      </c>
      <c r="O18" s="95">
        <f>_xlfn.MAXIFS('Traffic Gen - Routers - Others'!N:N,'Traffic Gen - Routers - Others'!M:M,$A18)</f>
        <v>0</v>
      </c>
      <c r="P18" s="95">
        <f>_xlfn.MAXIFS('Traffic Gen - Routers - Others'!O:O,'Traffic Gen - Routers - Others'!M:M,$A18)</f>
        <v>0</v>
      </c>
      <c r="Q18" s="95">
        <f>MAX($B18:P18)</f>
        <v>44</v>
      </c>
      <c r="R18" s="95">
        <f>SUMIF('Juniper Leaf'!U:U,A18,'Juniper Leaf'!X:X)</f>
        <v>1</v>
      </c>
      <c r="S18" s="109">
        <f>MAX($B18:Q18)</f>
        <v>44</v>
      </c>
      <c r="T18" s="110">
        <f t="shared" si="0"/>
        <v>48</v>
      </c>
      <c r="U18" s="111">
        <f>INDEX('Juniper Leaf'!S:S,MATCH(A18,'Juniper Leaf'!A:A,0))</f>
        <v>39</v>
      </c>
    </row>
    <row r="19" spans="1:21" ht="14.95" x14ac:dyDescent="0.25">
      <c r="A19" s="96" t="s">
        <v>152</v>
      </c>
      <c r="B19" s="95">
        <f>_xlfn.MAXIFS('E9-2'!AC:AC,'E9-2'!AB:AB,$A19)</f>
        <v>0</v>
      </c>
      <c r="C19" s="95">
        <f>_xlfn.MAXIFS('E9-2'!AD:AD,'E9-2'!AB:AB,$A19)</f>
        <v>0</v>
      </c>
      <c r="D19" s="95">
        <f>MAX($B19:C19)</f>
        <v>0</v>
      </c>
      <c r="E19" s="95">
        <f>_xlfn.MAXIFS('E3-2'!M:M,'E3-2'!L:L,$A19)</f>
        <v>1</v>
      </c>
      <c r="F19" s="95">
        <f>_xlfn.MAXIFS('E5'!Q:Q,'E5'!P:P,$A19)</f>
        <v>11</v>
      </c>
      <c r="G19" s="95">
        <f>_xlfn.MAXIFS('E5'!R:R,'E5'!P:P,$A19)</f>
        <v>11</v>
      </c>
      <c r="H19" s="95">
        <f>MAX($B19:G19)</f>
        <v>11</v>
      </c>
      <c r="I19" s="95">
        <f>_xlfn.MAXIFS(ONT!P:P,ONT!O:O,$A19)</f>
        <v>46</v>
      </c>
      <c r="J19" s="95">
        <f>_xlfn.MAXIFS(ONT!Q:Q,ONT!O:O,$A19)</f>
        <v>47</v>
      </c>
      <c r="K19" s="95">
        <f>MAX($B19:J19)</f>
        <v>47</v>
      </c>
      <c r="L19" s="95">
        <f>_xlfn.MAXIFS('E7-2'!R:R,'E7-2'!Q:Q,$A19)</f>
        <v>0</v>
      </c>
      <c r="M19" s="95">
        <f>_xlfn.MAXIFS('E7-2'!S:S,'E7-2'!Q:Q,$A19)</f>
        <v>0</v>
      </c>
      <c r="N19" s="95">
        <f>MAX($B19:M19)</f>
        <v>47</v>
      </c>
      <c r="O19" s="95">
        <f>_xlfn.MAXIFS('Traffic Gen - Routers - Others'!N:N,'Traffic Gen - Routers - Others'!M:M,$A19)</f>
        <v>0</v>
      </c>
      <c r="P19" s="95">
        <f>_xlfn.MAXIFS('Traffic Gen - Routers - Others'!O:O,'Traffic Gen - Routers - Others'!M:M,$A19)</f>
        <v>0</v>
      </c>
      <c r="Q19" s="95">
        <f>MAX($B19:P19)</f>
        <v>47</v>
      </c>
      <c r="R19" s="95">
        <f>SUMIF('Juniper Leaf'!U:U,A19,'Juniper Leaf'!X:X)</f>
        <v>1</v>
      </c>
      <c r="S19" s="115">
        <f>MAX($B19:Q19)</f>
        <v>47</v>
      </c>
      <c r="T19" s="116">
        <f t="shared" si="0"/>
        <v>48</v>
      </c>
      <c r="U19" s="117">
        <f>INDEX('Juniper Leaf'!S:S,MATCH(A19,'Juniper Leaf'!A:A,0))</f>
        <v>52</v>
      </c>
    </row>
    <row r="20" spans="1:21" ht="14.95" x14ac:dyDescent="0.25">
      <c r="A20" s="94" t="s">
        <v>154</v>
      </c>
      <c r="B20" s="95">
        <f>_xlfn.MAXIFS('E9-2'!AC:AC,'E9-2'!AB:AB,$A20)</f>
        <v>0</v>
      </c>
      <c r="C20" s="95">
        <f>_xlfn.MAXIFS('E9-2'!AD:AD,'E9-2'!AB:AB,$A20)</f>
        <v>0</v>
      </c>
      <c r="D20" s="95">
        <f>MAX($B20:C20)</f>
        <v>0</v>
      </c>
      <c r="E20" s="95">
        <f>_xlfn.MAXIFS('E3-2'!M:M,'E3-2'!L:L,$A20)</f>
        <v>0</v>
      </c>
      <c r="F20" s="95">
        <f>_xlfn.MAXIFS('E5'!Q:Q,'E5'!P:P,$A20)</f>
        <v>6</v>
      </c>
      <c r="G20" s="95">
        <f>_xlfn.MAXIFS('E5'!R:R,'E5'!P:P,$A20)</f>
        <v>6</v>
      </c>
      <c r="H20" s="95">
        <f>MAX($B20:G20)</f>
        <v>6</v>
      </c>
      <c r="I20" s="95">
        <f>_xlfn.MAXIFS(ONT!P:P,ONT!O:O,$A20)</f>
        <v>29</v>
      </c>
      <c r="J20" s="95">
        <f>_xlfn.MAXIFS(ONT!Q:Q,ONT!O:O,$A20)</f>
        <v>42</v>
      </c>
      <c r="K20" s="95">
        <f>MAX($B20:J20)</f>
        <v>42</v>
      </c>
      <c r="L20" s="95">
        <f>_xlfn.MAXIFS('E7-2'!R:R,'E7-2'!Q:Q,$A20)</f>
        <v>0</v>
      </c>
      <c r="M20" s="95">
        <f>_xlfn.MAXIFS('E7-2'!S:S,'E7-2'!Q:Q,$A20)</f>
        <v>0</v>
      </c>
      <c r="N20" s="95">
        <f>MAX($B20:M20)</f>
        <v>42</v>
      </c>
      <c r="O20" s="95">
        <f>_xlfn.MAXIFS('Traffic Gen - Routers - Others'!N:N,'Traffic Gen - Routers - Others'!M:M,$A20)</f>
        <v>0</v>
      </c>
      <c r="P20" s="95">
        <f>_xlfn.MAXIFS('Traffic Gen - Routers - Others'!O:O,'Traffic Gen - Routers - Others'!M:M,$A20)</f>
        <v>0</v>
      </c>
      <c r="Q20" s="95">
        <f>MAX($B20:P20)</f>
        <v>42</v>
      </c>
      <c r="R20" s="95">
        <f>SUMIF('Juniper Leaf'!U:U,A20,'Juniper Leaf'!X:X)</f>
        <v>1</v>
      </c>
      <c r="S20" s="95">
        <f>MAX($B20:Q20)</f>
        <v>42</v>
      </c>
      <c r="T20" s="94">
        <f t="shared" si="0"/>
        <v>48</v>
      </c>
      <c r="U20" s="95">
        <f>INDEX('Juniper Leaf'!S:S,MATCH(A20,'Juniper Leaf'!A:A,0))</f>
        <v>42</v>
      </c>
    </row>
    <row r="21" spans="1:21" ht="14.95" x14ac:dyDescent="0.25">
      <c r="A21" s="94" t="s">
        <v>350</v>
      </c>
      <c r="B21" s="95">
        <f>_xlfn.MAXIFS('E9-2'!AC:AC,'E9-2'!AB:AB,$A21)</f>
        <v>0</v>
      </c>
      <c r="C21" s="95">
        <f>_xlfn.MAXIFS('E9-2'!AD:AD,'E9-2'!AB:AB,$A21)</f>
        <v>0</v>
      </c>
      <c r="D21" s="95">
        <f>MAX($B21:C21)</f>
        <v>0</v>
      </c>
      <c r="E21" s="95">
        <f>_xlfn.MAXIFS('E3-2'!M:M,'E3-2'!L:L,$A21)</f>
        <v>0</v>
      </c>
      <c r="F21" s="95">
        <f>_xlfn.MAXIFS('E5'!Q:Q,'E5'!P:P,$A21)</f>
        <v>0</v>
      </c>
      <c r="G21" s="95">
        <f>_xlfn.MAXIFS('E5'!R:R,'E5'!P:P,$A21)</f>
        <v>0</v>
      </c>
      <c r="H21" s="95">
        <f>MAX($B21:G21)</f>
        <v>0</v>
      </c>
      <c r="I21" s="95">
        <f>_xlfn.MAXIFS(ONT!P:P,ONT!O:O,$A21)</f>
        <v>0</v>
      </c>
      <c r="J21" s="95">
        <f>_xlfn.MAXIFS(ONT!Q:Q,ONT!O:O,$A21)</f>
        <v>0</v>
      </c>
      <c r="K21" s="95">
        <f>MAX($B21:J21)</f>
        <v>0</v>
      </c>
      <c r="L21" s="95">
        <f>_xlfn.MAXIFS('E7-2'!R:R,'E7-2'!Q:Q,$A21)</f>
        <v>3</v>
      </c>
      <c r="M21" s="95">
        <f>_xlfn.MAXIFS('E7-2'!S:S,'E7-2'!Q:Q,$A21)</f>
        <v>6</v>
      </c>
      <c r="N21" s="95">
        <f>MAX($B21:M21)</f>
        <v>6</v>
      </c>
      <c r="O21" s="95">
        <f>_xlfn.MAXIFS('Traffic Gen - Routers - Others'!N:N,'Traffic Gen - Routers - Others'!M:M,$A21)</f>
        <v>60</v>
      </c>
      <c r="P21" s="95">
        <f>_xlfn.MAXIFS('Traffic Gen - Routers - Others'!O:O,'Traffic Gen - Routers - Others'!M:M,$A21)</f>
        <v>110</v>
      </c>
      <c r="Q21" s="95">
        <f>MAX($B21:P21)</f>
        <v>110</v>
      </c>
      <c r="R21" s="95">
        <f>SUMIF('Juniper Leaf'!U:U,A21,'Juniper Leaf'!X:X)</f>
        <v>3</v>
      </c>
      <c r="S21" s="95">
        <f>MAX($B21:Q21)</f>
        <v>110</v>
      </c>
      <c r="T21" s="94">
        <f t="shared" si="0"/>
        <v>144</v>
      </c>
      <c r="U21" s="95">
        <f>INDEX('Juniper Leaf'!S:S,MATCH(A21,'Juniper Leaf'!A:A,0))</f>
        <v>110</v>
      </c>
    </row>
    <row r="22" spans="1:21" ht="14.95" x14ac:dyDescent="0.25">
      <c r="A22" s="94" t="s">
        <v>50</v>
      </c>
      <c r="B22" s="95">
        <f>_xlfn.MAXIFS('E9-2'!AC:AC,'E9-2'!AB:AB,$A22)</f>
        <v>0</v>
      </c>
      <c r="C22" s="95">
        <f>_xlfn.MAXIFS('E9-2'!AD:AD,'E9-2'!AB:AB,$A22)</f>
        <v>18</v>
      </c>
      <c r="D22" s="95">
        <f>MAX($B22:C22)</f>
        <v>18</v>
      </c>
      <c r="E22" s="95">
        <f>_xlfn.MAXIFS('E3-2'!M:M,'E3-2'!L:L,$A22)</f>
        <v>20</v>
      </c>
      <c r="F22" s="95">
        <f>_xlfn.MAXIFS('E5'!Q:Q,'E5'!P:P,$A22)</f>
        <v>20</v>
      </c>
      <c r="G22" s="95">
        <f>_xlfn.MAXIFS('E5'!R:R,'E5'!P:P,$A22)</f>
        <v>40</v>
      </c>
      <c r="H22" s="95">
        <f>MAX($B22:G22)</f>
        <v>40</v>
      </c>
      <c r="I22" s="95">
        <f>_xlfn.MAXIFS(ONT!P:P,ONT!O:O,$A22)</f>
        <v>0</v>
      </c>
      <c r="J22" s="95">
        <f>_xlfn.MAXIFS(ONT!Q:Q,ONT!O:O,$A22)</f>
        <v>0</v>
      </c>
      <c r="K22" s="95">
        <f>MAX($B22:J22)</f>
        <v>40</v>
      </c>
      <c r="L22" s="95">
        <f>_xlfn.MAXIFS('E7-2'!R:R,'E7-2'!Q:Q,$A22)</f>
        <v>0</v>
      </c>
      <c r="M22" s="95">
        <f>_xlfn.MAXIFS('E7-2'!S:S,'E7-2'!Q:Q,$A22)</f>
        <v>0</v>
      </c>
      <c r="N22" s="95">
        <f>MAX($B22:M22)</f>
        <v>40</v>
      </c>
      <c r="O22" s="95">
        <f>_xlfn.MAXIFS('Traffic Gen - Routers - Others'!N:N,'Traffic Gen - Routers - Others'!M:M,$A22)</f>
        <v>0</v>
      </c>
      <c r="P22" s="95">
        <f>_xlfn.MAXIFS('Traffic Gen - Routers - Others'!O:O,'Traffic Gen - Routers - Others'!M:M,$A22)</f>
        <v>0</v>
      </c>
      <c r="Q22" s="95">
        <f>MAX($B22:P22)</f>
        <v>40</v>
      </c>
      <c r="R22" s="95">
        <f>SUMIF('Juniper Leaf'!U:U,A22,'Juniper Leaf'!X:X)</f>
        <v>1</v>
      </c>
      <c r="S22" s="95">
        <f>MAX($B22:Q22)</f>
        <v>40</v>
      </c>
      <c r="T22" s="94">
        <f t="shared" si="0"/>
        <v>48</v>
      </c>
      <c r="U22" s="95">
        <f>INDEX('Juniper Leaf'!S:S,MATCH(A22,'Juniper Leaf'!A:A,0))</f>
        <v>40</v>
      </c>
    </row>
    <row r="23" spans="1:21" ht="14.95" x14ac:dyDescent="0.25">
      <c r="A23" s="94" t="s">
        <v>160</v>
      </c>
      <c r="B23" s="95">
        <f>_xlfn.MAXIFS('E9-2'!AC:AC,'E9-2'!AB:AB,$A23)</f>
        <v>0</v>
      </c>
      <c r="C23" s="95">
        <f>_xlfn.MAXIFS('E9-2'!AD:AD,'E9-2'!AB:AB,$A23)</f>
        <v>0</v>
      </c>
      <c r="D23" s="95">
        <f>MAX($B23:C23)</f>
        <v>0</v>
      </c>
      <c r="E23" s="95">
        <f>_xlfn.MAXIFS('E3-2'!M:M,'E3-2'!L:L,$A23)</f>
        <v>1</v>
      </c>
      <c r="F23" s="95">
        <f>_xlfn.MAXIFS('E5'!Q:Q,'E5'!P:P,$A23)</f>
        <v>11</v>
      </c>
      <c r="G23" s="95">
        <f>_xlfn.MAXIFS('E5'!R:R,'E5'!P:P,$A23)</f>
        <v>11</v>
      </c>
      <c r="H23" s="95">
        <f>MAX($B23:G23)</f>
        <v>11</v>
      </c>
      <c r="I23" s="95">
        <f>_xlfn.MAXIFS(ONT!P:P,ONT!O:O,$A23)</f>
        <v>28</v>
      </c>
      <c r="J23" s="95">
        <f>_xlfn.MAXIFS(ONT!Q:Q,ONT!O:O,$A23)</f>
        <v>34</v>
      </c>
      <c r="K23" s="95">
        <f>MAX($B23:J23)</f>
        <v>34</v>
      </c>
      <c r="L23" s="95">
        <f>_xlfn.MAXIFS('E7-2'!R:R,'E7-2'!Q:Q,$A23)</f>
        <v>0</v>
      </c>
      <c r="M23" s="95">
        <f>_xlfn.MAXIFS('E7-2'!S:S,'E7-2'!Q:Q,$A23)</f>
        <v>0</v>
      </c>
      <c r="N23" s="95">
        <f>MAX($B23:M23)</f>
        <v>34</v>
      </c>
      <c r="O23" s="95">
        <f>_xlfn.MAXIFS('Traffic Gen - Routers - Others'!N:N,'Traffic Gen - Routers - Others'!M:M,$A23)</f>
        <v>0</v>
      </c>
      <c r="P23" s="95">
        <f>_xlfn.MAXIFS('Traffic Gen - Routers - Others'!O:O,'Traffic Gen - Routers - Others'!M:M,$A23)</f>
        <v>0</v>
      </c>
      <c r="Q23" s="95">
        <f>MAX($B23:P23)</f>
        <v>34</v>
      </c>
      <c r="R23" s="95">
        <f>SUMIF('Juniper Leaf'!U:U,A23,'Juniper Leaf'!X:X)</f>
        <v>1</v>
      </c>
      <c r="S23" s="95">
        <f>MAX($B23:Q23)</f>
        <v>34</v>
      </c>
      <c r="T23" s="94">
        <f t="shared" si="0"/>
        <v>48</v>
      </c>
      <c r="U23" s="95">
        <f>INDEX('Juniper Leaf'!S:S,MATCH(A23,'Juniper Leaf'!A:A,0))</f>
        <v>34</v>
      </c>
    </row>
    <row r="24" spans="1:21" ht="14.95" x14ac:dyDescent="0.25">
      <c r="A24" s="94" t="s">
        <v>161</v>
      </c>
      <c r="B24" s="95">
        <f>_xlfn.MAXIFS('E9-2'!AC:AC,'E9-2'!AB:AB,$A24)</f>
        <v>0</v>
      </c>
      <c r="C24" s="95">
        <f>_xlfn.MAXIFS('E9-2'!AD:AD,'E9-2'!AB:AB,$A24)</f>
        <v>0</v>
      </c>
      <c r="D24" s="95">
        <f>MAX($B24:C24)</f>
        <v>0</v>
      </c>
      <c r="E24" s="95">
        <f>_xlfn.MAXIFS('E3-2'!M:M,'E3-2'!L:L,$A24)</f>
        <v>0</v>
      </c>
      <c r="F24" s="95">
        <f>_xlfn.MAXIFS('E5'!Q:Q,'E5'!P:P,$A24)</f>
        <v>6</v>
      </c>
      <c r="G24" s="95">
        <f>_xlfn.MAXIFS('E5'!R:R,'E5'!P:P,$A24)</f>
        <v>6</v>
      </c>
      <c r="H24" s="95">
        <f>MAX($B24:G24)</f>
        <v>6</v>
      </c>
      <c r="I24" s="95">
        <f>_xlfn.MAXIFS(ONT!P:P,ONT!O:O,$A24)</f>
        <v>31</v>
      </c>
      <c r="J24" s="95">
        <f>_xlfn.MAXIFS(ONT!Q:Q,ONT!O:O,$A24)</f>
        <v>31</v>
      </c>
      <c r="K24" s="95">
        <f>MAX($B24:J24)</f>
        <v>31</v>
      </c>
      <c r="L24" s="95">
        <f>_xlfn.MAXIFS('E7-2'!R:R,'E7-2'!Q:Q,$A24)</f>
        <v>0</v>
      </c>
      <c r="M24" s="95">
        <f>_xlfn.MAXIFS('E7-2'!S:S,'E7-2'!Q:Q,$A24)</f>
        <v>0</v>
      </c>
      <c r="N24" s="95">
        <f>MAX($B24:M24)</f>
        <v>31</v>
      </c>
      <c r="O24" s="95">
        <f>_xlfn.MAXIFS('Traffic Gen - Routers - Others'!N:N,'Traffic Gen - Routers - Others'!M:M,$A24)</f>
        <v>0</v>
      </c>
      <c r="P24" s="95">
        <f>_xlfn.MAXIFS('Traffic Gen - Routers - Others'!O:O,'Traffic Gen - Routers - Others'!M:M,$A24)</f>
        <v>0</v>
      </c>
      <c r="Q24" s="95">
        <f>MAX($B24:P24)</f>
        <v>31</v>
      </c>
      <c r="R24" s="95">
        <f>SUMIF('Juniper Leaf'!U:U,A24,'Juniper Leaf'!X:X)</f>
        <v>1</v>
      </c>
      <c r="S24" s="95">
        <f>MAX($B24:Q24)</f>
        <v>31</v>
      </c>
      <c r="T24" s="94">
        <f t="shared" si="0"/>
        <v>48</v>
      </c>
      <c r="U24" s="95">
        <f>INDEX('Juniper Leaf'!S:S,MATCH(A24,'Juniper Leaf'!A:A,0))</f>
        <v>31</v>
      </c>
    </row>
    <row r="25" spans="1:21" ht="14.95" x14ac:dyDescent="0.25">
      <c r="A25" s="94" t="s">
        <v>51</v>
      </c>
      <c r="B25" s="95">
        <f>_xlfn.MAXIFS('E9-2'!AC:AC,'E9-2'!AB:AB,$A25)</f>
        <v>4</v>
      </c>
      <c r="C25" s="95">
        <f>_xlfn.MAXIFS('E9-2'!AD:AD,'E9-2'!AB:AB,$A25)</f>
        <v>12</v>
      </c>
      <c r="D25" s="95">
        <f>MAX($B25:C25)</f>
        <v>12</v>
      </c>
      <c r="E25" s="95">
        <f>_xlfn.MAXIFS('E3-2'!M:M,'E3-2'!L:L,$A25)</f>
        <v>14</v>
      </c>
      <c r="F25" s="95">
        <f>_xlfn.MAXIFS('E5'!Q:Q,'E5'!P:P,$A25)</f>
        <v>14</v>
      </c>
      <c r="G25" s="95">
        <f>_xlfn.MAXIFS('E5'!R:R,'E5'!P:P,$A25)</f>
        <v>34</v>
      </c>
      <c r="H25" s="95">
        <f>MAX($B25:G25)</f>
        <v>34</v>
      </c>
      <c r="I25" s="95">
        <f>_xlfn.MAXIFS(ONT!P:P,ONT!O:O,$A25)</f>
        <v>0</v>
      </c>
      <c r="J25" s="95">
        <f>_xlfn.MAXIFS(ONT!Q:Q,ONT!O:O,$A25)</f>
        <v>0</v>
      </c>
      <c r="K25" s="95">
        <f>MAX($B25:J25)</f>
        <v>34</v>
      </c>
      <c r="L25" s="95">
        <f>_xlfn.MAXIFS('E7-2'!R:R,'E7-2'!Q:Q,$A25)</f>
        <v>0</v>
      </c>
      <c r="M25" s="95">
        <f>_xlfn.MAXIFS('E7-2'!S:S,'E7-2'!Q:Q,$A25)</f>
        <v>0</v>
      </c>
      <c r="N25" s="95">
        <f>MAX($B25:M25)</f>
        <v>34</v>
      </c>
      <c r="O25" s="95">
        <f>_xlfn.MAXIFS('Traffic Gen - Routers - Others'!N:N,'Traffic Gen - Routers - Others'!M:M,$A25)</f>
        <v>0</v>
      </c>
      <c r="P25" s="95">
        <f>_xlfn.MAXIFS('Traffic Gen - Routers - Others'!O:O,'Traffic Gen - Routers - Others'!M:M,$A25)</f>
        <v>0</v>
      </c>
      <c r="Q25" s="95">
        <f>MAX($B25:P25)</f>
        <v>34</v>
      </c>
      <c r="R25" s="95">
        <f>SUMIF('Juniper Leaf'!U:U,A25,'Juniper Leaf'!X:X)</f>
        <v>1</v>
      </c>
      <c r="S25" s="95">
        <f>MAX($B25:Q25)</f>
        <v>34</v>
      </c>
      <c r="T25" s="94">
        <f t="shared" si="0"/>
        <v>48</v>
      </c>
      <c r="U25" s="95">
        <f>INDEX('Juniper Leaf'!S:S,MATCH(A25,'Juniper Leaf'!A:A,0))</f>
        <v>34</v>
      </c>
    </row>
    <row r="26" spans="1:21" ht="14.95" x14ac:dyDescent="0.25">
      <c r="A26" s="94" t="s">
        <v>164</v>
      </c>
      <c r="B26" s="95">
        <f>_xlfn.MAXIFS('E9-2'!AC:AC,'E9-2'!AB:AB,$A26)</f>
        <v>0</v>
      </c>
      <c r="C26" s="95">
        <f>_xlfn.MAXIFS('E9-2'!AD:AD,'E9-2'!AB:AB,$A26)</f>
        <v>0</v>
      </c>
      <c r="D26" s="95">
        <f>MAX($B26:C26)</f>
        <v>0</v>
      </c>
      <c r="E26" s="95">
        <f>_xlfn.MAXIFS('E3-2'!M:M,'E3-2'!L:L,$A26)</f>
        <v>1</v>
      </c>
      <c r="F26" s="95">
        <f>_xlfn.MAXIFS('E5'!Q:Q,'E5'!P:P,$A26)</f>
        <v>11</v>
      </c>
      <c r="G26" s="95">
        <f>_xlfn.MAXIFS('E5'!R:R,'E5'!P:P,$A26)</f>
        <v>11</v>
      </c>
      <c r="H26" s="95">
        <f>MAX($B26:G26)</f>
        <v>11</v>
      </c>
      <c r="I26" s="95">
        <f>_xlfn.MAXIFS(ONT!P:P,ONT!O:O,$A26)</f>
        <v>24</v>
      </c>
      <c r="J26" s="95">
        <f>_xlfn.MAXIFS(ONT!Q:Q,ONT!O:O,$A26)</f>
        <v>25</v>
      </c>
      <c r="K26" s="95">
        <f>MAX($B26:J26)</f>
        <v>25</v>
      </c>
      <c r="L26" s="95">
        <f>_xlfn.MAXIFS('E7-2'!R:R,'E7-2'!Q:Q,$A26)</f>
        <v>0</v>
      </c>
      <c r="M26" s="95">
        <f>_xlfn.MAXIFS('E7-2'!S:S,'E7-2'!Q:Q,$A26)</f>
        <v>0</v>
      </c>
      <c r="N26" s="95">
        <f>MAX($B26:M26)</f>
        <v>25</v>
      </c>
      <c r="O26" s="95">
        <f>_xlfn.MAXIFS('Traffic Gen - Routers - Others'!N:N,'Traffic Gen - Routers - Others'!M:M,$A26)</f>
        <v>0</v>
      </c>
      <c r="P26" s="95">
        <f>_xlfn.MAXIFS('Traffic Gen - Routers - Others'!O:O,'Traffic Gen - Routers - Others'!M:M,$A26)</f>
        <v>0</v>
      </c>
      <c r="Q26" s="95">
        <f>MAX($B26:P26)</f>
        <v>25</v>
      </c>
      <c r="R26" s="95">
        <f>SUMIF('Juniper Leaf'!U:U,A26,'Juniper Leaf'!X:X)</f>
        <v>1</v>
      </c>
      <c r="S26" s="95">
        <f>MAX($B26:Q26)</f>
        <v>25</v>
      </c>
      <c r="T26" s="94">
        <f t="shared" si="0"/>
        <v>48</v>
      </c>
      <c r="U26" s="95">
        <f>INDEX('Juniper Leaf'!S:S,MATCH(A26,'Juniper Leaf'!A:A,0))</f>
        <v>25</v>
      </c>
    </row>
    <row r="27" spans="1:21" ht="14.95" x14ac:dyDescent="0.25">
      <c r="A27" s="94" t="s">
        <v>169</v>
      </c>
      <c r="B27" s="95">
        <f>_xlfn.MAXIFS('E9-2'!AC:AC,'E9-2'!AB:AB,$A27)</f>
        <v>0</v>
      </c>
      <c r="C27" s="95">
        <f>_xlfn.MAXIFS('E9-2'!AD:AD,'E9-2'!AB:AB,$A27)</f>
        <v>0</v>
      </c>
      <c r="D27" s="95">
        <f>MAX($B27:C27)</f>
        <v>0</v>
      </c>
      <c r="E27" s="95">
        <f>_xlfn.MAXIFS('E3-2'!M:M,'E3-2'!L:L,$A27)</f>
        <v>0</v>
      </c>
      <c r="F27" s="95">
        <f>_xlfn.MAXIFS('E5'!Q:Q,'E5'!P:P,$A27)</f>
        <v>6</v>
      </c>
      <c r="G27" s="95">
        <f>_xlfn.MAXIFS('E5'!R:R,'E5'!P:P,$A27)</f>
        <v>6</v>
      </c>
      <c r="H27" s="95">
        <f>MAX($B27:G27)</f>
        <v>6</v>
      </c>
      <c r="I27" s="95">
        <f>_xlfn.MAXIFS(ONT!P:P,ONT!O:O,$A27)</f>
        <v>34</v>
      </c>
      <c r="J27" s="95">
        <f>_xlfn.MAXIFS(ONT!Q:Q,ONT!O:O,$A27)</f>
        <v>34</v>
      </c>
      <c r="K27" s="95">
        <f>MAX($B27:J27)</f>
        <v>34</v>
      </c>
      <c r="L27" s="95">
        <f>_xlfn.MAXIFS('E7-2'!R:R,'E7-2'!Q:Q,$A27)</f>
        <v>0</v>
      </c>
      <c r="M27" s="95">
        <f>_xlfn.MAXIFS('E7-2'!S:S,'E7-2'!Q:Q,$A27)</f>
        <v>0</v>
      </c>
      <c r="N27" s="95">
        <f>MAX($B27:M27)</f>
        <v>34</v>
      </c>
      <c r="O27" s="95">
        <f>_xlfn.MAXIFS('Traffic Gen - Routers - Others'!N:N,'Traffic Gen - Routers - Others'!M:M,$A27)</f>
        <v>0</v>
      </c>
      <c r="P27" s="95">
        <f>_xlfn.MAXIFS('Traffic Gen - Routers - Others'!O:O,'Traffic Gen - Routers - Others'!M:M,$A27)</f>
        <v>0</v>
      </c>
      <c r="Q27" s="95">
        <f>MAX($B27:P27)</f>
        <v>34</v>
      </c>
      <c r="R27" s="95">
        <f>SUMIF('Juniper Leaf'!U:U,A27,'Juniper Leaf'!X:X)</f>
        <v>1</v>
      </c>
      <c r="S27" s="95">
        <f>MAX($B27:Q27)</f>
        <v>34</v>
      </c>
      <c r="T27" s="94">
        <f t="shared" si="0"/>
        <v>48</v>
      </c>
      <c r="U27" s="95">
        <f>INDEX('Juniper Leaf'!S:S,MATCH(A27,'Juniper Leaf'!A:A,0))</f>
        <v>34</v>
      </c>
    </row>
    <row r="28" spans="1:21" ht="14.95" x14ac:dyDescent="0.25">
      <c r="A28" s="94" t="s">
        <v>52</v>
      </c>
      <c r="B28" s="95">
        <f>_xlfn.MAXIFS('E9-2'!AC:AC,'E9-2'!AB:AB,$A28)</f>
        <v>0</v>
      </c>
      <c r="C28" s="95">
        <f>_xlfn.MAXIFS('E9-2'!AD:AD,'E9-2'!AB:AB,$A28)</f>
        <v>8</v>
      </c>
      <c r="D28" s="95">
        <f>MAX($B28:C28)</f>
        <v>8</v>
      </c>
      <c r="E28" s="95">
        <f>_xlfn.MAXIFS('E3-2'!M:M,'E3-2'!L:L,$A28)</f>
        <v>10</v>
      </c>
      <c r="F28" s="95">
        <f>_xlfn.MAXIFS('E5'!Q:Q,'E5'!P:P,$A28)</f>
        <v>10</v>
      </c>
      <c r="G28" s="95">
        <f>_xlfn.MAXIFS('E5'!R:R,'E5'!P:P,$A28)</f>
        <v>30</v>
      </c>
      <c r="H28" s="95">
        <f>MAX($B28:G28)</f>
        <v>30</v>
      </c>
      <c r="I28" s="95">
        <f>_xlfn.MAXIFS(ONT!P:P,ONT!O:O,$A28)</f>
        <v>0</v>
      </c>
      <c r="J28" s="95">
        <f>_xlfn.MAXIFS(ONT!Q:Q,ONT!O:O,$A28)</f>
        <v>0</v>
      </c>
      <c r="K28" s="95">
        <f>MAX($B28:J28)</f>
        <v>30</v>
      </c>
      <c r="L28" s="95">
        <f>_xlfn.MAXIFS('E7-2'!R:R,'E7-2'!Q:Q,$A28)</f>
        <v>0</v>
      </c>
      <c r="M28" s="95">
        <f>_xlfn.MAXIFS('E7-2'!S:S,'E7-2'!Q:Q,$A28)</f>
        <v>0</v>
      </c>
      <c r="N28" s="95">
        <f>MAX($B28:M28)</f>
        <v>30</v>
      </c>
      <c r="O28" s="95">
        <f>_xlfn.MAXIFS('Traffic Gen - Routers - Others'!N:N,'Traffic Gen - Routers - Others'!M:M,$A28)</f>
        <v>0</v>
      </c>
      <c r="P28" s="95">
        <f>_xlfn.MAXIFS('Traffic Gen - Routers - Others'!O:O,'Traffic Gen - Routers - Others'!M:M,$A28)</f>
        <v>0</v>
      </c>
      <c r="Q28" s="95">
        <f>MAX($B28:P28)</f>
        <v>30</v>
      </c>
      <c r="R28" s="95">
        <f>SUMIF('Juniper Leaf'!U:U,A28,'Juniper Leaf'!X:X)</f>
        <v>1</v>
      </c>
      <c r="S28" s="95">
        <f>MAX($B28:Q28)</f>
        <v>30</v>
      </c>
      <c r="T28" s="94">
        <f t="shared" si="0"/>
        <v>48</v>
      </c>
      <c r="U28" s="95">
        <f>INDEX('Juniper Leaf'!S:S,MATCH(A28,'Juniper Leaf'!A:A,0))</f>
        <v>30</v>
      </c>
    </row>
    <row r="29" spans="1:21" ht="14.95" x14ac:dyDescent="0.25">
      <c r="A29" s="94" t="s">
        <v>174</v>
      </c>
      <c r="B29" s="95">
        <f>_xlfn.MAXIFS('E9-2'!AC:AC,'E9-2'!AB:AB,$A29)</f>
        <v>0</v>
      </c>
      <c r="C29" s="95">
        <f>_xlfn.MAXIFS('E9-2'!AD:AD,'E9-2'!AB:AB,$A29)</f>
        <v>0</v>
      </c>
      <c r="D29" s="95">
        <f>MAX($B29:C29)</f>
        <v>0</v>
      </c>
      <c r="E29" s="95">
        <f>_xlfn.MAXIFS('E3-2'!M:M,'E3-2'!L:L,$A29)</f>
        <v>1</v>
      </c>
      <c r="F29" s="95">
        <f>_xlfn.MAXIFS('E5'!Q:Q,'E5'!P:P,$A29)</f>
        <v>11</v>
      </c>
      <c r="G29" s="95">
        <f>_xlfn.MAXIFS('E5'!R:R,'E5'!P:P,$A29)</f>
        <v>11</v>
      </c>
      <c r="H29" s="95">
        <f>MAX($B29:G29)</f>
        <v>11</v>
      </c>
      <c r="I29" s="95">
        <f>_xlfn.MAXIFS(ONT!P:P,ONT!O:O,$A29)</f>
        <v>23</v>
      </c>
      <c r="J29" s="95">
        <f>_xlfn.MAXIFS(ONT!Q:Q,ONT!O:O,$A29)</f>
        <v>25</v>
      </c>
      <c r="K29" s="95">
        <f>MAX($B29:J29)</f>
        <v>25</v>
      </c>
      <c r="L29" s="95">
        <f>_xlfn.MAXIFS('E7-2'!R:R,'E7-2'!Q:Q,$A29)</f>
        <v>0</v>
      </c>
      <c r="M29" s="95">
        <f>_xlfn.MAXIFS('E7-2'!S:S,'E7-2'!Q:Q,$A29)</f>
        <v>0</v>
      </c>
      <c r="N29" s="95">
        <f>MAX($B29:M29)</f>
        <v>25</v>
      </c>
      <c r="O29" s="95">
        <f>_xlfn.MAXIFS('Traffic Gen - Routers - Others'!N:N,'Traffic Gen - Routers - Others'!M:M,$A29)</f>
        <v>0</v>
      </c>
      <c r="P29" s="95">
        <f>_xlfn.MAXIFS('Traffic Gen - Routers - Others'!O:O,'Traffic Gen - Routers - Others'!M:M,$A29)</f>
        <v>0</v>
      </c>
      <c r="Q29" s="95">
        <f>MAX($B29:P29)</f>
        <v>25</v>
      </c>
      <c r="R29" s="95">
        <f>SUMIF('Juniper Leaf'!U:U,A29,'Juniper Leaf'!X:X)</f>
        <v>1</v>
      </c>
      <c r="S29" s="95">
        <f>MAX($B29:Q29)</f>
        <v>25</v>
      </c>
      <c r="T29" s="94">
        <f t="shared" si="0"/>
        <v>48</v>
      </c>
      <c r="U29" s="95">
        <f>INDEX('Juniper Leaf'!S:S,MATCH(A29,'Juniper Leaf'!A:A,0))</f>
        <v>25</v>
      </c>
    </row>
    <row r="30" spans="1:21" ht="14.95" x14ac:dyDescent="0.25">
      <c r="A30" s="94" t="s">
        <v>210</v>
      </c>
      <c r="B30" s="95">
        <f>_xlfn.MAXIFS('E9-2'!AC:AC,'E9-2'!AB:AB,$A30)</f>
        <v>0</v>
      </c>
      <c r="C30" s="95">
        <f>_xlfn.MAXIFS('E9-2'!AD:AD,'E9-2'!AB:AB,$A30)</f>
        <v>0</v>
      </c>
      <c r="D30" s="95">
        <f>MAX($B30:C30)</f>
        <v>0</v>
      </c>
      <c r="E30" s="95">
        <f>_xlfn.MAXIFS('E3-2'!M:M,'E3-2'!L:L,$A30)</f>
        <v>1</v>
      </c>
      <c r="F30" s="95">
        <f>_xlfn.MAXIFS('E5'!Q:Q,'E5'!P:P,$A30)</f>
        <v>7</v>
      </c>
      <c r="G30" s="95">
        <f>_xlfn.MAXIFS('E5'!R:R,'E5'!P:P,$A30)</f>
        <v>7</v>
      </c>
      <c r="H30" s="95">
        <f>MAX($B30:G30)</f>
        <v>7</v>
      </c>
      <c r="I30" s="95">
        <f>_xlfn.MAXIFS(ONT!P:P,ONT!O:O,$A30)</f>
        <v>0</v>
      </c>
      <c r="J30" s="95">
        <f>_xlfn.MAXIFS(ONT!Q:Q,ONT!O:O,$A30)</f>
        <v>0</v>
      </c>
      <c r="K30" s="95">
        <f>MAX($B30:J30)</f>
        <v>7</v>
      </c>
      <c r="L30" s="95">
        <f>_xlfn.MAXIFS('E7-2'!R:R,'E7-2'!Q:Q,$A30)</f>
        <v>0</v>
      </c>
      <c r="M30" s="95">
        <f>_xlfn.MAXIFS('E7-2'!S:S,'E7-2'!Q:Q,$A30)</f>
        <v>0</v>
      </c>
      <c r="N30" s="95">
        <f>MAX($B30:M30)</f>
        <v>7</v>
      </c>
      <c r="O30" s="95">
        <f>_xlfn.MAXIFS('Traffic Gen - Routers - Others'!N:N,'Traffic Gen - Routers - Others'!M:M,$A30)</f>
        <v>0</v>
      </c>
      <c r="P30" s="95">
        <f>_xlfn.MAXIFS('Traffic Gen - Routers - Others'!O:O,'Traffic Gen - Routers - Others'!M:M,$A30)</f>
        <v>0</v>
      </c>
      <c r="Q30" s="95">
        <f>MAX($B30:P30)</f>
        <v>7</v>
      </c>
      <c r="R30" s="95">
        <f>SUMIF('Juniper Leaf'!U:U,A30,'Juniper Leaf'!X:X)</f>
        <v>1</v>
      </c>
      <c r="S30" s="95">
        <f>MAX($B30:Q30)</f>
        <v>7</v>
      </c>
      <c r="T30" s="94">
        <f t="shared" si="0"/>
        <v>48</v>
      </c>
      <c r="U30" s="95">
        <f>INDEX('Juniper Leaf'!S:S,MATCH(A30,'Juniper Leaf'!A:A,0))</f>
        <v>7</v>
      </c>
    </row>
    <row r="31" spans="1:21" ht="14.95" x14ac:dyDescent="0.25">
      <c r="A31" s="94" t="s">
        <v>351</v>
      </c>
      <c r="B31" s="95">
        <f>_xlfn.MAXIFS('E9-2'!AC:AC,'E9-2'!AB:AB,$A31)</f>
        <v>0</v>
      </c>
      <c r="C31" s="95">
        <f>_xlfn.MAXIFS('E9-2'!AD:AD,'E9-2'!AB:AB,$A31)</f>
        <v>0</v>
      </c>
      <c r="D31" s="95">
        <f>MAX($B31:C31)</f>
        <v>0</v>
      </c>
      <c r="E31" s="95">
        <f>_xlfn.MAXIFS('E3-2'!M:M,'E3-2'!L:L,$A31)</f>
        <v>0</v>
      </c>
      <c r="F31" s="95">
        <f>_xlfn.MAXIFS('E5'!Q:Q,'E5'!P:P,$A31)</f>
        <v>0</v>
      </c>
      <c r="G31" s="95">
        <f>_xlfn.MAXIFS('E5'!R:R,'E5'!P:P,$A31)</f>
        <v>0</v>
      </c>
      <c r="H31" s="95">
        <f>MAX($B31:G31)</f>
        <v>0</v>
      </c>
      <c r="I31" s="95">
        <f>_xlfn.MAXIFS(ONT!P:P,ONT!O:O,$A31)</f>
        <v>0</v>
      </c>
      <c r="J31" s="95">
        <f>_xlfn.MAXIFS(ONT!Q:Q,ONT!O:O,$A31)</f>
        <v>0</v>
      </c>
      <c r="K31" s="95">
        <f>MAX($B31:J31)</f>
        <v>0</v>
      </c>
      <c r="L31" s="95">
        <f>_xlfn.MAXIFS('E7-2'!R:R,'E7-2'!Q:Q,$A31)</f>
        <v>3</v>
      </c>
      <c r="M31" s="95">
        <f>_xlfn.MAXIFS('E7-2'!S:S,'E7-2'!Q:Q,$A31)</f>
        <v>6</v>
      </c>
      <c r="N31" s="95">
        <f>MAX($B31:M31)</f>
        <v>6</v>
      </c>
      <c r="O31" s="95">
        <f>_xlfn.MAXIFS('Traffic Gen - Routers - Others'!N:N,'Traffic Gen - Routers - Others'!M:M,$A31)</f>
        <v>18</v>
      </c>
      <c r="P31" s="95">
        <f>_xlfn.MAXIFS('Traffic Gen - Routers - Others'!O:O,'Traffic Gen - Routers - Others'!M:M,$A31)</f>
        <v>18</v>
      </c>
      <c r="Q31" s="95">
        <f>MAX($B31:P31)</f>
        <v>18</v>
      </c>
      <c r="R31" s="95">
        <f>SUMIF('Juniper Leaf'!U:U,A31,'Juniper Leaf'!X:X)</f>
        <v>1</v>
      </c>
      <c r="S31" s="95">
        <f>MAX($B31:Q31)</f>
        <v>18</v>
      </c>
      <c r="T31" s="94">
        <f t="shared" si="0"/>
        <v>48</v>
      </c>
      <c r="U31" s="95">
        <f>INDEX('Juniper Leaf'!S:S,MATCH(A31,'Juniper Leaf'!A:A,0))</f>
        <v>18</v>
      </c>
    </row>
    <row r="32" spans="1:21" ht="14.95" x14ac:dyDescent="0.25">
      <c r="A32" s="94" t="s">
        <v>53</v>
      </c>
      <c r="B32" s="95">
        <f>_xlfn.MAXIFS('E9-2'!AC:AC,'E9-2'!AB:AB,$A32)</f>
        <v>8</v>
      </c>
      <c r="C32" s="95">
        <f>_xlfn.MAXIFS('E9-2'!AD:AD,'E9-2'!AB:AB,$A32)</f>
        <v>8</v>
      </c>
      <c r="D32" s="95">
        <f>MAX($B32:C32)</f>
        <v>8</v>
      </c>
      <c r="E32" s="95">
        <f>_xlfn.MAXIFS('E3-2'!M:M,'E3-2'!L:L,$A32)</f>
        <v>10</v>
      </c>
      <c r="F32" s="95">
        <f>_xlfn.MAXIFS('E5'!Q:Q,'E5'!P:P,$A32)</f>
        <v>10</v>
      </c>
      <c r="G32" s="95">
        <f>_xlfn.MAXIFS('E5'!R:R,'E5'!P:P,$A32)</f>
        <v>30</v>
      </c>
      <c r="H32" s="95">
        <f>MAX($B32:G32)</f>
        <v>30</v>
      </c>
      <c r="I32" s="95">
        <f>_xlfn.MAXIFS(ONT!P:P,ONT!O:O,$A32)</f>
        <v>0</v>
      </c>
      <c r="J32" s="95">
        <f>_xlfn.MAXIFS(ONT!Q:Q,ONT!O:O,$A32)</f>
        <v>0</v>
      </c>
      <c r="K32" s="95">
        <f>MAX($B32:J32)</f>
        <v>30</v>
      </c>
      <c r="L32" s="95">
        <f>_xlfn.MAXIFS('E7-2'!R:R,'E7-2'!Q:Q,$A32)</f>
        <v>0</v>
      </c>
      <c r="M32" s="95">
        <f>_xlfn.MAXIFS('E7-2'!S:S,'E7-2'!Q:Q,$A32)</f>
        <v>0</v>
      </c>
      <c r="N32" s="95">
        <f>MAX($B32:M32)</f>
        <v>30</v>
      </c>
      <c r="O32" s="95">
        <f>_xlfn.MAXIFS('Traffic Gen - Routers - Others'!N:N,'Traffic Gen - Routers - Others'!M:M,$A32)</f>
        <v>0</v>
      </c>
      <c r="P32" s="95">
        <f>_xlfn.MAXIFS('Traffic Gen - Routers - Others'!O:O,'Traffic Gen - Routers - Others'!M:M,$A32)</f>
        <v>0</v>
      </c>
      <c r="Q32" s="95">
        <f>MAX($B32:P32)</f>
        <v>30</v>
      </c>
      <c r="R32" s="95">
        <f>SUMIF('Juniper Leaf'!U:U,A32,'Juniper Leaf'!X:X)</f>
        <v>1</v>
      </c>
      <c r="S32" s="95">
        <f>MAX($B32:Q32)</f>
        <v>30</v>
      </c>
      <c r="T32" s="94">
        <f t="shared" si="0"/>
        <v>48</v>
      </c>
      <c r="U32" s="95">
        <f>INDEX('Juniper Leaf'!S:S,MATCH(A32,'Juniper Leaf'!A:A,0))</f>
        <v>30</v>
      </c>
    </row>
    <row r="33" spans="1:21" ht="14.95" x14ac:dyDescent="0.25">
      <c r="A33" s="94" t="s">
        <v>211</v>
      </c>
      <c r="B33" s="95">
        <f>_xlfn.MAXIFS('E9-2'!AC:AC,'E9-2'!AB:AB,$A33)</f>
        <v>0</v>
      </c>
      <c r="C33" s="95">
        <f>_xlfn.MAXIFS('E9-2'!AD:AD,'E9-2'!AB:AB,$A33)</f>
        <v>0</v>
      </c>
      <c r="D33" s="95">
        <f>MAX($B33:C33)</f>
        <v>0</v>
      </c>
      <c r="E33" s="95">
        <f>_xlfn.MAXIFS('E3-2'!M:M,'E3-2'!L:L,$A33)</f>
        <v>1</v>
      </c>
      <c r="F33" s="95">
        <f>_xlfn.MAXIFS('E5'!Q:Q,'E5'!P:P,$A33)</f>
        <v>11</v>
      </c>
      <c r="G33" s="95">
        <f>_xlfn.MAXIFS('E5'!R:R,'E5'!P:P,$A33)</f>
        <v>11</v>
      </c>
      <c r="H33" s="95">
        <f>MAX($B33:G33)</f>
        <v>11</v>
      </c>
      <c r="I33" s="95">
        <f>_xlfn.MAXIFS(ONT!P:P,ONT!O:O,$A33)</f>
        <v>0</v>
      </c>
      <c r="J33" s="95">
        <f>_xlfn.MAXIFS(ONT!Q:Q,ONT!O:O,$A33)</f>
        <v>0</v>
      </c>
      <c r="K33" s="95">
        <f>MAX($B33:J33)</f>
        <v>11</v>
      </c>
      <c r="L33" s="95">
        <f>_xlfn.MAXIFS('E7-2'!R:R,'E7-2'!Q:Q,$A33)</f>
        <v>0</v>
      </c>
      <c r="M33" s="95">
        <f>_xlfn.MAXIFS('E7-2'!S:S,'E7-2'!Q:Q,$A33)</f>
        <v>0</v>
      </c>
      <c r="N33" s="95">
        <f>MAX($B33:M33)</f>
        <v>11</v>
      </c>
      <c r="O33" s="95">
        <f>_xlfn.MAXIFS('Traffic Gen - Routers - Others'!N:N,'Traffic Gen - Routers - Others'!M:M,$A33)</f>
        <v>0</v>
      </c>
      <c r="P33" s="95">
        <f>_xlfn.MAXIFS('Traffic Gen - Routers - Others'!O:O,'Traffic Gen - Routers - Others'!M:M,$A33)</f>
        <v>0</v>
      </c>
      <c r="Q33" s="95">
        <f>MAX($B33:P33)</f>
        <v>11</v>
      </c>
      <c r="R33" s="95">
        <f>SUMIF('Juniper Leaf'!U:U,A33,'Juniper Leaf'!X:X)</f>
        <v>1</v>
      </c>
      <c r="S33" s="95">
        <f>MAX($B33:Q33)</f>
        <v>11</v>
      </c>
      <c r="T33" s="94">
        <f t="shared" si="0"/>
        <v>48</v>
      </c>
      <c r="U33" s="95">
        <f>INDEX('Juniper Leaf'!S:S,MATCH(A33,'Juniper Leaf'!A:A,0))</f>
        <v>11</v>
      </c>
    </row>
    <row r="34" spans="1:21" ht="14.95" x14ac:dyDescent="0.25">
      <c r="A34" s="94" t="s">
        <v>212</v>
      </c>
      <c r="B34" s="95">
        <f>_xlfn.MAXIFS('E9-2'!AC:AC,'E9-2'!AB:AB,$A34)</f>
        <v>0</v>
      </c>
      <c r="C34" s="95">
        <f>_xlfn.MAXIFS('E9-2'!AD:AD,'E9-2'!AB:AB,$A34)</f>
        <v>0</v>
      </c>
      <c r="D34" s="95">
        <f>MAX($B34:C34)</f>
        <v>0</v>
      </c>
      <c r="E34" s="95">
        <f>_xlfn.MAXIFS('E3-2'!M:M,'E3-2'!L:L,$A34)</f>
        <v>1</v>
      </c>
      <c r="F34" s="95">
        <f>_xlfn.MAXIFS('E5'!Q:Q,'E5'!P:P,$A34)</f>
        <v>7</v>
      </c>
      <c r="G34" s="95">
        <f>_xlfn.MAXIFS('E5'!R:R,'E5'!P:P,$A34)</f>
        <v>7</v>
      </c>
      <c r="H34" s="95">
        <f>MAX($B34:G34)</f>
        <v>7</v>
      </c>
      <c r="I34" s="95">
        <f>_xlfn.MAXIFS(ONT!P:P,ONT!O:O,$A34)</f>
        <v>0</v>
      </c>
      <c r="J34" s="95">
        <f>_xlfn.MAXIFS(ONT!Q:Q,ONT!O:O,$A34)</f>
        <v>0</v>
      </c>
      <c r="K34" s="95">
        <f>MAX($B34:J34)</f>
        <v>7</v>
      </c>
      <c r="L34" s="95">
        <f>_xlfn.MAXIFS('E7-2'!R:R,'E7-2'!Q:Q,$A34)</f>
        <v>0</v>
      </c>
      <c r="M34" s="95">
        <f>_xlfn.MAXIFS('E7-2'!S:S,'E7-2'!Q:Q,$A34)</f>
        <v>0</v>
      </c>
      <c r="N34" s="95">
        <f>MAX($B34:M34)</f>
        <v>7</v>
      </c>
      <c r="O34" s="95">
        <f>_xlfn.MAXIFS('Traffic Gen - Routers - Others'!N:N,'Traffic Gen - Routers - Others'!M:M,$A34)</f>
        <v>0</v>
      </c>
      <c r="P34" s="95">
        <f>_xlfn.MAXIFS('Traffic Gen - Routers - Others'!O:O,'Traffic Gen - Routers - Others'!M:M,$A34)</f>
        <v>0</v>
      </c>
      <c r="Q34" s="95">
        <f>MAX($B34:P34)</f>
        <v>7</v>
      </c>
      <c r="R34" s="95">
        <f>SUMIF('Juniper Leaf'!U:U,A34,'Juniper Leaf'!X:X)</f>
        <v>1</v>
      </c>
      <c r="S34" s="95">
        <f>MAX($B34:Q34)</f>
        <v>7</v>
      </c>
      <c r="T34" s="94">
        <f t="shared" si="0"/>
        <v>48</v>
      </c>
      <c r="U34" s="95">
        <f>INDEX('Juniper Leaf'!S:S,MATCH(A34,'Juniper Leaf'!A:A,0))</f>
        <v>7</v>
      </c>
    </row>
    <row r="35" spans="1:21" ht="14.95" x14ac:dyDescent="0.25">
      <c r="A35" s="94" t="s">
        <v>54</v>
      </c>
      <c r="B35" s="95">
        <f>_xlfn.MAXIFS('E9-2'!AC:AC,'E9-2'!AB:AB,$A35)</f>
        <v>4</v>
      </c>
      <c r="C35" s="95">
        <f>_xlfn.MAXIFS('E9-2'!AD:AD,'E9-2'!AB:AB,$A35)</f>
        <v>12</v>
      </c>
      <c r="D35" s="95">
        <f>MAX($B35:C35)</f>
        <v>12</v>
      </c>
      <c r="E35" s="95">
        <f>_xlfn.MAXIFS('E3-2'!M:M,'E3-2'!L:L,$A35)</f>
        <v>15</v>
      </c>
      <c r="F35" s="95">
        <f>_xlfn.MAXIFS('E5'!Q:Q,'E5'!P:P,$A35)</f>
        <v>31</v>
      </c>
      <c r="G35" s="95">
        <f>_xlfn.MAXIFS('E5'!R:R,'E5'!P:P,$A35)</f>
        <v>41</v>
      </c>
      <c r="H35" s="95">
        <f>MAX($B35:G35)</f>
        <v>41</v>
      </c>
      <c r="I35" s="95">
        <f>_xlfn.MAXIFS(ONT!P:P,ONT!O:O,$A35)</f>
        <v>0</v>
      </c>
      <c r="J35" s="95">
        <f>_xlfn.MAXIFS(ONT!Q:Q,ONT!O:O,$A35)</f>
        <v>0</v>
      </c>
      <c r="K35" s="95">
        <f>MAX($B35:J35)</f>
        <v>41</v>
      </c>
      <c r="L35" s="95">
        <f>_xlfn.MAXIFS('E7-2'!R:R,'E7-2'!Q:Q,$A35)</f>
        <v>0</v>
      </c>
      <c r="M35" s="95">
        <f>_xlfn.MAXIFS('E7-2'!S:S,'E7-2'!Q:Q,$A35)</f>
        <v>0</v>
      </c>
      <c r="N35" s="95">
        <f>MAX($B35:M35)</f>
        <v>41</v>
      </c>
      <c r="O35" s="95">
        <f>_xlfn.MAXIFS('Traffic Gen - Routers - Others'!N:N,'Traffic Gen - Routers - Others'!M:M,$A35)</f>
        <v>0</v>
      </c>
      <c r="P35" s="95">
        <f>_xlfn.MAXIFS('Traffic Gen - Routers - Others'!O:O,'Traffic Gen - Routers - Others'!M:M,$A35)</f>
        <v>0</v>
      </c>
      <c r="Q35" s="95">
        <f>MAX($B35:P35)</f>
        <v>41</v>
      </c>
      <c r="R35" s="95">
        <f>SUMIF('Juniper Leaf'!U:U,A35,'Juniper Leaf'!X:X)</f>
        <v>1</v>
      </c>
      <c r="S35" s="109">
        <f>MAX($B35:Q35)</f>
        <v>41</v>
      </c>
      <c r="T35" s="110">
        <f t="shared" si="0"/>
        <v>48</v>
      </c>
      <c r="U35" s="111">
        <f>INDEX('Juniper Leaf'!S:S,MATCH(A35,'Juniper Leaf'!A:A,0))</f>
        <v>34</v>
      </c>
    </row>
    <row r="36" spans="1:21" ht="14.95" x14ac:dyDescent="0.25">
      <c r="A36" s="94" t="s">
        <v>213</v>
      </c>
      <c r="B36" s="95">
        <f>_xlfn.MAXIFS('E9-2'!AC:AC,'E9-2'!AB:AB,$A36)</f>
        <v>0</v>
      </c>
      <c r="C36" s="95">
        <f>_xlfn.MAXIFS('E9-2'!AD:AD,'E9-2'!AB:AB,$A36)</f>
        <v>0</v>
      </c>
      <c r="D36" s="95">
        <f>MAX($B36:C36)</f>
        <v>0</v>
      </c>
      <c r="E36" s="95">
        <f>_xlfn.MAXIFS('E3-2'!M:M,'E3-2'!L:L,$A36)</f>
        <v>0</v>
      </c>
      <c r="F36" s="95">
        <f>_xlfn.MAXIFS('E5'!Q:Q,'E5'!P:P,$A36)</f>
        <v>0</v>
      </c>
      <c r="G36" s="95">
        <f>_xlfn.MAXIFS('E5'!R:R,'E5'!P:P,$A36)</f>
        <v>0</v>
      </c>
      <c r="H36" s="95">
        <f>MAX($B36:G36)</f>
        <v>0</v>
      </c>
      <c r="I36" s="95">
        <f>_xlfn.MAXIFS(ONT!P:P,ONT!O:O,$A36)</f>
        <v>0</v>
      </c>
      <c r="J36" s="95">
        <f>_xlfn.MAXIFS(ONT!Q:Q,ONT!O:O,$A36)</f>
        <v>0</v>
      </c>
      <c r="K36" s="95">
        <f>MAX($B36:J36)</f>
        <v>0</v>
      </c>
      <c r="L36" s="95">
        <f>_xlfn.MAXIFS('E7-2'!R:R,'E7-2'!Q:Q,$A36)</f>
        <v>0</v>
      </c>
      <c r="M36" s="95">
        <f>_xlfn.MAXIFS('E7-2'!S:S,'E7-2'!Q:Q,$A36)</f>
        <v>0</v>
      </c>
      <c r="N36" s="95">
        <f>MAX($B36:M36)</f>
        <v>0</v>
      </c>
      <c r="O36" s="95">
        <f>_xlfn.MAXIFS('Traffic Gen - Routers - Others'!N:N,'Traffic Gen - Routers - Others'!M:M,$A36)</f>
        <v>0</v>
      </c>
      <c r="P36" s="95">
        <f>_xlfn.MAXIFS('Traffic Gen - Routers - Others'!O:O,'Traffic Gen - Routers - Others'!M:M,$A36)</f>
        <v>0</v>
      </c>
      <c r="Q36" s="95">
        <f>MAX($B36:P36)</f>
        <v>0</v>
      </c>
      <c r="R36" s="95">
        <f>SUMIF('Juniper Leaf'!U:U,A36,'Juniper Leaf'!X:X)</f>
        <v>0</v>
      </c>
      <c r="S36" s="115">
        <f>MAX($B36:Q36)</f>
        <v>0</v>
      </c>
      <c r="T36" s="116">
        <f t="shared" si="0"/>
        <v>0</v>
      </c>
      <c r="U36" s="117">
        <f>INDEX('Juniper Leaf'!S:S,MATCH(A36,'Juniper Leaf'!A:A,0))</f>
        <v>7</v>
      </c>
    </row>
    <row r="37" spans="1:21" ht="14.95" x14ac:dyDescent="0.25">
      <c r="A37" s="94" t="s">
        <v>214</v>
      </c>
      <c r="B37" s="95">
        <f>_xlfn.MAXIFS('E9-2'!AC:AC,'E9-2'!AB:AB,$A37)</f>
        <v>0</v>
      </c>
      <c r="C37" s="95">
        <f>_xlfn.MAXIFS('E9-2'!AD:AD,'E9-2'!AB:AB,$A37)</f>
        <v>0</v>
      </c>
      <c r="D37" s="95">
        <f>MAX($B37:C37)</f>
        <v>0</v>
      </c>
      <c r="E37" s="95">
        <f>_xlfn.MAXIFS('E3-2'!M:M,'E3-2'!L:L,$A37)</f>
        <v>0</v>
      </c>
      <c r="F37" s="95">
        <f>_xlfn.MAXIFS('E5'!Q:Q,'E5'!P:P,$A37)</f>
        <v>0</v>
      </c>
      <c r="G37" s="95">
        <f>_xlfn.MAXIFS('E5'!R:R,'E5'!P:P,$A37)</f>
        <v>0</v>
      </c>
      <c r="H37" s="95">
        <f>MAX($B37:G37)</f>
        <v>0</v>
      </c>
      <c r="I37" s="95">
        <f>_xlfn.MAXIFS(ONT!P:P,ONT!O:O,$A37)</f>
        <v>0</v>
      </c>
      <c r="J37" s="95">
        <f>_xlfn.MAXIFS(ONT!Q:Q,ONT!O:O,$A37)</f>
        <v>0</v>
      </c>
      <c r="K37" s="95">
        <f>MAX($B37:J37)</f>
        <v>0</v>
      </c>
      <c r="L37" s="95">
        <f>_xlfn.MAXIFS('E7-2'!R:R,'E7-2'!Q:Q,$A37)</f>
        <v>0</v>
      </c>
      <c r="M37" s="95">
        <f>_xlfn.MAXIFS('E7-2'!S:S,'E7-2'!Q:Q,$A37)</f>
        <v>0</v>
      </c>
      <c r="N37" s="95">
        <f>MAX($B37:M37)</f>
        <v>0</v>
      </c>
      <c r="O37" s="95">
        <f>_xlfn.MAXIFS('Traffic Gen - Routers - Others'!N:N,'Traffic Gen - Routers - Others'!M:M,$A37)</f>
        <v>0</v>
      </c>
      <c r="P37" s="95">
        <f>_xlfn.MAXIFS('Traffic Gen - Routers - Others'!O:O,'Traffic Gen - Routers - Others'!M:M,$A37)</f>
        <v>0</v>
      </c>
      <c r="Q37" s="95">
        <f>MAX($B37:P37)</f>
        <v>0</v>
      </c>
      <c r="R37" s="95">
        <f>SUMIF('Juniper Leaf'!U:U,A37,'Juniper Leaf'!X:X)</f>
        <v>0</v>
      </c>
      <c r="S37" s="109">
        <f>MAX($B37:Q37)</f>
        <v>0</v>
      </c>
      <c r="T37" s="110">
        <f t="shared" si="0"/>
        <v>0</v>
      </c>
      <c r="U37" s="111">
        <f>INDEX('Juniper Leaf'!S:S,MATCH(A37,'Juniper Leaf'!A:A,0))</f>
        <v>11</v>
      </c>
    </row>
    <row r="38" spans="1:21" ht="14.95" x14ac:dyDescent="0.25">
      <c r="A38" s="94" t="s">
        <v>55</v>
      </c>
      <c r="B38" s="95">
        <f>_xlfn.MAXIFS('E9-2'!AC:AC,'E9-2'!AB:AB,$A38)</f>
        <v>0</v>
      </c>
      <c r="C38" s="95">
        <f>_xlfn.MAXIFS('E9-2'!AD:AD,'E9-2'!AB:AB,$A38)</f>
        <v>10</v>
      </c>
      <c r="D38" s="95">
        <f>MAX($B38:C38)</f>
        <v>10</v>
      </c>
      <c r="E38" s="95">
        <f>_xlfn.MAXIFS('E3-2'!M:M,'E3-2'!L:L,$A38)</f>
        <v>13</v>
      </c>
      <c r="F38" s="95">
        <f>_xlfn.MAXIFS('E5'!Q:Q,'E5'!P:P,$A38)</f>
        <v>34</v>
      </c>
      <c r="G38" s="95">
        <f>_xlfn.MAXIFS('E5'!R:R,'E5'!P:P,$A38)</f>
        <v>45</v>
      </c>
      <c r="H38" s="95">
        <f>MAX($B38:G38)</f>
        <v>45</v>
      </c>
      <c r="I38" s="95">
        <f>_xlfn.MAXIFS(ONT!P:P,ONT!O:O,$A38)</f>
        <v>0</v>
      </c>
      <c r="J38" s="95">
        <f>_xlfn.MAXIFS(ONT!Q:Q,ONT!O:O,$A38)</f>
        <v>0</v>
      </c>
      <c r="K38" s="95">
        <f>MAX($B38:J38)</f>
        <v>45</v>
      </c>
      <c r="L38" s="95">
        <f>_xlfn.MAXIFS('E7-2'!R:R,'E7-2'!Q:Q,$A38)</f>
        <v>0</v>
      </c>
      <c r="M38" s="95">
        <f>_xlfn.MAXIFS('E7-2'!S:S,'E7-2'!Q:Q,$A38)</f>
        <v>0</v>
      </c>
      <c r="N38" s="95">
        <f>MAX($B38:M38)</f>
        <v>45</v>
      </c>
      <c r="O38" s="95">
        <f>_xlfn.MAXIFS('Traffic Gen - Routers - Others'!N:N,'Traffic Gen - Routers - Others'!M:M,$A38)</f>
        <v>0</v>
      </c>
      <c r="P38" s="95">
        <f>_xlfn.MAXIFS('Traffic Gen - Routers - Others'!O:O,'Traffic Gen - Routers - Others'!M:M,$A38)</f>
        <v>0</v>
      </c>
      <c r="Q38" s="95">
        <f>MAX($B38:P38)</f>
        <v>45</v>
      </c>
      <c r="R38" s="95">
        <f>SUMIF('Juniper Leaf'!U:U,A38,'Juniper Leaf'!X:X)</f>
        <v>1</v>
      </c>
      <c r="S38" s="115">
        <f>MAX($B38:Q38)</f>
        <v>45</v>
      </c>
      <c r="T38" s="116">
        <f t="shared" si="0"/>
        <v>48</v>
      </c>
      <c r="U38" s="117">
        <f>INDEX('Juniper Leaf'!S:S,MATCH(A38,'Juniper Leaf'!A:A,0))</f>
        <v>34</v>
      </c>
    </row>
    <row r="39" spans="1:21" ht="14.95" x14ac:dyDescent="0.25">
      <c r="A39" s="94" t="s">
        <v>215</v>
      </c>
      <c r="B39" s="95">
        <f>_xlfn.MAXIFS('E9-2'!AC:AC,'E9-2'!AB:AB,$A39)</f>
        <v>0</v>
      </c>
      <c r="C39" s="95">
        <f>_xlfn.MAXIFS('E9-2'!AD:AD,'E9-2'!AB:AB,$A39)</f>
        <v>0</v>
      </c>
      <c r="D39" s="95">
        <f>MAX($B39:C39)</f>
        <v>0</v>
      </c>
      <c r="E39" s="95">
        <f>_xlfn.MAXIFS('E3-2'!M:M,'E3-2'!L:L,$A39)</f>
        <v>0</v>
      </c>
      <c r="F39" s="95">
        <f>_xlfn.MAXIFS('E5'!Q:Q,'E5'!P:P,$A39)</f>
        <v>0</v>
      </c>
      <c r="G39" s="95">
        <f>_xlfn.MAXIFS('E5'!R:R,'E5'!P:P,$A39)</f>
        <v>0</v>
      </c>
      <c r="H39" s="95">
        <f>MAX($B39:G39)</f>
        <v>0</v>
      </c>
      <c r="I39" s="95">
        <f>_xlfn.MAXIFS(ONT!P:P,ONT!O:O,$A39)</f>
        <v>0</v>
      </c>
      <c r="J39" s="95">
        <f>_xlfn.MAXIFS(ONT!Q:Q,ONT!O:O,$A39)</f>
        <v>0</v>
      </c>
      <c r="K39" s="95">
        <f>MAX($B39:J39)</f>
        <v>0</v>
      </c>
      <c r="L39" s="95">
        <f>_xlfn.MAXIFS('E7-2'!R:R,'E7-2'!Q:Q,$A39)</f>
        <v>0</v>
      </c>
      <c r="M39" s="95">
        <f>_xlfn.MAXIFS('E7-2'!S:S,'E7-2'!Q:Q,$A39)</f>
        <v>0</v>
      </c>
      <c r="N39" s="95">
        <f>MAX($B39:M39)</f>
        <v>0</v>
      </c>
      <c r="O39" s="95">
        <f>_xlfn.MAXIFS('Traffic Gen - Routers - Others'!N:N,'Traffic Gen - Routers - Others'!M:M,$A39)</f>
        <v>0</v>
      </c>
      <c r="P39" s="95">
        <f>_xlfn.MAXIFS('Traffic Gen - Routers - Others'!O:O,'Traffic Gen - Routers - Others'!M:M,$A39)</f>
        <v>0</v>
      </c>
      <c r="Q39" s="95">
        <f>MAX($B39:P39)</f>
        <v>0</v>
      </c>
      <c r="R39" s="95">
        <f>SUMIF('Juniper Leaf'!U:U,A39,'Juniper Leaf'!X:X)</f>
        <v>0</v>
      </c>
      <c r="S39" s="109">
        <f>MAX($B39:Q39)</f>
        <v>0</v>
      </c>
      <c r="T39" s="110">
        <f t="shared" si="0"/>
        <v>0</v>
      </c>
      <c r="U39" s="111">
        <f>INDEX('Juniper Leaf'!S:S,MATCH(A39,'Juniper Leaf'!A:A,0))</f>
        <v>7</v>
      </c>
    </row>
    <row r="40" spans="1:21" ht="14.95" x14ac:dyDescent="0.25">
      <c r="A40" s="94" t="s">
        <v>216</v>
      </c>
      <c r="B40" s="95">
        <f>_xlfn.MAXIFS('E9-2'!AC:AC,'E9-2'!AB:AB,$A40)</f>
        <v>0</v>
      </c>
      <c r="C40" s="95">
        <f>_xlfn.MAXIFS('E9-2'!AD:AD,'E9-2'!AB:AB,$A40)</f>
        <v>0</v>
      </c>
      <c r="D40" s="95">
        <f>MAX($B40:C40)</f>
        <v>0</v>
      </c>
      <c r="E40" s="95">
        <f>_xlfn.MAXIFS('E3-2'!M:M,'E3-2'!L:L,$A40)</f>
        <v>0</v>
      </c>
      <c r="F40" s="95">
        <f>_xlfn.MAXIFS('E5'!Q:Q,'E5'!P:P,$A40)</f>
        <v>0</v>
      </c>
      <c r="G40" s="95">
        <f>_xlfn.MAXIFS('E5'!R:R,'E5'!P:P,$A40)</f>
        <v>0</v>
      </c>
      <c r="H40" s="95">
        <f>MAX($B40:G40)</f>
        <v>0</v>
      </c>
      <c r="I40" s="95">
        <f>_xlfn.MAXIFS(ONT!P:P,ONT!O:O,$A40)</f>
        <v>0</v>
      </c>
      <c r="J40" s="95">
        <f>_xlfn.MAXIFS(ONT!Q:Q,ONT!O:O,$A40)</f>
        <v>0</v>
      </c>
      <c r="K40" s="95">
        <f>MAX($B40:J40)</f>
        <v>0</v>
      </c>
      <c r="L40" s="95">
        <f>_xlfn.MAXIFS('E7-2'!R:R,'E7-2'!Q:Q,$A40)</f>
        <v>0</v>
      </c>
      <c r="M40" s="95">
        <f>_xlfn.MAXIFS('E7-2'!S:S,'E7-2'!Q:Q,$A40)</f>
        <v>0</v>
      </c>
      <c r="N40" s="95">
        <f>MAX($B40:M40)</f>
        <v>0</v>
      </c>
      <c r="O40" s="95">
        <f>_xlfn.MAXIFS('Traffic Gen - Routers - Others'!N:N,'Traffic Gen - Routers - Others'!M:M,$A40)</f>
        <v>0</v>
      </c>
      <c r="P40" s="95">
        <f>_xlfn.MAXIFS('Traffic Gen - Routers - Others'!O:O,'Traffic Gen - Routers - Others'!M:M,$A40)</f>
        <v>0</v>
      </c>
      <c r="Q40" s="95">
        <f>MAX($B40:P40)</f>
        <v>0</v>
      </c>
      <c r="R40" s="95">
        <f>SUMIF('Juniper Leaf'!U:U,A40,'Juniper Leaf'!X:X)</f>
        <v>0</v>
      </c>
      <c r="S40" s="112">
        <f>MAX($B40:Q40)</f>
        <v>0</v>
      </c>
      <c r="T40" s="113">
        <f t="shared" si="0"/>
        <v>0</v>
      </c>
      <c r="U40" s="114">
        <f>INDEX('Juniper Leaf'!S:S,MATCH(A40,'Juniper Leaf'!A:A,0))</f>
        <v>11</v>
      </c>
    </row>
    <row r="41" spans="1:21" ht="14.95" x14ac:dyDescent="0.25">
      <c r="A41" s="94" t="s">
        <v>352</v>
      </c>
      <c r="B41" s="95">
        <f>_xlfn.MAXIFS('E9-2'!AC:AC,'E9-2'!AB:AB,$A41)</f>
        <v>0</v>
      </c>
      <c r="C41" s="95">
        <f>_xlfn.MAXIFS('E9-2'!AD:AD,'E9-2'!AB:AB,$A41)</f>
        <v>0</v>
      </c>
      <c r="D41" s="95">
        <f>MAX($B41:C41)</f>
        <v>0</v>
      </c>
      <c r="E41" s="95">
        <f>_xlfn.MAXIFS('E3-2'!M:M,'E3-2'!L:L,$A41)</f>
        <v>2</v>
      </c>
      <c r="F41" s="95">
        <f>_xlfn.MAXIFS('E5'!Q:Q,'E5'!P:P,$A41)</f>
        <v>18</v>
      </c>
      <c r="G41" s="95">
        <f>_xlfn.MAXIFS('E5'!R:R,'E5'!P:P,$A41)</f>
        <v>18</v>
      </c>
      <c r="H41" s="95">
        <f>MAX($B41:G41)</f>
        <v>18</v>
      </c>
      <c r="I41" s="95">
        <f>_xlfn.MAXIFS(ONT!P:P,ONT!O:O,$A41)</f>
        <v>0</v>
      </c>
      <c r="J41" s="95">
        <f>_xlfn.MAXIFS(ONT!Q:Q,ONT!O:O,$A41)</f>
        <v>0</v>
      </c>
      <c r="K41" s="95">
        <f>MAX($B41:J41)</f>
        <v>18</v>
      </c>
      <c r="L41" s="95">
        <f>_xlfn.MAXIFS('E7-2'!R:R,'E7-2'!Q:Q,$A41)</f>
        <v>30</v>
      </c>
      <c r="M41" s="95">
        <f>_xlfn.MAXIFS('E7-2'!S:S,'E7-2'!Q:Q,$A41)</f>
        <v>42</v>
      </c>
      <c r="N41" s="95">
        <f>MAX($B41:M41)</f>
        <v>42</v>
      </c>
      <c r="O41" s="95">
        <f>_xlfn.MAXIFS('Traffic Gen - Routers - Others'!N:N,'Traffic Gen - Routers - Others'!M:M,$A41)</f>
        <v>80</v>
      </c>
      <c r="P41" s="95">
        <f>_xlfn.MAXIFS('Traffic Gen - Routers - Others'!O:O,'Traffic Gen - Routers - Others'!M:M,$A41)</f>
        <v>88</v>
      </c>
      <c r="Q41" s="95">
        <f>MAX($B41:P41)</f>
        <v>88</v>
      </c>
      <c r="R41" s="95">
        <f>SUMIF('Juniper Leaf'!U:U,A41,'Juniper Leaf'!X:X)</f>
        <v>2</v>
      </c>
      <c r="S41" s="115">
        <f>MAX($B41:Q41)</f>
        <v>88</v>
      </c>
      <c r="T41" s="116">
        <f t="shared" si="0"/>
        <v>96</v>
      </c>
      <c r="U41" s="117">
        <f>INDEX('Juniper Leaf'!S:S,MATCH(A41,'Juniper Leaf'!A:A,0))</f>
        <v>70</v>
      </c>
    </row>
    <row r="42" spans="1:21" ht="14.95" x14ac:dyDescent="0.25">
      <c r="A42" s="94" t="s">
        <v>57</v>
      </c>
      <c r="B42" s="95">
        <f>_xlfn.MAXIFS('E9-2'!AC:AC,'E9-2'!AB:AB,$A42)</f>
        <v>0</v>
      </c>
      <c r="C42" s="95">
        <f>_xlfn.MAXIFS('E9-2'!AD:AD,'E9-2'!AB:AB,$A42)</f>
        <v>12</v>
      </c>
      <c r="D42" s="95">
        <f>MAX($B42:C42)</f>
        <v>12</v>
      </c>
      <c r="E42" s="95">
        <f>_xlfn.MAXIFS('E3-2'!M:M,'E3-2'!L:L,$A42)</f>
        <v>14</v>
      </c>
      <c r="F42" s="95">
        <f>_xlfn.MAXIFS('E5'!Q:Q,'E5'!P:P,$A42)</f>
        <v>24</v>
      </c>
      <c r="G42" s="95">
        <f>_xlfn.MAXIFS('E5'!R:R,'E5'!P:P,$A42)</f>
        <v>34</v>
      </c>
      <c r="H42" s="95">
        <f>MAX($B42:G42)</f>
        <v>34</v>
      </c>
      <c r="I42" s="95">
        <f>_xlfn.MAXIFS(ONT!P:P,ONT!O:O,$A42)</f>
        <v>0</v>
      </c>
      <c r="J42" s="95">
        <f>_xlfn.MAXIFS(ONT!Q:Q,ONT!O:O,$A42)</f>
        <v>0</v>
      </c>
      <c r="K42" s="95">
        <f>MAX($B42:J42)</f>
        <v>34</v>
      </c>
      <c r="L42" s="95">
        <f>_xlfn.MAXIFS('E7-2'!R:R,'E7-2'!Q:Q,$A42)</f>
        <v>0</v>
      </c>
      <c r="M42" s="95">
        <f>_xlfn.MAXIFS('E7-2'!S:S,'E7-2'!Q:Q,$A42)</f>
        <v>0</v>
      </c>
      <c r="N42" s="95">
        <f>MAX($B42:M42)</f>
        <v>34</v>
      </c>
      <c r="O42" s="95">
        <f>_xlfn.MAXIFS('Traffic Gen - Routers - Others'!N:N,'Traffic Gen - Routers - Others'!M:M,$A42)</f>
        <v>0</v>
      </c>
      <c r="P42" s="95">
        <f>_xlfn.MAXIFS('Traffic Gen - Routers - Others'!O:O,'Traffic Gen - Routers - Others'!M:M,$A42)</f>
        <v>0</v>
      </c>
      <c r="Q42" s="95">
        <f>MAX($B42:P42)</f>
        <v>34</v>
      </c>
      <c r="R42" s="95">
        <f>SUMIF('Juniper Leaf'!U:U,A42,'Juniper Leaf'!X:X)</f>
        <v>1</v>
      </c>
      <c r="S42" s="95">
        <f>MAX($B42:Q42)</f>
        <v>34</v>
      </c>
      <c r="T42" s="94">
        <f t="shared" si="0"/>
        <v>48</v>
      </c>
      <c r="U42" s="95">
        <f>INDEX('Juniper Leaf'!S:S,MATCH(A42,'Juniper Leaf'!A:A,0))</f>
        <v>34</v>
      </c>
    </row>
    <row r="43" spans="1:21" ht="14.95" x14ac:dyDescent="0.25">
      <c r="A43" s="94" t="s">
        <v>179</v>
      </c>
      <c r="B43" s="95">
        <f>_xlfn.MAXIFS('E9-2'!AC:AC,'E9-2'!AB:AB,$A43)</f>
        <v>0</v>
      </c>
      <c r="C43" s="95">
        <f>_xlfn.MAXIFS('E9-2'!AD:AD,'E9-2'!AB:AB,$A43)</f>
        <v>0</v>
      </c>
      <c r="D43" s="95">
        <f>MAX($B43:C43)</f>
        <v>0</v>
      </c>
      <c r="E43" s="95">
        <f>_xlfn.MAXIFS('E3-2'!M:M,'E3-2'!L:L,$A43)</f>
        <v>1</v>
      </c>
      <c r="F43" s="95">
        <f>_xlfn.MAXIFS('E5'!Q:Q,'E5'!P:P,$A43)</f>
        <v>0</v>
      </c>
      <c r="G43" s="95">
        <f>_xlfn.MAXIFS('E5'!R:R,'E5'!P:P,$A43)</f>
        <v>0</v>
      </c>
      <c r="H43" s="95">
        <f>MAX($B43:G43)</f>
        <v>1</v>
      </c>
      <c r="I43" s="95">
        <f>_xlfn.MAXIFS(ONT!P:P,ONT!O:O,$A43)</f>
        <v>17</v>
      </c>
      <c r="J43" s="95">
        <f>_xlfn.MAXIFS(ONT!Q:Q,ONT!O:O,$A43)</f>
        <v>33</v>
      </c>
      <c r="K43" s="95">
        <f>MAX($B43:J43)</f>
        <v>33</v>
      </c>
      <c r="L43" s="95">
        <f>_xlfn.MAXIFS('E7-2'!R:R,'E7-2'!Q:Q,$A43)</f>
        <v>0</v>
      </c>
      <c r="M43" s="95">
        <f>_xlfn.MAXIFS('E7-2'!S:S,'E7-2'!Q:Q,$A43)</f>
        <v>0</v>
      </c>
      <c r="N43" s="95">
        <f>MAX($B43:M43)</f>
        <v>33</v>
      </c>
      <c r="O43" s="95">
        <f>_xlfn.MAXIFS('Traffic Gen - Routers - Others'!N:N,'Traffic Gen - Routers - Others'!M:M,$A43)</f>
        <v>0</v>
      </c>
      <c r="P43" s="95">
        <f>_xlfn.MAXIFS('Traffic Gen - Routers - Others'!O:O,'Traffic Gen - Routers - Others'!M:M,$A43)</f>
        <v>0</v>
      </c>
      <c r="Q43" s="95">
        <f>MAX($B43:P43)</f>
        <v>33</v>
      </c>
      <c r="R43" s="95">
        <f>SUMIF('Juniper Leaf'!U:U,A43,'Juniper Leaf'!X:X)</f>
        <v>1</v>
      </c>
      <c r="S43" s="95">
        <f>MAX($B43:Q43)</f>
        <v>33</v>
      </c>
      <c r="T43" s="94">
        <f t="shared" si="0"/>
        <v>48</v>
      </c>
      <c r="U43" s="95">
        <f>INDEX('Juniper Leaf'!S:S,MATCH(A43,'Juniper Leaf'!A:A,0))</f>
        <v>33</v>
      </c>
    </row>
    <row r="44" spans="1:21" ht="14.95" x14ac:dyDescent="0.25">
      <c r="A44" s="94" t="s">
        <v>183</v>
      </c>
      <c r="B44" s="95">
        <f>_xlfn.MAXIFS('E9-2'!AC:AC,'E9-2'!AB:AB,$A44)</f>
        <v>0</v>
      </c>
      <c r="C44" s="95">
        <f>_xlfn.MAXIFS('E9-2'!AD:AD,'E9-2'!AB:AB,$A44)</f>
        <v>0</v>
      </c>
      <c r="D44" s="95">
        <f>MAX($B44:C44)</f>
        <v>0</v>
      </c>
      <c r="E44" s="95">
        <f>_xlfn.MAXIFS('E3-2'!M:M,'E3-2'!L:L,$A44)</f>
        <v>1</v>
      </c>
      <c r="F44" s="95">
        <f>_xlfn.MAXIFS('E5'!Q:Q,'E5'!P:P,$A44)</f>
        <v>0</v>
      </c>
      <c r="G44" s="95">
        <f>_xlfn.MAXIFS('E5'!R:R,'E5'!P:P,$A44)</f>
        <v>0</v>
      </c>
      <c r="H44" s="95">
        <f>MAX($B44:G44)</f>
        <v>1</v>
      </c>
      <c r="I44" s="95">
        <f>_xlfn.MAXIFS(ONT!P:P,ONT!O:O,$A44)</f>
        <v>5</v>
      </c>
      <c r="J44" s="95">
        <f>_xlfn.MAXIFS(ONT!Q:Q,ONT!O:O,$A44)</f>
        <v>37</v>
      </c>
      <c r="K44" s="95">
        <f>MAX($B44:J44)</f>
        <v>37</v>
      </c>
      <c r="L44" s="95">
        <f>_xlfn.MAXIFS('E7-2'!R:R,'E7-2'!Q:Q,$A44)</f>
        <v>0</v>
      </c>
      <c r="M44" s="95">
        <f>_xlfn.MAXIFS('E7-2'!S:S,'E7-2'!Q:Q,$A44)</f>
        <v>0</v>
      </c>
      <c r="N44" s="95">
        <f>MAX($B44:M44)</f>
        <v>37</v>
      </c>
      <c r="O44" s="95">
        <f>_xlfn.MAXIFS('Traffic Gen - Routers - Others'!N:N,'Traffic Gen - Routers - Others'!M:M,$A44)</f>
        <v>0</v>
      </c>
      <c r="P44" s="95">
        <f>_xlfn.MAXIFS('Traffic Gen - Routers - Others'!O:O,'Traffic Gen - Routers - Others'!M:M,$A44)</f>
        <v>0</v>
      </c>
      <c r="Q44" s="95">
        <f>MAX($B44:P44)</f>
        <v>37</v>
      </c>
      <c r="R44" s="95">
        <f>SUMIF('Juniper Leaf'!U:U,A44,'Juniper Leaf'!X:X)</f>
        <v>1</v>
      </c>
      <c r="S44" s="95">
        <f>MAX($B44:Q44)</f>
        <v>37</v>
      </c>
      <c r="T44" s="94">
        <f t="shared" si="0"/>
        <v>48</v>
      </c>
      <c r="U44" s="95">
        <f>INDEX('Juniper Leaf'!S:S,MATCH(A44,'Juniper Leaf'!A:A,0))</f>
        <v>37</v>
      </c>
    </row>
    <row r="45" spans="1:21" ht="14.95" x14ac:dyDescent="0.25">
      <c r="A45" s="94" t="s">
        <v>59</v>
      </c>
      <c r="B45" s="95">
        <f>_xlfn.MAXIFS('E9-2'!AC:AC,'E9-2'!AB:AB,$A45)</f>
        <v>0</v>
      </c>
      <c r="C45" s="95">
        <f>_xlfn.MAXIFS('E9-2'!AD:AD,'E9-2'!AB:AB,$A45)</f>
        <v>12</v>
      </c>
      <c r="D45" s="95">
        <f>MAX($B45:C45)</f>
        <v>12</v>
      </c>
      <c r="E45" s="95">
        <f>_xlfn.MAXIFS('E3-2'!M:M,'E3-2'!L:L,$A45)</f>
        <v>14</v>
      </c>
      <c r="F45" s="95">
        <f>_xlfn.MAXIFS('E5'!Q:Q,'E5'!P:P,$A45)</f>
        <v>24</v>
      </c>
      <c r="G45" s="95">
        <f>_xlfn.MAXIFS('E5'!R:R,'E5'!P:P,$A45)</f>
        <v>34</v>
      </c>
      <c r="H45" s="95">
        <f>MAX($B45:G45)</f>
        <v>34</v>
      </c>
      <c r="I45" s="95">
        <f>_xlfn.MAXIFS(ONT!P:P,ONT!O:O,$A45)</f>
        <v>0</v>
      </c>
      <c r="J45" s="95">
        <f>_xlfn.MAXIFS(ONT!Q:Q,ONT!O:O,$A45)</f>
        <v>0</v>
      </c>
      <c r="K45" s="95">
        <f>MAX($B45:J45)</f>
        <v>34</v>
      </c>
      <c r="L45" s="95">
        <f>_xlfn.MAXIFS('E7-2'!R:R,'E7-2'!Q:Q,$A45)</f>
        <v>0</v>
      </c>
      <c r="M45" s="95">
        <f>_xlfn.MAXIFS('E7-2'!S:S,'E7-2'!Q:Q,$A45)</f>
        <v>0</v>
      </c>
      <c r="N45" s="95">
        <f>MAX($B45:M45)</f>
        <v>34</v>
      </c>
      <c r="O45" s="95">
        <f>_xlfn.MAXIFS('Traffic Gen - Routers - Others'!N:N,'Traffic Gen - Routers - Others'!M:M,$A45)</f>
        <v>0</v>
      </c>
      <c r="P45" s="95">
        <f>_xlfn.MAXIFS('Traffic Gen - Routers - Others'!O:O,'Traffic Gen - Routers - Others'!M:M,$A45)</f>
        <v>0</v>
      </c>
      <c r="Q45" s="95">
        <f>MAX($B45:P45)</f>
        <v>34</v>
      </c>
      <c r="R45" s="95">
        <f>SUMIF('Juniper Leaf'!U:U,A45,'Juniper Leaf'!X:X)</f>
        <v>1</v>
      </c>
      <c r="S45" s="95">
        <f>MAX($B45:Q45)</f>
        <v>34</v>
      </c>
      <c r="T45" s="94">
        <f t="shared" si="0"/>
        <v>48</v>
      </c>
      <c r="U45" s="95">
        <f>INDEX('Juniper Leaf'!S:S,MATCH(A45,'Juniper Leaf'!A:A,0))</f>
        <v>34</v>
      </c>
    </row>
    <row r="46" spans="1:21" ht="14.95" x14ac:dyDescent="0.25">
      <c r="A46" s="94" t="s">
        <v>185</v>
      </c>
      <c r="B46" s="95">
        <f>_xlfn.MAXIFS('E9-2'!AC:AC,'E9-2'!AB:AB,$A46)</f>
        <v>0</v>
      </c>
      <c r="C46" s="95">
        <f>_xlfn.MAXIFS('E9-2'!AD:AD,'E9-2'!AB:AB,$A46)</f>
        <v>0</v>
      </c>
      <c r="D46" s="95">
        <f>MAX($B46:C46)</f>
        <v>0</v>
      </c>
      <c r="E46" s="95">
        <f>_xlfn.MAXIFS('E3-2'!M:M,'E3-2'!L:L,$A46)</f>
        <v>1</v>
      </c>
      <c r="F46" s="95">
        <f>_xlfn.MAXIFS('E5'!Q:Q,'E5'!P:P,$A46)</f>
        <v>0</v>
      </c>
      <c r="G46" s="95">
        <f>_xlfn.MAXIFS('E5'!R:R,'E5'!P:P,$A46)</f>
        <v>0</v>
      </c>
      <c r="H46" s="95">
        <f>MAX($B46:G46)</f>
        <v>1</v>
      </c>
      <c r="I46" s="95">
        <f>_xlfn.MAXIFS(ONT!P:P,ONT!O:O,$A46)</f>
        <v>32</v>
      </c>
      <c r="J46" s="95">
        <f>_xlfn.MAXIFS(ONT!Q:Q,ONT!O:O,$A46)</f>
        <v>41</v>
      </c>
      <c r="K46" s="95">
        <f>MAX($B46:J46)</f>
        <v>41</v>
      </c>
      <c r="L46" s="95">
        <f>_xlfn.MAXIFS('E7-2'!R:R,'E7-2'!Q:Q,$A46)</f>
        <v>0</v>
      </c>
      <c r="M46" s="95">
        <f>_xlfn.MAXIFS('E7-2'!S:S,'E7-2'!Q:Q,$A46)</f>
        <v>0</v>
      </c>
      <c r="N46" s="95">
        <f>MAX($B46:M46)</f>
        <v>41</v>
      </c>
      <c r="O46" s="95">
        <f>_xlfn.MAXIFS('Traffic Gen - Routers - Others'!N:N,'Traffic Gen - Routers - Others'!M:M,$A46)</f>
        <v>0</v>
      </c>
      <c r="P46" s="95">
        <f>_xlfn.MAXIFS('Traffic Gen - Routers - Others'!O:O,'Traffic Gen - Routers - Others'!M:M,$A46)</f>
        <v>0</v>
      </c>
      <c r="Q46" s="95">
        <f>MAX($B46:P46)</f>
        <v>41</v>
      </c>
      <c r="R46" s="95">
        <f>SUMIF('Juniper Leaf'!U:U,A46,'Juniper Leaf'!X:X)</f>
        <v>1</v>
      </c>
      <c r="S46" s="95">
        <f>MAX($B46:Q46)</f>
        <v>41</v>
      </c>
      <c r="T46" s="94">
        <f t="shared" si="0"/>
        <v>48</v>
      </c>
      <c r="U46" s="95">
        <f>INDEX('Juniper Leaf'!S:S,MATCH(A46,'Juniper Leaf'!A:A,0))</f>
        <v>41</v>
      </c>
    </row>
    <row r="47" spans="1:21" ht="14.95" x14ac:dyDescent="0.25">
      <c r="A47" s="94" t="s">
        <v>191</v>
      </c>
      <c r="B47" s="95">
        <f>_xlfn.MAXIFS('E9-2'!AC:AC,'E9-2'!AB:AB,$A47)</f>
        <v>0</v>
      </c>
      <c r="C47" s="95">
        <f>_xlfn.MAXIFS('E9-2'!AD:AD,'E9-2'!AB:AB,$A47)</f>
        <v>0</v>
      </c>
      <c r="D47" s="95">
        <f>MAX($B47:C47)</f>
        <v>0</v>
      </c>
      <c r="E47" s="95">
        <f>_xlfn.MAXIFS('E3-2'!M:M,'E3-2'!L:L,$A47)</f>
        <v>1</v>
      </c>
      <c r="F47" s="95">
        <f>_xlfn.MAXIFS('E5'!Q:Q,'E5'!P:P,$A47)</f>
        <v>0</v>
      </c>
      <c r="G47" s="95">
        <f>_xlfn.MAXIFS('E5'!R:R,'E5'!P:P,$A47)</f>
        <v>0</v>
      </c>
      <c r="H47" s="95">
        <f>MAX($B47:G47)</f>
        <v>1</v>
      </c>
      <c r="I47" s="95">
        <f>_xlfn.MAXIFS(ONT!P:P,ONT!O:O,$A47)</f>
        <v>3</v>
      </c>
      <c r="J47" s="95">
        <f>_xlfn.MAXIFS(ONT!Q:Q,ONT!O:O,$A47)</f>
        <v>33</v>
      </c>
      <c r="K47" s="95">
        <f>MAX($B47:J47)</f>
        <v>33</v>
      </c>
      <c r="L47" s="95">
        <f>_xlfn.MAXIFS('E7-2'!R:R,'E7-2'!Q:Q,$A47)</f>
        <v>0</v>
      </c>
      <c r="M47" s="95">
        <f>_xlfn.MAXIFS('E7-2'!S:S,'E7-2'!Q:Q,$A47)</f>
        <v>0</v>
      </c>
      <c r="N47" s="95">
        <f>MAX($B47:M47)</f>
        <v>33</v>
      </c>
      <c r="O47" s="95">
        <f>_xlfn.MAXIFS('Traffic Gen - Routers - Others'!N:N,'Traffic Gen - Routers - Others'!M:M,$A47)</f>
        <v>0</v>
      </c>
      <c r="P47" s="95">
        <f>_xlfn.MAXIFS('Traffic Gen - Routers - Others'!O:O,'Traffic Gen - Routers - Others'!M:M,$A47)</f>
        <v>0</v>
      </c>
      <c r="Q47" s="95">
        <f>MAX($B47:P47)</f>
        <v>33</v>
      </c>
      <c r="R47" s="95">
        <f>SUMIF('Juniper Leaf'!U:U,A47,'Juniper Leaf'!X:X)</f>
        <v>1</v>
      </c>
      <c r="S47" s="95">
        <f>MAX($B47:Q47)</f>
        <v>33</v>
      </c>
      <c r="T47" s="94">
        <f t="shared" si="0"/>
        <v>48</v>
      </c>
      <c r="U47" s="95">
        <f>INDEX('Juniper Leaf'!S:S,MATCH(A47,'Juniper Leaf'!A:A,0))</f>
        <v>33</v>
      </c>
    </row>
    <row r="48" spans="1:21" ht="14.95" x14ac:dyDescent="0.25">
      <c r="A48" s="94" t="s">
        <v>60</v>
      </c>
      <c r="B48" s="95">
        <f>_xlfn.MAXIFS('E9-2'!AC:AC,'E9-2'!AB:AB,$A48)</f>
        <v>0</v>
      </c>
      <c r="C48" s="95">
        <f>_xlfn.MAXIFS('E9-2'!AD:AD,'E9-2'!AB:AB,$A48)</f>
        <v>10</v>
      </c>
      <c r="D48" s="95">
        <f>MAX($B48:C48)</f>
        <v>10</v>
      </c>
      <c r="E48" s="95">
        <f>_xlfn.MAXIFS('E3-2'!M:M,'E3-2'!L:L,$A48)</f>
        <v>12</v>
      </c>
      <c r="F48" s="95">
        <f>_xlfn.MAXIFS('E5'!Q:Q,'E5'!P:P,$A48)</f>
        <v>23</v>
      </c>
      <c r="G48" s="95">
        <f>_xlfn.MAXIFS('E5'!R:R,'E5'!P:P,$A48)</f>
        <v>34</v>
      </c>
      <c r="H48" s="95">
        <f>MAX($B48:G48)</f>
        <v>34</v>
      </c>
      <c r="I48" s="95">
        <f>_xlfn.MAXIFS(ONT!P:P,ONT!O:O,$A48)</f>
        <v>0</v>
      </c>
      <c r="J48" s="95">
        <f>_xlfn.MAXIFS(ONT!Q:Q,ONT!O:O,$A48)</f>
        <v>0</v>
      </c>
      <c r="K48" s="95">
        <f>MAX($B48:J48)</f>
        <v>34</v>
      </c>
      <c r="L48" s="95">
        <f>_xlfn.MAXIFS('E7-2'!R:R,'E7-2'!Q:Q,$A48)</f>
        <v>0</v>
      </c>
      <c r="M48" s="95">
        <f>_xlfn.MAXIFS('E7-2'!S:S,'E7-2'!Q:Q,$A48)</f>
        <v>0</v>
      </c>
      <c r="N48" s="95">
        <f>MAX($B48:M48)</f>
        <v>34</v>
      </c>
      <c r="O48" s="95">
        <f>_xlfn.MAXIFS('Traffic Gen - Routers - Others'!N:N,'Traffic Gen - Routers - Others'!M:M,$A48)</f>
        <v>0</v>
      </c>
      <c r="P48" s="95">
        <f>_xlfn.MAXIFS('Traffic Gen - Routers - Others'!O:O,'Traffic Gen - Routers - Others'!M:M,$A48)</f>
        <v>0</v>
      </c>
      <c r="Q48" s="95">
        <f>MAX($B48:P48)</f>
        <v>34</v>
      </c>
      <c r="R48" s="95">
        <f>SUMIF('Juniper Leaf'!U:U,A48,'Juniper Leaf'!X:X)</f>
        <v>1</v>
      </c>
      <c r="S48" s="95">
        <f>MAX($B48:Q48)</f>
        <v>34</v>
      </c>
      <c r="T48" s="94">
        <f t="shared" si="0"/>
        <v>48</v>
      </c>
      <c r="U48" s="95">
        <f>INDEX('Juniper Leaf'!S:S,MATCH(A48,'Juniper Leaf'!A:A,0))</f>
        <v>34</v>
      </c>
    </row>
    <row r="49" spans="1:21" ht="14.95" x14ac:dyDescent="0.25">
      <c r="A49" s="94" t="s">
        <v>193</v>
      </c>
      <c r="B49" s="95">
        <f>_xlfn.MAXIFS('E9-2'!AC:AC,'E9-2'!AB:AB,$A49)</f>
        <v>0</v>
      </c>
      <c r="C49" s="95">
        <f>_xlfn.MAXIFS('E9-2'!AD:AD,'E9-2'!AB:AB,$A49)</f>
        <v>0</v>
      </c>
      <c r="D49" s="95">
        <f>MAX($B49:C49)</f>
        <v>0</v>
      </c>
      <c r="E49" s="95">
        <f>_xlfn.MAXIFS('E3-2'!M:M,'E3-2'!L:L,$A49)</f>
        <v>1</v>
      </c>
      <c r="F49" s="95">
        <f>_xlfn.MAXIFS('E5'!Q:Q,'E5'!P:P,$A49)</f>
        <v>0</v>
      </c>
      <c r="G49" s="95">
        <f>_xlfn.MAXIFS('E5'!R:R,'E5'!P:P,$A49)</f>
        <v>0</v>
      </c>
      <c r="H49" s="95">
        <f>MAX($B49:G49)</f>
        <v>1</v>
      </c>
      <c r="I49" s="95">
        <f>_xlfn.MAXIFS(ONT!P:P,ONT!O:O,$A49)</f>
        <v>29</v>
      </c>
      <c r="J49" s="95">
        <f>_xlfn.MAXIFS(ONT!Q:Q,ONT!O:O,$A49)</f>
        <v>32</v>
      </c>
      <c r="K49" s="95">
        <f>MAX($B49:J49)</f>
        <v>32</v>
      </c>
      <c r="L49" s="95">
        <f>_xlfn.MAXIFS('E7-2'!R:R,'E7-2'!Q:Q,$A49)</f>
        <v>0</v>
      </c>
      <c r="M49" s="95">
        <f>_xlfn.MAXIFS('E7-2'!S:S,'E7-2'!Q:Q,$A49)</f>
        <v>0</v>
      </c>
      <c r="N49" s="95">
        <f>MAX($B49:M49)</f>
        <v>32</v>
      </c>
      <c r="O49" s="95">
        <f>_xlfn.MAXIFS('Traffic Gen - Routers - Others'!N:N,'Traffic Gen - Routers - Others'!M:M,$A49)</f>
        <v>0</v>
      </c>
      <c r="P49" s="95">
        <f>_xlfn.MAXIFS('Traffic Gen - Routers - Others'!O:O,'Traffic Gen - Routers - Others'!M:M,$A49)</f>
        <v>0</v>
      </c>
      <c r="Q49" s="95">
        <f>MAX($B49:P49)</f>
        <v>32</v>
      </c>
      <c r="R49" s="95">
        <f>SUMIF('Juniper Leaf'!U:U,A49,'Juniper Leaf'!X:X)</f>
        <v>1</v>
      </c>
      <c r="S49" s="95">
        <f>MAX($B49:Q49)</f>
        <v>32</v>
      </c>
      <c r="T49" s="94">
        <f t="shared" si="0"/>
        <v>48</v>
      </c>
      <c r="U49" s="95">
        <f>INDEX('Juniper Leaf'!S:S,MATCH(A49,'Juniper Leaf'!A:A,0))</f>
        <v>32</v>
      </c>
    </row>
    <row r="50" spans="1:21" ht="14.95" x14ac:dyDescent="0.25">
      <c r="A50" s="94" t="s">
        <v>194</v>
      </c>
      <c r="B50" s="95">
        <f>_xlfn.MAXIFS('E9-2'!AC:AC,'E9-2'!AB:AB,$A50)</f>
        <v>0</v>
      </c>
      <c r="C50" s="95">
        <f>_xlfn.MAXIFS('E9-2'!AD:AD,'E9-2'!AB:AB,$A50)</f>
        <v>0</v>
      </c>
      <c r="D50" s="95">
        <f>MAX($B50:C50)</f>
        <v>0</v>
      </c>
      <c r="E50" s="95">
        <f>_xlfn.MAXIFS('E3-2'!M:M,'E3-2'!L:L,$A50)</f>
        <v>1</v>
      </c>
      <c r="F50" s="95">
        <f>_xlfn.MAXIFS('E5'!Q:Q,'E5'!P:P,$A50)</f>
        <v>0</v>
      </c>
      <c r="G50" s="95">
        <f>_xlfn.MAXIFS('E5'!R:R,'E5'!P:P,$A50)</f>
        <v>0</v>
      </c>
      <c r="H50" s="95">
        <f>MAX($B50:G50)</f>
        <v>1</v>
      </c>
      <c r="I50" s="95">
        <f>_xlfn.MAXIFS(ONT!P:P,ONT!O:O,$A50)</f>
        <v>33</v>
      </c>
      <c r="J50" s="95">
        <f>_xlfn.MAXIFS(ONT!Q:Q,ONT!O:O,$A50)</f>
        <v>33</v>
      </c>
      <c r="K50" s="95">
        <f>MAX($B50:J50)</f>
        <v>33</v>
      </c>
      <c r="L50" s="95">
        <f>_xlfn.MAXIFS('E7-2'!R:R,'E7-2'!Q:Q,$A50)</f>
        <v>0</v>
      </c>
      <c r="M50" s="95">
        <f>_xlfn.MAXIFS('E7-2'!S:S,'E7-2'!Q:Q,$A50)</f>
        <v>0</v>
      </c>
      <c r="N50" s="95">
        <f>MAX($B50:M50)</f>
        <v>33</v>
      </c>
      <c r="O50" s="95">
        <f>_xlfn.MAXIFS('Traffic Gen - Routers - Others'!N:N,'Traffic Gen - Routers - Others'!M:M,$A50)</f>
        <v>0</v>
      </c>
      <c r="P50" s="95">
        <f>_xlfn.MAXIFS('Traffic Gen - Routers - Others'!O:O,'Traffic Gen - Routers - Others'!M:M,$A50)</f>
        <v>0</v>
      </c>
      <c r="Q50" s="95">
        <f>MAX($B50:P50)</f>
        <v>33</v>
      </c>
      <c r="R50" s="95">
        <f>SUMIF('Juniper Leaf'!U:U,A50,'Juniper Leaf'!X:X)</f>
        <v>1</v>
      </c>
      <c r="S50" s="95">
        <f>MAX($B50:Q50)</f>
        <v>33</v>
      </c>
      <c r="T50" s="94">
        <f t="shared" si="0"/>
        <v>48</v>
      </c>
      <c r="U50" s="95">
        <f>INDEX('Juniper Leaf'!S:S,MATCH(A50,'Juniper Leaf'!A:A,0))</f>
        <v>33</v>
      </c>
    </row>
    <row r="51" spans="1:21" ht="14.95" x14ac:dyDescent="0.25">
      <c r="A51" s="94" t="s">
        <v>348</v>
      </c>
      <c r="B51" s="95">
        <f>_xlfn.MAXIFS('E9-2'!AC:AC,'E9-2'!AB:AB,$A51)</f>
        <v>0</v>
      </c>
      <c r="C51" s="95">
        <f>_xlfn.MAXIFS('E9-2'!AD:AD,'E9-2'!AB:AB,$A51)</f>
        <v>0</v>
      </c>
      <c r="D51" s="95">
        <f>MAX($B51:C51)</f>
        <v>0</v>
      </c>
      <c r="E51" s="95">
        <f>_xlfn.MAXIFS('E3-2'!M:M,'E3-2'!L:L,$A51)</f>
        <v>0</v>
      </c>
      <c r="F51" s="95">
        <f>_xlfn.MAXIFS('E5'!Q:Q,'E5'!P:P,$A51)</f>
        <v>0</v>
      </c>
      <c r="G51" s="95">
        <f>_xlfn.MAXIFS('E5'!R:R,'E5'!P:P,$A51)</f>
        <v>0</v>
      </c>
      <c r="H51" s="95">
        <f>MAX($B51:G51)</f>
        <v>0</v>
      </c>
      <c r="I51" s="95">
        <f>_xlfn.MAXIFS(ONT!P:P,ONT!O:O,$A51)</f>
        <v>0</v>
      </c>
      <c r="J51" s="95">
        <f>_xlfn.MAXIFS(ONT!Q:Q,ONT!O:O,$A51)</f>
        <v>0</v>
      </c>
      <c r="K51" s="95">
        <f>MAX($B51:J51)</f>
        <v>0</v>
      </c>
      <c r="L51" s="95">
        <f>_xlfn.MAXIFS('E7-2'!R:R,'E7-2'!Q:Q,$A51)</f>
        <v>12</v>
      </c>
      <c r="M51" s="95">
        <f>_xlfn.MAXIFS('E7-2'!S:S,'E7-2'!Q:Q,$A51)</f>
        <v>18</v>
      </c>
      <c r="N51" s="95">
        <f>MAX($B51:M51)</f>
        <v>18</v>
      </c>
      <c r="O51" s="95">
        <f>_xlfn.MAXIFS('Traffic Gen - Routers - Others'!N:N,'Traffic Gen - Routers - Others'!M:M,$A51)</f>
        <v>84</v>
      </c>
      <c r="P51" s="95">
        <f>_xlfn.MAXIFS('Traffic Gen - Routers - Others'!O:O,'Traffic Gen - Routers - Others'!M:M,$A51)</f>
        <v>92</v>
      </c>
      <c r="Q51" s="95">
        <f>MAX($B51:P51)</f>
        <v>92</v>
      </c>
      <c r="R51" s="95">
        <f>SUMIF('Juniper Leaf'!U:U,A51,'Juniper Leaf'!X:X)</f>
        <v>2</v>
      </c>
      <c r="S51" s="95">
        <f>MAX($B51:Q51)</f>
        <v>92</v>
      </c>
      <c r="T51" s="94">
        <f t="shared" si="0"/>
        <v>96</v>
      </c>
      <c r="U51" s="95">
        <f>INDEX('Juniper Leaf'!S:S,MATCH(A51,'Juniper Leaf'!A:A,0))</f>
        <v>92</v>
      </c>
    </row>
    <row r="52" spans="1:21" ht="14.95" x14ac:dyDescent="0.25">
      <c r="A52" s="94" t="s">
        <v>62</v>
      </c>
      <c r="B52" s="95">
        <f>_xlfn.MAXIFS('E9-2'!AC:AC,'E9-2'!AB:AB,$A52)</f>
        <v>6</v>
      </c>
      <c r="C52" s="95">
        <f>_xlfn.MAXIFS('E9-2'!AD:AD,'E9-2'!AB:AB,$A52)</f>
        <v>20</v>
      </c>
      <c r="D52" s="95">
        <f>MAX($B52:C52)</f>
        <v>20</v>
      </c>
      <c r="E52" s="95">
        <f>_xlfn.MAXIFS('E3-2'!M:M,'E3-2'!L:L,$A52)</f>
        <v>22</v>
      </c>
      <c r="F52" s="95">
        <f>_xlfn.MAXIFS('E5'!Q:Q,'E5'!P:P,$A52)</f>
        <v>0</v>
      </c>
      <c r="G52" s="95">
        <f>_xlfn.MAXIFS('E5'!R:R,'E5'!P:P,$A52)</f>
        <v>0</v>
      </c>
      <c r="H52" s="95">
        <f>MAX($B52:G52)</f>
        <v>22</v>
      </c>
      <c r="I52" s="95">
        <f>_xlfn.MAXIFS(ONT!P:P,ONT!O:O,$A52)</f>
        <v>0</v>
      </c>
      <c r="J52" s="95">
        <f>_xlfn.MAXIFS(ONT!Q:Q,ONT!O:O,$A52)</f>
        <v>0</v>
      </c>
      <c r="K52" s="95">
        <f>MAX($B52:J52)</f>
        <v>22</v>
      </c>
      <c r="L52" s="95">
        <f>_xlfn.MAXIFS('E7-2'!R:R,'E7-2'!Q:Q,$A52)</f>
        <v>0</v>
      </c>
      <c r="M52" s="95">
        <f>_xlfn.MAXIFS('E7-2'!S:S,'E7-2'!Q:Q,$A52)</f>
        <v>0</v>
      </c>
      <c r="N52" s="95">
        <f>MAX($B52:M52)</f>
        <v>22</v>
      </c>
      <c r="O52" s="95">
        <f>_xlfn.MAXIFS('Traffic Gen - Routers - Others'!N:N,'Traffic Gen - Routers - Others'!M:M,$A52)</f>
        <v>0</v>
      </c>
      <c r="P52" s="95">
        <f>_xlfn.MAXIFS('Traffic Gen - Routers - Others'!O:O,'Traffic Gen - Routers - Others'!M:M,$A52)</f>
        <v>0</v>
      </c>
      <c r="Q52" s="95">
        <f>MAX($B52:P52)</f>
        <v>22</v>
      </c>
      <c r="R52" s="95">
        <f>SUMIF('Juniper Leaf'!U:U,A52,'Juniper Leaf'!X:X)</f>
        <v>1</v>
      </c>
      <c r="S52" s="95">
        <f>MAX($B52:Q52)</f>
        <v>22</v>
      </c>
      <c r="T52" s="94">
        <f t="shared" si="0"/>
        <v>48</v>
      </c>
      <c r="U52" s="95">
        <f>INDEX('Juniper Leaf'!S:S,MATCH(A52,'Juniper Leaf'!A:A,0))</f>
        <v>22</v>
      </c>
    </row>
    <row r="53" spans="1:21" ht="14.95" x14ac:dyDescent="0.25">
      <c r="A53" s="94" t="s">
        <v>195</v>
      </c>
      <c r="B53" s="95">
        <f>_xlfn.MAXIFS('E9-2'!AC:AC,'E9-2'!AB:AB,$A53)</f>
        <v>0</v>
      </c>
      <c r="C53" s="95">
        <f>_xlfn.MAXIFS('E9-2'!AD:AD,'E9-2'!AB:AB,$A53)</f>
        <v>0</v>
      </c>
      <c r="D53" s="95">
        <f>MAX($B53:C53)</f>
        <v>0</v>
      </c>
      <c r="E53" s="95">
        <f>_xlfn.MAXIFS('E3-2'!M:M,'E3-2'!L:L,$A53)</f>
        <v>2</v>
      </c>
      <c r="F53" s="95">
        <f>_xlfn.MAXIFS('E5'!Q:Q,'E5'!P:P,$A53)</f>
        <v>0</v>
      </c>
      <c r="G53" s="95">
        <f>_xlfn.MAXIFS('E5'!R:R,'E5'!P:P,$A53)</f>
        <v>0</v>
      </c>
      <c r="H53" s="95">
        <f>MAX($B53:G53)</f>
        <v>2</v>
      </c>
      <c r="I53" s="95">
        <f>_xlfn.MAXIFS(ONT!P:P,ONT!O:O,$A53)</f>
        <v>22</v>
      </c>
      <c r="J53" s="95">
        <f>_xlfn.MAXIFS(ONT!Q:Q,ONT!O:O,$A53)</f>
        <v>30</v>
      </c>
      <c r="K53" s="95">
        <f>MAX($B53:J53)</f>
        <v>30</v>
      </c>
      <c r="L53" s="95">
        <f>_xlfn.MAXIFS('E7-2'!R:R,'E7-2'!Q:Q,$A53)</f>
        <v>0</v>
      </c>
      <c r="M53" s="95">
        <f>_xlfn.MAXIFS('E7-2'!S:S,'E7-2'!Q:Q,$A53)</f>
        <v>0</v>
      </c>
      <c r="N53" s="95">
        <f>MAX($B53:M53)</f>
        <v>30</v>
      </c>
      <c r="O53" s="95">
        <f>_xlfn.MAXIFS('Traffic Gen - Routers - Others'!N:N,'Traffic Gen - Routers - Others'!M:M,$A53)</f>
        <v>0</v>
      </c>
      <c r="P53" s="95">
        <f>_xlfn.MAXIFS('Traffic Gen - Routers - Others'!O:O,'Traffic Gen - Routers - Others'!M:M,$A53)</f>
        <v>0</v>
      </c>
      <c r="Q53" s="95">
        <f>MAX($B53:P53)</f>
        <v>30</v>
      </c>
      <c r="R53" s="95">
        <f>SUMIF('Juniper Leaf'!U:U,A53,'Juniper Leaf'!X:X)</f>
        <v>1</v>
      </c>
      <c r="S53" s="95">
        <f>MAX($B53:Q53)</f>
        <v>30</v>
      </c>
      <c r="T53" s="94">
        <f t="shared" si="0"/>
        <v>48</v>
      </c>
      <c r="U53" s="95">
        <f>INDEX('Juniper Leaf'!S:S,MATCH(A53,'Juniper Leaf'!A:A,0))</f>
        <v>30</v>
      </c>
    </row>
    <row r="54" spans="1:21" ht="14.95" x14ac:dyDescent="0.25">
      <c r="A54" s="94" t="s">
        <v>196</v>
      </c>
      <c r="B54" s="95">
        <f>_xlfn.MAXIFS('E9-2'!AC:AC,'E9-2'!AB:AB,$A54)</f>
        <v>0</v>
      </c>
      <c r="C54" s="95">
        <f>_xlfn.MAXIFS('E9-2'!AD:AD,'E9-2'!AB:AB,$A54)</f>
        <v>0</v>
      </c>
      <c r="D54" s="95">
        <f>MAX($B54:C54)</f>
        <v>0</v>
      </c>
      <c r="E54" s="95">
        <f>_xlfn.MAXIFS('E3-2'!M:M,'E3-2'!L:L,$A54)</f>
        <v>2</v>
      </c>
      <c r="F54" s="95">
        <f>_xlfn.MAXIFS('E5'!Q:Q,'E5'!P:P,$A54)</f>
        <v>0</v>
      </c>
      <c r="G54" s="95">
        <f>_xlfn.MAXIFS('E5'!R:R,'E5'!P:P,$A54)</f>
        <v>0</v>
      </c>
      <c r="H54" s="95">
        <f>MAX($B54:G54)</f>
        <v>2</v>
      </c>
      <c r="I54" s="95">
        <f>_xlfn.MAXIFS(ONT!P:P,ONT!O:O,$A54)</f>
        <v>17</v>
      </c>
      <c r="J54" s="95">
        <f>_xlfn.MAXIFS(ONT!Q:Q,ONT!O:O,$A54)</f>
        <v>35</v>
      </c>
      <c r="K54" s="95">
        <f>MAX($B54:J54)</f>
        <v>35</v>
      </c>
      <c r="L54" s="95">
        <f>_xlfn.MAXIFS('E7-2'!R:R,'E7-2'!Q:Q,$A54)</f>
        <v>0</v>
      </c>
      <c r="M54" s="95">
        <f>_xlfn.MAXIFS('E7-2'!S:S,'E7-2'!Q:Q,$A54)</f>
        <v>0</v>
      </c>
      <c r="N54" s="95">
        <f>MAX($B54:M54)</f>
        <v>35</v>
      </c>
      <c r="O54" s="95">
        <f>_xlfn.MAXIFS('Traffic Gen - Routers - Others'!N:N,'Traffic Gen - Routers - Others'!M:M,$A54)</f>
        <v>0</v>
      </c>
      <c r="P54" s="95">
        <f>_xlfn.MAXIFS('Traffic Gen - Routers - Others'!O:O,'Traffic Gen - Routers - Others'!M:M,$A54)</f>
        <v>0</v>
      </c>
      <c r="Q54" s="95">
        <f>MAX($B54:P54)</f>
        <v>35</v>
      </c>
      <c r="R54" s="95">
        <f>SUMIF('Juniper Leaf'!U:U,A54,'Juniper Leaf'!X:X)</f>
        <v>1</v>
      </c>
      <c r="S54" s="95">
        <f>MAX($B54:Q54)</f>
        <v>35</v>
      </c>
      <c r="T54" s="94">
        <f t="shared" si="0"/>
        <v>48</v>
      </c>
      <c r="U54" s="95">
        <f>INDEX('Juniper Leaf'!S:S,MATCH(A54,'Juniper Leaf'!A:A,0))</f>
        <v>35</v>
      </c>
    </row>
    <row r="55" spans="1:21" ht="14.95" x14ac:dyDescent="0.25">
      <c r="A55" s="94" t="s">
        <v>65</v>
      </c>
      <c r="B55" s="95">
        <f>_xlfn.MAXIFS('E9-2'!AC:AC,'E9-2'!AB:AB,$A55)</f>
        <v>4</v>
      </c>
      <c r="C55" s="95">
        <f>_xlfn.MAXIFS('E9-2'!AD:AD,'E9-2'!AB:AB,$A55)</f>
        <v>16</v>
      </c>
      <c r="D55" s="95">
        <f>MAX($B55:C55)</f>
        <v>16</v>
      </c>
      <c r="E55" s="95">
        <f>_xlfn.MAXIFS('E3-2'!M:M,'E3-2'!L:L,$A55)</f>
        <v>20</v>
      </c>
      <c r="F55" s="95">
        <f>_xlfn.MAXIFS('E5'!Q:Q,'E5'!P:P,$A55)</f>
        <v>0</v>
      </c>
      <c r="G55" s="95">
        <f>_xlfn.MAXIFS('E5'!R:R,'E5'!P:P,$A55)</f>
        <v>0</v>
      </c>
      <c r="H55" s="95">
        <f>MAX($B55:G55)</f>
        <v>20</v>
      </c>
      <c r="I55" s="95">
        <f>_xlfn.MAXIFS(ONT!P:P,ONT!O:O,$A55)</f>
        <v>0</v>
      </c>
      <c r="J55" s="95">
        <f>_xlfn.MAXIFS(ONT!Q:Q,ONT!O:O,$A55)</f>
        <v>0</v>
      </c>
      <c r="K55" s="95">
        <f>MAX($B55:J55)</f>
        <v>20</v>
      </c>
      <c r="L55" s="95">
        <f>_xlfn.MAXIFS('E7-2'!R:R,'E7-2'!Q:Q,$A55)</f>
        <v>0</v>
      </c>
      <c r="M55" s="95">
        <f>_xlfn.MAXIFS('E7-2'!S:S,'E7-2'!Q:Q,$A55)</f>
        <v>0</v>
      </c>
      <c r="N55" s="95">
        <f>MAX($B55:M55)</f>
        <v>20</v>
      </c>
      <c r="O55" s="95">
        <f>_xlfn.MAXIFS('Traffic Gen - Routers - Others'!N:N,'Traffic Gen - Routers - Others'!M:M,$A55)</f>
        <v>0</v>
      </c>
      <c r="P55" s="95">
        <f>_xlfn.MAXIFS('Traffic Gen - Routers - Others'!O:O,'Traffic Gen - Routers - Others'!M:M,$A55)</f>
        <v>0</v>
      </c>
      <c r="Q55" s="95">
        <f>MAX($B55:P55)</f>
        <v>20</v>
      </c>
      <c r="R55" s="95">
        <f>SUMIF('Juniper Leaf'!U:U,A55,'Juniper Leaf'!X:X)</f>
        <v>1</v>
      </c>
      <c r="S55" s="95">
        <f>MAX($B55:Q55)</f>
        <v>20</v>
      </c>
      <c r="T55" s="94">
        <f t="shared" si="0"/>
        <v>48</v>
      </c>
      <c r="U55" s="95">
        <f>INDEX('Juniper Leaf'!S:S,MATCH(A55,'Juniper Leaf'!A:A,0))</f>
        <v>20</v>
      </c>
    </row>
    <row r="56" spans="1:21" x14ac:dyDescent="0.25">
      <c r="A56" s="94" t="s">
        <v>217</v>
      </c>
      <c r="B56" s="95">
        <f>_xlfn.MAXIFS('E9-2'!AC:AC,'E9-2'!AB:AB,$A56)</f>
        <v>0</v>
      </c>
      <c r="C56" s="95">
        <f>_xlfn.MAXIFS('E9-2'!AD:AD,'E9-2'!AB:AB,$A56)</f>
        <v>0</v>
      </c>
      <c r="D56" s="95">
        <f>MAX($B56:C56)</f>
        <v>0</v>
      </c>
      <c r="E56" s="95">
        <f>_xlfn.MAXIFS('E3-2'!M:M,'E3-2'!L:L,$A56)</f>
        <v>2</v>
      </c>
      <c r="F56" s="95">
        <f>_xlfn.MAXIFS('E5'!Q:Q,'E5'!P:P,$A56)</f>
        <v>0</v>
      </c>
      <c r="G56" s="95">
        <f>_xlfn.MAXIFS('E5'!R:R,'E5'!P:P,$A56)</f>
        <v>0</v>
      </c>
      <c r="H56" s="95">
        <f>MAX($B56:G56)</f>
        <v>2</v>
      </c>
      <c r="I56" s="95">
        <f>_xlfn.MAXIFS(ONT!P:P,ONT!O:O,$A56)</f>
        <v>0</v>
      </c>
      <c r="J56" s="95">
        <f>_xlfn.MAXIFS(ONT!Q:Q,ONT!O:O,$A56)</f>
        <v>0</v>
      </c>
      <c r="K56" s="95">
        <f>MAX($B56:J56)</f>
        <v>2</v>
      </c>
      <c r="L56" s="95">
        <f>_xlfn.MAXIFS('E7-2'!R:R,'E7-2'!Q:Q,$A56)</f>
        <v>0</v>
      </c>
      <c r="M56" s="95">
        <f>_xlfn.MAXIFS('E7-2'!S:S,'E7-2'!Q:Q,$A56)</f>
        <v>0</v>
      </c>
      <c r="N56" s="95">
        <f>MAX($B56:M56)</f>
        <v>2</v>
      </c>
      <c r="O56" s="95">
        <f>_xlfn.MAXIFS('Traffic Gen - Routers - Others'!N:N,'Traffic Gen - Routers - Others'!M:M,$A56)</f>
        <v>0</v>
      </c>
      <c r="P56" s="95">
        <f>_xlfn.MAXIFS('Traffic Gen - Routers - Others'!O:O,'Traffic Gen - Routers - Others'!M:M,$A56)</f>
        <v>0</v>
      </c>
      <c r="Q56" s="95">
        <f>MAX($B56:P56)</f>
        <v>2</v>
      </c>
      <c r="R56" s="95">
        <f>SUMIF('Juniper Leaf'!U:U,A56,'Juniper Leaf'!X:X)</f>
        <v>1</v>
      </c>
      <c r="S56" s="95">
        <f>MAX($B56:Q56)</f>
        <v>2</v>
      </c>
      <c r="T56" s="94">
        <f t="shared" si="0"/>
        <v>48</v>
      </c>
      <c r="U56" s="95">
        <f>INDEX('Juniper Leaf'!S:S,MATCH(A56,'Juniper Leaf'!A:A,0))</f>
        <v>2</v>
      </c>
    </row>
    <row r="57" spans="1:21" x14ac:dyDescent="0.25">
      <c r="A57" s="94" t="s">
        <v>218</v>
      </c>
      <c r="B57" s="95">
        <f>_xlfn.MAXIFS('E9-2'!AC:AC,'E9-2'!AB:AB,$A57)</f>
        <v>0</v>
      </c>
      <c r="C57" s="95">
        <f>_xlfn.MAXIFS('E9-2'!AD:AD,'E9-2'!AB:AB,$A57)</f>
        <v>0</v>
      </c>
      <c r="D57" s="95">
        <f>MAX($B57:C57)</f>
        <v>0</v>
      </c>
      <c r="E57" s="95">
        <f>_xlfn.MAXIFS('E3-2'!M:M,'E3-2'!L:L,$A57)</f>
        <v>2</v>
      </c>
      <c r="F57" s="95">
        <f>_xlfn.MAXIFS('E5'!Q:Q,'E5'!P:P,$A57)</f>
        <v>0</v>
      </c>
      <c r="G57" s="95">
        <f>_xlfn.MAXIFS('E5'!R:R,'E5'!P:P,$A57)</f>
        <v>0</v>
      </c>
      <c r="H57" s="95">
        <f>MAX($B57:G57)</f>
        <v>2</v>
      </c>
      <c r="I57" s="95">
        <f>_xlfn.MAXIFS(ONT!P:P,ONT!O:O,$A57)</f>
        <v>0</v>
      </c>
      <c r="J57" s="95">
        <f>_xlfn.MAXIFS(ONT!Q:Q,ONT!O:O,$A57)</f>
        <v>0</v>
      </c>
      <c r="K57" s="95">
        <f>MAX($B57:J57)</f>
        <v>2</v>
      </c>
      <c r="L57" s="95">
        <f>_xlfn.MAXIFS('E7-2'!R:R,'E7-2'!Q:Q,$A57)</f>
        <v>0</v>
      </c>
      <c r="M57" s="95">
        <f>_xlfn.MAXIFS('E7-2'!S:S,'E7-2'!Q:Q,$A57)</f>
        <v>0</v>
      </c>
      <c r="N57" s="95">
        <f>MAX($B57:M57)</f>
        <v>2</v>
      </c>
      <c r="O57" s="95">
        <f>_xlfn.MAXIFS('Traffic Gen - Routers - Others'!N:N,'Traffic Gen - Routers - Others'!M:M,$A57)</f>
        <v>0</v>
      </c>
      <c r="P57" s="95">
        <f>_xlfn.MAXIFS('Traffic Gen - Routers - Others'!O:O,'Traffic Gen - Routers - Others'!M:M,$A57)</f>
        <v>0</v>
      </c>
      <c r="Q57" s="95">
        <f>MAX($B57:P57)</f>
        <v>2</v>
      </c>
      <c r="R57" s="95">
        <f>SUMIF('Juniper Leaf'!U:U,A57,'Juniper Leaf'!X:X)</f>
        <v>1</v>
      </c>
      <c r="S57" s="95">
        <f>MAX($B57:Q57)</f>
        <v>2</v>
      </c>
      <c r="T57" s="94">
        <f t="shared" si="0"/>
        <v>48</v>
      </c>
      <c r="U57" s="95">
        <f>INDEX('Juniper Leaf'!S:S,MATCH(A57,'Juniper Leaf'!A:A,0))</f>
        <v>2</v>
      </c>
    </row>
    <row r="58" spans="1:21" x14ac:dyDescent="0.25">
      <c r="A58" s="94" t="s">
        <v>67</v>
      </c>
      <c r="B58" s="95">
        <f>_xlfn.MAXIFS('E9-2'!AC:AC,'E9-2'!AB:AB,$A58)</f>
        <v>2</v>
      </c>
      <c r="C58" s="95">
        <f>_xlfn.MAXIFS('E9-2'!AD:AD,'E9-2'!AB:AB,$A58)</f>
        <v>12</v>
      </c>
      <c r="D58" s="95">
        <f>MAX($B58:C58)</f>
        <v>12</v>
      </c>
      <c r="E58" s="95">
        <f>_xlfn.MAXIFS('E3-2'!M:M,'E3-2'!L:L,$A58)</f>
        <v>16</v>
      </c>
      <c r="F58" s="95">
        <f>_xlfn.MAXIFS('E5'!Q:Q,'E5'!P:P,$A58)</f>
        <v>0</v>
      </c>
      <c r="G58" s="95">
        <f>_xlfn.MAXIFS('E5'!R:R,'E5'!P:P,$A58)</f>
        <v>0</v>
      </c>
      <c r="H58" s="95">
        <f>MAX($B58:G58)</f>
        <v>16</v>
      </c>
      <c r="I58" s="95">
        <f>_xlfn.MAXIFS(ONT!P:P,ONT!O:O,$A58)</f>
        <v>0</v>
      </c>
      <c r="J58" s="95">
        <f>_xlfn.MAXIFS(ONT!Q:Q,ONT!O:O,$A58)</f>
        <v>0</v>
      </c>
      <c r="K58" s="95">
        <f>MAX($B58:J58)</f>
        <v>16</v>
      </c>
      <c r="L58" s="95">
        <f>_xlfn.MAXIFS('E7-2'!R:R,'E7-2'!Q:Q,$A58)</f>
        <v>0</v>
      </c>
      <c r="M58" s="95">
        <f>_xlfn.MAXIFS('E7-2'!S:S,'E7-2'!Q:Q,$A58)</f>
        <v>0</v>
      </c>
      <c r="N58" s="95">
        <f>MAX($B58:M58)</f>
        <v>16</v>
      </c>
      <c r="O58" s="95">
        <f>_xlfn.MAXIFS('Traffic Gen - Routers - Others'!N:N,'Traffic Gen - Routers - Others'!M:M,$A58)</f>
        <v>0</v>
      </c>
      <c r="P58" s="95">
        <f>_xlfn.MAXIFS('Traffic Gen - Routers - Others'!O:O,'Traffic Gen - Routers - Others'!M:M,$A58)</f>
        <v>0</v>
      </c>
      <c r="Q58" s="95">
        <f>MAX($B58:P58)</f>
        <v>16</v>
      </c>
      <c r="R58" s="95">
        <f>SUMIF('Juniper Leaf'!U:U,A58,'Juniper Leaf'!X:X)</f>
        <v>1</v>
      </c>
      <c r="S58" s="95">
        <f>MAX($B58:Q58)</f>
        <v>16</v>
      </c>
      <c r="T58" s="94">
        <f t="shared" si="0"/>
        <v>48</v>
      </c>
      <c r="U58" s="95">
        <f>INDEX('Juniper Leaf'!S:S,MATCH(A58,'Juniper Leaf'!A:A,0))</f>
        <v>16</v>
      </c>
    </row>
    <row r="59" spans="1:21" x14ac:dyDescent="0.25">
      <c r="A59" s="94" t="s">
        <v>219</v>
      </c>
      <c r="B59" s="95">
        <f>_xlfn.MAXIFS('E9-2'!AC:AC,'E9-2'!AB:AB,$A59)</f>
        <v>0</v>
      </c>
      <c r="C59" s="95">
        <f>_xlfn.MAXIFS('E9-2'!AD:AD,'E9-2'!AB:AB,$A59)</f>
        <v>0</v>
      </c>
      <c r="D59" s="95">
        <f>MAX($B59:C59)</f>
        <v>0</v>
      </c>
      <c r="E59" s="95">
        <f>_xlfn.MAXIFS('E3-2'!M:M,'E3-2'!L:L,$A59)</f>
        <v>2</v>
      </c>
      <c r="F59" s="95">
        <f>_xlfn.MAXIFS('E5'!Q:Q,'E5'!P:P,$A59)</f>
        <v>0</v>
      </c>
      <c r="G59" s="95">
        <f>_xlfn.MAXIFS('E5'!R:R,'E5'!P:P,$A59)</f>
        <v>0</v>
      </c>
      <c r="H59" s="95">
        <f>MAX($B59:G59)</f>
        <v>2</v>
      </c>
      <c r="I59" s="95">
        <f>_xlfn.MAXIFS(ONT!P:P,ONT!O:O,$A59)</f>
        <v>0</v>
      </c>
      <c r="J59" s="95">
        <f>_xlfn.MAXIFS(ONT!Q:Q,ONT!O:O,$A59)</f>
        <v>0</v>
      </c>
      <c r="K59" s="95">
        <f>MAX($B59:J59)</f>
        <v>2</v>
      </c>
      <c r="L59" s="95">
        <f>_xlfn.MAXIFS('E7-2'!R:R,'E7-2'!Q:Q,$A59)</f>
        <v>0</v>
      </c>
      <c r="M59" s="95">
        <f>_xlfn.MAXIFS('E7-2'!S:S,'E7-2'!Q:Q,$A59)</f>
        <v>0</v>
      </c>
      <c r="N59" s="95">
        <f>MAX($B59:M59)</f>
        <v>2</v>
      </c>
      <c r="O59" s="95">
        <f>_xlfn.MAXIFS('Traffic Gen - Routers - Others'!N:N,'Traffic Gen - Routers - Others'!M:M,$A59)</f>
        <v>0</v>
      </c>
      <c r="P59" s="95">
        <f>_xlfn.MAXIFS('Traffic Gen - Routers - Others'!O:O,'Traffic Gen - Routers - Others'!M:M,$A59)</f>
        <v>0</v>
      </c>
      <c r="Q59" s="95">
        <f>MAX($B59:P59)</f>
        <v>2</v>
      </c>
      <c r="R59" s="95">
        <f>SUMIF('Juniper Leaf'!U:U,A59,'Juniper Leaf'!X:X)</f>
        <v>1</v>
      </c>
      <c r="S59" s="95">
        <f>MAX($B59:Q59)</f>
        <v>2</v>
      </c>
      <c r="T59" s="94">
        <f t="shared" si="0"/>
        <v>48</v>
      </c>
      <c r="U59" s="95">
        <f>INDEX('Juniper Leaf'!S:S,MATCH(A59,'Juniper Leaf'!A:A,0))</f>
        <v>2</v>
      </c>
    </row>
    <row r="60" spans="1:21" x14ac:dyDescent="0.25">
      <c r="A60" s="94" t="s">
        <v>220</v>
      </c>
      <c r="B60" s="95">
        <f>_xlfn.MAXIFS('E9-2'!AC:AC,'E9-2'!AB:AB,$A60)</f>
        <v>0</v>
      </c>
      <c r="C60" s="95">
        <f>_xlfn.MAXIFS('E9-2'!AD:AD,'E9-2'!AB:AB,$A60)</f>
        <v>0</v>
      </c>
      <c r="D60" s="95">
        <f>MAX($B60:C60)</f>
        <v>0</v>
      </c>
      <c r="E60" s="95">
        <f>_xlfn.MAXIFS('E3-2'!M:M,'E3-2'!L:L,$A60)</f>
        <v>2</v>
      </c>
      <c r="F60" s="95">
        <f>_xlfn.MAXIFS('E5'!Q:Q,'E5'!P:P,$A60)</f>
        <v>0</v>
      </c>
      <c r="G60" s="95">
        <f>_xlfn.MAXIFS('E5'!R:R,'E5'!P:P,$A60)</f>
        <v>0</v>
      </c>
      <c r="H60" s="95">
        <f>MAX($B60:G60)</f>
        <v>2</v>
      </c>
      <c r="I60" s="95">
        <f>_xlfn.MAXIFS(ONT!P:P,ONT!O:O,$A60)</f>
        <v>0</v>
      </c>
      <c r="J60" s="95">
        <f>_xlfn.MAXIFS(ONT!Q:Q,ONT!O:O,$A60)</f>
        <v>0</v>
      </c>
      <c r="K60" s="95">
        <f>MAX($B60:J60)</f>
        <v>2</v>
      </c>
      <c r="L60" s="95">
        <f>_xlfn.MAXIFS('E7-2'!R:R,'E7-2'!Q:Q,$A60)</f>
        <v>0</v>
      </c>
      <c r="M60" s="95">
        <f>_xlfn.MAXIFS('E7-2'!S:S,'E7-2'!Q:Q,$A60)</f>
        <v>0</v>
      </c>
      <c r="N60" s="95">
        <f>MAX($B60:M60)</f>
        <v>2</v>
      </c>
      <c r="O60" s="95">
        <f>_xlfn.MAXIFS('Traffic Gen - Routers - Others'!N:N,'Traffic Gen - Routers - Others'!M:M,$A60)</f>
        <v>0</v>
      </c>
      <c r="P60" s="95">
        <f>_xlfn.MAXIFS('Traffic Gen - Routers - Others'!O:O,'Traffic Gen - Routers - Others'!M:M,$A60)</f>
        <v>0</v>
      </c>
      <c r="Q60" s="95">
        <f>MAX($B60:P60)</f>
        <v>2</v>
      </c>
      <c r="R60" s="95">
        <f>SUMIF('Juniper Leaf'!U:U,A60,'Juniper Leaf'!X:X)</f>
        <v>1</v>
      </c>
      <c r="S60" s="95">
        <f>MAX($B60:Q60)</f>
        <v>2</v>
      </c>
      <c r="T60" s="94">
        <f t="shared" si="0"/>
        <v>48</v>
      </c>
      <c r="U60" s="95">
        <f>INDEX('Juniper Leaf'!S:S,MATCH(A60,'Juniper Leaf'!A:A,0))</f>
        <v>2</v>
      </c>
    </row>
    <row r="61" spans="1:21" x14ac:dyDescent="0.25">
      <c r="A61" s="94" t="s">
        <v>353</v>
      </c>
      <c r="B61" s="95">
        <f>_xlfn.MAXIFS('E9-2'!AC:AC,'E9-2'!AB:AB,$A61)</f>
        <v>0</v>
      </c>
      <c r="C61" s="95">
        <f>_xlfn.MAXIFS('E9-2'!AD:AD,'E9-2'!AB:AB,$A61)</f>
        <v>0</v>
      </c>
      <c r="D61" s="95">
        <f>MAX($B61:C61)</f>
        <v>0</v>
      </c>
      <c r="E61" s="95">
        <f>_xlfn.MAXIFS('E3-2'!M:M,'E3-2'!L:L,$A61)</f>
        <v>0</v>
      </c>
      <c r="F61" s="95">
        <f>_xlfn.MAXIFS('E5'!Q:Q,'E5'!P:P,$A61)</f>
        <v>0</v>
      </c>
      <c r="G61" s="95">
        <f>_xlfn.MAXIFS('E5'!R:R,'E5'!P:P,$A61)</f>
        <v>0</v>
      </c>
      <c r="H61" s="95">
        <f>MAX($B61:G61)</f>
        <v>0</v>
      </c>
      <c r="I61" s="95">
        <f>_xlfn.MAXIFS(ONT!P:P,ONT!O:O,$A61)</f>
        <v>0</v>
      </c>
      <c r="J61" s="95">
        <f>_xlfn.MAXIFS(ONT!Q:Q,ONT!O:O,$A61)</f>
        <v>0</v>
      </c>
      <c r="K61" s="95">
        <f>MAX($B61:J61)</f>
        <v>0</v>
      </c>
      <c r="L61" s="95">
        <f>_xlfn.MAXIFS('E7-2'!R:R,'E7-2'!Q:Q,$A61)</f>
        <v>6</v>
      </c>
      <c r="M61" s="95">
        <f>_xlfn.MAXIFS('E7-2'!S:S,'E7-2'!Q:Q,$A61)</f>
        <v>12</v>
      </c>
      <c r="N61" s="95">
        <f>MAX($B61:M61)</f>
        <v>12</v>
      </c>
      <c r="O61" s="95">
        <f>_xlfn.MAXIFS('Traffic Gen - Routers - Others'!N:N,'Traffic Gen - Routers - Others'!M:M,$A61)</f>
        <v>96</v>
      </c>
      <c r="P61" s="95">
        <f>_xlfn.MAXIFS('Traffic Gen - Routers - Others'!O:O,'Traffic Gen - Routers - Others'!M:M,$A61)</f>
        <v>132</v>
      </c>
      <c r="Q61" s="95">
        <f>MAX($B61:P61)</f>
        <v>132</v>
      </c>
      <c r="R61" s="95">
        <f>SUMIF('Juniper Leaf'!U:U,A61,'Juniper Leaf'!X:X)</f>
        <v>3</v>
      </c>
      <c r="S61" s="95">
        <f>MAX($B61:Q61)</f>
        <v>132</v>
      </c>
      <c r="T61" s="94">
        <f t="shared" si="0"/>
        <v>144</v>
      </c>
      <c r="U61" s="95">
        <f>INDEX('Juniper Leaf'!S:S,MATCH(A61,'Juniper Leaf'!A:A,0))</f>
        <v>132</v>
      </c>
    </row>
    <row r="62" spans="1:21" x14ac:dyDescent="0.25">
      <c r="A62" s="94" t="s">
        <v>69</v>
      </c>
      <c r="B62" s="95">
        <f>_xlfn.MAXIFS('E9-2'!AC:AC,'E9-2'!AB:AB,$A62)</f>
        <v>4</v>
      </c>
      <c r="C62" s="95">
        <f>_xlfn.MAXIFS('E9-2'!AD:AD,'E9-2'!AB:AB,$A62)</f>
        <v>16</v>
      </c>
      <c r="D62" s="95">
        <f>MAX($B62:C62)</f>
        <v>16</v>
      </c>
      <c r="E62" s="95">
        <f>_xlfn.MAXIFS('E3-2'!M:M,'E3-2'!L:L,$A62)</f>
        <v>20</v>
      </c>
      <c r="F62" s="95">
        <f>_xlfn.MAXIFS('E5'!Q:Q,'E5'!P:P,$A62)</f>
        <v>0</v>
      </c>
      <c r="G62" s="95">
        <f>_xlfn.MAXIFS('E5'!R:R,'E5'!P:P,$A62)</f>
        <v>0</v>
      </c>
      <c r="H62" s="95">
        <f>MAX($B62:G62)</f>
        <v>20</v>
      </c>
      <c r="I62" s="95">
        <f>_xlfn.MAXIFS(ONT!P:P,ONT!O:O,$A62)</f>
        <v>0</v>
      </c>
      <c r="J62" s="95">
        <f>_xlfn.MAXIFS(ONT!Q:Q,ONT!O:O,$A62)</f>
        <v>0</v>
      </c>
      <c r="K62" s="95">
        <f>MAX($B62:J62)</f>
        <v>20</v>
      </c>
      <c r="L62" s="95">
        <f>_xlfn.MAXIFS('E7-2'!R:R,'E7-2'!Q:Q,$A62)</f>
        <v>0</v>
      </c>
      <c r="M62" s="95">
        <f>_xlfn.MAXIFS('E7-2'!S:S,'E7-2'!Q:Q,$A62)</f>
        <v>0</v>
      </c>
      <c r="N62" s="95">
        <f>MAX($B62:M62)</f>
        <v>20</v>
      </c>
      <c r="O62" s="95">
        <f>_xlfn.MAXIFS('Traffic Gen - Routers - Others'!N:N,'Traffic Gen - Routers - Others'!M:M,$A62)</f>
        <v>0</v>
      </c>
      <c r="P62" s="95">
        <f>_xlfn.MAXIFS('Traffic Gen - Routers - Others'!O:O,'Traffic Gen - Routers - Others'!M:M,$A62)</f>
        <v>0</v>
      </c>
      <c r="Q62" s="95">
        <f>MAX($B62:P62)</f>
        <v>20</v>
      </c>
      <c r="R62" s="95">
        <f>SUMIF('Juniper Leaf'!U:U,A62,'Juniper Leaf'!X:X)</f>
        <v>1</v>
      </c>
      <c r="S62" s="95">
        <f>MAX($B62:Q62)</f>
        <v>20</v>
      </c>
      <c r="T62" s="94">
        <f t="shared" si="0"/>
        <v>48</v>
      </c>
      <c r="U62" s="95">
        <f>INDEX('Juniper Leaf'!S:S,MATCH(A62,'Juniper Leaf'!A:A,0))</f>
        <v>20</v>
      </c>
    </row>
    <row r="63" spans="1:21" x14ac:dyDescent="0.25">
      <c r="A63" s="94" t="s">
        <v>221</v>
      </c>
      <c r="B63" s="95">
        <f>_xlfn.MAXIFS('E9-2'!AC:AC,'E9-2'!AB:AB,$A63)</f>
        <v>0</v>
      </c>
      <c r="C63" s="95">
        <f>_xlfn.MAXIFS('E9-2'!AD:AD,'E9-2'!AB:AB,$A63)</f>
        <v>0</v>
      </c>
      <c r="D63" s="95">
        <f>MAX($B63:C63)</f>
        <v>0</v>
      </c>
      <c r="E63" s="95">
        <f>_xlfn.MAXIFS('E3-2'!M:M,'E3-2'!L:L,$A63)</f>
        <v>4</v>
      </c>
      <c r="F63" s="95">
        <f>_xlfn.MAXIFS('E5'!Q:Q,'E5'!P:P,$A63)</f>
        <v>0</v>
      </c>
      <c r="G63" s="95">
        <f>_xlfn.MAXIFS('E5'!R:R,'E5'!P:P,$A63)</f>
        <v>0</v>
      </c>
      <c r="H63" s="95">
        <f>MAX($B63:G63)</f>
        <v>4</v>
      </c>
      <c r="I63" s="95">
        <f>_xlfn.MAXIFS(ONT!P:P,ONT!O:O,$A63)</f>
        <v>0</v>
      </c>
      <c r="J63" s="95">
        <f>_xlfn.MAXIFS(ONT!Q:Q,ONT!O:O,$A63)</f>
        <v>0</v>
      </c>
      <c r="K63" s="95">
        <f>MAX($B63:J63)</f>
        <v>4</v>
      </c>
      <c r="L63" s="95">
        <f>_xlfn.MAXIFS('E7-2'!R:R,'E7-2'!Q:Q,$A63)</f>
        <v>0</v>
      </c>
      <c r="M63" s="95">
        <f>_xlfn.MAXIFS('E7-2'!S:S,'E7-2'!Q:Q,$A63)</f>
        <v>0</v>
      </c>
      <c r="N63" s="95">
        <f>MAX($B63:M63)</f>
        <v>4</v>
      </c>
      <c r="O63" s="95">
        <f>_xlfn.MAXIFS('Traffic Gen - Routers - Others'!N:N,'Traffic Gen - Routers - Others'!M:M,$A63)</f>
        <v>0</v>
      </c>
      <c r="P63" s="95">
        <f>_xlfn.MAXIFS('Traffic Gen - Routers - Others'!O:O,'Traffic Gen - Routers - Others'!M:M,$A63)</f>
        <v>0</v>
      </c>
      <c r="Q63" s="95">
        <f>MAX($B63:P63)</f>
        <v>4</v>
      </c>
      <c r="R63" s="95">
        <f>SUMIF('Juniper Leaf'!U:U,A63,'Juniper Leaf'!X:X)</f>
        <v>1</v>
      </c>
      <c r="S63" s="95">
        <f>MAX($B63:Q63)</f>
        <v>4</v>
      </c>
      <c r="T63" s="94">
        <f t="shared" si="0"/>
        <v>48</v>
      </c>
      <c r="U63" s="95">
        <f>INDEX('Juniper Leaf'!S:S,MATCH(A63,'Juniper Leaf'!A:A,0))</f>
        <v>4</v>
      </c>
    </row>
    <row r="64" spans="1:21" x14ac:dyDescent="0.25">
      <c r="A64" s="94" t="s">
        <v>222</v>
      </c>
      <c r="B64" s="95">
        <f>_xlfn.MAXIFS('E9-2'!AC:AC,'E9-2'!AB:AB,$A64)</f>
        <v>0</v>
      </c>
      <c r="C64" s="95">
        <f>_xlfn.MAXIFS('E9-2'!AD:AD,'E9-2'!AB:AB,$A64)</f>
        <v>0</v>
      </c>
      <c r="D64" s="95">
        <f>MAX($B64:C64)</f>
        <v>0</v>
      </c>
      <c r="E64" s="95">
        <f>_xlfn.MAXIFS('E3-2'!M:M,'E3-2'!L:L,$A64)</f>
        <v>4</v>
      </c>
      <c r="F64" s="95">
        <f>_xlfn.MAXIFS('E5'!Q:Q,'E5'!P:P,$A64)</f>
        <v>0</v>
      </c>
      <c r="G64" s="95">
        <f>_xlfn.MAXIFS('E5'!R:R,'E5'!P:P,$A64)</f>
        <v>0</v>
      </c>
      <c r="H64" s="95">
        <f>MAX($B64:G64)</f>
        <v>4</v>
      </c>
      <c r="I64" s="95">
        <f>_xlfn.MAXIFS(ONT!P:P,ONT!O:O,$A64)</f>
        <v>0</v>
      </c>
      <c r="J64" s="95">
        <f>_xlfn.MAXIFS(ONT!Q:Q,ONT!O:O,$A64)</f>
        <v>0</v>
      </c>
      <c r="K64" s="95">
        <f>MAX($B64:J64)</f>
        <v>4</v>
      </c>
      <c r="L64" s="95">
        <f>_xlfn.MAXIFS('E7-2'!R:R,'E7-2'!Q:Q,$A64)</f>
        <v>0</v>
      </c>
      <c r="M64" s="95">
        <f>_xlfn.MAXIFS('E7-2'!S:S,'E7-2'!Q:Q,$A64)</f>
        <v>0</v>
      </c>
      <c r="N64" s="95">
        <f>MAX($B64:M64)</f>
        <v>4</v>
      </c>
      <c r="O64" s="95">
        <f>_xlfn.MAXIFS('Traffic Gen - Routers - Others'!N:N,'Traffic Gen - Routers - Others'!M:M,$A64)</f>
        <v>0</v>
      </c>
      <c r="P64" s="95">
        <f>_xlfn.MAXIFS('Traffic Gen - Routers - Others'!O:O,'Traffic Gen - Routers - Others'!M:M,$A64)</f>
        <v>0</v>
      </c>
      <c r="Q64" s="95">
        <f>MAX($B64:P64)</f>
        <v>4</v>
      </c>
      <c r="R64" s="95">
        <f>SUMIF('Juniper Leaf'!U:U,A64,'Juniper Leaf'!X:X)</f>
        <v>1</v>
      </c>
      <c r="S64" s="95">
        <f>MAX($B64:Q64)</f>
        <v>4</v>
      </c>
      <c r="T64" s="94">
        <f t="shared" si="0"/>
        <v>48</v>
      </c>
      <c r="U64" s="95">
        <f>INDEX('Juniper Leaf'!S:S,MATCH(A64,'Juniper Leaf'!A:A,0))</f>
        <v>4</v>
      </c>
    </row>
    <row r="65" spans="1:21" x14ac:dyDescent="0.25">
      <c r="A65" s="94" t="s">
        <v>71</v>
      </c>
      <c r="B65" s="95">
        <f>_xlfn.MAXIFS('E9-2'!AC:AC,'E9-2'!AB:AB,$A65)</f>
        <v>2</v>
      </c>
      <c r="C65" s="95">
        <f>_xlfn.MAXIFS('E9-2'!AD:AD,'E9-2'!AB:AB,$A65)</f>
        <v>18</v>
      </c>
      <c r="D65" s="95">
        <f>MAX($B65:C65)</f>
        <v>18</v>
      </c>
      <c r="E65" s="95">
        <f>_xlfn.MAXIFS('E3-2'!M:M,'E3-2'!L:L,$A65)</f>
        <v>22</v>
      </c>
      <c r="F65" s="95">
        <f>_xlfn.MAXIFS('E5'!Q:Q,'E5'!P:P,$A65)</f>
        <v>0</v>
      </c>
      <c r="G65" s="95">
        <f>_xlfn.MAXIFS('E5'!R:R,'E5'!P:P,$A65)</f>
        <v>0</v>
      </c>
      <c r="H65" s="95">
        <f>MAX($B65:G65)</f>
        <v>22</v>
      </c>
      <c r="I65" s="95">
        <f>_xlfn.MAXIFS(ONT!P:P,ONT!O:O,$A65)</f>
        <v>0</v>
      </c>
      <c r="J65" s="95">
        <f>_xlfn.MAXIFS(ONT!Q:Q,ONT!O:O,$A65)</f>
        <v>0</v>
      </c>
      <c r="K65" s="95">
        <f>MAX($B65:J65)</f>
        <v>22</v>
      </c>
      <c r="L65" s="95">
        <f>_xlfn.MAXIFS('E7-2'!R:R,'E7-2'!Q:Q,$A65)</f>
        <v>0</v>
      </c>
      <c r="M65" s="95">
        <f>_xlfn.MAXIFS('E7-2'!S:S,'E7-2'!Q:Q,$A65)</f>
        <v>0</v>
      </c>
      <c r="N65" s="95">
        <f>MAX($B65:M65)</f>
        <v>22</v>
      </c>
      <c r="O65" s="95">
        <f>_xlfn.MAXIFS('Traffic Gen - Routers - Others'!N:N,'Traffic Gen - Routers - Others'!M:M,$A65)</f>
        <v>0</v>
      </c>
      <c r="P65" s="95">
        <f>_xlfn.MAXIFS('Traffic Gen - Routers - Others'!O:O,'Traffic Gen - Routers - Others'!M:M,$A65)</f>
        <v>0</v>
      </c>
      <c r="Q65" s="95">
        <f>MAX($B65:P65)</f>
        <v>22</v>
      </c>
      <c r="R65" s="95">
        <f>SUMIF('Juniper Leaf'!U:U,A65,'Juniper Leaf'!X:X)</f>
        <v>1</v>
      </c>
      <c r="S65" s="95">
        <f>MAX($B65:Q65)</f>
        <v>22</v>
      </c>
      <c r="T65" s="94">
        <f t="shared" si="0"/>
        <v>48</v>
      </c>
      <c r="U65" s="95">
        <f>INDEX('Juniper Leaf'!S:S,MATCH(A65,'Juniper Leaf'!A:A,0))</f>
        <v>22</v>
      </c>
    </row>
    <row r="66" spans="1:21" x14ac:dyDescent="0.25">
      <c r="A66" s="94" t="s">
        <v>223</v>
      </c>
      <c r="B66" s="95">
        <f>_xlfn.MAXIFS('E9-2'!AC:AC,'E9-2'!AB:AB,$A66)</f>
        <v>0</v>
      </c>
      <c r="C66" s="95">
        <f>_xlfn.MAXIFS('E9-2'!AD:AD,'E9-2'!AB:AB,$A66)</f>
        <v>0</v>
      </c>
      <c r="D66" s="95">
        <f>MAX($B66:C66)</f>
        <v>0</v>
      </c>
      <c r="E66" s="95">
        <f>_xlfn.MAXIFS('E3-2'!M:M,'E3-2'!L:L,$A66)</f>
        <v>4</v>
      </c>
      <c r="F66" s="95">
        <f>_xlfn.MAXIFS('E5'!Q:Q,'E5'!P:P,$A66)</f>
        <v>0</v>
      </c>
      <c r="G66" s="95">
        <f>_xlfn.MAXIFS('E5'!R:R,'E5'!P:P,$A66)</f>
        <v>0</v>
      </c>
      <c r="H66" s="95">
        <f>MAX($B66:G66)</f>
        <v>4</v>
      </c>
      <c r="I66" s="95">
        <f>_xlfn.MAXIFS(ONT!P:P,ONT!O:O,$A66)</f>
        <v>0</v>
      </c>
      <c r="J66" s="95">
        <f>_xlfn.MAXIFS(ONT!Q:Q,ONT!O:O,$A66)</f>
        <v>0</v>
      </c>
      <c r="K66" s="95">
        <f>MAX($B66:J66)</f>
        <v>4</v>
      </c>
      <c r="L66" s="95">
        <f>_xlfn.MAXIFS('E7-2'!R:R,'E7-2'!Q:Q,$A66)</f>
        <v>0</v>
      </c>
      <c r="M66" s="95">
        <f>_xlfn.MAXIFS('E7-2'!S:S,'E7-2'!Q:Q,$A66)</f>
        <v>0</v>
      </c>
      <c r="N66" s="95">
        <f>MAX($B66:M66)</f>
        <v>4</v>
      </c>
      <c r="O66" s="95">
        <f>_xlfn.MAXIFS('Traffic Gen - Routers - Others'!N:N,'Traffic Gen - Routers - Others'!M:M,$A66)</f>
        <v>0</v>
      </c>
      <c r="P66" s="95">
        <f>_xlfn.MAXIFS('Traffic Gen - Routers - Others'!O:O,'Traffic Gen - Routers - Others'!M:M,$A66)</f>
        <v>0</v>
      </c>
      <c r="Q66" s="95">
        <f>MAX($B66:P66)</f>
        <v>4</v>
      </c>
      <c r="R66" s="95">
        <f>SUMIF('Juniper Leaf'!U:U,A66,'Juniper Leaf'!X:X)</f>
        <v>1</v>
      </c>
      <c r="S66" s="95">
        <f>MAX($B66:Q66)</f>
        <v>4</v>
      </c>
      <c r="T66" s="94">
        <f t="shared" si="0"/>
        <v>48</v>
      </c>
      <c r="U66" s="95">
        <f>INDEX('Juniper Leaf'!S:S,MATCH(A66,'Juniper Leaf'!A:A,0))</f>
        <v>4</v>
      </c>
    </row>
    <row r="67" spans="1:21" x14ac:dyDescent="0.25">
      <c r="A67" s="94" t="s">
        <v>224</v>
      </c>
      <c r="B67" s="95">
        <f>_xlfn.MAXIFS('E9-2'!AC:AC,'E9-2'!AB:AB,$A67)</f>
        <v>0</v>
      </c>
      <c r="C67" s="95">
        <f>_xlfn.MAXIFS('E9-2'!AD:AD,'E9-2'!AB:AB,$A67)</f>
        <v>0</v>
      </c>
      <c r="D67" s="95">
        <f>MAX($B67:C67)</f>
        <v>0</v>
      </c>
      <c r="E67" s="95">
        <f>_xlfn.MAXIFS('E3-2'!M:M,'E3-2'!L:L,$A67)</f>
        <v>4</v>
      </c>
      <c r="F67" s="95">
        <f>_xlfn.MAXIFS('E5'!Q:Q,'E5'!P:P,$A67)</f>
        <v>0</v>
      </c>
      <c r="G67" s="95">
        <f>_xlfn.MAXIFS('E5'!R:R,'E5'!P:P,$A67)</f>
        <v>0</v>
      </c>
      <c r="H67" s="95">
        <f>MAX($B67:G67)</f>
        <v>4</v>
      </c>
      <c r="I67" s="95">
        <f>_xlfn.MAXIFS(ONT!P:P,ONT!O:O,$A67)</f>
        <v>0</v>
      </c>
      <c r="J67" s="95">
        <f>_xlfn.MAXIFS(ONT!Q:Q,ONT!O:O,$A67)</f>
        <v>0</v>
      </c>
      <c r="K67" s="95">
        <f>MAX($B67:J67)</f>
        <v>4</v>
      </c>
      <c r="L67" s="95">
        <f>_xlfn.MAXIFS('E7-2'!R:R,'E7-2'!Q:Q,$A67)</f>
        <v>0</v>
      </c>
      <c r="M67" s="95">
        <f>_xlfn.MAXIFS('E7-2'!S:S,'E7-2'!Q:Q,$A67)</f>
        <v>0</v>
      </c>
      <c r="N67" s="95">
        <f>MAX($B67:M67)</f>
        <v>4</v>
      </c>
      <c r="O67" s="95">
        <f>_xlfn.MAXIFS('Traffic Gen - Routers - Others'!N:N,'Traffic Gen - Routers - Others'!M:M,$A67)</f>
        <v>0</v>
      </c>
      <c r="P67" s="95">
        <f>_xlfn.MAXIFS('Traffic Gen - Routers - Others'!O:O,'Traffic Gen - Routers - Others'!M:M,$A67)</f>
        <v>0</v>
      </c>
      <c r="Q67" s="95">
        <f>MAX($B67:P67)</f>
        <v>4</v>
      </c>
      <c r="R67" s="95">
        <f>SUMIF('Juniper Leaf'!U:U,A67,'Juniper Leaf'!X:X)</f>
        <v>1</v>
      </c>
      <c r="S67" s="95">
        <f>MAX($B67:Q67)</f>
        <v>4</v>
      </c>
      <c r="T67" s="94">
        <f t="shared" ref="T67:T130" si="1">R67*48</f>
        <v>48</v>
      </c>
      <c r="U67" s="95">
        <f>INDEX('Juniper Leaf'!S:S,MATCH(A67,'Juniper Leaf'!A:A,0))</f>
        <v>4</v>
      </c>
    </row>
    <row r="68" spans="1:21" x14ac:dyDescent="0.25">
      <c r="A68" s="94" t="s">
        <v>73</v>
      </c>
      <c r="B68" s="95">
        <f>_xlfn.MAXIFS('E9-2'!AC:AC,'E9-2'!AB:AB,$A68)</f>
        <v>2</v>
      </c>
      <c r="C68" s="95">
        <f>_xlfn.MAXIFS('E9-2'!AD:AD,'E9-2'!AB:AB,$A68)</f>
        <v>16</v>
      </c>
      <c r="D68" s="95">
        <f>MAX($B68:C68)</f>
        <v>16</v>
      </c>
      <c r="E68" s="95">
        <f>_xlfn.MAXIFS('E3-2'!M:M,'E3-2'!L:L,$A68)</f>
        <v>18</v>
      </c>
      <c r="F68" s="95">
        <f>_xlfn.MAXIFS('E5'!Q:Q,'E5'!P:P,$A68)</f>
        <v>0</v>
      </c>
      <c r="G68" s="95">
        <f>_xlfn.MAXIFS('E5'!R:R,'E5'!P:P,$A68)</f>
        <v>0</v>
      </c>
      <c r="H68" s="95">
        <f>MAX($B68:G68)</f>
        <v>18</v>
      </c>
      <c r="I68" s="95">
        <f>_xlfn.MAXIFS(ONT!P:P,ONT!O:O,$A68)</f>
        <v>0</v>
      </c>
      <c r="J68" s="95">
        <f>_xlfn.MAXIFS(ONT!Q:Q,ONT!O:O,$A68)</f>
        <v>0</v>
      </c>
      <c r="K68" s="95">
        <f>MAX($B68:J68)</f>
        <v>18</v>
      </c>
      <c r="L68" s="95">
        <f>_xlfn.MAXIFS('E7-2'!R:R,'E7-2'!Q:Q,$A68)</f>
        <v>0</v>
      </c>
      <c r="M68" s="95">
        <f>_xlfn.MAXIFS('E7-2'!S:S,'E7-2'!Q:Q,$A68)</f>
        <v>0</v>
      </c>
      <c r="N68" s="95">
        <f>MAX($B68:M68)</f>
        <v>18</v>
      </c>
      <c r="O68" s="95">
        <f>_xlfn.MAXIFS('Traffic Gen - Routers - Others'!N:N,'Traffic Gen - Routers - Others'!M:M,$A68)</f>
        <v>0</v>
      </c>
      <c r="P68" s="95">
        <f>_xlfn.MAXIFS('Traffic Gen - Routers - Others'!O:O,'Traffic Gen - Routers - Others'!M:M,$A68)</f>
        <v>0</v>
      </c>
      <c r="Q68" s="95">
        <f>MAX($B68:P68)</f>
        <v>18</v>
      </c>
      <c r="R68" s="95">
        <f>SUMIF('Juniper Leaf'!U:U,A68,'Juniper Leaf'!X:X)</f>
        <v>1</v>
      </c>
      <c r="S68" s="95">
        <f>MAX($B68:Q68)</f>
        <v>18</v>
      </c>
      <c r="T68" s="94">
        <f t="shared" si="1"/>
        <v>48</v>
      </c>
      <c r="U68" s="95">
        <f>INDEX('Juniper Leaf'!S:S,MATCH(A68,'Juniper Leaf'!A:A,0))</f>
        <v>18</v>
      </c>
    </row>
    <row r="69" spans="1:21" x14ac:dyDescent="0.25">
      <c r="A69" s="94" t="s">
        <v>225</v>
      </c>
      <c r="B69" s="95">
        <f>_xlfn.MAXIFS('E9-2'!AC:AC,'E9-2'!AB:AB,$A69)</f>
        <v>0</v>
      </c>
      <c r="C69" s="95">
        <f>_xlfn.MAXIFS('E9-2'!AD:AD,'E9-2'!AB:AB,$A69)</f>
        <v>0</v>
      </c>
      <c r="D69" s="95">
        <f>MAX($B69:C69)</f>
        <v>0</v>
      </c>
      <c r="E69" s="95">
        <f>_xlfn.MAXIFS('E3-2'!M:M,'E3-2'!L:L,$A69)</f>
        <v>4</v>
      </c>
      <c r="F69" s="95">
        <f>_xlfn.MAXIFS('E5'!Q:Q,'E5'!P:P,$A69)</f>
        <v>0</v>
      </c>
      <c r="G69" s="95">
        <f>_xlfn.MAXIFS('E5'!R:R,'E5'!P:P,$A69)</f>
        <v>0</v>
      </c>
      <c r="H69" s="95">
        <f>MAX($B69:G69)</f>
        <v>4</v>
      </c>
      <c r="I69" s="95">
        <f>_xlfn.MAXIFS(ONT!P:P,ONT!O:O,$A69)</f>
        <v>0</v>
      </c>
      <c r="J69" s="95">
        <f>_xlfn.MAXIFS(ONT!Q:Q,ONT!O:O,$A69)</f>
        <v>0</v>
      </c>
      <c r="K69" s="95">
        <f>MAX($B69:J69)</f>
        <v>4</v>
      </c>
      <c r="L69" s="95">
        <f>_xlfn.MAXIFS('E7-2'!R:R,'E7-2'!Q:Q,$A69)</f>
        <v>0</v>
      </c>
      <c r="M69" s="95">
        <f>_xlfn.MAXIFS('E7-2'!S:S,'E7-2'!Q:Q,$A69)</f>
        <v>0</v>
      </c>
      <c r="N69" s="95">
        <f>MAX($B69:M69)</f>
        <v>4</v>
      </c>
      <c r="O69" s="95">
        <f>_xlfn.MAXIFS('Traffic Gen - Routers - Others'!N:N,'Traffic Gen - Routers - Others'!M:M,$A69)</f>
        <v>0</v>
      </c>
      <c r="P69" s="95">
        <f>_xlfn.MAXIFS('Traffic Gen - Routers - Others'!O:O,'Traffic Gen - Routers - Others'!M:M,$A69)</f>
        <v>0</v>
      </c>
      <c r="Q69" s="95">
        <f>MAX($B69:P69)</f>
        <v>4</v>
      </c>
      <c r="R69" s="95">
        <f>SUMIF('Juniper Leaf'!U:U,A69,'Juniper Leaf'!X:X)</f>
        <v>1</v>
      </c>
      <c r="S69" s="95">
        <f>MAX($B69:Q69)</f>
        <v>4</v>
      </c>
      <c r="T69" s="94">
        <f t="shared" si="1"/>
        <v>48</v>
      </c>
      <c r="U69" s="95">
        <f>INDEX('Juniper Leaf'!S:S,MATCH(A69,'Juniper Leaf'!A:A,0))</f>
        <v>4</v>
      </c>
    </row>
    <row r="70" spans="1:21" x14ac:dyDescent="0.25">
      <c r="A70" s="94" t="s">
        <v>226</v>
      </c>
      <c r="B70" s="95">
        <f>_xlfn.MAXIFS('E9-2'!AC:AC,'E9-2'!AB:AB,$A70)</f>
        <v>0</v>
      </c>
      <c r="C70" s="95">
        <f>_xlfn.MAXIFS('E9-2'!AD:AD,'E9-2'!AB:AB,$A70)</f>
        <v>0</v>
      </c>
      <c r="D70" s="95">
        <f>MAX($B70:C70)</f>
        <v>0</v>
      </c>
      <c r="E70" s="95">
        <f>_xlfn.MAXIFS('E3-2'!M:M,'E3-2'!L:L,$A70)</f>
        <v>4</v>
      </c>
      <c r="F70" s="95">
        <f>_xlfn.MAXIFS('E5'!Q:Q,'E5'!P:P,$A70)</f>
        <v>0</v>
      </c>
      <c r="G70" s="95">
        <f>_xlfn.MAXIFS('E5'!R:R,'E5'!P:P,$A70)</f>
        <v>0</v>
      </c>
      <c r="H70" s="95">
        <f>MAX($B70:G70)</f>
        <v>4</v>
      </c>
      <c r="I70" s="95">
        <f>_xlfn.MAXIFS(ONT!P:P,ONT!O:O,$A70)</f>
        <v>0</v>
      </c>
      <c r="J70" s="95">
        <f>_xlfn.MAXIFS(ONT!Q:Q,ONT!O:O,$A70)</f>
        <v>0</v>
      </c>
      <c r="K70" s="95">
        <f>MAX($B70:J70)</f>
        <v>4</v>
      </c>
      <c r="L70" s="95">
        <f>_xlfn.MAXIFS('E7-2'!R:R,'E7-2'!Q:Q,$A70)</f>
        <v>0</v>
      </c>
      <c r="M70" s="95">
        <f>_xlfn.MAXIFS('E7-2'!S:S,'E7-2'!Q:Q,$A70)</f>
        <v>0</v>
      </c>
      <c r="N70" s="95">
        <f>MAX($B70:M70)</f>
        <v>4</v>
      </c>
      <c r="O70" s="95">
        <f>_xlfn.MAXIFS('Traffic Gen - Routers - Others'!N:N,'Traffic Gen - Routers - Others'!M:M,$A70)</f>
        <v>0</v>
      </c>
      <c r="P70" s="95">
        <f>_xlfn.MAXIFS('Traffic Gen - Routers - Others'!O:O,'Traffic Gen - Routers - Others'!M:M,$A70)</f>
        <v>0</v>
      </c>
      <c r="Q70" s="95">
        <f>MAX($B70:P70)</f>
        <v>4</v>
      </c>
      <c r="R70" s="95">
        <f>SUMIF('Juniper Leaf'!U:U,A70,'Juniper Leaf'!X:X)</f>
        <v>1</v>
      </c>
      <c r="S70" s="95">
        <f>MAX($B70:Q70)</f>
        <v>4</v>
      </c>
      <c r="T70" s="94">
        <f t="shared" si="1"/>
        <v>48</v>
      </c>
      <c r="U70" s="95">
        <f>INDEX('Juniper Leaf'!S:S,MATCH(A70,'Juniper Leaf'!A:A,0))</f>
        <v>4</v>
      </c>
    </row>
    <row r="71" spans="1:21" x14ac:dyDescent="0.25">
      <c r="A71" s="94" t="s">
        <v>396</v>
      </c>
      <c r="B71" s="95">
        <f>_xlfn.MAXIFS('E9-2'!AC:AC,'E9-2'!AB:AB,$A71)</f>
        <v>0</v>
      </c>
      <c r="C71" s="95">
        <f>_xlfn.MAXIFS('E9-2'!AD:AD,'E9-2'!AB:AB,$A71)</f>
        <v>0</v>
      </c>
      <c r="D71" s="95">
        <f>MAX($B71:C71)</f>
        <v>0</v>
      </c>
      <c r="E71" s="95">
        <f>_xlfn.MAXIFS('E3-2'!M:M,'E3-2'!L:L,$A71)</f>
        <v>0</v>
      </c>
      <c r="F71" s="95">
        <f>_xlfn.MAXIFS('E5'!Q:Q,'E5'!P:P,$A71)</f>
        <v>0</v>
      </c>
      <c r="G71" s="95">
        <f>_xlfn.MAXIFS('E5'!R:R,'E5'!P:P,$A71)</f>
        <v>0</v>
      </c>
      <c r="H71" s="95">
        <f>MAX($B71:G71)</f>
        <v>0</v>
      </c>
      <c r="I71" s="95">
        <f>_xlfn.MAXIFS(ONT!P:P,ONT!O:O,$A71)</f>
        <v>0</v>
      </c>
      <c r="J71" s="95">
        <f>_xlfn.MAXIFS(ONT!Q:Q,ONT!O:O,$A71)</f>
        <v>0</v>
      </c>
      <c r="K71" s="95">
        <f>MAX($B71:J71)</f>
        <v>0</v>
      </c>
      <c r="L71" s="95">
        <f>_xlfn.MAXIFS('E7-2'!R:R,'E7-2'!Q:Q,$A71)</f>
        <v>0</v>
      </c>
      <c r="M71" s="95">
        <f>_xlfn.MAXIFS('E7-2'!S:S,'E7-2'!Q:Q,$A71)</f>
        <v>0</v>
      </c>
      <c r="N71" s="95">
        <f>MAX($B71:M71)</f>
        <v>0</v>
      </c>
      <c r="O71" s="95">
        <f>_xlfn.MAXIFS('Traffic Gen - Routers - Others'!N:N,'Traffic Gen - Routers - Others'!M:M,$A71)</f>
        <v>5</v>
      </c>
      <c r="P71" s="95">
        <f>_xlfn.MAXIFS('Traffic Gen - Routers - Others'!O:O,'Traffic Gen - Routers - Others'!M:M,$A71)</f>
        <v>61</v>
      </c>
      <c r="Q71" s="95">
        <f>MAX($B71:P71)</f>
        <v>61</v>
      </c>
      <c r="R71" s="95">
        <f>SUMIF('Juniper Leaf'!U:U,A71,'Juniper Leaf'!X:X)</f>
        <v>2</v>
      </c>
      <c r="S71" s="95">
        <f>MAX($B71:Q71)</f>
        <v>61</v>
      </c>
      <c r="T71" s="94">
        <f t="shared" si="1"/>
        <v>96</v>
      </c>
      <c r="U71" s="95">
        <f>INDEX('Juniper Leaf'!S:S,MATCH(A71,'Juniper Leaf'!A:A,0))</f>
        <v>61</v>
      </c>
    </row>
    <row r="72" spans="1:21" x14ac:dyDescent="0.25">
      <c r="A72" s="94" t="s">
        <v>74</v>
      </c>
      <c r="B72" s="95">
        <f>_xlfn.MAXIFS('E9-2'!AC:AC,'E9-2'!AB:AB,$A72)</f>
        <v>1</v>
      </c>
      <c r="C72" s="95">
        <f>_xlfn.MAXIFS('E9-2'!AD:AD,'E9-2'!AB:AB,$A72)</f>
        <v>13</v>
      </c>
      <c r="D72" s="95">
        <f>MAX($B72:C72)</f>
        <v>13</v>
      </c>
      <c r="E72" s="95">
        <f>_xlfn.MAXIFS('E3-2'!M:M,'E3-2'!L:L,$A72)</f>
        <v>23</v>
      </c>
      <c r="F72" s="95">
        <f>_xlfn.MAXIFS('E5'!Q:Q,'E5'!P:P,$A72)</f>
        <v>0</v>
      </c>
      <c r="G72" s="95">
        <f>_xlfn.MAXIFS('E5'!R:R,'E5'!P:P,$A72)</f>
        <v>0</v>
      </c>
      <c r="H72" s="95">
        <f>MAX($B72:G72)</f>
        <v>23</v>
      </c>
      <c r="I72" s="95">
        <f>_xlfn.MAXIFS(ONT!P:P,ONT!O:O,$A72)</f>
        <v>0</v>
      </c>
      <c r="J72" s="95">
        <f>_xlfn.MAXIFS(ONT!Q:Q,ONT!O:O,$A72)</f>
        <v>0</v>
      </c>
      <c r="K72" s="95">
        <f>MAX($B72:J72)</f>
        <v>23</v>
      </c>
      <c r="L72" s="95">
        <f>_xlfn.MAXIFS('E7-2'!R:R,'E7-2'!Q:Q,$A72)</f>
        <v>0</v>
      </c>
      <c r="M72" s="95">
        <f>_xlfn.MAXIFS('E7-2'!S:S,'E7-2'!Q:Q,$A72)</f>
        <v>0</v>
      </c>
      <c r="N72" s="95">
        <f>MAX($B72:M72)</f>
        <v>23</v>
      </c>
      <c r="O72" s="95">
        <f>_xlfn.MAXIFS('Traffic Gen - Routers - Others'!N:N,'Traffic Gen - Routers - Others'!M:M,$A72)</f>
        <v>0</v>
      </c>
      <c r="P72" s="95">
        <f>_xlfn.MAXIFS('Traffic Gen - Routers - Others'!O:O,'Traffic Gen - Routers - Others'!M:M,$A72)</f>
        <v>0</v>
      </c>
      <c r="Q72" s="95">
        <f>MAX($B72:P72)</f>
        <v>23</v>
      </c>
      <c r="R72" s="95">
        <f>SUMIF('Juniper Leaf'!U:U,A72,'Juniper Leaf'!X:X)</f>
        <v>1</v>
      </c>
      <c r="S72" s="109">
        <f>MAX($B72:Q72)</f>
        <v>23</v>
      </c>
      <c r="T72" s="110">
        <f t="shared" si="1"/>
        <v>48</v>
      </c>
      <c r="U72" s="111">
        <f>INDEX('Juniper Leaf'!S:S,MATCH(A72,'Juniper Leaf'!A:A,0))</f>
        <v>15</v>
      </c>
    </row>
    <row r="73" spans="1:21" x14ac:dyDescent="0.25">
      <c r="A73" s="94" t="s">
        <v>227</v>
      </c>
      <c r="B73" s="95">
        <f>_xlfn.MAXIFS('E9-2'!AC:AC,'E9-2'!AB:AB,$A73)</f>
        <v>0</v>
      </c>
      <c r="C73" s="95">
        <f>_xlfn.MAXIFS('E9-2'!AD:AD,'E9-2'!AB:AB,$A73)</f>
        <v>0</v>
      </c>
      <c r="D73" s="95">
        <f>MAX($B73:C73)</f>
        <v>0</v>
      </c>
      <c r="E73" s="95">
        <f>_xlfn.MAXIFS('E3-2'!M:M,'E3-2'!L:L,$A73)</f>
        <v>0</v>
      </c>
      <c r="F73" s="95">
        <f>_xlfn.MAXIFS('E5'!Q:Q,'E5'!P:P,$A73)</f>
        <v>0</v>
      </c>
      <c r="G73" s="95">
        <f>_xlfn.MAXIFS('E5'!R:R,'E5'!P:P,$A73)</f>
        <v>0</v>
      </c>
      <c r="H73" s="95">
        <f>MAX($B73:G73)</f>
        <v>0</v>
      </c>
      <c r="I73" s="95">
        <f>_xlfn.MAXIFS(ONT!P:P,ONT!O:O,$A73)</f>
        <v>0</v>
      </c>
      <c r="J73" s="95">
        <f>_xlfn.MAXIFS(ONT!Q:Q,ONT!O:O,$A73)</f>
        <v>0</v>
      </c>
      <c r="K73" s="95">
        <f>MAX($B73:J73)</f>
        <v>0</v>
      </c>
      <c r="L73" s="95">
        <f>_xlfn.MAXIFS('E7-2'!R:R,'E7-2'!Q:Q,$A73)</f>
        <v>0</v>
      </c>
      <c r="M73" s="95">
        <f>_xlfn.MAXIFS('E7-2'!S:S,'E7-2'!Q:Q,$A73)</f>
        <v>0</v>
      </c>
      <c r="N73" s="95">
        <f>MAX($B73:M73)</f>
        <v>0</v>
      </c>
      <c r="O73" s="95">
        <f>_xlfn.MAXIFS('Traffic Gen - Routers - Others'!N:N,'Traffic Gen - Routers - Others'!M:M,$A73)</f>
        <v>0</v>
      </c>
      <c r="P73" s="95">
        <f>_xlfn.MAXIFS('Traffic Gen - Routers - Others'!O:O,'Traffic Gen - Routers - Others'!M:M,$A73)</f>
        <v>0</v>
      </c>
      <c r="Q73" s="95">
        <f>MAX($B73:P73)</f>
        <v>0</v>
      </c>
      <c r="R73" s="95">
        <f>SUMIF('Juniper Leaf'!U:U,A73,'Juniper Leaf'!X:X)</f>
        <v>0</v>
      </c>
      <c r="S73" s="112">
        <f>MAX($B73:Q73)</f>
        <v>0</v>
      </c>
      <c r="T73" s="113">
        <f t="shared" si="1"/>
        <v>0</v>
      </c>
      <c r="U73" s="114">
        <f>INDEX('Juniper Leaf'!S:S,MATCH(A73,'Juniper Leaf'!A:A,0))</f>
        <v>4</v>
      </c>
    </row>
    <row r="74" spans="1:21" x14ac:dyDescent="0.25">
      <c r="A74" s="94" t="s">
        <v>228</v>
      </c>
      <c r="B74" s="95">
        <f>_xlfn.MAXIFS('E9-2'!AC:AC,'E9-2'!AB:AB,$A74)</f>
        <v>0</v>
      </c>
      <c r="C74" s="95">
        <f>_xlfn.MAXIFS('E9-2'!AD:AD,'E9-2'!AB:AB,$A74)</f>
        <v>0</v>
      </c>
      <c r="D74" s="95">
        <f>MAX($B74:C74)</f>
        <v>0</v>
      </c>
      <c r="E74" s="95">
        <f>_xlfn.MAXIFS('E3-2'!M:M,'E3-2'!L:L,$A74)</f>
        <v>0</v>
      </c>
      <c r="F74" s="95">
        <f>_xlfn.MAXIFS('E5'!Q:Q,'E5'!P:P,$A74)</f>
        <v>0</v>
      </c>
      <c r="G74" s="95">
        <f>_xlfn.MAXIFS('E5'!R:R,'E5'!P:P,$A74)</f>
        <v>0</v>
      </c>
      <c r="H74" s="95">
        <f>MAX($B74:G74)</f>
        <v>0</v>
      </c>
      <c r="I74" s="95">
        <f>_xlfn.MAXIFS(ONT!P:P,ONT!O:O,$A74)</f>
        <v>0</v>
      </c>
      <c r="J74" s="95">
        <f>_xlfn.MAXIFS(ONT!Q:Q,ONT!O:O,$A74)</f>
        <v>0</v>
      </c>
      <c r="K74" s="95">
        <f>MAX($B74:J74)</f>
        <v>0</v>
      </c>
      <c r="L74" s="95">
        <f>_xlfn.MAXIFS('E7-2'!R:R,'E7-2'!Q:Q,$A74)</f>
        <v>0</v>
      </c>
      <c r="M74" s="95">
        <f>_xlfn.MAXIFS('E7-2'!S:S,'E7-2'!Q:Q,$A74)</f>
        <v>0</v>
      </c>
      <c r="N74" s="95">
        <f>MAX($B74:M74)</f>
        <v>0</v>
      </c>
      <c r="O74" s="95">
        <f>_xlfn.MAXIFS('Traffic Gen - Routers - Others'!N:N,'Traffic Gen - Routers - Others'!M:M,$A74)</f>
        <v>0</v>
      </c>
      <c r="P74" s="95">
        <f>_xlfn.MAXIFS('Traffic Gen - Routers - Others'!O:O,'Traffic Gen - Routers - Others'!M:M,$A74)</f>
        <v>0</v>
      </c>
      <c r="Q74" s="95">
        <f>MAX($B74:P74)</f>
        <v>0</v>
      </c>
      <c r="R74" s="95">
        <f>SUMIF('Juniper Leaf'!U:U,A74,'Juniper Leaf'!X:X)</f>
        <v>0</v>
      </c>
      <c r="S74" s="115">
        <f>MAX($B74:Q74)</f>
        <v>0</v>
      </c>
      <c r="T74" s="116">
        <f t="shared" si="1"/>
        <v>0</v>
      </c>
      <c r="U74" s="117">
        <f>INDEX('Juniper Leaf'!S:S,MATCH(A74,'Juniper Leaf'!A:A,0))</f>
        <v>4</v>
      </c>
    </row>
    <row r="75" spans="1:21" x14ac:dyDescent="0.25">
      <c r="A75" s="94" t="s">
        <v>79</v>
      </c>
      <c r="B75" s="95">
        <f>_xlfn.MAXIFS('E9-2'!AC:AC,'E9-2'!AB:AB,$A75)</f>
        <v>2</v>
      </c>
      <c r="C75" s="95">
        <f>_xlfn.MAXIFS('E9-2'!AD:AD,'E9-2'!AB:AB,$A75)</f>
        <v>14</v>
      </c>
      <c r="D75" s="95">
        <f>MAX($B75:C75)</f>
        <v>14</v>
      </c>
      <c r="E75" s="95">
        <f>_xlfn.MAXIFS('E3-2'!M:M,'E3-2'!L:L,$A75)</f>
        <v>23</v>
      </c>
      <c r="F75" s="95">
        <f>_xlfn.MAXIFS('E5'!Q:Q,'E5'!P:P,$A75)</f>
        <v>0</v>
      </c>
      <c r="G75" s="95">
        <f>_xlfn.MAXIFS('E5'!R:R,'E5'!P:P,$A75)</f>
        <v>0</v>
      </c>
      <c r="H75" s="95">
        <f>MAX($B75:G75)</f>
        <v>23</v>
      </c>
      <c r="I75" s="95">
        <f>_xlfn.MAXIFS(ONT!P:P,ONT!O:O,$A75)</f>
        <v>0</v>
      </c>
      <c r="J75" s="95">
        <f>_xlfn.MAXIFS(ONT!Q:Q,ONT!O:O,$A75)</f>
        <v>0</v>
      </c>
      <c r="K75" s="95">
        <f>MAX($B75:J75)</f>
        <v>23</v>
      </c>
      <c r="L75" s="95">
        <f>_xlfn.MAXIFS('E7-2'!R:R,'E7-2'!Q:Q,$A75)</f>
        <v>0</v>
      </c>
      <c r="M75" s="95">
        <f>_xlfn.MAXIFS('E7-2'!S:S,'E7-2'!Q:Q,$A75)</f>
        <v>0</v>
      </c>
      <c r="N75" s="95">
        <f>MAX($B75:M75)</f>
        <v>23</v>
      </c>
      <c r="O75" s="95">
        <f>_xlfn.MAXIFS('Traffic Gen - Routers - Others'!N:N,'Traffic Gen - Routers - Others'!M:M,$A75)</f>
        <v>0</v>
      </c>
      <c r="P75" s="95">
        <f>_xlfn.MAXIFS('Traffic Gen - Routers - Others'!O:O,'Traffic Gen - Routers - Others'!M:M,$A75)</f>
        <v>0</v>
      </c>
      <c r="Q75" s="95">
        <f>MAX($B75:P75)</f>
        <v>23</v>
      </c>
      <c r="R75" s="95">
        <f>SUMIF('Juniper Leaf'!U:U,A75,'Juniper Leaf'!X:X)</f>
        <v>1</v>
      </c>
      <c r="S75" s="109">
        <f>MAX($B75:Q75)</f>
        <v>23</v>
      </c>
      <c r="T75" s="110">
        <f t="shared" si="1"/>
        <v>48</v>
      </c>
      <c r="U75" s="111">
        <f>INDEX('Juniper Leaf'!S:S,MATCH(A75,'Juniper Leaf'!A:A,0))</f>
        <v>17</v>
      </c>
    </row>
    <row r="76" spans="1:21" x14ac:dyDescent="0.25">
      <c r="A76" s="94" t="s">
        <v>229</v>
      </c>
      <c r="B76" s="95">
        <f>_xlfn.MAXIFS('E9-2'!AC:AC,'E9-2'!AB:AB,$A76)</f>
        <v>0</v>
      </c>
      <c r="C76" s="95">
        <f>_xlfn.MAXIFS('E9-2'!AD:AD,'E9-2'!AB:AB,$A76)</f>
        <v>0</v>
      </c>
      <c r="D76" s="95">
        <f>MAX($B76:C76)</f>
        <v>0</v>
      </c>
      <c r="E76" s="95">
        <f>_xlfn.MAXIFS('E3-2'!M:M,'E3-2'!L:L,$A76)</f>
        <v>0</v>
      </c>
      <c r="F76" s="95">
        <f>_xlfn.MAXIFS('E5'!Q:Q,'E5'!P:P,$A76)</f>
        <v>0</v>
      </c>
      <c r="G76" s="95">
        <f>_xlfn.MAXIFS('E5'!R:R,'E5'!P:P,$A76)</f>
        <v>0</v>
      </c>
      <c r="H76" s="95">
        <f>MAX($B76:G76)</f>
        <v>0</v>
      </c>
      <c r="I76" s="95">
        <f>_xlfn.MAXIFS(ONT!P:P,ONT!O:O,$A76)</f>
        <v>0</v>
      </c>
      <c r="J76" s="95">
        <f>_xlfn.MAXIFS(ONT!Q:Q,ONT!O:O,$A76)</f>
        <v>0</v>
      </c>
      <c r="K76" s="95">
        <f>MAX($B76:J76)</f>
        <v>0</v>
      </c>
      <c r="L76" s="95">
        <f>_xlfn.MAXIFS('E7-2'!R:R,'E7-2'!Q:Q,$A76)</f>
        <v>0</v>
      </c>
      <c r="M76" s="95">
        <f>_xlfn.MAXIFS('E7-2'!S:S,'E7-2'!Q:Q,$A76)</f>
        <v>0</v>
      </c>
      <c r="N76" s="95">
        <f>MAX($B76:M76)</f>
        <v>0</v>
      </c>
      <c r="O76" s="95">
        <f>_xlfn.MAXIFS('Traffic Gen - Routers - Others'!N:N,'Traffic Gen - Routers - Others'!M:M,$A76)</f>
        <v>0</v>
      </c>
      <c r="P76" s="95">
        <f>_xlfn.MAXIFS('Traffic Gen - Routers - Others'!O:O,'Traffic Gen - Routers - Others'!M:M,$A76)</f>
        <v>0</v>
      </c>
      <c r="Q76" s="95">
        <f>MAX($B76:P76)</f>
        <v>0</v>
      </c>
      <c r="R76" s="95">
        <f>SUMIF('Juniper Leaf'!U:U,A76,'Juniper Leaf'!X:X)</f>
        <v>0</v>
      </c>
      <c r="S76" s="115">
        <f>MAX($B76:Q76)</f>
        <v>0</v>
      </c>
      <c r="T76" s="116">
        <f t="shared" si="1"/>
        <v>0</v>
      </c>
      <c r="U76" s="117">
        <f>INDEX('Juniper Leaf'!S:S,MATCH(A76,'Juniper Leaf'!A:A,0))</f>
        <v>6</v>
      </c>
    </row>
    <row r="77" spans="1:21" x14ac:dyDescent="0.25">
      <c r="A77" s="94" t="s">
        <v>397</v>
      </c>
      <c r="B77" s="95">
        <f>_xlfn.MAXIFS('E9-2'!AC:AC,'E9-2'!AB:AB,$A77)</f>
        <v>0</v>
      </c>
      <c r="C77" s="95">
        <f>_xlfn.MAXIFS('E9-2'!AD:AD,'E9-2'!AB:AB,$A77)</f>
        <v>0</v>
      </c>
      <c r="D77" s="95">
        <f>MAX($B77:C77)</f>
        <v>0</v>
      </c>
      <c r="E77" s="95">
        <f>_xlfn.MAXIFS('E3-2'!M:M,'E3-2'!L:L,$A77)</f>
        <v>0</v>
      </c>
      <c r="F77" s="95">
        <f>_xlfn.MAXIFS('E5'!Q:Q,'E5'!P:P,$A77)</f>
        <v>0</v>
      </c>
      <c r="G77" s="95">
        <f>_xlfn.MAXIFS('E5'!R:R,'E5'!P:P,$A77)</f>
        <v>0</v>
      </c>
      <c r="H77" s="95">
        <f>MAX($B77:G77)</f>
        <v>0</v>
      </c>
      <c r="I77" s="95">
        <f>_xlfn.MAXIFS(ONT!P:P,ONT!O:O,$A77)</f>
        <v>0</v>
      </c>
      <c r="J77" s="95">
        <f>_xlfn.MAXIFS(ONT!Q:Q,ONT!O:O,$A77)</f>
        <v>0</v>
      </c>
      <c r="K77" s="95">
        <f>MAX($B77:J77)</f>
        <v>0</v>
      </c>
      <c r="L77" s="95">
        <f>_xlfn.MAXIFS('E7-2'!R:R,'E7-2'!Q:Q,$A77)</f>
        <v>0</v>
      </c>
      <c r="M77" s="95">
        <f>_xlfn.MAXIFS('E7-2'!S:S,'E7-2'!Q:Q,$A77)</f>
        <v>0</v>
      </c>
      <c r="N77" s="95">
        <f>MAX($B77:M77)</f>
        <v>0</v>
      </c>
      <c r="O77" s="95">
        <f>_xlfn.MAXIFS('Traffic Gen - Routers - Others'!N:N,'Traffic Gen - Routers - Others'!M:M,$A77)</f>
        <v>0</v>
      </c>
      <c r="P77" s="95">
        <f>_xlfn.MAXIFS('Traffic Gen - Routers - Others'!O:O,'Traffic Gen - Routers - Others'!M:M,$A77)</f>
        <v>0</v>
      </c>
      <c r="Q77" s="95">
        <f>MAX($B77:P77)</f>
        <v>0</v>
      </c>
      <c r="R77" s="95">
        <f>SUMIF('Juniper Leaf'!U:U,A77,'Juniper Leaf'!X:X)</f>
        <v>0</v>
      </c>
      <c r="S77" s="95">
        <f>MAX($B77:Q77)</f>
        <v>0</v>
      </c>
      <c r="T77" s="94">
        <f t="shared" si="1"/>
        <v>0</v>
      </c>
      <c r="U77" s="95">
        <f>INDEX('Juniper Leaf'!S:S,MATCH(A77,'Juniper Leaf'!A:A,0))</f>
        <v>0</v>
      </c>
    </row>
    <row r="78" spans="1:21" x14ac:dyDescent="0.25">
      <c r="A78" s="94" t="s">
        <v>398</v>
      </c>
      <c r="B78" s="95">
        <f>_xlfn.MAXIFS('E9-2'!AC:AC,'E9-2'!AB:AB,$A78)</f>
        <v>0</v>
      </c>
      <c r="C78" s="95">
        <f>_xlfn.MAXIFS('E9-2'!AD:AD,'E9-2'!AB:AB,$A78)</f>
        <v>0</v>
      </c>
      <c r="D78" s="95">
        <f>MAX($B78:C78)</f>
        <v>0</v>
      </c>
      <c r="E78" s="95">
        <f>_xlfn.MAXIFS('E3-2'!M:M,'E3-2'!L:L,$A78)</f>
        <v>0</v>
      </c>
      <c r="F78" s="95">
        <f>_xlfn.MAXIFS('E5'!Q:Q,'E5'!P:P,$A78)</f>
        <v>0</v>
      </c>
      <c r="G78" s="95">
        <f>_xlfn.MAXIFS('E5'!R:R,'E5'!P:P,$A78)</f>
        <v>0</v>
      </c>
      <c r="H78" s="95">
        <f>MAX($B78:G78)</f>
        <v>0</v>
      </c>
      <c r="I78" s="95">
        <f>_xlfn.MAXIFS(ONT!P:P,ONT!O:O,$A78)</f>
        <v>0</v>
      </c>
      <c r="J78" s="95">
        <f>_xlfn.MAXIFS(ONT!Q:Q,ONT!O:O,$A78)</f>
        <v>0</v>
      </c>
      <c r="K78" s="95">
        <f>MAX($B78:J78)</f>
        <v>0</v>
      </c>
      <c r="L78" s="95">
        <f>_xlfn.MAXIFS('E7-2'!R:R,'E7-2'!Q:Q,$A78)</f>
        <v>0</v>
      </c>
      <c r="M78" s="95">
        <f>_xlfn.MAXIFS('E7-2'!S:S,'E7-2'!Q:Q,$A78)</f>
        <v>0</v>
      </c>
      <c r="N78" s="95">
        <f>MAX($B78:M78)</f>
        <v>0</v>
      </c>
      <c r="O78" s="95">
        <f>_xlfn.MAXIFS('Traffic Gen - Routers - Others'!N:N,'Traffic Gen - Routers - Others'!M:M,$A78)</f>
        <v>0</v>
      </c>
      <c r="P78" s="95">
        <f>_xlfn.MAXIFS('Traffic Gen - Routers - Others'!O:O,'Traffic Gen - Routers - Others'!M:M,$A78)</f>
        <v>0</v>
      </c>
      <c r="Q78" s="95">
        <f>MAX($B78:P78)</f>
        <v>0</v>
      </c>
      <c r="R78" s="95">
        <f>SUMIF('Juniper Leaf'!U:U,A78,'Juniper Leaf'!X:X)</f>
        <v>1</v>
      </c>
      <c r="S78" s="95">
        <f>MAX($B78:Q78)</f>
        <v>0</v>
      </c>
      <c r="T78" s="94">
        <f t="shared" si="1"/>
        <v>48</v>
      </c>
      <c r="U78" s="95">
        <f>INDEX('Juniper Leaf'!S:S,MATCH(A78,'Juniper Leaf'!A:A,0))</f>
        <v>0</v>
      </c>
    </row>
    <row r="79" spans="1:21" x14ac:dyDescent="0.25">
      <c r="A79" s="94" t="s">
        <v>399</v>
      </c>
      <c r="B79" s="95">
        <f>_xlfn.MAXIFS('E9-2'!AC:AC,'E9-2'!AB:AB,$A79)</f>
        <v>0</v>
      </c>
      <c r="C79" s="95">
        <f>_xlfn.MAXIFS('E9-2'!AD:AD,'E9-2'!AB:AB,$A79)</f>
        <v>0</v>
      </c>
      <c r="D79" s="95">
        <f>MAX($B79:C79)</f>
        <v>0</v>
      </c>
      <c r="E79" s="95">
        <f>_xlfn.MAXIFS('E3-2'!M:M,'E3-2'!L:L,$A79)</f>
        <v>0</v>
      </c>
      <c r="F79" s="95">
        <f>_xlfn.MAXIFS('E5'!Q:Q,'E5'!P:P,$A79)</f>
        <v>0</v>
      </c>
      <c r="G79" s="95">
        <f>_xlfn.MAXIFS('E5'!R:R,'E5'!P:P,$A79)</f>
        <v>0</v>
      </c>
      <c r="H79" s="95">
        <f>MAX($B79:G79)</f>
        <v>0</v>
      </c>
      <c r="I79" s="95">
        <f>_xlfn.MAXIFS(ONT!P:P,ONT!O:O,$A79)</f>
        <v>0</v>
      </c>
      <c r="J79" s="95">
        <f>_xlfn.MAXIFS(ONT!Q:Q,ONT!O:O,$A79)</f>
        <v>0</v>
      </c>
      <c r="K79" s="95">
        <f>MAX($B79:J79)</f>
        <v>0</v>
      </c>
      <c r="L79" s="95">
        <f>_xlfn.MAXIFS('E7-2'!R:R,'E7-2'!Q:Q,$A79)</f>
        <v>0</v>
      </c>
      <c r="M79" s="95">
        <f>_xlfn.MAXIFS('E7-2'!S:S,'E7-2'!Q:Q,$A79)</f>
        <v>0</v>
      </c>
      <c r="N79" s="95">
        <f>MAX($B79:M79)</f>
        <v>0</v>
      </c>
      <c r="O79" s="95">
        <f>_xlfn.MAXIFS('Traffic Gen - Routers - Others'!N:N,'Traffic Gen - Routers - Others'!M:M,$A79)</f>
        <v>0</v>
      </c>
      <c r="P79" s="95">
        <f>_xlfn.MAXIFS('Traffic Gen - Routers - Others'!O:O,'Traffic Gen - Routers - Others'!M:M,$A79)</f>
        <v>0</v>
      </c>
      <c r="Q79" s="95">
        <f>MAX($B79:P79)</f>
        <v>0</v>
      </c>
      <c r="R79" s="95">
        <f>SUMIF('Juniper Leaf'!U:U,A79,'Juniper Leaf'!X:X)</f>
        <v>0</v>
      </c>
      <c r="S79" s="95">
        <f>MAX($B79:Q79)</f>
        <v>0</v>
      </c>
      <c r="T79" s="94">
        <f t="shared" si="1"/>
        <v>0</v>
      </c>
      <c r="U79" s="95">
        <f>INDEX('Juniper Leaf'!S:S,MATCH(A79,'Juniper Leaf'!A:A,0))</f>
        <v>0</v>
      </c>
    </row>
    <row r="80" spans="1:21" x14ac:dyDescent="0.25">
      <c r="A80" s="94" t="s">
        <v>400</v>
      </c>
      <c r="B80" s="95">
        <f>_xlfn.MAXIFS('E9-2'!AC:AC,'E9-2'!AB:AB,$A80)</f>
        <v>0</v>
      </c>
      <c r="C80" s="95">
        <f>_xlfn.MAXIFS('E9-2'!AD:AD,'E9-2'!AB:AB,$A80)</f>
        <v>0</v>
      </c>
      <c r="D80" s="95">
        <f>MAX($B80:C80)</f>
        <v>0</v>
      </c>
      <c r="E80" s="95">
        <f>_xlfn.MAXIFS('E3-2'!M:M,'E3-2'!L:L,$A80)</f>
        <v>0</v>
      </c>
      <c r="F80" s="95">
        <f>_xlfn.MAXIFS('E5'!Q:Q,'E5'!P:P,$A80)</f>
        <v>0</v>
      </c>
      <c r="G80" s="95">
        <f>_xlfn.MAXIFS('E5'!R:R,'E5'!P:P,$A80)</f>
        <v>0</v>
      </c>
      <c r="H80" s="95">
        <f>MAX($B80:G80)</f>
        <v>0</v>
      </c>
      <c r="I80" s="95">
        <f>_xlfn.MAXIFS(ONT!P:P,ONT!O:O,$A80)</f>
        <v>0</v>
      </c>
      <c r="J80" s="95">
        <f>_xlfn.MAXIFS(ONT!Q:Q,ONT!O:O,$A80)</f>
        <v>0</v>
      </c>
      <c r="K80" s="95">
        <f>MAX($B80:J80)</f>
        <v>0</v>
      </c>
      <c r="L80" s="95">
        <f>_xlfn.MAXIFS('E7-2'!R:R,'E7-2'!Q:Q,$A80)</f>
        <v>0</v>
      </c>
      <c r="M80" s="95">
        <f>_xlfn.MAXIFS('E7-2'!S:S,'E7-2'!Q:Q,$A80)</f>
        <v>0</v>
      </c>
      <c r="N80" s="95">
        <f>MAX($B80:M80)</f>
        <v>0</v>
      </c>
      <c r="O80" s="95">
        <f>_xlfn.MAXIFS('Traffic Gen - Routers - Others'!N:N,'Traffic Gen - Routers - Others'!M:M,$A80)</f>
        <v>0</v>
      </c>
      <c r="P80" s="95">
        <f>_xlfn.MAXIFS('Traffic Gen - Routers - Others'!O:O,'Traffic Gen - Routers - Others'!M:M,$A80)</f>
        <v>0</v>
      </c>
      <c r="Q80" s="95">
        <f>MAX($B80:P80)</f>
        <v>0</v>
      </c>
      <c r="R80" s="95">
        <f>SUMIF('Juniper Leaf'!U:U,A80,'Juniper Leaf'!X:X)</f>
        <v>0</v>
      </c>
      <c r="S80" s="95">
        <f>MAX($B80:Q80)</f>
        <v>0</v>
      </c>
      <c r="T80" s="94">
        <f t="shared" si="1"/>
        <v>0</v>
      </c>
      <c r="U80" s="95">
        <f>INDEX('Juniper Leaf'!S:S,MATCH(A80,'Juniper Leaf'!A:A,0))</f>
        <v>0</v>
      </c>
    </row>
    <row r="81" spans="1:21" x14ac:dyDescent="0.25">
      <c r="A81" s="94" t="s">
        <v>401</v>
      </c>
      <c r="B81" s="95">
        <f>_xlfn.MAXIFS('E9-2'!AC:AC,'E9-2'!AB:AB,$A81)</f>
        <v>0</v>
      </c>
      <c r="C81" s="95">
        <f>_xlfn.MAXIFS('E9-2'!AD:AD,'E9-2'!AB:AB,$A81)</f>
        <v>0</v>
      </c>
      <c r="D81" s="95">
        <f>MAX($B81:C81)</f>
        <v>0</v>
      </c>
      <c r="E81" s="95">
        <f>_xlfn.MAXIFS('E3-2'!M:M,'E3-2'!L:L,$A81)</f>
        <v>0</v>
      </c>
      <c r="F81" s="95">
        <f>_xlfn.MAXIFS('E5'!Q:Q,'E5'!P:P,$A81)</f>
        <v>0</v>
      </c>
      <c r="G81" s="95">
        <f>_xlfn.MAXIFS('E5'!R:R,'E5'!P:P,$A81)</f>
        <v>0</v>
      </c>
      <c r="H81" s="95">
        <f>MAX($B81:G81)</f>
        <v>0</v>
      </c>
      <c r="I81" s="95">
        <f>_xlfn.MAXIFS(ONT!P:P,ONT!O:O,$A81)</f>
        <v>0</v>
      </c>
      <c r="J81" s="95">
        <f>_xlfn.MAXIFS(ONT!Q:Q,ONT!O:O,$A81)</f>
        <v>0</v>
      </c>
      <c r="K81" s="95">
        <f>MAX($B81:J81)</f>
        <v>0</v>
      </c>
      <c r="L81" s="95">
        <f>_xlfn.MAXIFS('E7-2'!R:R,'E7-2'!Q:Q,$A81)</f>
        <v>0</v>
      </c>
      <c r="M81" s="95">
        <f>_xlfn.MAXIFS('E7-2'!S:S,'E7-2'!Q:Q,$A81)</f>
        <v>0</v>
      </c>
      <c r="N81" s="95">
        <f>MAX($B81:M81)</f>
        <v>0</v>
      </c>
      <c r="O81" s="95">
        <f>_xlfn.MAXIFS('Traffic Gen - Routers - Others'!N:N,'Traffic Gen - Routers - Others'!M:M,$A81)</f>
        <v>88</v>
      </c>
      <c r="P81" s="95">
        <f>_xlfn.MAXIFS('Traffic Gen - Routers - Others'!O:O,'Traffic Gen - Routers - Others'!M:M,$A81)</f>
        <v>136</v>
      </c>
      <c r="Q81" s="95">
        <f>MAX($B81:P81)</f>
        <v>136</v>
      </c>
      <c r="R81" s="95">
        <f>SUMIF('Juniper Leaf'!U:U,A81,'Juniper Leaf'!X:X)</f>
        <v>3</v>
      </c>
      <c r="S81" s="95">
        <f>MAX($B81:Q81)</f>
        <v>136</v>
      </c>
      <c r="T81" s="94">
        <f t="shared" si="1"/>
        <v>144</v>
      </c>
      <c r="U81" s="95">
        <f>INDEX('Juniper Leaf'!S:S,MATCH(A81,'Juniper Leaf'!A:A,0))</f>
        <v>136</v>
      </c>
    </row>
    <row r="82" spans="1:21" x14ac:dyDescent="0.25">
      <c r="A82" s="94" t="s">
        <v>402</v>
      </c>
      <c r="B82" s="95">
        <f>_xlfn.MAXIFS('E9-2'!AC:AC,'E9-2'!AB:AB,$A82)</f>
        <v>0</v>
      </c>
      <c r="C82" s="95">
        <f>_xlfn.MAXIFS('E9-2'!AD:AD,'E9-2'!AB:AB,$A82)</f>
        <v>0</v>
      </c>
      <c r="D82" s="95">
        <f>MAX($B82:C82)</f>
        <v>0</v>
      </c>
      <c r="E82" s="95">
        <f>_xlfn.MAXIFS('E3-2'!M:M,'E3-2'!L:L,$A82)</f>
        <v>0</v>
      </c>
      <c r="F82" s="95">
        <f>_xlfn.MAXIFS('E5'!Q:Q,'E5'!P:P,$A82)</f>
        <v>0</v>
      </c>
      <c r="G82" s="95">
        <f>_xlfn.MAXIFS('E5'!R:R,'E5'!P:P,$A82)</f>
        <v>0</v>
      </c>
      <c r="H82" s="95">
        <f>MAX($B82:G82)</f>
        <v>0</v>
      </c>
      <c r="I82" s="95">
        <f>_xlfn.MAXIFS(ONT!P:P,ONT!O:O,$A82)</f>
        <v>0</v>
      </c>
      <c r="J82" s="95">
        <f>_xlfn.MAXIFS(ONT!Q:Q,ONT!O:O,$A82)</f>
        <v>0</v>
      </c>
      <c r="K82" s="95">
        <f>MAX($B82:J82)</f>
        <v>0</v>
      </c>
      <c r="L82" s="95">
        <f>_xlfn.MAXIFS('E7-2'!R:R,'E7-2'!Q:Q,$A82)</f>
        <v>0</v>
      </c>
      <c r="M82" s="95">
        <f>_xlfn.MAXIFS('E7-2'!S:S,'E7-2'!Q:Q,$A82)</f>
        <v>0</v>
      </c>
      <c r="N82" s="95">
        <f>MAX($B82:M82)</f>
        <v>0</v>
      </c>
      <c r="O82" s="95">
        <f>_xlfn.MAXIFS('Traffic Gen - Routers - Others'!N:N,'Traffic Gen - Routers - Others'!M:M,$A82)</f>
        <v>0</v>
      </c>
      <c r="P82" s="95">
        <f>_xlfn.MAXIFS('Traffic Gen - Routers - Others'!O:O,'Traffic Gen - Routers - Others'!M:M,$A82)</f>
        <v>0</v>
      </c>
      <c r="Q82" s="95">
        <f>MAX($B82:P82)</f>
        <v>0</v>
      </c>
      <c r="R82" s="95">
        <f>SUMIF('Juniper Leaf'!U:U,A82,'Juniper Leaf'!X:X)</f>
        <v>1</v>
      </c>
      <c r="S82" s="95">
        <f>MAX($B82:Q82)</f>
        <v>0</v>
      </c>
      <c r="T82" s="94">
        <f t="shared" si="1"/>
        <v>48</v>
      </c>
      <c r="U82" s="95">
        <f>INDEX('Juniper Leaf'!S:S,MATCH(A82,'Juniper Leaf'!A:A,0))</f>
        <v>0</v>
      </c>
    </row>
    <row r="83" spans="1:21" x14ac:dyDescent="0.25">
      <c r="A83" s="94" t="s">
        <v>403</v>
      </c>
      <c r="B83" s="95">
        <f>_xlfn.MAXIFS('E9-2'!AC:AC,'E9-2'!AB:AB,$A83)</f>
        <v>0</v>
      </c>
      <c r="C83" s="95">
        <f>_xlfn.MAXIFS('E9-2'!AD:AD,'E9-2'!AB:AB,$A83)</f>
        <v>0</v>
      </c>
      <c r="D83" s="95">
        <f>MAX($B83:C83)</f>
        <v>0</v>
      </c>
      <c r="E83" s="95">
        <f>_xlfn.MAXIFS('E3-2'!M:M,'E3-2'!L:L,$A83)</f>
        <v>0</v>
      </c>
      <c r="F83" s="95">
        <f>_xlfn.MAXIFS('E5'!Q:Q,'E5'!P:P,$A83)</f>
        <v>0</v>
      </c>
      <c r="G83" s="95">
        <f>_xlfn.MAXIFS('E5'!R:R,'E5'!P:P,$A83)</f>
        <v>0</v>
      </c>
      <c r="H83" s="95">
        <f>MAX($B83:G83)</f>
        <v>0</v>
      </c>
      <c r="I83" s="95">
        <f>_xlfn.MAXIFS(ONT!P:P,ONT!O:O,$A83)</f>
        <v>0</v>
      </c>
      <c r="J83" s="95">
        <f>_xlfn.MAXIFS(ONT!Q:Q,ONT!O:O,$A83)</f>
        <v>0</v>
      </c>
      <c r="K83" s="95">
        <f>MAX($B83:J83)</f>
        <v>0</v>
      </c>
      <c r="L83" s="95">
        <f>_xlfn.MAXIFS('E7-2'!R:R,'E7-2'!Q:Q,$A83)</f>
        <v>0</v>
      </c>
      <c r="M83" s="95">
        <f>_xlfn.MAXIFS('E7-2'!S:S,'E7-2'!Q:Q,$A83)</f>
        <v>0</v>
      </c>
      <c r="N83" s="95">
        <f>MAX($B83:M83)</f>
        <v>0</v>
      </c>
      <c r="O83" s="95">
        <f>_xlfn.MAXIFS('Traffic Gen - Routers - Others'!N:N,'Traffic Gen - Routers - Others'!M:M,$A83)</f>
        <v>0</v>
      </c>
      <c r="P83" s="95">
        <f>_xlfn.MAXIFS('Traffic Gen - Routers - Others'!O:O,'Traffic Gen - Routers - Others'!M:M,$A83)</f>
        <v>0</v>
      </c>
      <c r="Q83" s="95">
        <f>MAX($B83:P83)</f>
        <v>0</v>
      </c>
      <c r="R83" s="95">
        <f>SUMIF('Juniper Leaf'!U:U,A83,'Juniper Leaf'!X:X)</f>
        <v>0</v>
      </c>
      <c r="S83" s="95">
        <f>MAX($B83:Q83)</f>
        <v>0</v>
      </c>
      <c r="T83" s="94">
        <f t="shared" si="1"/>
        <v>0</v>
      </c>
      <c r="U83" s="95">
        <f>INDEX('Juniper Leaf'!S:S,MATCH(A83,'Juniper Leaf'!A:A,0))</f>
        <v>0</v>
      </c>
    </row>
    <row r="84" spans="1:21" x14ac:dyDescent="0.25">
      <c r="A84" s="94" t="s">
        <v>404</v>
      </c>
      <c r="B84" s="95">
        <f>_xlfn.MAXIFS('E9-2'!AC:AC,'E9-2'!AB:AB,$A84)</f>
        <v>0</v>
      </c>
      <c r="C84" s="95">
        <f>_xlfn.MAXIFS('E9-2'!AD:AD,'E9-2'!AB:AB,$A84)</f>
        <v>0</v>
      </c>
      <c r="D84" s="95">
        <f>MAX($B84:C84)</f>
        <v>0</v>
      </c>
      <c r="E84" s="95">
        <f>_xlfn.MAXIFS('E3-2'!M:M,'E3-2'!L:L,$A84)</f>
        <v>0</v>
      </c>
      <c r="F84" s="95">
        <f>_xlfn.MAXIFS('E5'!Q:Q,'E5'!P:P,$A84)</f>
        <v>0</v>
      </c>
      <c r="G84" s="95">
        <f>_xlfn.MAXIFS('E5'!R:R,'E5'!P:P,$A84)</f>
        <v>0</v>
      </c>
      <c r="H84" s="95">
        <f>MAX($B84:G84)</f>
        <v>0</v>
      </c>
      <c r="I84" s="95">
        <f>_xlfn.MAXIFS(ONT!P:P,ONT!O:O,$A84)</f>
        <v>0</v>
      </c>
      <c r="J84" s="95">
        <f>_xlfn.MAXIFS(ONT!Q:Q,ONT!O:O,$A84)</f>
        <v>0</v>
      </c>
      <c r="K84" s="95">
        <f>MAX($B84:J84)</f>
        <v>0</v>
      </c>
      <c r="L84" s="95">
        <f>_xlfn.MAXIFS('E7-2'!R:R,'E7-2'!Q:Q,$A84)</f>
        <v>0</v>
      </c>
      <c r="M84" s="95">
        <f>_xlfn.MAXIFS('E7-2'!S:S,'E7-2'!Q:Q,$A84)</f>
        <v>0</v>
      </c>
      <c r="N84" s="95">
        <f>MAX($B84:M84)</f>
        <v>0</v>
      </c>
      <c r="O84" s="95">
        <f>_xlfn.MAXIFS('Traffic Gen - Routers - Others'!N:N,'Traffic Gen - Routers - Others'!M:M,$A84)</f>
        <v>0</v>
      </c>
      <c r="P84" s="95">
        <f>_xlfn.MAXIFS('Traffic Gen - Routers - Others'!O:O,'Traffic Gen - Routers - Others'!M:M,$A84)</f>
        <v>0</v>
      </c>
      <c r="Q84" s="95">
        <f>MAX($B84:P84)</f>
        <v>0</v>
      </c>
      <c r="R84" s="95">
        <f>SUMIF('Juniper Leaf'!U:U,A84,'Juniper Leaf'!X:X)</f>
        <v>0</v>
      </c>
      <c r="S84" s="95">
        <f>MAX($B84:Q84)</f>
        <v>0</v>
      </c>
      <c r="T84" s="94">
        <f t="shared" si="1"/>
        <v>0</v>
      </c>
      <c r="U84" s="95">
        <f>INDEX('Juniper Leaf'!S:S,MATCH(A84,'Juniper Leaf'!A:A,0))</f>
        <v>0</v>
      </c>
    </row>
    <row r="85" spans="1:21" x14ac:dyDescent="0.25">
      <c r="A85" s="94" t="s">
        <v>405</v>
      </c>
      <c r="B85" s="95">
        <f>_xlfn.MAXIFS('E9-2'!AC:AC,'E9-2'!AB:AB,$A85)</f>
        <v>0</v>
      </c>
      <c r="C85" s="95">
        <f>_xlfn.MAXIFS('E9-2'!AD:AD,'E9-2'!AB:AB,$A85)</f>
        <v>0</v>
      </c>
      <c r="D85" s="95">
        <f>MAX($B85:C85)</f>
        <v>0</v>
      </c>
      <c r="E85" s="95">
        <f>_xlfn.MAXIFS('E3-2'!M:M,'E3-2'!L:L,$A85)</f>
        <v>0</v>
      </c>
      <c r="F85" s="95">
        <f>_xlfn.MAXIFS('E5'!Q:Q,'E5'!P:P,$A85)</f>
        <v>0</v>
      </c>
      <c r="G85" s="95">
        <f>_xlfn.MAXIFS('E5'!R:R,'E5'!P:P,$A85)</f>
        <v>0</v>
      </c>
      <c r="H85" s="95">
        <f>MAX($B85:G85)</f>
        <v>0</v>
      </c>
      <c r="I85" s="95">
        <f>_xlfn.MAXIFS(ONT!P:P,ONT!O:O,$A85)</f>
        <v>0</v>
      </c>
      <c r="J85" s="95">
        <f>_xlfn.MAXIFS(ONT!Q:Q,ONT!O:O,$A85)</f>
        <v>0</v>
      </c>
      <c r="K85" s="95">
        <f>MAX($B85:J85)</f>
        <v>0</v>
      </c>
      <c r="L85" s="95">
        <f>_xlfn.MAXIFS('E7-2'!R:R,'E7-2'!Q:Q,$A85)</f>
        <v>0</v>
      </c>
      <c r="M85" s="95">
        <f>_xlfn.MAXIFS('E7-2'!S:S,'E7-2'!Q:Q,$A85)</f>
        <v>0</v>
      </c>
      <c r="N85" s="95">
        <f>MAX($B85:M85)</f>
        <v>0</v>
      </c>
      <c r="O85" s="95">
        <f>_xlfn.MAXIFS('Traffic Gen - Routers - Others'!N:N,'Traffic Gen - Routers - Others'!M:M,$A85)</f>
        <v>0</v>
      </c>
      <c r="P85" s="95">
        <f>_xlfn.MAXIFS('Traffic Gen - Routers - Others'!O:O,'Traffic Gen - Routers - Others'!M:M,$A85)</f>
        <v>0</v>
      </c>
      <c r="Q85" s="95">
        <f>MAX($B85:P85)</f>
        <v>0</v>
      </c>
      <c r="R85" s="95">
        <f>SUMIF('Juniper Leaf'!U:U,A85,'Juniper Leaf'!X:X)</f>
        <v>1</v>
      </c>
      <c r="S85" s="95">
        <f>MAX($B85:Q85)</f>
        <v>0</v>
      </c>
      <c r="T85" s="94">
        <f t="shared" si="1"/>
        <v>48</v>
      </c>
      <c r="U85" s="95">
        <f>INDEX('Juniper Leaf'!S:S,MATCH(A85,'Juniper Leaf'!A:A,0))</f>
        <v>0</v>
      </c>
    </row>
    <row r="86" spans="1:21" x14ac:dyDescent="0.25">
      <c r="A86" s="94" t="s">
        <v>406</v>
      </c>
      <c r="B86" s="95">
        <f>_xlfn.MAXIFS('E9-2'!AC:AC,'E9-2'!AB:AB,$A86)</f>
        <v>0</v>
      </c>
      <c r="C86" s="95">
        <f>_xlfn.MAXIFS('E9-2'!AD:AD,'E9-2'!AB:AB,$A86)</f>
        <v>0</v>
      </c>
      <c r="D86" s="95">
        <f>MAX($B86:C86)</f>
        <v>0</v>
      </c>
      <c r="E86" s="95">
        <f>_xlfn.MAXIFS('E3-2'!M:M,'E3-2'!L:L,$A86)</f>
        <v>0</v>
      </c>
      <c r="F86" s="95">
        <f>_xlfn.MAXIFS('E5'!Q:Q,'E5'!P:P,$A86)</f>
        <v>0</v>
      </c>
      <c r="G86" s="95">
        <f>_xlfn.MAXIFS('E5'!R:R,'E5'!P:P,$A86)</f>
        <v>0</v>
      </c>
      <c r="H86" s="95">
        <f>MAX($B86:G86)</f>
        <v>0</v>
      </c>
      <c r="I86" s="95">
        <f>_xlfn.MAXIFS(ONT!P:P,ONT!O:O,$A86)</f>
        <v>0</v>
      </c>
      <c r="J86" s="95">
        <f>_xlfn.MAXIFS(ONT!Q:Q,ONT!O:O,$A86)</f>
        <v>0</v>
      </c>
      <c r="K86" s="95">
        <f>MAX($B86:J86)</f>
        <v>0</v>
      </c>
      <c r="L86" s="95">
        <f>_xlfn.MAXIFS('E7-2'!R:R,'E7-2'!Q:Q,$A86)</f>
        <v>0</v>
      </c>
      <c r="M86" s="95">
        <f>_xlfn.MAXIFS('E7-2'!S:S,'E7-2'!Q:Q,$A86)</f>
        <v>0</v>
      </c>
      <c r="N86" s="95">
        <f>MAX($B86:M86)</f>
        <v>0</v>
      </c>
      <c r="O86" s="95">
        <f>_xlfn.MAXIFS('Traffic Gen - Routers - Others'!N:N,'Traffic Gen - Routers - Others'!M:M,$A86)</f>
        <v>0</v>
      </c>
      <c r="P86" s="95">
        <f>_xlfn.MAXIFS('Traffic Gen - Routers - Others'!O:O,'Traffic Gen - Routers - Others'!M:M,$A86)</f>
        <v>0</v>
      </c>
      <c r="Q86" s="95">
        <f>MAX($B86:P86)</f>
        <v>0</v>
      </c>
      <c r="R86" s="95">
        <f>SUMIF('Juniper Leaf'!U:U,A86,'Juniper Leaf'!X:X)</f>
        <v>0</v>
      </c>
      <c r="S86" s="95">
        <f>MAX($B86:Q86)</f>
        <v>0</v>
      </c>
      <c r="T86" s="94">
        <f t="shared" si="1"/>
        <v>0</v>
      </c>
      <c r="U86" s="95">
        <f>INDEX('Juniper Leaf'!S:S,MATCH(A86,'Juniper Leaf'!A:A,0))</f>
        <v>0</v>
      </c>
    </row>
    <row r="87" spans="1:21" x14ac:dyDescent="0.25">
      <c r="A87" s="94" t="s">
        <v>407</v>
      </c>
      <c r="B87" s="95">
        <f>_xlfn.MAXIFS('E9-2'!AC:AC,'E9-2'!AB:AB,$A87)</f>
        <v>0</v>
      </c>
      <c r="C87" s="95">
        <f>_xlfn.MAXIFS('E9-2'!AD:AD,'E9-2'!AB:AB,$A87)</f>
        <v>0</v>
      </c>
      <c r="D87" s="95">
        <f>MAX($B87:C87)</f>
        <v>0</v>
      </c>
      <c r="E87" s="95">
        <f>_xlfn.MAXIFS('E3-2'!M:M,'E3-2'!L:L,$A87)</f>
        <v>0</v>
      </c>
      <c r="F87" s="95">
        <f>_xlfn.MAXIFS('E5'!Q:Q,'E5'!P:P,$A87)</f>
        <v>0</v>
      </c>
      <c r="G87" s="95">
        <f>_xlfn.MAXIFS('E5'!R:R,'E5'!P:P,$A87)</f>
        <v>0</v>
      </c>
      <c r="H87" s="95">
        <f>MAX($B87:G87)</f>
        <v>0</v>
      </c>
      <c r="I87" s="95">
        <f>_xlfn.MAXIFS(ONT!P:P,ONT!O:O,$A87)</f>
        <v>0</v>
      </c>
      <c r="J87" s="95">
        <f>_xlfn.MAXIFS(ONT!Q:Q,ONT!O:O,$A87)</f>
        <v>0</v>
      </c>
      <c r="K87" s="95">
        <f>MAX($B87:J87)</f>
        <v>0</v>
      </c>
      <c r="L87" s="95">
        <f>_xlfn.MAXIFS('E7-2'!R:R,'E7-2'!Q:Q,$A87)</f>
        <v>0</v>
      </c>
      <c r="M87" s="95">
        <f>_xlfn.MAXIFS('E7-2'!S:S,'E7-2'!Q:Q,$A87)</f>
        <v>0</v>
      </c>
      <c r="N87" s="95">
        <f>MAX($B87:M87)</f>
        <v>0</v>
      </c>
      <c r="O87" s="95">
        <f>_xlfn.MAXIFS('Traffic Gen - Routers - Others'!N:N,'Traffic Gen - Routers - Others'!M:M,$A87)</f>
        <v>0</v>
      </c>
      <c r="P87" s="95">
        <f>_xlfn.MAXIFS('Traffic Gen - Routers - Others'!O:O,'Traffic Gen - Routers - Others'!M:M,$A87)</f>
        <v>0</v>
      </c>
      <c r="Q87" s="95">
        <f>MAX($B87:P87)</f>
        <v>0</v>
      </c>
      <c r="R87" s="95">
        <f>SUMIF('Juniper Leaf'!U:U,A87,'Juniper Leaf'!X:X)</f>
        <v>0</v>
      </c>
      <c r="S87" s="95">
        <f>MAX($B87:Q87)</f>
        <v>0</v>
      </c>
      <c r="T87" s="94">
        <f t="shared" si="1"/>
        <v>0</v>
      </c>
      <c r="U87" s="95">
        <f>INDEX('Juniper Leaf'!S:S,MATCH(A87,'Juniper Leaf'!A:A,0))</f>
        <v>0</v>
      </c>
    </row>
    <row r="88" spans="1:21" x14ac:dyDescent="0.25">
      <c r="A88" s="94" t="s">
        <v>408</v>
      </c>
      <c r="B88" s="95">
        <f>_xlfn.MAXIFS('E9-2'!AC:AC,'E9-2'!AB:AB,$A88)</f>
        <v>0</v>
      </c>
      <c r="C88" s="95">
        <f>_xlfn.MAXIFS('E9-2'!AD:AD,'E9-2'!AB:AB,$A88)</f>
        <v>0</v>
      </c>
      <c r="D88" s="95">
        <f>MAX($B88:C88)</f>
        <v>0</v>
      </c>
      <c r="E88" s="95">
        <f>_xlfn.MAXIFS('E3-2'!M:M,'E3-2'!L:L,$A88)</f>
        <v>0</v>
      </c>
      <c r="F88" s="95">
        <f>_xlfn.MAXIFS('E5'!Q:Q,'E5'!P:P,$A88)</f>
        <v>0</v>
      </c>
      <c r="G88" s="95">
        <f>_xlfn.MAXIFS('E5'!R:R,'E5'!P:P,$A88)</f>
        <v>0</v>
      </c>
      <c r="H88" s="95">
        <f>MAX($B88:G88)</f>
        <v>0</v>
      </c>
      <c r="I88" s="95">
        <f>_xlfn.MAXIFS(ONT!P:P,ONT!O:O,$A88)</f>
        <v>0</v>
      </c>
      <c r="J88" s="95">
        <f>_xlfn.MAXIFS(ONT!Q:Q,ONT!O:O,$A88)</f>
        <v>0</v>
      </c>
      <c r="K88" s="95">
        <f>MAX($B88:J88)</f>
        <v>0</v>
      </c>
      <c r="L88" s="95">
        <f>_xlfn.MAXIFS('E7-2'!R:R,'E7-2'!Q:Q,$A88)</f>
        <v>0</v>
      </c>
      <c r="M88" s="95">
        <f>_xlfn.MAXIFS('E7-2'!S:S,'E7-2'!Q:Q,$A88)</f>
        <v>0</v>
      </c>
      <c r="N88" s="95">
        <f>MAX($B88:M88)</f>
        <v>0</v>
      </c>
      <c r="O88" s="95">
        <f>_xlfn.MAXIFS('Traffic Gen - Routers - Others'!N:N,'Traffic Gen - Routers - Others'!M:M,$A88)</f>
        <v>0</v>
      </c>
      <c r="P88" s="95">
        <f>_xlfn.MAXIFS('Traffic Gen - Routers - Others'!O:O,'Traffic Gen - Routers - Others'!M:M,$A88)</f>
        <v>0</v>
      </c>
      <c r="Q88" s="95">
        <f>MAX($B88:P88)</f>
        <v>0</v>
      </c>
      <c r="R88" s="95">
        <f>SUMIF('Juniper Leaf'!U:U,A88,'Juniper Leaf'!X:X)</f>
        <v>1</v>
      </c>
      <c r="S88" s="95">
        <f>MAX($B88:Q88)</f>
        <v>0</v>
      </c>
      <c r="T88" s="94">
        <f t="shared" si="1"/>
        <v>48</v>
      </c>
      <c r="U88" s="95">
        <f>INDEX('Juniper Leaf'!S:S,MATCH(A88,'Juniper Leaf'!A:A,0))</f>
        <v>0</v>
      </c>
    </row>
    <row r="89" spans="1:21" x14ac:dyDescent="0.25">
      <c r="A89" s="94" t="s">
        <v>409</v>
      </c>
      <c r="B89" s="95">
        <f>_xlfn.MAXIFS('E9-2'!AC:AC,'E9-2'!AB:AB,$A89)</f>
        <v>0</v>
      </c>
      <c r="C89" s="95">
        <f>_xlfn.MAXIFS('E9-2'!AD:AD,'E9-2'!AB:AB,$A89)</f>
        <v>0</v>
      </c>
      <c r="D89" s="95">
        <f>MAX($B89:C89)</f>
        <v>0</v>
      </c>
      <c r="E89" s="95">
        <f>_xlfn.MAXIFS('E3-2'!M:M,'E3-2'!L:L,$A89)</f>
        <v>0</v>
      </c>
      <c r="F89" s="95">
        <f>_xlfn.MAXIFS('E5'!Q:Q,'E5'!P:P,$A89)</f>
        <v>0</v>
      </c>
      <c r="G89" s="95">
        <f>_xlfn.MAXIFS('E5'!R:R,'E5'!P:P,$A89)</f>
        <v>0</v>
      </c>
      <c r="H89" s="95">
        <f>MAX($B89:G89)</f>
        <v>0</v>
      </c>
      <c r="I89" s="95">
        <f>_xlfn.MAXIFS(ONT!P:P,ONT!O:O,$A89)</f>
        <v>0</v>
      </c>
      <c r="J89" s="95">
        <f>_xlfn.MAXIFS(ONT!Q:Q,ONT!O:O,$A89)</f>
        <v>0</v>
      </c>
      <c r="K89" s="95">
        <f>MAX($B89:J89)</f>
        <v>0</v>
      </c>
      <c r="L89" s="95">
        <f>_xlfn.MAXIFS('E7-2'!R:R,'E7-2'!Q:Q,$A89)</f>
        <v>0</v>
      </c>
      <c r="M89" s="95">
        <f>_xlfn.MAXIFS('E7-2'!S:S,'E7-2'!Q:Q,$A89)</f>
        <v>0</v>
      </c>
      <c r="N89" s="95">
        <f>MAX($B89:M89)</f>
        <v>0</v>
      </c>
      <c r="O89" s="95">
        <f>_xlfn.MAXIFS('Traffic Gen - Routers - Others'!N:N,'Traffic Gen - Routers - Others'!M:M,$A89)</f>
        <v>0</v>
      </c>
      <c r="P89" s="95">
        <f>_xlfn.MAXIFS('Traffic Gen - Routers - Others'!O:O,'Traffic Gen - Routers - Others'!M:M,$A89)</f>
        <v>0</v>
      </c>
      <c r="Q89" s="95">
        <f>MAX($B89:P89)</f>
        <v>0</v>
      </c>
      <c r="R89" s="95">
        <f>SUMIF('Juniper Leaf'!U:U,A89,'Juniper Leaf'!X:X)</f>
        <v>0</v>
      </c>
      <c r="S89" s="95">
        <f>MAX($B89:Q89)</f>
        <v>0</v>
      </c>
      <c r="T89" s="94">
        <f t="shared" si="1"/>
        <v>0</v>
      </c>
      <c r="U89" s="95">
        <f>INDEX('Juniper Leaf'!S:S,MATCH(A89,'Juniper Leaf'!A:A,0))</f>
        <v>0</v>
      </c>
    </row>
    <row r="90" spans="1:21" x14ac:dyDescent="0.25">
      <c r="A90" s="94" t="s">
        <v>410</v>
      </c>
      <c r="B90" s="95">
        <f>_xlfn.MAXIFS('E9-2'!AC:AC,'E9-2'!AB:AB,$A90)</f>
        <v>0</v>
      </c>
      <c r="C90" s="95">
        <f>_xlfn.MAXIFS('E9-2'!AD:AD,'E9-2'!AB:AB,$A90)</f>
        <v>0</v>
      </c>
      <c r="D90" s="95">
        <f>MAX($B90:C90)</f>
        <v>0</v>
      </c>
      <c r="E90" s="95">
        <f>_xlfn.MAXIFS('E3-2'!M:M,'E3-2'!L:L,$A90)</f>
        <v>0</v>
      </c>
      <c r="F90" s="95">
        <f>_xlfn.MAXIFS('E5'!Q:Q,'E5'!P:P,$A90)</f>
        <v>0</v>
      </c>
      <c r="G90" s="95">
        <f>_xlfn.MAXIFS('E5'!R:R,'E5'!P:P,$A90)</f>
        <v>0</v>
      </c>
      <c r="H90" s="95">
        <f>MAX($B90:G90)</f>
        <v>0</v>
      </c>
      <c r="I90" s="95">
        <f>_xlfn.MAXIFS(ONT!P:P,ONT!O:O,$A90)</f>
        <v>0</v>
      </c>
      <c r="J90" s="95">
        <f>_xlfn.MAXIFS(ONT!Q:Q,ONT!O:O,$A90)</f>
        <v>0</v>
      </c>
      <c r="K90" s="95">
        <f>MAX($B90:J90)</f>
        <v>0</v>
      </c>
      <c r="L90" s="95">
        <f>_xlfn.MAXIFS('E7-2'!R:R,'E7-2'!Q:Q,$A90)</f>
        <v>0</v>
      </c>
      <c r="M90" s="95">
        <f>_xlfn.MAXIFS('E7-2'!S:S,'E7-2'!Q:Q,$A90)</f>
        <v>0</v>
      </c>
      <c r="N90" s="95">
        <f>MAX($B90:M90)</f>
        <v>0</v>
      </c>
      <c r="O90" s="95">
        <f>_xlfn.MAXIFS('Traffic Gen - Routers - Others'!N:N,'Traffic Gen - Routers - Others'!M:M,$A90)</f>
        <v>0</v>
      </c>
      <c r="P90" s="95">
        <f>_xlfn.MAXIFS('Traffic Gen - Routers - Others'!O:O,'Traffic Gen - Routers - Others'!M:M,$A90)</f>
        <v>0</v>
      </c>
      <c r="Q90" s="95">
        <f>MAX($B90:P90)</f>
        <v>0</v>
      </c>
      <c r="R90" s="95">
        <f>SUMIF('Juniper Leaf'!U:U,A90,'Juniper Leaf'!X:X)</f>
        <v>0</v>
      </c>
      <c r="S90" s="95">
        <f>MAX($B90:Q90)</f>
        <v>0</v>
      </c>
      <c r="T90" s="94">
        <f t="shared" si="1"/>
        <v>0</v>
      </c>
      <c r="U90" s="95">
        <f>INDEX('Juniper Leaf'!S:S,MATCH(A90,'Juniper Leaf'!A:A,0))</f>
        <v>0</v>
      </c>
    </row>
    <row r="91" spans="1:21" x14ac:dyDescent="0.25">
      <c r="A91" s="94" t="s">
        <v>411</v>
      </c>
      <c r="B91" s="95">
        <f>_xlfn.MAXIFS('E9-2'!AC:AC,'E9-2'!AB:AB,$A91)</f>
        <v>0</v>
      </c>
      <c r="C91" s="95">
        <f>_xlfn.MAXIFS('E9-2'!AD:AD,'E9-2'!AB:AB,$A91)</f>
        <v>0</v>
      </c>
      <c r="D91" s="95">
        <f>MAX($B91:C91)</f>
        <v>0</v>
      </c>
      <c r="E91" s="95">
        <f>_xlfn.MAXIFS('E3-2'!M:M,'E3-2'!L:L,$A91)</f>
        <v>0</v>
      </c>
      <c r="F91" s="95">
        <f>_xlfn.MAXIFS('E5'!Q:Q,'E5'!P:P,$A91)</f>
        <v>0</v>
      </c>
      <c r="G91" s="95">
        <f>_xlfn.MAXIFS('E5'!R:R,'E5'!P:P,$A91)</f>
        <v>0</v>
      </c>
      <c r="H91" s="95">
        <f>MAX($B91:G91)</f>
        <v>0</v>
      </c>
      <c r="I91" s="95">
        <f>_xlfn.MAXIFS(ONT!P:P,ONT!O:O,$A91)</f>
        <v>0</v>
      </c>
      <c r="J91" s="95">
        <f>_xlfn.MAXIFS(ONT!Q:Q,ONT!O:O,$A91)</f>
        <v>0</v>
      </c>
      <c r="K91" s="95">
        <f>MAX($B91:J91)</f>
        <v>0</v>
      </c>
      <c r="L91" s="95">
        <f>_xlfn.MAXIFS('E7-2'!R:R,'E7-2'!Q:Q,$A91)</f>
        <v>0</v>
      </c>
      <c r="M91" s="95">
        <f>_xlfn.MAXIFS('E7-2'!S:S,'E7-2'!Q:Q,$A91)</f>
        <v>0</v>
      </c>
      <c r="N91" s="95">
        <f>MAX($B91:M91)</f>
        <v>0</v>
      </c>
      <c r="O91" s="95">
        <f>_xlfn.MAXIFS('Traffic Gen - Routers - Others'!N:N,'Traffic Gen - Routers - Others'!M:M,$A91)</f>
        <v>0</v>
      </c>
      <c r="P91" s="95">
        <f>_xlfn.MAXIFS('Traffic Gen - Routers - Others'!O:O,'Traffic Gen - Routers - Others'!M:M,$A91)</f>
        <v>0</v>
      </c>
      <c r="Q91" s="95">
        <f>MAX($B91:P91)</f>
        <v>0</v>
      </c>
      <c r="R91" s="95">
        <f>SUMIF('Juniper Leaf'!U:U,A91,'Juniper Leaf'!X:X)</f>
        <v>1</v>
      </c>
      <c r="S91" s="95">
        <f>MAX($B91:Q91)</f>
        <v>0</v>
      </c>
      <c r="T91" s="94">
        <f t="shared" si="1"/>
        <v>48</v>
      </c>
      <c r="U91" s="95">
        <f>INDEX('Juniper Leaf'!S:S,MATCH(A91,'Juniper Leaf'!A:A,0))</f>
        <v>0</v>
      </c>
    </row>
    <row r="92" spans="1:21" x14ac:dyDescent="0.25">
      <c r="A92" s="94" t="s">
        <v>412</v>
      </c>
      <c r="B92" s="95">
        <f>_xlfn.MAXIFS('E9-2'!AC:AC,'E9-2'!AB:AB,$A92)</f>
        <v>0</v>
      </c>
      <c r="C92" s="95">
        <f>_xlfn.MAXIFS('E9-2'!AD:AD,'E9-2'!AB:AB,$A92)</f>
        <v>0</v>
      </c>
      <c r="D92" s="95">
        <f>MAX($B92:C92)</f>
        <v>0</v>
      </c>
      <c r="E92" s="95">
        <f>_xlfn.MAXIFS('E3-2'!M:M,'E3-2'!L:L,$A92)</f>
        <v>0</v>
      </c>
      <c r="F92" s="95">
        <f>_xlfn.MAXIFS('E5'!Q:Q,'E5'!P:P,$A92)</f>
        <v>0</v>
      </c>
      <c r="G92" s="95">
        <f>_xlfn.MAXIFS('E5'!R:R,'E5'!P:P,$A92)</f>
        <v>0</v>
      </c>
      <c r="H92" s="95">
        <f>MAX($B92:G92)</f>
        <v>0</v>
      </c>
      <c r="I92" s="95">
        <f>_xlfn.MAXIFS(ONT!P:P,ONT!O:O,$A92)</f>
        <v>0</v>
      </c>
      <c r="J92" s="95">
        <f>_xlfn.MAXIFS(ONT!Q:Q,ONT!O:O,$A92)</f>
        <v>0</v>
      </c>
      <c r="K92" s="95">
        <f>MAX($B92:J92)</f>
        <v>0</v>
      </c>
      <c r="L92" s="95">
        <f>_xlfn.MAXIFS('E7-2'!R:R,'E7-2'!Q:Q,$A92)</f>
        <v>0</v>
      </c>
      <c r="M92" s="95">
        <f>_xlfn.MAXIFS('E7-2'!S:S,'E7-2'!Q:Q,$A92)</f>
        <v>0</v>
      </c>
      <c r="N92" s="95">
        <f>MAX($B92:M92)</f>
        <v>0</v>
      </c>
      <c r="O92" s="95">
        <f>_xlfn.MAXIFS('Traffic Gen - Routers - Others'!N:N,'Traffic Gen - Routers - Others'!M:M,$A92)</f>
        <v>0</v>
      </c>
      <c r="P92" s="95">
        <f>_xlfn.MAXIFS('Traffic Gen - Routers - Others'!O:O,'Traffic Gen - Routers - Others'!M:M,$A92)</f>
        <v>0</v>
      </c>
      <c r="Q92" s="95">
        <f>MAX($B92:P92)</f>
        <v>0</v>
      </c>
      <c r="R92" s="95">
        <f>SUMIF('Juniper Leaf'!U:U,A92,'Juniper Leaf'!X:X)</f>
        <v>0</v>
      </c>
      <c r="S92" s="95">
        <f>MAX($B92:Q92)</f>
        <v>0</v>
      </c>
      <c r="T92" s="94">
        <f t="shared" si="1"/>
        <v>0</v>
      </c>
      <c r="U92" s="95">
        <f>INDEX('Juniper Leaf'!S:S,MATCH(A92,'Juniper Leaf'!A:A,0))</f>
        <v>0</v>
      </c>
    </row>
    <row r="93" spans="1:21" x14ac:dyDescent="0.25">
      <c r="A93" s="94" t="s">
        <v>413</v>
      </c>
      <c r="B93" s="95">
        <f>_xlfn.MAXIFS('E9-2'!AC:AC,'E9-2'!AB:AB,$A93)</f>
        <v>0</v>
      </c>
      <c r="C93" s="95">
        <f>_xlfn.MAXIFS('E9-2'!AD:AD,'E9-2'!AB:AB,$A93)</f>
        <v>0</v>
      </c>
      <c r="D93" s="95">
        <f>MAX($B93:C93)</f>
        <v>0</v>
      </c>
      <c r="E93" s="95">
        <f>_xlfn.MAXIFS('E3-2'!M:M,'E3-2'!L:L,$A93)</f>
        <v>0</v>
      </c>
      <c r="F93" s="95">
        <f>_xlfn.MAXIFS('E5'!Q:Q,'E5'!P:P,$A93)</f>
        <v>0</v>
      </c>
      <c r="G93" s="95">
        <f>_xlfn.MAXIFS('E5'!R:R,'E5'!P:P,$A93)</f>
        <v>0</v>
      </c>
      <c r="H93" s="95">
        <f>MAX($B93:G93)</f>
        <v>0</v>
      </c>
      <c r="I93" s="95">
        <f>_xlfn.MAXIFS(ONT!P:P,ONT!O:O,$A93)</f>
        <v>0</v>
      </c>
      <c r="J93" s="95">
        <f>_xlfn.MAXIFS(ONT!Q:Q,ONT!O:O,$A93)</f>
        <v>0</v>
      </c>
      <c r="K93" s="95">
        <f>MAX($B93:J93)</f>
        <v>0</v>
      </c>
      <c r="L93" s="95">
        <f>_xlfn.MAXIFS('E7-2'!R:R,'E7-2'!Q:Q,$A93)</f>
        <v>0</v>
      </c>
      <c r="M93" s="95">
        <f>_xlfn.MAXIFS('E7-2'!S:S,'E7-2'!Q:Q,$A93)</f>
        <v>0</v>
      </c>
      <c r="N93" s="95">
        <f>MAX($B93:M93)</f>
        <v>0</v>
      </c>
      <c r="O93" s="95">
        <f>_xlfn.MAXIFS('Traffic Gen - Routers - Others'!N:N,'Traffic Gen - Routers - Others'!M:M,$A93)</f>
        <v>0</v>
      </c>
      <c r="P93" s="95">
        <f>_xlfn.MAXIFS('Traffic Gen - Routers - Others'!O:O,'Traffic Gen - Routers - Others'!M:M,$A93)</f>
        <v>0</v>
      </c>
      <c r="Q93" s="95">
        <f>MAX($B93:P93)</f>
        <v>0</v>
      </c>
      <c r="R93" s="95">
        <f>SUMIF('Juniper Leaf'!U:U,A93,'Juniper Leaf'!X:X)</f>
        <v>0</v>
      </c>
      <c r="S93" s="95">
        <f>MAX($B93:Q93)</f>
        <v>0</v>
      </c>
      <c r="T93" s="94">
        <f t="shared" si="1"/>
        <v>0</v>
      </c>
      <c r="U93" s="95">
        <f>INDEX('Juniper Leaf'!S:S,MATCH(A93,'Juniper Leaf'!A:A,0))</f>
        <v>0</v>
      </c>
    </row>
    <row r="94" spans="1:21" x14ac:dyDescent="0.25">
      <c r="A94" s="94" t="s">
        <v>414</v>
      </c>
      <c r="B94" s="95">
        <f>_xlfn.MAXIFS('E9-2'!AC:AC,'E9-2'!AB:AB,$A94)</f>
        <v>0</v>
      </c>
      <c r="C94" s="95">
        <f>_xlfn.MAXIFS('E9-2'!AD:AD,'E9-2'!AB:AB,$A94)</f>
        <v>0</v>
      </c>
      <c r="D94" s="95">
        <f>MAX($B94:C94)</f>
        <v>0</v>
      </c>
      <c r="E94" s="95">
        <f>_xlfn.MAXIFS('E3-2'!M:M,'E3-2'!L:L,$A94)</f>
        <v>0</v>
      </c>
      <c r="F94" s="95">
        <f>_xlfn.MAXIFS('E5'!Q:Q,'E5'!P:P,$A94)</f>
        <v>0</v>
      </c>
      <c r="G94" s="95">
        <f>_xlfn.MAXIFS('E5'!R:R,'E5'!P:P,$A94)</f>
        <v>0</v>
      </c>
      <c r="H94" s="95">
        <f>MAX($B94:G94)</f>
        <v>0</v>
      </c>
      <c r="I94" s="95">
        <f>_xlfn.MAXIFS(ONT!P:P,ONT!O:O,$A94)</f>
        <v>0</v>
      </c>
      <c r="J94" s="95">
        <f>_xlfn.MAXIFS(ONT!Q:Q,ONT!O:O,$A94)</f>
        <v>0</v>
      </c>
      <c r="K94" s="95">
        <f>MAX($B94:J94)</f>
        <v>0</v>
      </c>
      <c r="L94" s="95">
        <f>_xlfn.MAXIFS('E7-2'!R:R,'E7-2'!Q:Q,$A94)</f>
        <v>0</v>
      </c>
      <c r="M94" s="95">
        <f>_xlfn.MAXIFS('E7-2'!S:S,'E7-2'!Q:Q,$A94)</f>
        <v>0</v>
      </c>
      <c r="N94" s="95">
        <f>MAX($B94:M94)</f>
        <v>0</v>
      </c>
      <c r="O94" s="95">
        <f>_xlfn.MAXIFS('Traffic Gen - Routers - Others'!N:N,'Traffic Gen - Routers - Others'!M:M,$A94)</f>
        <v>0</v>
      </c>
      <c r="P94" s="95">
        <f>_xlfn.MAXIFS('Traffic Gen - Routers - Others'!O:O,'Traffic Gen - Routers - Others'!M:M,$A94)</f>
        <v>0</v>
      </c>
      <c r="Q94" s="95">
        <f>MAX($B94:P94)</f>
        <v>0</v>
      </c>
      <c r="R94" s="95">
        <f>SUMIF('Juniper Leaf'!U:U,A94,'Juniper Leaf'!X:X)</f>
        <v>1</v>
      </c>
      <c r="S94" s="95">
        <f>MAX($B94:Q94)</f>
        <v>0</v>
      </c>
      <c r="T94" s="94">
        <f t="shared" si="1"/>
        <v>48</v>
      </c>
      <c r="U94" s="95">
        <f>INDEX('Juniper Leaf'!S:S,MATCH(A94,'Juniper Leaf'!A:A,0))</f>
        <v>0</v>
      </c>
    </row>
    <row r="95" spans="1:21" x14ac:dyDescent="0.25">
      <c r="A95" s="94" t="s">
        <v>415</v>
      </c>
      <c r="B95" s="95">
        <f>_xlfn.MAXIFS('E9-2'!AC:AC,'E9-2'!AB:AB,$A95)</f>
        <v>0</v>
      </c>
      <c r="C95" s="95">
        <f>_xlfn.MAXIFS('E9-2'!AD:AD,'E9-2'!AB:AB,$A95)</f>
        <v>0</v>
      </c>
      <c r="D95" s="95">
        <f>MAX($B95:C95)</f>
        <v>0</v>
      </c>
      <c r="E95" s="95">
        <f>_xlfn.MAXIFS('E3-2'!M:M,'E3-2'!L:L,$A95)</f>
        <v>0</v>
      </c>
      <c r="F95" s="95">
        <f>_xlfn.MAXIFS('E5'!Q:Q,'E5'!P:P,$A95)</f>
        <v>0</v>
      </c>
      <c r="G95" s="95">
        <f>_xlfn.MAXIFS('E5'!R:R,'E5'!P:P,$A95)</f>
        <v>0</v>
      </c>
      <c r="H95" s="95">
        <f>MAX($B95:G95)</f>
        <v>0</v>
      </c>
      <c r="I95" s="95">
        <f>_xlfn.MAXIFS(ONT!P:P,ONT!O:O,$A95)</f>
        <v>0</v>
      </c>
      <c r="J95" s="95">
        <f>_xlfn.MAXIFS(ONT!Q:Q,ONT!O:O,$A95)</f>
        <v>0</v>
      </c>
      <c r="K95" s="95">
        <f>MAX($B95:J95)</f>
        <v>0</v>
      </c>
      <c r="L95" s="95">
        <f>_xlfn.MAXIFS('E7-2'!R:R,'E7-2'!Q:Q,$A95)</f>
        <v>0</v>
      </c>
      <c r="M95" s="95">
        <f>_xlfn.MAXIFS('E7-2'!S:S,'E7-2'!Q:Q,$A95)</f>
        <v>0</v>
      </c>
      <c r="N95" s="95">
        <f>MAX($B95:M95)</f>
        <v>0</v>
      </c>
      <c r="O95" s="95">
        <f>_xlfn.MAXIFS('Traffic Gen - Routers - Others'!N:N,'Traffic Gen - Routers - Others'!M:M,$A95)</f>
        <v>0</v>
      </c>
      <c r="P95" s="95">
        <f>_xlfn.MAXIFS('Traffic Gen - Routers - Others'!O:O,'Traffic Gen - Routers - Others'!M:M,$A95)</f>
        <v>0</v>
      </c>
      <c r="Q95" s="95">
        <f>MAX($B95:P95)</f>
        <v>0</v>
      </c>
      <c r="R95" s="95">
        <f>SUMIF('Juniper Leaf'!U:U,A95,'Juniper Leaf'!X:X)</f>
        <v>0</v>
      </c>
      <c r="S95" s="95">
        <f>MAX($B95:Q95)</f>
        <v>0</v>
      </c>
      <c r="T95" s="94">
        <f t="shared" si="1"/>
        <v>0</v>
      </c>
      <c r="U95" s="95">
        <f>INDEX('Juniper Leaf'!S:S,MATCH(A95,'Juniper Leaf'!A:A,0))</f>
        <v>0</v>
      </c>
    </row>
    <row r="96" spans="1:21" x14ac:dyDescent="0.25">
      <c r="A96" s="94" t="s">
        <v>416</v>
      </c>
      <c r="B96" s="95">
        <f>_xlfn.MAXIFS('E9-2'!AC:AC,'E9-2'!AB:AB,$A96)</f>
        <v>0</v>
      </c>
      <c r="C96" s="95">
        <f>_xlfn.MAXIFS('E9-2'!AD:AD,'E9-2'!AB:AB,$A96)</f>
        <v>0</v>
      </c>
      <c r="D96" s="95">
        <f>MAX($B96:C96)</f>
        <v>0</v>
      </c>
      <c r="E96" s="95">
        <f>_xlfn.MAXIFS('E3-2'!M:M,'E3-2'!L:L,$A96)</f>
        <v>0</v>
      </c>
      <c r="F96" s="95">
        <f>_xlfn.MAXIFS('E5'!Q:Q,'E5'!P:P,$A96)</f>
        <v>0</v>
      </c>
      <c r="G96" s="95">
        <f>_xlfn.MAXIFS('E5'!R:R,'E5'!P:P,$A96)</f>
        <v>0</v>
      </c>
      <c r="H96" s="95">
        <f>MAX($B96:G96)</f>
        <v>0</v>
      </c>
      <c r="I96" s="95">
        <f>_xlfn.MAXIFS(ONT!P:P,ONT!O:O,$A96)</f>
        <v>0</v>
      </c>
      <c r="J96" s="95">
        <f>_xlfn.MAXIFS(ONT!Q:Q,ONT!O:O,$A96)</f>
        <v>0</v>
      </c>
      <c r="K96" s="95">
        <f>MAX($B96:J96)</f>
        <v>0</v>
      </c>
      <c r="L96" s="95">
        <f>_xlfn.MAXIFS('E7-2'!R:R,'E7-2'!Q:Q,$A96)</f>
        <v>0</v>
      </c>
      <c r="M96" s="95">
        <f>_xlfn.MAXIFS('E7-2'!S:S,'E7-2'!Q:Q,$A96)</f>
        <v>0</v>
      </c>
      <c r="N96" s="95">
        <f>MAX($B96:M96)</f>
        <v>0</v>
      </c>
      <c r="O96" s="95">
        <f>_xlfn.MAXIFS('Traffic Gen - Routers - Others'!N:N,'Traffic Gen - Routers - Others'!M:M,$A96)</f>
        <v>0</v>
      </c>
      <c r="P96" s="95">
        <f>_xlfn.MAXIFS('Traffic Gen - Routers - Others'!O:O,'Traffic Gen - Routers - Others'!M:M,$A96)</f>
        <v>0</v>
      </c>
      <c r="Q96" s="95">
        <f>MAX($B96:P96)</f>
        <v>0</v>
      </c>
      <c r="R96" s="95">
        <f>SUMIF('Juniper Leaf'!U:U,A96,'Juniper Leaf'!X:X)</f>
        <v>0</v>
      </c>
      <c r="S96" s="95">
        <f>MAX($B96:Q96)</f>
        <v>0</v>
      </c>
      <c r="T96" s="94">
        <f t="shared" si="1"/>
        <v>0</v>
      </c>
      <c r="U96" s="95">
        <f>INDEX('Juniper Leaf'!S:S,MATCH(A96,'Juniper Leaf'!A:A,0))</f>
        <v>0</v>
      </c>
    </row>
    <row r="97" spans="1:21" x14ac:dyDescent="0.25">
      <c r="A97" s="94" t="s">
        <v>417</v>
      </c>
      <c r="B97" s="95">
        <f>_xlfn.MAXIFS('E9-2'!AC:AC,'E9-2'!AB:AB,$A97)</f>
        <v>0</v>
      </c>
      <c r="C97" s="95">
        <f>_xlfn.MAXIFS('E9-2'!AD:AD,'E9-2'!AB:AB,$A97)</f>
        <v>0</v>
      </c>
      <c r="D97" s="95">
        <f>MAX($B97:C97)</f>
        <v>0</v>
      </c>
      <c r="E97" s="95">
        <f>_xlfn.MAXIFS('E3-2'!M:M,'E3-2'!L:L,$A97)</f>
        <v>0</v>
      </c>
      <c r="F97" s="95">
        <f>_xlfn.MAXIFS('E5'!Q:Q,'E5'!P:P,$A97)</f>
        <v>0</v>
      </c>
      <c r="G97" s="95">
        <f>_xlfn.MAXIFS('E5'!R:R,'E5'!P:P,$A97)</f>
        <v>0</v>
      </c>
      <c r="H97" s="95">
        <f>MAX($B97:G97)</f>
        <v>0</v>
      </c>
      <c r="I97" s="95">
        <f>_xlfn.MAXIFS(ONT!P:P,ONT!O:O,$A97)</f>
        <v>0</v>
      </c>
      <c r="J97" s="95">
        <f>_xlfn.MAXIFS(ONT!Q:Q,ONT!O:O,$A97)</f>
        <v>0</v>
      </c>
      <c r="K97" s="95">
        <f>MAX($B97:J97)</f>
        <v>0</v>
      </c>
      <c r="L97" s="95">
        <f>_xlfn.MAXIFS('E7-2'!R:R,'E7-2'!Q:Q,$A97)</f>
        <v>0</v>
      </c>
      <c r="M97" s="95">
        <f>_xlfn.MAXIFS('E7-2'!S:S,'E7-2'!Q:Q,$A97)</f>
        <v>0</v>
      </c>
      <c r="N97" s="95">
        <f>MAX($B97:M97)</f>
        <v>0</v>
      </c>
      <c r="O97" s="95">
        <f>_xlfn.MAXIFS('Traffic Gen - Routers - Others'!N:N,'Traffic Gen - Routers - Others'!M:M,$A97)</f>
        <v>0</v>
      </c>
      <c r="P97" s="95">
        <f>_xlfn.MAXIFS('Traffic Gen - Routers - Others'!O:O,'Traffic Gen - Routers - Others'!M:M,$A97)</f>
        <v>0</v>
      </c>
      <c r="Q97" s="95">
        <f>MAX($B97:P97)</f>
        <v>0</v>
      </c>
      <c r="R97" s="95">
        <f>SUMIF('Juniper Leaf'!U:U,A97,'Juniper Leaf'!X:X)</f>
        <v>1</v>
      </c>
      <c r="S97" s="95">
        <f>MAX($B97:Q97)</f>
        <v>0</v>
      </c>
      <c r="T97" s="94">
        <f t="shared" si="1"/>
        <v>48</v>
      </c>
      <c r="U97" s="95">
        <f>INDEX('Juniper Leaf'!S:S,MATCH(A97,'Juniper Leaf'!A:A,0))</f>
        <v>0</v>
      </c>
    </row>
    <row r="98" spans="1:21" x14ac:dyDescent="0.25">
      <c r="A98" s="94" t="s">
        <v>418</v>
      </c>
      <c r="B98" s="95">
        <f>_xlfn.MAXIFS('E9-2'!AC:AC,'E9-2'!AB:AB,$A98)</f>
        <v>0</v>
      </c>
      <c r="C98" s="95">
        <f>_xlfn.MAXIFS('E9-2'!AD:AD,'E9-2'!AB:AB,$A98)</f>
        <v>0</v>
      </c>
      <c r="D98" s="95">
        <f>MAX($B98:C98)</f>
        <v>0</v>
      </c>
      <c r="E98" s="95">
        <f>_xlfn.MAXIFS('E3-2'!M:M,'E3-2'!L:L,$A98)</f>
        <v>0</v>
      </c>
      <c r="F98" s="95">
        <f>_xlfn.MAXIFS('E5'!Q:Q,'E5'!P:P,$A98)</f>
        <v>0</v>
      </c>
      <c r="G98" s="95">
        <f>_xlfn.MAXIFS('E5'!R:R,'E5'!P:P,$A98)</f>
        <v>0</v>
      </c>
      <c r="H98" s="95">
        <f>MAX($B98:G98)</f>
        <v>0</v>
      </c>
      <c r="I98" s="95">
        <f>_xlfn.MAXIFS(ONT!P:P,ONT!O:O,$A98)</f>
        <v>0</v>
      </c>
      <c r="J98" s="95">
        <f>_xlfn.MAXIFS(ONT!Q:Q,ONT!O:O,$A98)</f>
        <v>0</v>
      </c>
      <c r="K98" s="95">
        <f>MAX($B98:J98)</f>
        <v>0</v>
      </c>
      <c r="L98" s="95">
        <f>_xlfn.MAXIFS('E7-2'!R:R,'E7-2'!Q:Q,$A98)</f>
        <v>0</v>
      </c>
      <c r="M98" s="95">
        <f>_xlfn.MAXIFS('E7-2'!S:S,'E7-2'!Q:Q,$A98)</f>
        <v>0</v>
      </c>
      <c r="N98" s="95">
        <f>MAX($B98:M98)</f>
        <v>0</v>
      </c>
      <c r="O98" s="95">
        <f>_xlfn.MAXIFS('Traffic Gen - Routers - Others'!N:N,'Traffic Gen - Routers - Others'!M:M,$A98)</f>
        <v>0</v>
      </c>
      <c r="P98" s="95">
        <f>_xlfn.MAXIFS('Traffic Gen - Routers - Others'!O:O,'Traffic Gen - Routers - Others'!M:M,$A98)</f>
        <v>0</v>
      </c>
      <c r="Q98" s="95">
        <f>MAX($B98:P98)</f>
        <v>0</v>
      </c>
      <c r="R98" s="95">
        <f>SUMIF('Juniper Leaf'!U:U,A98,'Juniper Leaf'!X:X)</f>
        <v>0</v>
      </c>
      <c r="S98" s="95">
        <f>MAX($B98:Q98)</f>
        <v>0</v>
      </c>
      <c r="T98" s="94">
        <f t="shared" si="1"/>
        <v>0</v>
      </c>
      <c r="U98" s="95">
        <f>INDEX('Juniper Leaf'!S:S,MATCH(A98,'Juniper Leaf'!A:A,0))</f>
        <v>0</v>
      </c>
    </row>
    <row r="99" spans="1:21" x14ac:dyDescent="0.25">
      <c r="A99" s="94" t="s">
        <v>419</v>
      </c>
      <c r="B99" s="95">
        <f>_xlfn.MAXIFS('E9-2'!AC:AC,'E9-2'!AB:AB,$A99)</f>
        <v>0</v>
      </c>
      <c r="C99" s="95">
        <f>_xlfn.MAXIFS('E9-2'!AD:AD,'E9-2'!AB:AB,$A99)</f>
        <v>0</v>
      </c>
      <c r="D99" s="95">
        <f>MAX($B99:C99)</f>
        <v>0</v>
      </c>
      <c r="E99" s="95">
        <f>_xlfn.MAXIFS('E3-2'!M:M,'E3-2'!L:L,$A99)</f>
        <v>0</v>
      </c>
      <c r="F99" s="95">
        <f>_xlfn.MAXIFS('E5'!Q:Q,'E5'!P:P,$A99)</f>
        <v>0</v>
      </c>
      <c r="G99" s="95">
        <f>_xlfn.MAXIFS('E5'!R:R,'E5'!P:P,$A99)</f>
        <v>0</v>
      </c>
      <c r="H99" s="95">
        <f>MAX($B99:G99)</f>
        <v>0</v>
      </c>
      <c r="I99" s="95">
        <f>_xlfn.MAXIFS(ONT!P:P,ONT!O:O,$A99)</f>
        <v>0</v>
      </c>
      <c r="J99" s="95">
        <f>_xlfn.MAXIFS(ONT!Q:Q,ONT!O:O,$A99)</f>
        <v>0</v>
      </c>
      <c r="K99" s="95">
        <f>MAX($B99:J99)</f>
        <v>0</v>
      </c>
      <c r="L99" s="95">
        <f>_xlfn.MAXIFS('E7-2'!R:R,'E7-2'!Q:Q,$A99)</f>
        <v>0</v>
      </c>
      <c r="M99" s="95">
        <f>_xlfn.MAXIFS('E7-2'!S:S,'E7-2'!Q:Q,$A99)</f>
        <v>0</v>
      </c>
      <c r="N99" s="95">
        <f>MAX($B99:M99)</f>
        <v>0</v>
      </c>
      <c r="O99" s="95">
        <f>_xlfn.MAXIFS('Traffic Gen - Routers - Others'!N:N,'Traffic Gen - Routers - Others'!M:M,$A99)</f>
        <v>0</v>
      </c>
      <c r="P99" s="95">
        <f>_xlfn.MAXIFS('Traffic Gen - Routers - Others'!O:O,'Traffic Gen - Routers - Others'!M:M,$A99)</f>
        <v>0</v>
      </c>
      <c r="Q99" s="95">
        <f>MAX($B99:P99)</f>
        <v>0</v>
      </c>
      <c r="R99" s="95">
        <f>SUMIF('Juniper Leaf'!U:U,A99,'Juniper Leaf'!X:X)</f>
        <v>0</v>
      </c>
      <c r="S99" s="95">
        <f>MAX($B99:Q99)</f>
        <v>0</v>
      </c>
      <c r="T99" s="94">
        <f t="shared" si="1"/>
        <v>0</v>
      </c>
      <c r="U99" s="95">
        <f>INDEX('Juniper Leaf'!S:S,MATCH(A99,'Juniper Leaf'!A:A,0))</f>
        <v>0</v>
      </c>
    </row>
    <row r="100" spans="1:21" x14ac:dyDescent="0.25">
      <c r="A100" s="94" t="s">
        <v>420</v>
      </c>
      <c r="B100" s="95">
        <f>_xlfn.MAXIFS('E9-2'!AC:AC,'E9-2'!AB:AB,$A100)</f>
        <v>0</v>
      </c>
      <c r="C100" s="95">
        <f>_xlfn.MAXIFS('E9-2'!AD:AD,'E9-2'!AB:AB,$A100)</f>
        <v>0</v>
      </c>
      <c r="D100" s="95">
        <f>MAX($B100:C100)</f>
        <v>0</v>
      </c>
      <c r="E100" s="95">
        <f>_xlfn.MAXIFS('E3-2'!M:M,'E3-2'!L:L,$A100)</f>
        <v>0</v>
      </c>
      <c r="F100" s="95">
        <f>_xlfn.MAXIFS('E5'!Q:Q,'E5'!P:P,$A100)</f>
        <v>0</v>
      </c>
      <c r="G100" s="95">
        <f>_xlfn.MAXIFS('E5'!R:R,'E5'!P:P,$A100)</f>
        <v>0</v>
      </c>
      <c r="H100" s="95">
        <f>MAX($B100:G100)</f>
        <v>0</v>
      </c>
      <c r="I100" s="95">
        <f>_xlfn.MAXIFS(ONT!P:P,ONT!O:O,$A100)</f>
        <v>0</v>
      </c>
      <c r="J100" s="95">
        <f>_xlfn.MAXIFS(ONT!Q:Q,ONT!O:O,$A100)</f>
        <v>0</v>
      </c>
      <c r="K100" s="95">
        <f>MAX($B100:J100)</f>
        <v>0</v>
      </c>
      <c r="L100" s="95">
        <f>_xlfn.MAXIFS('E7-2'!R:R,'E7-2'!Q:Q,$A100)</f>
        <v>0</v>
      </c>
      <c r="M100" s="95">
        <f>_xlfn.MAXIFS('E7-2'!S:S,'E7-2'!Q:Q,$A100)</f>
        <v>0</v>
      </c>
      <c r="N100" s="95">
        <f>MAX($B100:M100)</f>
        <v>0</v>
      </c>
      <c r="O100" s="95">
        <f>_xlfn.MAXIFS('Traffic Gen - Routers - Others'!N:N,'Traffic Gen - Routers - Others'!M:M,$A100)</f>
        <v>0</v>
      </c>
      <c r="P100" s="95">
        <f>_xlfn.MAXIFS('Traffic Gen - Routers - Others'!O:O,'Traffic Gen - Routers - Others'!M:M,$A100)</f>
        <v>0</v>
      </c>
      <c r="Q100" s="95">
        <f>MAX($B100:P100)</f>
        <v>0</v>
      </c>
      <c r="R100" s="95">
        <f>SUMIF('Juniper Leaf'!U:U,A100,'Juniper Leaf'!X:X)</f>
        <v>1</v>
      </c>
      <c r="S100" s="95">
        <f>MAX($B100:Q100)</f>
        <v>0</v>
      </c>
      <c r="T100" s="94">
        <f t="shared" si="1"/>
        <v>48</v>
      </c>
      <c r="U100" s="95">
        <f>INDEX('Juniper Leaf'!S:S,MATCH(A100,'Juniper Leaf'!A:A,0))</f>
        <v>0</v>
      </c>
    </row>
    <row r="101" spans="1:21" x14ac:dyDescent="0.25">
      <c r="A101" s="94" t="s">
        <v>421</v>
      </c>
      <c r="B101" s="95">
        <f>_xlfn.MAXIFS('E9-2'!AC:AC,'E9-2'!AB:AB,$A101)</f>
        <v>0</v>
      </c>
      <c r="C101" s="95">
        <f>_xlfn.MAXIFS('E9-2'!AD:AD,'E9-2'!AB:AB,$A101)</f>
        <v>0</v>
      </c>
      <c r="D101" s="95">
        <f>MAX($B101:C101)</f>
        <v>0</v>
      </c>
      <c r="E101" s="95">
        <f>_xlfn.MAXIFS('E3-2'!M:M,'E3-2'!L:L,$A101)</f>
        <v>0</v>
      </c>
      <c r="F101" s="95">
        <f>_xlfn.MAXIFS('E5'!Q:Q,'E5'!P:P,$A101)</f>
        <v>0</v>
      </c>
      <c r="G101" s="95">
        <f>_xlfn.MAXIFS('E5'!R:R,'E5'!P:P,$A101)</f>
        <v>0</v>
      </c>
      <c r="H101" s="95">
        <f>MAX($B101:G101)</f>
        <v>0</v>
      </c>
      <c r="I101" s="95">
        <f>_xlfn.MAXIFS(ONT!P:P,ONT!O:O,$A101)</f>
        <v>0</v>
      </c>
      <c r="J101" s="95">
        <f>_xlfn.MAXIFS(ONT!Q:Q,ONT!O:O,$A101)</f>
        <v>0</v>
      </c>
      <c r="K101" s="95">
        <f>MAX($B101:J101)</f>
        <v>0</v>
      </c>
      <c r="L101" s="95">
        <f>_xlfn.MAXIFS('E7-2'!R:R,'E7-2'!Q:Q,$A101)</f>
        <v>0</v>
      </c>
      <c r="M101" s="95">
        <f>_xlfn.MAXIFS('E7-2'!S:S,'E7-2'!Q:Q,$A101)</f>
        <v>0</v>
      </c>
      <c r="N101" s="95">
        <f>MAX($B101:M101)</f>
        <v>0</v>
      </c>
      <c r="O101" s="95">
        <f>_xlfn.MAXIFS('Traffic Gen - Routers - Others'!N:N,'Traffic Gen - Routers - Others'!M:M,$A101)</f>
        <v>0</v>
      </c>
      <c r="P101" s="95">
        <f>_xlfn.MAXIFS('Traffic Gen - Routers - Others'!O:O,'Traffic Gen - Routers - Others'!M:M,$A101)</f>
        <v>0</v>
      </c>
      <c r="Q101" s="95">
        <f>MAX($B101:P101)</f>
        <v>0</v>
      </c>
      <c r="R101" s="95">
        <f>SUMIF('Juniper Leaf'!U:U,A101,'Juniper Leaf'!X:X)</f>
        <v>0</v>
      </c>
      <c r="S101" s="95">
        <f>MAX($B101:Q101)</f>
        <v>0</v>
      </c>
      <c r="T101" s="94">
        <f t="shared" si="1"/>
        <v>0</v>
      </c>
      <c r="U101" s="95">
        <f>INDEX('Juniper Leaf'!S:S,MATCH(A101,'Juniper Leaf'!A:A,0))</f>
        <v>0</v>
      </c>
    </row>
    <row r="102" spans="1:21" x14ac:dyDescent="0.25">
      <c r="A102" s="94" t="s">
        <v>422</v>
      </c>
      <c r="B102" s="95">
        <f>_xlfn.MAXIFS('E9-2'!AC:AC,'E9-2'!AB:AB,$A102)</f>
        <v>0</v>
      </c>
      <c r="C102" s="95">
        <f>_xlfn.MAXIFS('E9-2'!AD:AD,'E9-2'!AB:AB,$A102)</f>
        <v>0</v>
      </c>
      <c r="D102" s="95">
        <f>MAX($B102:C102)</f>
        <v>0</v>
      </c>
      <c r="E102" s="95">
        <f>_xlfn.MAXIFS('E3-2'!M:M,'E3-2'!L:L,$A102)</f>
        <v>0</v>
      </c>
      <c r="F102" s="95">
        <f>_xlfn.MAXIFS('E5'!Q:Q,'E5'!P:P,$A102)</f>
        <v>0</v>
      </c>
      <c r="G102" s="95">
        <f>_xlfn.MAXIFS('E5'!R:R,'E5'!P:P,$A102)</f>
        <v>0</v>
      </c>
      <c r="H102" s="95">
        <f>MAX($B102:G102)</f>
        <v>0</v>
      </c>
      <c r="I102" s="95">
        <f>_xlfn.MAXIFS(ONT!P:P,ONT!O:O,$A102)</f>
        <v>0</v>
      </c>
      <c r="J102" s="95">
        <f>_xlfn.MAXIFS(ONT!Q:Q,ONT!O:O,$A102)</f>
        <v>0</v>
      </c>
      <c r="K102" s="95">
        <f>MAX($B102:J102)</f>
        <v>0</v>
      </c>
      <c r="L102" s="95">
        <f>_xlfn.MAXIFS('E7-2'!R:R,'E7-2'!Q:Q,$A102)</f>
        <v>0</v>
      </c>
      <c r="M102" s="95">
        <f>_xlfn.MAXIFS('E7-2'!S:S,'E7-2'!Q:Q,$A102)</f>
        <v>0</v>
      </c>
      <c r="N102" s="95">
        <f>MAX($B102:M102)</f>
        <v>0</v>
      </c>
      <c r="O102" s="95">
        <f>_xlfn.MAXIFS('Traffic Gen - Routers - Others'!N:N,'Traffic Gen - Routers - Others'!M:M,$A102)</f>
        <v>0</v>
      </c>
      <c r="P102" s="95">
        <f>_xlfn.MAXIFS('Traffic Gen - Routers - Others'!O:O,'Traffic Gen - Routers - Others'!M:M,$A102)</f>
        <v>0</v>
      </c>
      <c r="Q102" s="95">
        <f>MAX($B102:P102)</f>
        <v>0</v>
      </c>
      <c r="R102" s="95">
        <f>SUMIF('Juniper Leaf'!U:U,A102,'Juniper Leaf'!X:X)</f>
        <v>1</v>
      </c>
      <c r="S102" s="95">
        <f>MAX($B102:Q102)</f>
        <v>0</v>
      </c>
      <c r="T102" s="94">
        <f t="shared" si="1"/>
        <v>48</v>
      </c>
      <c r="U102" s="95">
        <f>INDEX('Juniper Leaf'!S:S,MATCH(A102,'Juniper Leaf'!A:A,0))</f>
        <v>0</v>
      </c>
    </row>
    <row r="103" spans="1:21" x14ac:dyDescent="0.25">
      <c r="A103" s="94" t="s">
        <v>423</v>
      </c>
      <c r="B103" s="95">
        <f>_xlfn.MAXIFS('E9-2'!AC:AC,'E9-2'!AB:AB,$A103)</f>
        <v>0</v>
      </c>
      <c r="C103" s="95">
        <f>_xlfn.MAXIFS('E9-2'!AD:AD,'E9-2'!AB:AB,$A103)</f>
        <v>0</v>
      </c>
      <c r="D103" s="95">
        <f>MAX($B103:C103)</f>
        <v>0</v>
      </c>
      <c r="E103" s="95">
        <f>_xlfn.MAXIFS('E3-2'!M:M,'E3-2'!L:L,$A103)</f>
        <v>0</v>
      </c>
      <c r="F103" s="95">
        <f>_xlfn.MAXIFS('E5'!Q:Q,'E5'!P:P,$A103)</f>
        <v>0</v>
      </c>
      <c r="G103" s="95">
        <f>_xlfn.MAXIFS('E5'!R:R,'E5'!P:P,$A103)</f>
        <v>0</v>
      </c>
      <c r="H103" s="95">
        <f>MAX($B103:G103)</f>
        <v>0</v>
      </c>
      <c r="I103" s="95">
        <f>_xlfn.MAXIFS(ONT!P:P,ONT!O:O,$A103)</f>
        <v>0</v>
      </c>
      <c r="J103" s="95">
        <f>_xlfn.MAXIFS(ONT!Q:Q,ONT!O:O,$A103)</f>
        <v>0</v>
      </c>
      <c r="K103" s="95">
        <f>MAX($B103:J103)</f>
        <v>0</v>
      </c>
      <c r="L103" s="95">
        <f>_xlfn.MAXIFS('E7-2'!R:R,'E7-2'!Q:Q,$A103)</f>
        <v>0</v>
      </c>
      <c r="M103" s="95">
        <f>_xlfn.MAXIFS('E7-2'!S:S,'E7-2'!Q:Q,$A103)</f>
        <v>0</v>
      </c>
      <c r="N103" s="95">
        <f>MAX($B103:M103)</f>
        <v>0</v>
      </c>
      <c r="O103" s="95">
        <f>_xlfn.MAXIFS('Traffic Gen - Routers - Others'!N:N,'Traffic Gen - Routers - Others'!M:M,$A103)</f>
        <v>0</v>
      </c>
      <c r="P103" s="95">
        <f>_xlfn.MAXIFS('Traffic Gen - Routers - Others'!O:O,'Traffic Gen - Routers - Others'!M:M,$A103)</f>
        <v>0</v>
      </c>
      <c r="Q103" s="95">
        <f>MAX($B103:P103)</f>
        <v>0</v>
      </c>
      <c r="R103" s="95">
        <f>SUMIF('Juniper Leaf'!U:U,A103,'Juniper Leaf'!X:X)</f>
        <v>0</v>
      </c>
      <c r="S103" s="95">
        <f>MAX($B103:Q103)</f>
        <v>0</v>
      </c>
      <c r="T103" s="94">
        <f t="shared" si="1"/>
        <v>0</v>
      </c>
      <c r="U103" s="95">
        <f>INDEX('Juniper Leaf'!S:S,MATCH(A103,'Juniper Leaf'!A:A,0))</f>
        <v>0</v>
      </c>
    </row>
    <row r="104" spans="1:21" x14ac:dyDescent="0.25">
      <c r="A104" s="94" t="s">
        <v>424</v>
      </c>
      <c r="B104" s="95">
        <f>_xlfn.MAXIFS('E9-2'!AC:AC,'E9-2'!AB:AB,$A104)</f>
        <v>0</v>
      </c>
      <c r="C104" s="95">
        <f>_xlfn.MAXIFS('E9-2'!AD:AD,'E9-2'!AB:AB,$A104)</f>
        <v>0</v>
      </c>
      <c r="D104" s="95">
        <f>MAX($B104:C104)</f>
        <v>0</v>
      </c>
      <c r="E104" s="95">
        <f>_xlfn.MAXIFS('E3-2'!M:M,'E3-2'!L:L,$A104)</f>
        <v>0</v>
      </c>
      <c r="F104" s="95">
        <f>_xlfn.MAXIFS('E5'!Q:Q,'E5'!P:P,$A104)</f>
        <v>0</v>
      </c>
      <c r="G104" s="95">
        <f>_xlfn.MAXIFS('E5'!R:R,'E5'!P:P,$A104)</f>
        <v>0</v>
      </c>
      <c r="H104" s="95">
        <f>MAX($B104:G104)</f>
        <v>0</v>
      </c>
      <c r="I104" s="95">
        <f>_xlfn.MAXIFS(ONT!P:P,ONT!O:O,$A104)</f>
        <v>0</v>
      </c>
      <c r="J104" s="95">
        <f>_xlfn.MAXIFS(ONT!Q:Q,ONT!O:O,$A104)</f>
        <v>0</v>
      </c>
      <c r="K104" s="95">
        <f>MAX($B104:J104)</f>
        <v>0</v>
      </c>
      <c r="L104" s="95">
        <f>_xlfn.MAXIFS('E7-2'!R:R,'E7-2'!Q:Q,$A104)</f>
        <v>0</v>
      </c>
      <c r="M104" s="95">
        <f>_xlfn.MAXIFS('E7-2'!S:S,'E7-2'!Q:Q,$A104)</f>
        <v>0</v>
      </c>
      <c r="N104" s="95">
        <f>MAX($B104:M104)</f>
        <v>0</v>
      </c>
      <c r="O104" s="95">
        <f>_xlfn.MAXIFS('Traffic Gen - Routers - Others'!N:N,'Traffic Gen - Routers - Others'!M:M,$A104)</f>
        <v>0</v>
      </c>
      <c r="P104" s="95">
        <f>_xlfn.MAXIFS('Traffic Gen - Routers - Others'!O:O,'Traffic Gen - Routers - Others'!M:M,$A104)</f>
        <v>0</v>
      </c>
      <c r="Q104" s="95">
        <f>MAX($B104:P104)</f>
        <v>0</v>
      </c>
      <c r="R104" s="95">
        <f>SUMIF('Juniper Leaf'!U:U,A104,'Juniper Leaf'!X:X)</f>
        <v>0</v>
      </c>
      <c r="S104" s="95">
        <f>MAX($B104:Q104)</f>
        <v>0</v>
      </c>
      <c r="T104" s="94">
        <f t="shared" si="1"/>
        <v>0</v>
      </c>
      <c r="U104" s="95">
        <f>INDEX('Juniper Leaf'!S:S,MATCH(A104,'Juniper Leaf'!A:A,0))</f>
        <v>0</v>
      </c>
    </row>
    <row r="105" spans="1:21" x14ac:dyDescent="0.25">
      <c r="A105" s="94" t="s">
        <v>425</v>
      </c>
      <c r="B105" s="95">
        <f>_xlfn.MAXIFS('E9-2'!AC:AC,'E9-2'!AB:AB,$A105)</f>
        <v>0</v>
      </c>
      <c r="C105" s="95">
        <f>_xlfn.MAXIFS('E9-2'!AD:AD,'E9-2'!AB:AB,$A105)</f>
        <v>0</v>
      </c>
      <c r="D105" s="95">
        <f>MAX($B105:C105)</f>
        <v>0</v>
      </c>
      <c r="E105" s="95">
        <f>_xlfn.MAXIFS('E3-2'!M:M,'E3-2'!L:L,$A105)</f>
        <v>0</v>
      </c>
      <c r="F105" s="95">
        <f>_xlfn.MAXIFS('E5'!Q:Q,'E5'!P:P,$A105)</f>
        <v>0</v>
      </c>
      <c r="G105" s="95">
        <f>_xlfn.MAXIFS('E5'!R:R,'E5'!P:P,$A105)</f>
        <v>0</v>
      </c>
      <c r="H105" s="95">
        <f>MAX($B105:G105)</f>
        <v>0</v>
      </c>
      <c r="I105" s="95">
        <f>_xlfn.MAXIFS(ONT!P:P,ONT!O:O,$A105)</f>
        <v>0</v>
      </c>
      <c r="J105" s="95">
        <f>_xlfn.MAXIFS(ONT!Q:Q,ONT!O:O,$A105)</f>
        <v>0</v>
      </c>
      <c r="K105" s="95">
        <f>MAX($B105:J105)</f>
        <v>0</v>
      </c>
      <c r="L105" s="95">
        <f>_xlfn.MAXIFS('E7-2'!R:R,'E7-2'!Q:Q,$A105)</f>
        <v>0</v>
      </c>
      <c r="M105" s="95">
        <f>_xlfn.MAXIFS('E7-2'!S:S,'E7-2'!Q:Q,$A105)</f>
        <v>0</v>
      </c>
      <c r="N105" s="95">
        <f>MAX($B105:M105)</f>
        <v>0</v>
      </c>
      <c r="O105" s="95">
        <f>_xlfn.MAXIFS('Traffic Gen - Routers - Others'!N:N,'Traffic Gen - Routers - Others'!M:M,$A105)</f>
        <v>0</v>
      </c>
      <c r="P105" s="95">
        <f>_xlfn.MAXIFS('Traffic Gen - Routers - Others'!O:O,'Traffic Gen - Routers - Others'!M:M,$A105)</f>
        <v>0</v>
      </c>
      <c r="Q105" s="95">
        <f>MAX($B105:P105)</f>
        <v>0</v>
      </c>
      <c r="R105" s="95">
        <f>SUMIF('Juniper Leaf'!U:U,A105,'Juniper Leaf'!X:X)</f>
        <v>1</v>
      </c>
      <c r="S105" s="95">
        <f>MAX($B105:Q105)</f>
        <v>0</v>
      </c>
      <c r="T105" s="94">
        <f t="shared" si="1"/>
        <v>48</v>
      </c>
      <c r="U105" s="95">
        <f>INDEX('Juniper Leaf'!S:S,MATCH(A105,'Juniper Leaf'!A:A,0))</f>
        <v>0</v>
      </c>
    </row>
    <row r="106" spans="1:21" x14ac:dyDescent="0.25">
      <c r="A106" s="94" t="s">
        <v>426</v>
      </c>
      <c r="B106" s="95">
        <f>_xlfn.MAXIFS('E9-2'!AC:AC,'E9-2'!AB:AB,$A106)</f>
        <v>0</v>
      </c>
      <c r="C106" s="95">
        <f>_xlfn.MAXIFS('E9-2'!AD:AD,'E9-2'!AB:AB,$A106)</f>
        <v>0</v>
      </c>
      <c r="D106" s="95">
        <f>MAX($B106:C106)</f>
        <v>0</v>
      </c>
      <c r="E106" s="95">
        <f>_xlfn.MAXIFS('E3-2'!M:M,'E3-2'!L:L,$A106)</f>
        <v>0</v>
      </c>
      <c r="F106" s="95">
        <f>_xlfn.MAXIFS('E5'!Q:Q,'E5'!P:P,$A106)</f>
        <v>0</v>
      </c>
      <c r="G106" s="95">
        <f>_xlfn.MAXIFS('E5'!R:R,'E5'!P:P,$A106)</f>
        <v>0</v>
      </c>
      <c r="H106" s="95">
        <f>MAX($B106:G106)</f>
        <v>0</v>
      </c>
      <c r="I106" s="95">
        <f>_xlfn.MAXIFS(ONT!P:P,ONT!O:O,$A106)</f>
        <v>0</v>
      </c>
      <c r="J106" s="95">
        <f>_xlfn.MAXIFS(ONT!Q:Q,ONT!O:O,$A106)</f>
        <v>0</v>
      </c>
      <c r="K106" s="95">
        <f>MAX($B106:J106)</f>
        <v>0</v>
      </c>
      <c r="L106" s="95">
        <f>_xlfn.MAXIFS('E7-2'!R:R,'E7-2'!Q:Q,$A106)</f>
        <v>0</v>
      </c>
      <c r="M106" s="95">
        <f>_xlfn.MAXIFS('E7-2'!S:S,'E7-2'!Q:Q,$A106)</f>
        <v>0</v>
      </c>
      <c r="N106" s="95">
        <f>MAX($B106:M106)</f>
        <v>0</v>
      </c>
      <c r="O106" s="95">
        <f>_xlfn.MAXIFS('Traffic Gen - Routers - Others'!N:N,'Traffic Gen - Routers - Others'!M:M,$A106)</f>
        <v>0</v>
      </c>
      <c r="P106" s="95">
        <f>_xlfn.MAXIFS('Traffic Gen - Routers - Others'!O:O,'Traffic Gen - Routers - Others'!M:M,$A106)</f>
        <v>0</v>
      </c>
      <c r="Q106" s="95">
        <f>MAX($B106:P106)</f>
        <v>0</v>
      </c>
      <c r="R106" s="95">
        <f>SUMIF('Juniper Leaf'!U:U,A106,'Juniper Leaf'!X:X)</f>
        <v>0</v>
      </c>
      <c r="S106" s="95">
        <f>MAX($B106:Q106)</f>
        <v>0</v>
      </c>
      <c r="T106" s="94">
        <f t="shared" si="1"/>
        <v>0</v>
      </c>
      <c r="U106" s="95">
        <f>INDEX('Juniper Leaf'!S:S,MATCH(A106,'Juniper Leaf'!A:A,0))</f>
        <v>0</v>
      </c>
    </row>
    <row r="107" spans="1:21" x14ac:dyDescent="0.25">
      <c r="A107" s="94" t="s">
        <v>427</v>
      </c>
      <c r="B107" s="95">
        <f>_xlfn.MAXIFS('E9-2'!AC:AC,'E9-2'!AB:AB,$A107)</f>
        <v>0</v>
      </c>
      <c r="C107" s="95">
        <f>_xlfn.MAXIFS('E9-2'!AD:AD,'E9-2'!AB:AB,$A107)</f>
        <v>0</v>
      </c>
      <c r="D107" s="95">
        <f>MAX($B107:C107)</f>
        <v>0</v>
      </c>
      <c r="E107" s="95">
        <f>_xlfn.MAXIFS('E3-2'!M:M,'E3-2'!L:L,$A107)</f>
        <v>0</v>
      </c>
      <c r="F107" s="95">
        <f>_xlfn.MAXIFS('E5'!Q:Q,'E5'!P:P,$A107)</f>
        <v>0</v>
      </c>
      <c r="G107" s="95">
        <f>_xlfn.MAXIFS('E5'!R:R,'E5'!P:P,$A107)</f>
        <v>0</v>
      </c>
      <c r="H107" s="95">
        <f>MAX($B107:G107)</f>
        <v>0</v>
      </c>
      <c r="I107" s="95">
        <f>_xlfn.MAXIFS(ONT!P:P,ONT!O:O,$A107)</f>
        <v>0</v>
      </c>
      <c r="J107" s="95">
        <f>_xlfn.MAXIFS(ONT!Q:Q,ONT!O:O,$A107)</f>
        <v>0</v>
      </c>
      <c r="K107" s="95">
        <f>MAX($B107:J107)</f>
        <v>0</v>
      </c>
      <c r="L107" s="95">
        <f>_xlfn.MAXIFS('E7-2'!R:R,'E7-2'!Q:Q,$A107)</f>
        <v>0</v>
      </c>
      <c r="M107" s="95">
        <f>_xlfn.MAXIFS('E7-2'!S:S,'E7-2'!Q:Q,$A107)</f>
        <v>0</v>
      </c>
      <c r="N107" s="95">
        <f>MAX($B107:M107)</f>
        <v>0</v>
      </c>
      <c r="O107" s="95">
        <f>_xlfn.MAXIFS('Traffic Gen - Routers - Others'!N:N,'Traffic Gen - Routers - Others'!M:M,$A107)</f>
        <v>0</v>
      </c>
      <c r="P107" s="95">
        <f>_xlfn.MAXIFS('Traffic Gen - Routers - Others'!O:O,'Traffic Gen - Routers - Others'!M:M,$A107)</f>
        <v>0</v>
      </c>
      <c r="Q107" s="95">
        <f>MAX($B107:P107)</f>
        <v>0</v>
      </c>
      <c r="R107" s="95">
        <f>SUMIF('Juniper Leaf'!U:U,A107,'Juniper Leaf'!X:X)</f>
        <v>0</v>
      </c>
      <c r="S107" s="95">
        <f>MAX($B107:Q107)</f>
        <v>0</v>
      </c>
      <c r="T107" s="94">
        <f t="shared" si="1"/>
        <v>0</v>
      </c>
      <c r="U107" s="95">
        <f>INDEX('Juniper Leaf'!S:S,MATCH(A107,'Juniper Leaf'!A:A,0))</f>
        <v>0</v>
      </c>
    </row>
    <row r="108" spans="1:21" x14ac:dyDescent="0.25">
      <c r="A108" s="94" t="s">
        <v>428</v>
      </c>
      <c r="B108" s="95">
        <f>_xlfn.MAXIFS('E9-2'!AC:AC,'E9-2'!AB:AB,$A108)</f>
        <v>0</v>
      </c>
      <c r="C108" s="95">
        <f>_xlfn.MAXIFS('E9-2'!AD:AD,'E9-2'!AB:AB,$A108)</f>
        <v>0</v>
      </c>
      <c r="D108" s="95">
        <f>MAX($B108:C108)</f>
        <v>0</v>
      </c>
      <c r="E108" s="95">
        <f>_xlfn.MAXIFS('E3-2'!M:M,'E3-2'!L:L,$A108)</f>
        <v>0</v>
      </c>
      <c r="F108" s="95">
        <f>_xlfn.MAXIFS('E5'!Q:Q,'E5'!P:P,$A108)</f>
        <v>0</v>
      </c>
      <c r="G108" s="95">
        <f>_xlfn.MAXIFS('E5'!R:R,'E5'!P:P,$A108)</f>
        <v>0</v>
      </c>
      <c r="H108" s="95">
        <f>MAX($B108:G108)</f>
        <v>0</v>
      </c>
      <c r="I108" s="95">
        <f>_xlfn.MAXIFS(ONT!P:P,ONT!O:O,$A108)</f>
        <v>0</v>
      </c>
      <c r="J108" s="95">
        <f>_xlfn.MAXIFS(ONT!Q:Q,ONT!O:O,$A108)</f>
        <v>0</v>
      </c>
      <c r="K108" s="95">
        <f>MAX($B108:J108)</f>
        <v>0</v>
      </c>
      <c r="L108" s="95">
        <f>_xlfn.MAXIFS('E7-2'!R:R,'E7-2'!Q:Q,$A108)</f>
        <v>0</v>
      </c>
      <c r="M108" s="95">
        <f>_xlfn.MAXIFS('E7-2'!S:S,'E7-2'!Q:Q,$A108)</f>
        <v>0</v>
      </c>
      <c r="N108" s="95">
        <f>MAX($B108:M108)</f>
        <v>0</v>
      </c>
      <c r="O108" s="95">
        <f>_xlfn.MAXIFS('Traffic Gen - Routers - Others'!N:N,'Traffic Gen - Routers - Others'!M:M,$A108)</f>
        <v>0</v>
      </c>
      <c r="P108" s="95">
        <f>_xlfn.MAXIFS('Traffic Gen - Routers - Others'!O:O,'Traffic Gen - Routers - Others'!M:M,$A108)</f>
        <v>0</v>
      </c>
      <c r="Q108" s="95">
        <f>MAX($B108:P108)</f>
        <v>0</v>
      </c>
      <c r="R108" s="95">
        <f>SUMIF('Juniper Leaf'!U:U,A108,'Juniper Leaf'!X:X)</f>
        <v>1</v>
      </c>
      <c r="S108" s="95">
        <f>MAX($B108:Q108)</f>
        <v>0</v>
      </c>
      <c r="T108" s="94">
        <f t="shared" si="1"/>
        <v>48</v>
      </c>
      <c r="U108" s="95">
        <f>INDEX('Juniper Leaf'!S:S,MATCH(A108,'Juniper Leaf'!A:A,0))</f>
        <v>0</v>
      </c>
    </row>
    <row r="109" spans="1:21" x14ac:dyDescent="0.25">
      <c r="A109" s="94" t="s">
        <v>429</v>
      </c>
      <c r="B109" s="95">
        <f>_xlfn.MAXIFS('E9-2'!AC:AC,'E9-2'!AB:AB,$A109)</f>
        <v>0</v>
      </c>
      <c r="C109" s="95">
        <f>_xlfn.MAXIFS('E9-2'!AD:AD,'E9-2'!AB:AB,$A109)</f>
        <v>0</v>
      </c>
      <c r="D109" s="95">
        <f>MAX($B109:C109)</f>
        <v>0</v>
      </c>
      <c r="E109" s="95">
        <f>_xlfn.MAXIFS('E3-2'!M:M,'E3-2'!L:L,$A109)</f>
        <v>0</v>
      </c>
      <c r="F109" s="95">
        <f>_xlfn.MAXIFS('E5'!Q:Q,'E5'!P:P,$A109)</f>
        <v>0</v>
      </c>
      <c r="G109" s="95">
        <f>_xlfn.MAXIFS('E5'!R:R,'E5'!P:P,$A109)</f>
        <v>0</v>
      </c>
      <c r="H109" s="95">
        <f>MAX($B109:G109)</f>
        <v>0</v>
      </c>
      <c r="I109" s="95">
        <f>_xlfn.MAXIFS(ONT!P:P,ONT!O:O,$A109)</f>
        <v>0</v>
      </c>
      <c r="J109" s="95">
        <f>_xlfn.MAXIFS(ONT!Q:Q,ONT!O:O,$A109)</f>
        <v>0</v>
      </c>
      <c r="K109" s="95">
        <f>MAX($B109:J109)</f>
        <v>0</v>
      </c>
      <c r="L109" s="95">
        <f>_xlfn.MAXIFS('E7-2'!R:R,'E7-2'!Q:Q,$A109)</f>
        <v>0</v>
      </c>
      <c r="M109" s="95">
        <f>_xlfn.MAXIFS('E7-2'!S:S,'E7-2'!Q:Q,$A109)</f>
        <v>0</v>
      </c>
      <c r="N109" s="95">
        <f>MAX($B109:M109)</f>
        <v>0</v>
      </c>
      <c r="O109" s="95">
        <f>_xlfn.MAXIFS('Traffic Gen - Routers - Others'!N:N,'Traffic Gen - Routers - Others'!M:M,$A109)</f>
        <v>0</v>
      </c>
      <c r="P109" s="95">
        <f>_xlfn.MAXIFS('Traffic Gen - Routers - Others'!O:O,'Traffic Gen - Routers - Others'!M:M,$A109)</f>
        <v>0</v>
      </c>
      <c r="Q109" s="95">
        <f>MAX($B109:P109)</f>
        <v>0</v>
      </c>
      <c r="R109" s="95">
        <f>SUMIF('Juniper Leaf'!U:U,A109,'Juniper Leaf'!X:X)</f>
        <v>0</v>
      </c>
      <c r="S109" s="95">
        <f>MAX($B109:Q109)</f>
        <v>0</v>
      </c>
      <c r="T109" s="94">
        <f t="shared" si="1"/>
        <v>0</v>
      </c>
      <c r="U109" s="95">
        <f>INDEX('Juniper Leaf'!S:S,MATCH(A109,'Juniper Leaf'!A:A,0))</f>
        <v>0</v>
      </c>
    </row>
    <row r="110" spans="1:21" x14ac:dyDescent="0.25">
      <c r="A110" s="94" t="s">
        <v>430</v>
      </c>
      <c r="B110" s="95">
        <f>_xlfn.MAXIFS('E9-2'!AC:AC,'E9-2'!AB:AB,$A110)</f>
        <v>0</v>
      </c>
      <c r="C110" s="95">
        <f>_xlfn.MAXIFS('E9-2'!AD:AD,'E9-2'!AB:AB,$A110)</f>
        <v>0</v>
      </c>
      <c r="D110" s="95">
        <f>MAX($B110:C110)</f>
        <v>0</v>
      </c>
      <c r="E110" s="95">
        <f>_xlfn.MAXIFS('E3-2'!M:M,'E3-2'!L:L,$A110)</f>
        <v>0</v>
      </c>
      <c r="F110" s="95">
        <f>_xlfn.MAXIFS('E5'!Q:Q,'E5'!P:P,$A110)</f>
        <v>0</v>
      </c>
      <c r="G110" s="95">
        <f>_xlfn.MAXIFS('E5'!R:R,'E5'!P:P,$A110)</f>
        <v>0</v>
      </c>
      <c r="H110" s="95">
        <f>MAX($B110:G110)</f>
        <v>0</v>
      </c>
      <c r="I110" s="95">
        <f>_xlfn.MAXIFS(ONT!P:P,ONT!O:O,$A110)</f>
        <v>0</v>
      </c>
      <c r="J110" s="95">
        <f>_xlfn.MAXIFS(ONT!Q:Q,ONT!O:O,$A110)</f>
        <v>0</v>
      </c>
      <c r="K110" s="95">
        <f>MAX($B110:J110)</f>
        <v>0</v>
      </c>
      <c r="L110" s="95">
        <f>_xlfn.MAXIFS('E7-2'!R:R,'E7-2'!Q:Q,$A110)</f>
        <v>0</v>
      </c>
      <c r="M110" s="95">
        <f>_xlfn.MAXIFS('E7-2'!S:S,'E7-2'!Q:Q,$A110)</f>
        <v>0</v>
      </c>
      <c r="N110" s="95">
        <f>MAX($B110:M110)</f>
        <v>0</v>
      </c>
      <c r="O110" s="95">
        <f>_xlfn.MAXIFS('Traffic Gen - Routers - Others'!N:N,'Traffic Gen - Routers - Others'!M:M,$A110)</f>
        <v>0</v>
      </c>
      <c r="P110" s="95">
        <f>_xlfn.MAXIFS('Traffic Gen - Routers - Others'!O:O,'Traffic Gen - Routers - Others'!M:M,$A110)</f>
        <v>0</v>
      </c>
      <c r="Q110" s="95">
        <f>MAX($B110:P110)</f>
        <v>0</v>
      </c>
      <c r="R110" s="95">
        <f>SUMIF('Juniper Leaf'!U:U,A110,'Juniper Leaf'!X:X)</f>
        <v>0</v>
      </c>
      <c r="S110" s="95">
        <f>MAX($B110:Q110)</f>
        <v>0</v>
      </c>
      <c r="T110" s="94">
        <f t="shared" si="1"/>
        <v>0</v>
      </c>
      <c r="U110" s="95">
        <f>INDEX('Juniper Leaf'!S:S,MATCH(A110,'Juniper Leaf'!A:A,0))</f>
        <v>0</v>
      </c>
    </row>
    <row r="111" spans="1:21" x14ac:dyDescent="0.25">
      <c r="A111" s="94" t="s">
        <v>431</v>
      </c>
      <c r="B111" s="95">
        <f>_xlfn.MAXIFS('E9-2'!AC:AC,'E9-2'!AB:AB,$A111)</f>
        <v>0</v>
      </c>
      <c r="C111" s="95">
        <f>_xlfn.MAXIFS('E9-2'!AD:AD,'E9-2'!AB:AB,$A111)</f>
        <v>0</v>
      </c>
      <c r="D111" s="95">
        <f>MAX($B111:C111)</f>
        <v>0</v>
      </c>
      <c r="E111" s="95">
        <f>_xlfn.MAXIFS('E3-2'!M:M,'E3-2'!L:L,$A111)</f>
        <v>0</v>
      </c>
      <c r="F111" s="95">
        <f>_xlfn.MAXIFS('E5'!Q:Q,'E5'!P:P,$A111)</f>
        <v>0</v>
      </c>
      <c r="G111" s="95">
        <f>_xlfn.MAXIFS('E5'!R:R,'E5'!P:P,$A111)</f>
        <v>0</v>
      </c>
      <c r="H111" s="95">
        <f>MAX($B111:G111)</f>
        <v>0</v>
      </c>
      <c r="I111" s="95">
        <f>_xlfn.MAXIFS(ONT!P:P,ONT!O:O,$A111)</f>
        <v>0</v>
      </c>
      <c r="J111" s="95">
        <f>_xlfn.MAXIFS(ONT!Q:Q,ONT!O:O,$A111)</f>
        <v>0</v>
      </c>
      <c r="K111" s="95">
        <f>MAX($B111:J111)</f>
        <v>0</v>
      </c>
      <c r="L111" s="95">
        <f>_xlfn.MAXIFS('E7-2'!R:R,'E7-2'!Q:Q,$A111)</f>
        <v>0</v>
      </c>
      <c r="M111" s="95">
        <f>_xlfn.MAXIFS('E7-2'!S:S,'E7-2'!Q:Q,$A111)</f>
        <v>0</v>
      </c>
      <c r="N111" s="95">
        <f>MAX($B111:M111)</f>
        <v>0</v>
      </c>
      <c r="O111" s="95">
        <f>_xlfn.MAXIFS('Traffic Gen - Routers - Others'!N:N,'Traffic Gen - Routers - Others'!M:M,$A111)</f>
        <v>0</v>
      </c>
      <c r="P111" s="95">
        <f>_xlfn.MAXIFS('Traffic Gen - Routers - Others'!O:O,'Traffic Gen - Routers - Others'!M:M,$A111)</f>
        <v>0</v>
      </c>
      <c r="Q111" s="95">
        <f>MAX($B111:P111)</f>
        <v>0</v>
      </c>
      <c r="R111" s="95">
        <f>SUMIF('Juniper Leaf'!U:U,A111,'Juniper Leaf'!X:X)</f>
        <v>1</v>
      </c>
      <c r="S111" s="95">
        <f>MAX($B111:Q111)</f>
        <v>0</v>
      </c>
      <c r="T111" s="94">
        <f t="shared" si="1"/>
        <v>48</v>
      </c>
      <c r="U111" s="95">
        <f>INDEX('Juniper Leaf'!S:S,MATCH(A111,'Juniper Leaf'!A:A,0))</f>
        <v>0</v>
      </c>
    </row>
    <row r="112" spans="1:21" x14ac:dyDescent="0.25">
      <c r="A112" s="94" t="s">
        <v>432</v>
      </c>
      <c r="B112" s="95">
        <f>_xlfn.MAXIFS('E9-2'!AC:AC,'E9-2'!AB:AB,$A112)</f>
        <v>0</v>
      </c>
      <c r="C112" s="95">
        <f>_xlfn.MAXIFS('E9-2'!AD:AD,'E9-2'!AB:AB,$A112)</f>
        <v>0</v>
      </c>
      <c r="D112" s="95">
        <f>MAX($B112:C112)</f>
        <v>0</v>
      </c>
      <c r="E112" s="95">
        <f>_xlfn.MAXIFS('E3-2'!M:M,'E3-2'!L:L,$A112)</f>
        <v>0</v>
      </c>
      <c r="F112" s="95">
        <f>_xlfn.MAXIFS('E5'!Q:Q,'E5'!P:P,$A112)</f>
        <v>0</v>
      </c>
      <c r="G112" s="95">
        <f>_xlfn.MAXIFS('E5'!R:R,'E5'!P:P,$A112)</f>
        <v>0</v>
      </c>
      <c r="H112" s="95">
        <f>MAX($B112:G112)</f>
        <v>0</v>
      </c>
      <c r="I112" s="95">
        <f>_xlfn.MAXIFS(ONT!P:P,ONT!O:O,$A112)</f>
        <v>0</v>
      </c>
      <c r="J112" s="95">
        <f>_xlfn.MAXIFS(ONT!Q:Q,ONT!O:O,$A112)</f>
        <v>0</v>
      </c>
      <c r="K112" s="95">
        <f>MAX($B112:J112)</f>
        <v>0</v>
      </c>
      <c r="L112" s="95">
        <f>_xlfn.MAXIFS('E7-2'!R:R,'E7-2'!Q:Q,$A112)</f>
        <v>0</v>
      </c>
      <c r="M112" s="95">
        <f>_xlfn.MAXIFS('E7-2'!S:S,'E7-2'!Q:Q,$A112)</f>
        <v>0</v>
      </c>
      <c r="N112" s="95">
        <f>MAX($B112:M112)</f>
        <v>0</v>
      </c>
      <c r="O112" s="95">
        <f>_xlfn.MAXIFS('Traffic Gen - Routers - Others'!N:N,'Traffic Gen - Routers - Others'!M:M,$A112)</f>
        <v>0</v>
      </c>
      <c r="P112" s="95">
        <f>_xlfn.MAXIFS('Traffic Gen - Routers - Others'!O:O,'Traffic Gen - Routers - Others'!M:M,$A112)</f>
        <v>0</v>
      </c>
      <c r="Q112" s="95">
        <f>MAX($B112:P112)</f>
        <v>0</v>
      </c>
      <c r="R112" s="95">
        <f>SUMIF('Juniper Leaf'!U:U,A112,'Juniper Leaf'!X:X)</f>
        <v>0</v>
      </c>
      <c r="S112" s="95">
        <f>MAX($B112:Q112)</f>
        <v>0</v>
      </c>
      <c r="T112" s="94">
        <f t="shared" si="1"/>
        <v>0</v>
      </c>
      <c r="U112" s="95">
        <f>INDEX('Juniper Leaf'!S:S,MATCH(A112,'Juniper Leaf'!A:A,0))</f>
        <v>0</v>
      </c>
    </row>
    <row r="113" spans="1:21" x14ac:dyDescent="0.25">
      <c r="A113" s="94" t="s">
        <v>433</v>
      </c>
      <c r="B113" s="95">
        <f>_xlfn.MAXIFS('E9-2'!AC:AC,'E9-2'!AB:AB,$A113)</f>
        <v>0</v>
      </c>
      <c r="C113" s="95">
        <f>_xlfn.MAXIFS('E9-2'!AD:AD,'E9-2'!AB:AB,$A113)</f>
        <v>0</v>
      </c>
      <c r="D113" s="95">
        <f>MAX($B113:C113)</f>
        <v>0</v>
      </c>
      <c r="E113" s="95">
        <f>_xlfn.MAXIFS('E3-2'!M:M,'E3-2'!L:L,$A113)</f>
        <v>0</v>
      </c>
      <c r="F113" s="95">
        <f>_xlfn.MAXIFS('E5'!Q:Q,'E5'!P:P,$A113)</f>
        <v>0</v>
      </c>
      <c r="G113" s="95">
        <f>_xlfn.MAXIFS('E5'!R:R,'E5'!P:P,$A113)</f>
        <v>0</v>
      </c>
      <c r="H113" s="95">
        <f>MAX($B113:G113)</f>
        <v>0</v>
      </c>
      <c r="I113" s="95">
        <f>_xlfn.MAXIFS(ONT!P:P,ONT!O:O,$A113)</f>
        <v>0</v>
      </c>
      <c r="J113" s="95">
        <f>_xlfn.MAXIFS(ONT!Q:Q,ONT!O:O,$A113)</f>
        <v>0</v>
      </c>
      <c r="K113" s="95">
        <f>MAX($B113:J113)</f>
        <v>0</v>
      </c>
      <c r="L113" s="95">
        <f>_xlfn.MAXIFS('E7-2'!R:R,'E7-2'!Q:Q,$A113)</f>
        <v>0</v>
      </c>
      <c r="M113" s="95">
        <f>_xlfn.MAXIFS('E7-2'!S:S,'E7-2'!Q:Q,$A113)</f>
        <v>0</v>
      </c>
      <c r="N113" s="95">
        <f>MAX($B113:M113)</f>
        <v>0</v>
      </c>
      <c r="O113" s="95">
        <f>_xlfn.MAXIFS('Traffic Gen - Routers - Others'!N:N,'Traffic Gen - Routers - Others'!M:M,$A113)</f>
        <v>0</v>
      </c>
      <c r="P113" s="95">
        <f>_xlfn.MAXIFS('Traffic Gen - Routers - Others'!O:O,'Traffic Gen - Routers - Others'!M:M,$A113)</f>
        <v>0</v>
      </c>
      <c r="Q113" s="95">
        <f>MAX($B113:P113)</f>
        <v>0</v>
      </c>
      <c r="R113" s="95">
        <f>SUMIF('Juniper Leaf'!U:U,A113,'Juniper Leaf'!X:X)</f>
        <v>0</v>
      </c>
      <c r="S113" s="95">
        <f>MAX($B113:Q113)</f>
        <v>0</v>
      </c>
      <c r="T113" s="94">
        <f t="shared" si="1"/>
        <v>0</v>
      </c>
      <c r="U113" s="95">
        <f>INDEX('Juniper Leaf'!S:S,MATCH(A113,'Juniper Leaf'!A:A,0))</f>
        <v>0</v>
      </c>
    </row>
    <row r="114" spans="1:21" x14ac:dyDescent="0.25">
      <c r="A114" s="94" t="s">
        <v>434</v>
      </c>
      <c r="B114" s="95">
        <f>_xlfn.MAXIFS('E9-2'!AC:AC,'E9-2'!AB:AB,$A114)</f>
        <v>0</v>
      </c>
      <c r="C114" s="95">
        <f>_xlfn.MAXIFS('E9-2'!AD:AD,'E9-2'!AB:AB,$A114)</f>
        <v>0</v>
      </c>
      <c r="D114" s="95">
        <f>MAX($B114:C114)</f>
        <v>0</v>
      </c>
      <c r="E114" s="95">
        <f>_xlfn.MAXIFS('E3-2'!M:M,'E3-2'!L:L,$A114)</f>
        <v>0</v>
      </c>
      <c r="F114" s="95">
        <f>_xlfn.MAXIFS('E5'!Q:Q,'E5'!P:P,$A114)</f>
        <v>0</v>
      </c>
      <c r="G114" s="95">
        <f>_xlfn.MAXIFS('E5'!R:R,'E5'!P:P,$A114)</f>
        <v>0</v>
      </c>
      <c r="H114" s="95">
        <f>MAX($B114:G114)</f>
        <v>0</v>
      </c>
      <c r="I114" s="95">
        <f>_xlfn.MAXIFS(ONT!P:P,ONT!O:O,$A114)</f>
        <v>0</v>
      </c>
      <c r="J114" s="95">
        <f>_xlfn.MAXIFS(ONT!Q:Q,ONT!O:O,$A114)</f>
        <v>0</v>
      </c>
      <c r="K114" s="95">
        <f>MAX($B114:J114)</f>
        <v>0</v>
      </c>
      <c r="L114" s="95">
        <f>_xlfn.MAXIFS('E7-2'!R:R,'E7-2'!Q:Q,$A114)</f>
        <v>0</v>
      </c>
      <c r="M114" s="95">
        <f>_xlfn.MAXIFS('E7-2'!S:S,'E7-2'!Q:Q,$A114)</f>
        <v>0</v>
      </c>
      <c r="N114" s="95">
        <f>MAX($B114:M114)</f>
        <v>0</v>
      </c>
      <c r="O114" s="95">
        <f>_xlfn.MAXIFS('Traffic Gen - Routers - Others'!N:N,'Traffic Gen - Routers - Others'!M:M,$A114)</f>
        <v>0</v>
      </c>
      <c r="P114" s="95">
        <f>_xlfn.MAXIFS('Traffic Gen - Routers - Others'!O:O,'Traffic Gen - Routers - Others'!M:M,$A114)</f>
        <v>0</v>
      </c>
      <c r="Q114" s="95">
        <f>MAX($B114:P114)</f>
        <v>0</v>
      </c>
      <c r="R114" s="95">
        <f>SUMIF('Juniper Leaf'!U:U,A114,'Juniper Leaf'!X:X)</f>
        <v>1</v>
      </c>
      <c r="S114" s="95">
        <f>MAX($B114:Q114)</f>
        <v>0</v>
      </c>
      <c r="T114" s="94">
        <f t="shared" si="1"/>
        <v>48</v>
      </c>
      <c r="U114" s="95">
        <f>INDEX('Juniper Leaf'!S:S,MATCH(A114,'Juniper Leaf'!A:A,0))</f>
        <v>0</v>
      </c>
    </row>
    <row r="115" spans="1:21" x14ac:dyDescent="0.25">
      <c r="A115" s="94" t="s">
        <v>435</v>
      </c>
      <c r="B115" s="95">
        <f>_xlfn.MAXIFS('E9-2'!AC:AC,'E9-2'!AB:AB,$A115)</f>
        <v>0</v>
      </c>
      <c r="C115" s="95">
        <f>_xlfn.MAXIFS('E9-2'!AD:AD,'E9-2'!AB:AB,$A115)</f>
        <v>0</v>
      </c>
      <c r="D115" s="95">
        <f>MAX($B115:C115)</f>
        <v>0</v>
      </c>
      <c r="E115" s="95">
        <f>_xlfn.MAXIFS('E3-2'!M:M,'E3-2'!L:L,$A115)</f>
        <v>0</v>
      </c>
      <c r="F115" s="95">
        <f>_xlfn.MAXIFS('E5'!Q:Q,'E5'!P:P,$A115)</f>
        <v>0</v>
      </c>
      <c r="G115" s="95">
        <f>_xlfn.MAXIFS('E5'!R:R,'E5'!P:P,$A115)</f>
        <v>0</v>
      </c>
      <c r="H115" s="95">
        <f>MAX($B115:G115)</f>
        <v>0</v>
      </c>
      <c r="I115" s="95">
        <f>_xlfn.MAXIFS(ONT!P:P,ONT!O:O,$A115)</f>
        <v>0</v>
      </c>
      <c r="J115" s="95">
        <f>_xlfn.MAXIFS(ONT!Q:Q,ONT!O:O,$A115)</f>
        <v>0</v>
      </c>
      <c r="K115" s="95">
        <f>MAX($B115:J115)</f>
        <v>0</v>
      </c>
      <c r="L115" s="95">
        <f>_xlfn.MAXIFS('E7-2'!R:R,'E7-2'!Q:Q,$A115)</f>
        <v>0</v>
      </c>
      <c r="M115" s="95">
        <f>_xlfn.MAXIFS('E7-2'!S:S,'E7-2'!Q:Q,$A115)</f>
        <v>0</v>
      </c>
      <c r="N115" s="95">
        <f>MAX($B115:M115)</f>
        <v>0</v>
      </c>
      <c r="O115" s="95">
        <f>_xlfn.MAXIFS('Traffic Gen - Routers - Others'!N:N,'Traffic Gen - Routers - Others'!M:M,$A115)</f>
        <v>0</v>
      </c>
      <c r="P115" s="95">
        <f>_xlfn.MAXIFS('Traffic Gen - Routers - Others'!O:O,'Traffic Gen - Routers - Others'!M:M,$A115)</f>
        <v>0</v>
      </c>
      <c r="Q115" s="95">
        <f>MAX($B115:P115)</f>
        <v>0</v>
      </c>
      <c r="R115" s="95">
        <f>SUMIF('Juniper Leaf'!U:U,A115,'Juniper Leaf'!X:X)</f>
        <v>0</v>
      </c>
      <c r="S115" s="95">
        <f>MAX($B115:Q115)</f>
        <v>0</v>
      </c>
      <c r="T115" s="94">
        <f t="shared" si="1"/>
        <v>0</v>
      </c>
      <c r="U115" s="95">
        <f>INDEX('Juniper Leaf'!S:S,MATCH(A115,'Juniper Leaf'!A:A,0))</f>
        <v>0</v>
      </c>
    </row>
    <row r="116" spans="1:21" x14ac:dyDescent="0.25">
      <c r="A116" s="94" t="s">
        <v>436</v>
      </c>
      <c r="B116" s="95">
        <f>_xlfn.MAXIFS('E9-2'!AC:AC,'E9-2'!AB:AB,$A116)</f>
        <v>0</v>
      </c>
      <c r="C116" s="95">
        <f>_xlfn.MAXIFS('E9-2'!AD:AD,'E9-2'!AB:AB,$A116)</f>
        <v>0</v>
      </c>
      <c r="D116" s="95">
        <f>MAX($B116:C116)</f>
        <v>0</v>
      </c>
      <c r="E116" s="95">
        <f>_xlfn.MAXIFS('E3-2'!M:M,'E3-2'!L:L,$A116)</f>
        <v>0</v>
      </c>
      <c r="F116" s="95">
        <f>_xlfn.MAXIFS('E5'!Q:Q,'E5'!P:P,$A116)</f>
        <v>0</v>
      </c>
      <c r="G116" s="95">
        <f>_xlfn.MAXIFS('E5'!R:R,'E5'!P:P,$A116)</f>
        <v>0</v>
      </c>
      <c r="H116" s="95">
        <f>MAX($B116:G116)</f>
        <v>0</v>
      </c>
      <c r="I116" s="95">
        <f>_xlfn.MAXIFS(ONT!P:P,ONT!O:O,$A116)</f>
        <v>0</v>
      </c>
      <c r="J116" s="95">
        <f>_xlfn.MAXIFS(ONT!Q:Q,ONT!O:O,$A116)</f>
        <v>0</v>
      </c>
      <c r="K116" s="95">
        <f>MAX($B116:J116)</f>
        <v>0</v>
      </c>
      <c r="L116" s="95">
        <f>_xlfn.MAXIFS('E7-2'!R:R,'E7-2'!Q:Q,$A116)</f>
        <v>0</v>
      </c>
      <c r="M116" s="95">
        <f>_xlfn.MAXIFS('E7-2'!S:S,'E7-2'!Q:Q,$A116)</f>
        <v>0</v>
      </c>
      <c r="N116" s="95">
        <f>MAX($B116:M116)</f>
        <v>0</v>
      </c>
      <c r="O116" s="95">
        <f>_xlfn.MAXIFS('Traffic Gen - Routers - Others'!N:N,'Traffic Gen - Routers - Others'!M:M,$A116)</f>
        <v>0</v>
      </c>
      <c r="P116" s="95">
        <f>_xlfn.MAXIFS('Traffic Gen - Routers - Others'!O:O,'Traffic Gen - Routers - Others'!M:M,$A116)</f>
        <v>0</v>
      </c>
      <c r="Q116" s="95">
        <f>MAX($B116:P116)</f>
        <v>0</v>
      </c>
      <c r="R116" s="95">
        <f>SUMIF('Juniper Leaf'!U:U,A116,'Juniper Leaf'!X:X)</f>
        <v>0</v>
      </c>
      <c r="S116" s="95">
        <f>MAX($B116:Q116)</f>
        <v>0</v>
      </c>
      <c r="T116" s="94">
        <f t="shared" si="1"/>
        <v>0</v>
      </c>
      <c r="U116" s="95">
        <f>INDEX('Juniper Leaf'!S:S,MATCH(A116,'Juniper Leaf'!A:A,0))</f>
        <v>0</v>
      </c>
    </row>
    <row r="117" spans="1:21" x14ac:dyDescent="0.25">
      <c r="A117" s="94" t="s">
        <v>437</v>
      </c>
      <c r="B117" s="95">
        <f>_xlfn.MAXIFS('E9-2'!AC:AC,'E9-2'!AB:AB,$A117)</f>
        <v>0</v>
      </c>
      <c r="C117" s="95">
        <f>_xlfn.MAXIFS('E9-2'!AD:AD,'E9-2'!AB:AB,$A117)</f>
        <v>0</v>
      </c>
      <c r="D117" s="95">
        <f>MAX($B117:C117)</f>
        <v>0</v>
      </c>
      <c r="E117" s="95">
        <f>_xlfn.MAXIFS('E3-2'!M:M,'E3-2'!L:L,$A117)</f>
        <v>0</v>
      </c>
      <c r="F117" s="95">
        <f>_xlfn.MAXIFS('E5'!Q:Q,'E5'!P:P,$A117)</f>
        <v>0</v>
      </c>
      <c r="G117" s="95">
        <f>_xlfn.MAXIFS('E5'!R:R,'E5'!P:P,$A117)</f>
        <v>0</v>
      </c>
      <c r="H117" s="95">
        <f>MAX($B117:G117)</f>
        <v>0</v>
      </c>
      <c r="I117" s="95">
        <f>_xlfn.MAXIFS(ONT!P:P,ONT!O:O,$A117)</f>
        <v>0</v>
      </c>
      <c r="J117" s="95">
        <f>_xlfn.MAXIFS(ONT!Q:Q,ONT!O:O,$A117)</f>
        <v>0</v>
      </c>
      <c r="K117" s="95">
        <f>MAX($B117:J117)</f>
        <v>0</v>
      </c>
      <c r="L117" s="95">
        <f>_xlfn.MAXIFS('E7-2'!R:R,'E7-2'!Q:Q,$A117)</f>
        <v>0</v>
      </c>
      <c r="M117" s="95">
        <f>_xlfn.MAXIFS('E7-2'!S:S,'E7-2'!Q:Q,$A117)</f>
        <v>0</v>
      </c>
      <c r="N117" s="95">
        <f>MAX($B117:M117)</f>
        <v>0</v>
      </c>
      <c r="O117" s="95">
        <f>_xlfn.MAXIFS('Traffic Gen - Routers - Others'!N:N,'Traffic Gen - Routers - Others'!M:M,$A117)</f>
        <v>0</v>
      </c>
      <c r="P117" s="95">
        <f>_xlfn.MAXIFS('Traffic Gen - Routers - Others'!O:O,'Traffic Gen - Routers - Others'!M:M,$A117)</f>
        <v>0</v>
      </c>
      <c r="Q117" s="95">
        <f>MAX($B117:P117)</f>
        <v>0</v>
      </c>
      <c r="R117" s="95">
        <f>SUMIF('Juniper Leaf'!U:U,A117,'Juniper Leaf'!X:X)</f>
        <v>1</v>
      </c>
      <c r="S117" s="95">
        <f>MAX($B117:Q117)</f>
        <v>0</v>
      </c>
      <c r="T117" s="94">
        <f t="shared" si="1"/>
        <v>48</v>
      </c>
      <c r="U117" s="95">
        <f>INDEX('Juniper Leaf'!S:S,MATCH(A117,'Juniper Leaf'!A:A,0))</f>
        <v>0</v>
      </c>
    </row>
    <row r="118" spans="1:21" x14ac:dyDescent="0.25">
      <c r="A118" s="94" t="s">
        <v>438</v>
      </c>
      <c r="B118" s="95">
        <f>_xlfn.MAXIFS('E9-2'!AC:AC,'E9-2'!AB:AB,$A118)</f>
        <v>0</v>
      </c>
      <c r="C118" s="95">
        <f>_xlfn.MAXIFS('E9-2'!AD:AD,'E9-2'!AB:AB,$A118)</f>
        <v>0</v>
      </c>
      <c r="D118" s="95">
        <f>MAX($B118:C118)</f>
        <v>0</v>
      </c>
      <c r="E118" s="95">
        <f>_xlfn.MAXIFS('E3-2'!M:M,'E3-2'!L:L,$A118)</f>
        <v>0</v>
      </c>
      <c r="F118" s="95">
        <f>_xlfn.MAXIFS('E5'!Q:Q,'E5'!P:P,$A118)</f>
        <v>0</v>
      </c>
      <c r="G118" s="95">
        <f>_xlfn.MAXIFS('E5'!R:R,'E5'!P:P,$A118)</f>
        <v>0</v>
      </c>
      <c r="H118" s="95">
        <f>MAX($B118:G118)</f>
        <v>0</v>
      </c>
      <c r="I118" s="95">
        <f>_xlfn.MAXIFS(ONT!P:P,ONT!O:O,$A118)</f>
        <v>0</v>
      </c>
      <c r="J118" s="95">
        <f>_xlfn.MAXIFS(ONT!Q:Q,ONT!O:O,$A118)</f>
        <v>0</v>
      </c>
      <c r="K118" s="95">
        <f>MAX($B118:J118)</f>
        <v>0</v>
      </c>
      <c r="L118" s="95">
        <f>_xlfn.MAXIFS('E7-2'!R:R,'E7-2'!Q:Q,$A118)</f>
        <v>0</v>
      </c>
      <c r="M118" s="95">
        <f>_xlfn.MAXIFS('E7-2'!S:S,'E7-2'!Q:Q,$A118)</f>
        <v>0</v>
      </c>
      <c r="N118" s="95">
        <f>MAX($B118:M118)</f>
        <v>0</v>
      </c>
      <c r="O118" s="95">
        <f>_xlfn.MAXIFS('Traffic Gen - Routers - Others'!N:N,'Traffic Gen - Routers - Others'!M:M,$A118)</f>
        <v>0</v>
      </c>
      <c r="P118" s="95">
        <f>_xlfn.MAXIFS('Traffic Gen - Routers - Others'!O:O,'Traffic Gen - Routers - Others'!M:M,$A118)</f>
        <v>0</v>
      </c>
      <c r="Q118" s="95">
        <f>MAX($B118:P118)</f>
        <v>0</v>
      </c>
      <c r="R118" s="95">
        <f>SUMIF('Juniper Leaf'!U:U,A118,'Juniper Leaf'!X:X)</f>
        <v>0</v>
      </c>
      <c r="S118" s="95">
        <f>MAX($B118:Q118)</f>
        <v>0</v>
      </c>
      <c r="T118" s="94">
        <f t="shared" si="1"/>
        <v>0</v>
      </c>
      <c r="U118" s="95">
        <f>INDEX('Juniper Leaf'!S:S,MATCH(A118,'Juniper Leaf'!A:A,0))</f>
        <v>0</v>
      </c>
    </row>
    <row r="119" spans="1:21" x14ac:dyDescent="0.25">
      <c r="A119" s="94" t="s">
        <v>439</v>
      </c>
      <c r="B119" s="95">
        <f>_xlfn.MAXIFS('E9-2'!AC:AC,'E9-2'!AB:AB,$A119)</f>
        <v>0</v>
      </c>
      <c r="C119" s="95">
        <f>_xlfn.MAXIFS('E9-2'!AD:AD,'E9-2'!AB:AB,$A119)</f>
        <v>0</v>
      </c>
      <c r="D119" s="95">
        <f>MAX($B119:C119)</f>
        <v>0</v>
      </c>
      <c r="E119" s="95">
        <f>_xlfn.MAXIFS('E3-2'!M:M,'E3-2'!L:L,$A119)</f>
        <v>0</v>
      </c>
      <c r="F119" s="95">
        <f>_xlfn.MAXIFS('E5'!Q:Q,'E5'!P:P,$A119)</f>
        <v>0</v>
      </c>
      <c r="G119" s="95">
        <f>_xlfn.MAXIFS('E5'!R:R,'E5'!P:P,$A119)</f>
        <v>0</v>
      </c>
      <c r="H119" s="95">
        <f>MAX($B119:G119)</f>
        <v>0</v>
      </c>
      <c r="I119" s="95">
        <f>_xlfn.MAXIFS(ONT!P:P,ONT!O:O,$A119)</f>
        <v>0</v>
      </c>
      <c r="J119" s="95">
        <f>_xlfn.MAXIFS(ONT!Q:Q,ONT!O:O,$A119)</f>
        <v>0</v>
      </c>
      <c r="K119" s="95">
        <f>MAX($B119:J119)</f>
        <v>0</v>
      </c>
      <c r="L119" s="95">
        <f>_xlfn.MAXIFS('E7-2'!R:R,'E7-2'!Q:Q,$A119)</f>
        <v>0</v>
      </c>
      <c r="M119" s="95">
        <f>_xlfn.MAXIFS('E7-2'!S:S,'E7-2'!Q:Q,$A119)</f>
        <v>0</v>
      </c>
      <c r="N119" s="95">
        <f>MAX($B119:M119)</f>
        <v>0</v>
      </c>
      <c r="O119" s="95">
        <f>_xlfn.MAXIFS('Traffic Gen - Routers - Others'!N:N,'Traffic Gen - Routers - Others'!M:M,$A119)</f>
        <v>0</v>
      </c>
      <c r="P119" s="95">
        <f>_xlfn.MAXIFS('Traffic Gen - Routers - Others'!O:O,'Traffic Gen - Routers - Others'!M:M,$A119)</f>
        <v>0</v>
      </c>
      <c r="Q119" s="95">
        <f>MAX($B119:P119)</f>
        <v>0</v>
      </c>
      <c r="R119" s="95">
        <f>SUMIF('Juniper Leaf'!U:U,A119,'Juniper Leaf'!X:X)</f>
        <v>0</v>
      </c>
      <c r="S119" s="95">
        <f>MAX($B119:Q119)</f>
        <v>0</v>
      </c>
      <c r="T119" s="94">
        <f t="shared" si="1"/>
        <v>0</v>
      </c>
      <c r="U119" s="95">
        <f>INDEX('Juniper Leaf'!S:S,MATCH(A119,'Juniper Leaf'!A:A,0))</f>
        <v>0</v>
      </c>
    </row>
    <row r="120" spans="1:21" x14ac:dyDescent="0.25">
      <c r="A120" s="94" t="s">
        <v>440</v>
      </c>
      <c r="B120" s="95">
        <f>_xlfn.MAXIFS('E9-2'!AC:AC,'E9-2'!AB:AB,$A120)</f>
        <v>0</v>
      </c>
      <c r="C120" s="95">
        <f>_xlfn.MAXIFS('E9-2'!AD:AD,'E9-2'!AB:AB,$A120)</f>
        <v>0</v>
      </c>
      <c r="D120" s="95">
        <f>MAX($B120:C120)</f>
        <v>0</v>
      </c>
      <c r="E120" s="95">
        <f>_xlfn.MAXIFS('E3-2'!M:M,'E3-2'!L:L,$A120)</f>
        <v>0</v>
      </c>
      <c r="F120" s="95">
        <f>_xlfn.MAXIFS('E5'!Q:Q,'E5'!P:P,$A120)</f>
        <v>0</v>
      </c>
      <c r="G120" s="95">
        <f>_xlfn.MAXIFS('E5'!R:R,'E5'!P:P,$A120)</f>
        <v>0</v>
      </c>
      <c r="H120" s="95">
        <f>MAX($B120:G120)</f>
        <v>0</v>
      </c>
      <c r="I120" s="95">
        <f>_xlfn.MAXIFS(ONT!P:P,ONT!O:O,$A120)</f>
        <v>0</v>
      </c>
      <c r="J120" s="95">
        <f>_xlfn.MAXIFS(ONT!Q:Q,ONT!O:O,$A120)</f>
        <v>0</v>
      </c>
      <c r="K120" s="95">
        <f>MAX($B120:J120)</f>
        <v>0</v>
      </c>
      <c r="L120" s="95">
        <f>_xlfn.MAXIFS('E7-2'!R:R,'E7-2'!Q:Q,$A120)</f>
        <v>0</v>
      </c>
      <c r="M120" s="95">
        <f>_xlfn.MAXIFS('E7-2'!S:S,'E7-2'!Q:Q,$A120)</f>
        <v>0</v>
      </c>
      <c r="N120" s="95">
        <f>MAX($B120:M120)</f>
        <v>0</v>
      </c>
      <c r="O120" s="95">
        <f>_xlfn.MAXIFS('Traffic Gen - Routers - Others'!N:N,'Traffic Gen - Routers - Others'!M:M,$A120)</f>
        <v>0</v>
      </c>
      <c r="P120" s="95">
        <f>_xlfn.MAXIFS('Traffic Gen - Routers - Others'!O:O,'Traffic Gen - Routers - Others'!M:M,$A120)</f>
        <v>0</v>
      </c>
      <c r="Q120" s="95">
        <f>MAX($B120:P120)</f>
        <v>0</v>
      </c>
      <c r="R120" s="95">
        <f>SUMIF('Juniper Leaf'!U:U,A120,'Juniper Leaf'!X:X)</f>
        <v>1</v>
      </c>
      <c r="S120" s="95">
        <f>MAX($B120:Q120)</f>
        <v>0</v>
      </c>
      <c r="T120" s="94">
        <f t="shared" si="1"/>
        <v>48</v>
      </c>
      <c r="U120" s="95">
        <f>INDEX('Juniper Leaf'!S:S,MATCH(A120,'Juniper Leaf'!A:A,0))</f>
        <v>0</v>
      </c>
    </row>
    <row r="121" spans="1:21" x14ac:dyDescent="0.25">
      <c r="A121" s="94" t="s">
        <v>441</v>
      </c>
      <c r="B121" s="95">
        <f>_xlfn.MAXIFS('E9-2'!AC:AC,'E9-2'!AB:AB,$A121)</f>
        <v>0</v>
      </c>
      <c r="C121" s="95">
        <f>_xlfn.MAXIFS('E9-2'!AD:AD,'E9-2'!AB:AB,$A121)</f>
        <v>0</v>
      </c>
      <c r="D121" s="95">
        <f>MAX($B121:C121)</f>
        <v>0</v>
      </c>
      <c r="E121" s="95">
        <f>_xlfn.MAXIFS('E3-2'!M:M,'E3-2'!L:L,$A121)</f>
        <v>0</v>
      </c>
      <c r="F121" s="95">
        <f>_xlfn.MAXIFS('E5'!Q:Q,'E5'!P:P,$A121)</f>
        <v>0</v>
      </c>
      <c r="G121" s="95">
        <f>_xlfn.MAXIFS('E5'!R:R,'E5'!P:P,$A121)</f>
        <v>0</v>
      </c>
      <c r="H121" s="95">
        <f>MAX($B121:G121)</f>
        <v>0</v>
      </c>
      <c r="I121" s="95">
        <f>_xlfn.MAXIFS(ONT!P:P,ONT!O:O,$A121)</f>
        <v>0</v>
      </c>
      <c r="J121" s="95">
        <f>_xlfn.MAXIFS(ONT!Q:Q,ONT!O:O,$A121)</f>
        <v>0</v>
      </c>
      <c r="K121" s="95">
        <f>MAX($B121:J121)</f>
        <v>0</v>
      </c>
      <c r="L121" s="95">
        <f>_xlfn.MAXIFS('E7-2'!R:R,'E7-2'!Q:Q,$A121)</f>
        <v>0</v>
      </c>
      <c r="M121" s="95">
        <f>_xlfn.MAXIFS('E7-2'!S:S,'E7-2'!Q:Q,$A121)</f>
        <v>0</v>
      </c>
      <c r="N121" s="95">
        <f>MAX($B121:M121)</f>
        <v>0</v>
      </c>
      <c r="O121" s="95">
        <f>_xlfn.MAXIFS('Traffic Gen - Routers - Others'!N:N,'Traffic Gen - Routers - Others'!M:M,$A121)</f>
        <v>0</v>
      </c>
      <c r="P121" s="95">
        <f>_xlfn.MAXIFS('Traffic Gen - Routers - Others'!O:O,'Traffic Gen - Routers - Others'!M:M,$A121)</f>
        <v>0</v>
      </c>
      <c r="Q121" s="95">
        <f>MAX($B121:P121)</f>
        <v>0</v>
      </c>
      <c r="R121" s="95">
        <f>SUMIF('Juniper Leaf'!U:U,A121,'Juniper Leaf'!X:X)</f>
        <v>0</v>
      </c>
      <c r="S121" s="95">
        <f>MAX($B121:Q121)</f>
        <v>0</v>
      </c>
      <c r="T121" s="94">
        <f t="shared" si="1"/>
        <v>0</v>
      </c>
      <c r="U121" s="95">
        <f>INDEX('Juniper Leaf'!S:S,MATCH(A121,'Juniper Leaf'!A:A,0))</f>
        <v>0</v>
      </c>
    </row>
    <row r="122" spans="1:21" x14ac:dyDescent="0.25">
      <c r="A122" s="94" t="s">
        <v>442</v>
      </c>
      <c r="B122" s="95">
        <f>_xlfn.MAXIFS('E9-2'!AC:AC,'E9-2'!AB:AB,$A122)</f>
        <v>0</v>
      </c>
      <c r="C122" s="95">
        <f>_xlfn.MAXIFS('E9-2'!AD:AD,'E9-2'!AB:AB,$A122)</f>
        <v>0</v>
      </c>
      <c r="D122" s="95">
        <f>MAX($B122:C122)</f>
        <v>0</v>
      </c>
      <c r="E122" s="95">
        <f>_xlfn.MAXIFS('E3-2'!M:M,'E3-2'!L:L,$A122)</f>
        <v>0</v>
      </c>
      <c r="F122" s="95">
        <f>_xlfn.MAXIFS('E5'!Q:Q,'E5'!P:P,$A122)</f>
        <v>0</v>
      </c>
      <c r="G122" s="95">
        <f>_xlfn.MAXIFS('E5'!R:R,'E5'!P:P,$A122)</f>
        <v>0</v>
      </c>
      <c r="H122" s="95">
        <f>MAX($B122:G122)</f>
        <v>0</v>
      </c>
      <c r="I122" s="95">
        <f>_xlfn.MAXIFS(ONT!P:P,ONT!O:O,$A122)</f>
        <v>0</v>
      </c>
      <c r="J122" s="95">
        <f>_xlfn.MAXIFS(ONT!Q:Q,ONT!O:O,$A122)</f>
        <v>0</v>
      </c>
      <c r="K122" s="95">
        <f>MAX($B122:J122)</f>
        <v>0</v>
      </c>
      <c r="L122" s="95">
        <f>_xlfn.MAXIFS('E7-2'!R:R,'E7-2'!Q:Q,$A122)</f>
        <v>0</v>
      </c>
      <c r="M122" s="95">
        <f>_xlfn.MAXIFS('E7-2'!S:S,'E7-2'!Q:Q,$A122)</f>
        <v>0</v>
      </c>
      <c r="N122" s="95">
        <f>MAX($B122:M122)</f>
        <v>0</v>
      </c>
      <c r="O122" s="95">
        <f>_xlfn.MAXIFS('Traffic Gen - Routers - Others'!N:N,'Traffic Gen - Routers - Others'!M:M,$A122)</f>
        <v>0</v>
      </c>
      <c r="P122" s="95">
        <f>_xlfn.MAXIFS('Traffic Gen - Routers - Others'!O:O,'Traffic Gen - Routers - Others'!M:M,$A122)</f>
        <v>0</v>
      </c>
      <c r="Q122" s="95">
        <f>MAX($B122:P122)</f>
        <v>0</v>
      </c>
      <c r="R122" s="95">
        <f>SUMIF('Juniper Leaf'!U:U,A122,'Juniper Leaf'!X:X)</f>
        <v>1</v>
      </c>
      <c r="S122" s="95">
        <f>MAX($B122:Q122)</f>
        <v>0</v>
      </c>
      <c r="T122" s="94">
        <f t="shared" si="1"/>
        <v>48</v>
      </c>
      <c r="U122" s="95">
        <f>INDEX('Juniper Leaf'!S:S,MATCH(A122,'Juniper Leaf'!A:A,0))</f>
        <v>0</v>
      </c>
    </row>
    <row r="123" spans="1:21" x14ac:dyDescent="0.25">
      <c r="A123" s="94" t="s">
        <v>443</v>
      </c>
      <c r="B123" s="95">
        <f>_xlfn.MAXIFS('E9-2'!AC:AC,'E9-2'!AB:AB,$A123)</f>
        <v>0</v>
      </c>
      <c r="C123" s="95">
        <f>_xlfn.MAXIFS('E9-2'!AD:AD,'E9-2'!AB:AB,$A123)</f>
        <v>0</v>
      </c>
      <c r="D123" s="95">
        <f>MAX($B123:C123)</f>
        <v>0</v>
      </c>
      <c r="E123" s="95">
        <f>_xlfn.MAXIFS('E3-2'!M:M,'E3-2'!L:L,$A123)</f>
        <v>0</v>
      </c>
      <c r="F123" s="95">
        <f>_xlfn.MAXIFS('E5'!Q:Q,'E5'!P:P,$A123)</f>
        <v>0</v>
      </c>
      <c r="G123" s="95">
        <f>_xlfn.MAXIFS('E5'!R:R,'E5'!P:P,$A123)</f>
        <v>0</v>
      </c>
      <c r="H123" s="95">
        <f>MAX($B123:G123)</f>
        <v>0</v>
      </c>
      <c r="I123" s="95">
        <f>_xlfn.MAXIFS(ONT!P:P,ONT!O:O,$A123)</f>
        <v>0</v>
      </c>
      <c r="J123" s="95">
        <f>_xlfn.MAXIFS(ONT!Q:Q,ONT!O:O,$A123)</f>
        <v>0</v>
      </c>
      <c r="K123" s="95">
        <f>MAX($B123:J123)</f>
        <v>0</v>
      </c>
      <c r="L123" s="95">
        <f>_xlfn.MAXIFS('E7-2'!R:R,'E7-2'!Q:Q,$A123)</f>
        <v>0</v>
      </c>
      <c r="M123" s="95">
        <f>_xlfn.MAXIFS('E7-2'!S:S,'E7-2'!Q:Q,$A123)</f>
        <v>0</v>
      </c>
      <c r="N123" s="95">
        <f>MAX($B123:M123)</f>
        <v>0</v>
      </c>
      <c r="O123" s="95">
        <f>_xlfn.MAXIFS('Traffic Gen - Routers - Others'!N:N,'Traffic Gen - Routers - Others'!M:M,$A123)</f>
        <v>0</v>
      </c>
      <c r="P123" s="95">
        <f>_xlfn.MAXIFS('Traffic Gen - Routers - Others'!O:O,'Traffic Gen - Routers - Others'!M:M,$A123)</f>
        <v>0</v>
      </c>
      <c r="Q123" s="95">
        <f>MAX($B123:P123)</f>
        <v>0</v>
      </c>
      <c r="R123" s="95">
        <f>SUMIF('Juniper Leaf'!U:U,A123,'Juniper Leaf'!X:X)</f>
        <v>0</v>
      </c>
      <c r="S123" s="95">
        <f>MAX($B123:Q123)</f>
        <v>0</v>
      </c>
      <c r="T123" s="94">
        <f t="shared" si="1"/>
        <v>0</v>
      </c>
      <c r="U123" s="95">
        <f>INDEX('Juniper Leaf'!S:S,MATCH(A123,'Juniper Leaf'!A:A,0))</f>
        <v>0</v>
      </c>
    </row>
    <row r="124" spans="1:21" x14ac:dyDescent="0.25">
      <c r="A124" s="94" t="s">
        <v>444</v>
      </c>
      <c r="B124" s="95">
        <f>_xlfn.MAXIFS('E9-2'!AC:AC,'E9-2'!AB:AB,$A124)</f>
        <v>0</v>
      </c>
      <c r="C124" s="95">
        <f>_xlfn.MAXIFS('E9-2'!AD:AD,'E9-2'!AB:AB,$A124)</f>
        <v>0</v>
      </c>
      <c r="D124" s="95">
        <f>MAX($B124:C124)</f>
        <v>0</v>
      </c>
      <c r="E124" s="95">
        <f>_xlfn.MAXIFS('E3-2'!M:M,'E3-2'!L:L,$A124)</f>
        <v>0</v>
      </c>
      <c r="F124" s="95">
        <f>_xlfn.MAXIFS('E5'!Q:Q,'E5'!P:P,$A124)</f>
        <v>0</v>
      </c>
      <c r="G124" s="95">
        <f>_xlfn.MAXIFS('E5'!R:R,'E5'!P:P,$A124)</f>
        <v>0</v>
      </c>
      <c r="H124" s="95">
        <f>MAX($B124:G124)</f>
        <v>0</v>
      </c>
      <c r="I124" s="95">
        <f>_xlfn.MAXIFS(ONT!P:P,ONT!O:O,$A124)</f>
        <v>0</v>
      </c>
      <c r="J124" s="95">
        <f>_xlfn.MAXIFS(ONT!Q:Q,ONT!O:O,$A124)</f>
        <v>0</v>
      </c>
      <c r="K124" s="95">
        <f>MAX($B124:J124)</f>
        <v>0</v>
      </c>
      <c r="L124" s="95">
        <f>_xlfn.MAXIFS('E7-2'!R:R,'E7-2'!Q:Q,$A124)</f>
        <v>0</v>
      </c>
      <c r="M124" s="95">
        <f>_xlfn.MAXIFS('E7-2'!S:S,'E7-2'!Q:Q,$A124)</f>
        <v>0</v>
      </c>
      <c r="N124" s="95">
        <f>MAX($B124:M124)</f>
        <v>0</v>
      </c>
      <c r="O124" s="95">
        <f>_xlfn.MAXIFS('Traffic Gen - Routers - Others'!N:N,'Traffic Gen - Routers - Others'!M:M,$A124)</f>
        <v>0</v>
      </c>
      <c r="P124" s="95">
        <f>_xlfn.MAXIFS('Traffic Gen - Routers - Others'!O:O,'Traffic Gen - Routers - Others'!M:M,$A124)</f>
        <v>0</v>
      </c>
      <c r="Q124" s="95">
        <f>MAX($B124:P124)</f>
        <v>0</v>
      </c>
      <c r="R124" s="95">
        <f>SUMIF('Juniper Leaf'!U:U,A124,'Juniper Leaf'!X:X)</f>
        <v>0</v>
      </c>
      <c r="S124" s="95">
        <f>MAX($B124:Q124)</f>
        <v>0</v>
      </c>
      <c r="T124" s="94">
        <f t="shared" si="1"/>
        <v>0</v>
      </c>
      <c r="U124" s="95">
        <f>INDEX('Juniper Leaf'!S:S,MATCH(A124,'Juniper Leaf'!A:A,0))</f>
        <v>0</v>
      </c>
    </row>
    <row r="125" spans="1:21" x14ac:dyDescent="0.25">
      <c r="A125" s="94" t="s">
        <v>445</v>
      </c>
      <c r="B125" s="95">
        <f>_xlfn.MAXIFS('E9-2'!AC:AC,'E9-2'!AB:AB,$A125)</f>
        <v>0</v>
      </c>
      <c r="C125" s="95">
        <f>_xlfn.MAXIFS('E9-2'!AD:AD,'E9-2'!AB:AB,$A125)</f>
        <v>0</v>
      </c>
      <c r="D125" s="95">
        <f>MAX($B125:C125)</f>
        <v>0</v>
      </c>
      <c r="E125" s="95">
        <f>_xlfn.MAXIFS('E3-2'!M:M,'E3-2'!L:L,$A125)</f>
        <v>0</v>
      </c>
      <c r="F125" s="95">
        <f>_xlfn.MAXIFS('E5'!Q:Q,'E5'!P:P,$A125)</f>
        <v>0</v>
      </c>
      <c r="G125" s="95">
        <f>_xlfn.MAXIFS('E5'!R:R,'E5'!P:P,$A125)</f>
        <v>0</v>
      </c>
      <c r="H125" s="95">
        <f>MAX($B125:G125)</f>
        <v>0</v>
      </c>
      <c r="I125" s="95">
        <f>_xlfn.MAXIFS(ONT!P:P,ONT!O:O,$A125)</f>
        <v>0</v>
      </c>
      <c r="J125" s="95">
        <f>_xlfn.MAXIFS(ONT!Q:Q,ONT!O:O,$A125)</f>
        <v>0</v>
      </c>
      <c r="K125" s="95">
        <f>MAX($B125:J125)</f>
        <v>0</v>
      </c>
      <c r="L125" s="95">
        <f>_xlfn.MAXIFS('E7-2'!R:R,'E7-2'!Q:Q,$A125)</f>
        <v>0</v>
      </c>
      <c r="M125" s="95">
        <f>_xlfn.MAXIFS('E7-2'!S:S,'E7-2'!Q:Q,$A125)</f>
        <v>0</v>
      </c>
      <c r="N125" s="95">
        <f>MAX($B125:M125)</f>
        <v>0</v>
      </c>
      <c r="O125" s="95">
        <f>_xlfn.MAXIFS('Traffic Gen - Routers - Others'!N:N,'Traffic Gen - Routers - Others'!M:M,$A125)</f>
        <v>0</v>
      </c>
      <c r="P125" s="95">
        <f>_xlfn.MAXIFS('Traffic Gen - Routers - Others'!O:O,'Traffic Gen - Routers - Others'!M:M,$A125)</f>
        <v>0</v>
      </c>
      <c r="Q125" s="95">
        <f>MAX($B125:P125)</f>
        <v>0</v>
      </c>
      <c r="R125" s="95">
        <f>SUMIF('Juniper Leaf'!U:U,A125,'Juniper Leaf'!X:X)</f>
        <v>1</v>
      </c>
      <c r="S125" s="95">
        <f>MAX($B125:Q125)</f>
        <v>0</v>
      </c>
      <c r="T125" s="94">
        <f t="shared" si="1"/>
        <v>48</v>
      </c>
      <c r="U125" s="95">
        <f>INDEX('Juniper Leaf'!S:S,MATCH(A125,'Juniper Leaf'!A:A,0))</f>
        <v>0</v>
      </c>
    </row>
    <row r="126" spans="1:21" x14ac:dyDescent="0.25">
      <c r="A126" s="94" t="s">
        <v>446</v>
      </c>
      <c r="B126" s="95">
        <f>_xlfn.MAXIFS('E9-2'!AC:AC,'E9-2'!AB:AB,$A126)</f>
        <v>0</v>
      </c>
      <c r="C126" s="95">
        <f>_xlfn.MAXIFS('E9-2'!AD:AD,'E9-2'!AB:AB,$A126)</f>
        <v>0</v>
      </c>
      <c r="D126" s="95">
        <f>MAX($B126:C126)</f>
        <v>0</v>
      </c>
      <c r="E126" s="95">
        <f>_xlfn.MAXIFS('E3-2'!M:M,'E3-2'!L:L,$A126)</f>
        <v>0</v>
      </c>
      <c r="F126" s="95">
        <f>_xlfn.MAXIFS('E5'!Q:Q,'E5'!P:P,$A126)</f>
        <v>0</v>
      </c>
      <c r="G126" s="95">
        <f>_xlfn.MAXIFS('E5'!R:R,'E5'!P:P,$A126)</f>
        <v>0</v>
      </c>
      <c r="H126" s="95">
        <f>MAX($B126:G126)</f>
        <v>0</v>
      </c>
      <c r="I126" s="95">
        <f>_xlfn.MAXIFS(ONT!P:P,ONT!O:O,$A126)</f>
        <v>0</v>
      </c>
      <c r="J126" s="95">
        <f>_xlfn.MAXIFS(ONT!Q:Q,ONT!O:O,$A126)</f>
        <v>0</v>
      </c>
      <c r="K126" s="95">
        <f>MAX($B126:J126)</f>
        <v>0</v>
      </c>
      <c r="L126" s="95">
        <f>_xlfn.MAXIFS('E7-2'!R:R,'E7-2'!Q:Q,$A126)</f>
        <v>0</v>
      </c>
      <c r="M126" s="95">
        <f>_xlfn.MAXIFS('E7-2'!S:S,'E7-2'!Q:Q,$A126)</f>
        <v>0</v>
      </c>
      <c r="N126" s="95">
        <f>MAX($B126:M126)</f>
        <v>0</v>
      </c>
      <c r="O126" s="95">
        <f>_xlfn.MAXIFS('Traffic Gen - Routers - Others'!N:N,'Traffic Gen - Routers - Others'!M:M,$A126)</f>
        <v>0</v>
      </c>
      <c r="P126" s="95">
        <f>_xlfn.MAXIFS('Traffic Gen - Routers - Others'!O:O,'Traffic Gen - Routers - Others'!M:M,$A126)</f>
        <v>0</v>
      </c>
      <c r="Q126" s="95">
        <f>MAX($B126:P126)</f>
        <v>0</v>
      </c>
      <c r="R126" s="95">
        <f>SUMIF('Juniper Leaf'!U:U,A126,'Juniper Leaf'!X:X)</f>
        <v>0</v>
      </c>
      <c r="S126" s="95">
        <f>MAX($B126:Q126)</f>
        <v>0</v>
      </c>
      <c r="T126" s="94">
        <f t="shared" si="1"/>
        <v>0</v>
      </c>
      <c r="U126" s="95">
        <f>INDEX('Juniper Leaf'!S:S,MATCH(A126,'Juniper Leaf'!A:A,0))</f>
        <v>0</v>
      </c>
    </row>
    <row r="127" spans="1:21" x14ac:dyDescent="0.25">
      <c r="A127" s="94" t="s">
        <v>447</v>
      </c>
      <c r="B127" s="95">
        <f>_xlfn.MAXIFS('E9-2'!AC:AC,'E9-2'!AB:AB,$A127)</f>
        <v>0</v>
      </c>
      <c r="C127" s="95">
        <f>_xlfn.MAXIFS('E9-2'!AD:AD,'E9-2'!AB:AB,$A127)</f>
        <v>0</v>
      </c>
      <c r="D127" s="95">
        <f>MAX($B127:C127)</f>
        <v>0</v>
      </c>
      <c r="E127" s="95">
        <f>_xlfn.MAXIFS('E3-2'!M:M,'E3-2'!L:L,$A127)</f>
        <v>0</v>
      </c>
      <c r="F127" s="95">
        <f>_xlfn.MAXIFS('E5'!Q:Q,'E5'!P:P,$A127)</f>
        <v>0</v>
      </c>
      <c r="G127" s="95">
        <f>_xlfn.MAXIFS('E5'!R:R,'E5'!P:P,$A127)</f>
        <v>0</v>
      </c>
      <c r="H127" s="95">
        <f>MAX($B127:G127)</f>
        <v>0</v>
      </c>
      <c r="I127" s="95">
        <f>_xlfn.MAXIFS(ONT!P:P,ONT!O:O,$A127)</f>
        <v>0</v>
      </c>
      <c r="J127" s="95">
        <f>_xlfn.MAXIFS(ONT!Q:Q,ONT!O:O,$A127)</f>
        <v>0</v>
      </c>
      <c r="K127" s="95">
        <f>MAX($B127:J127)</f>
        <v>0</v>
      </c>
      <c r="L127" s="95">
        <f>_xlfn.MAXIFS('E7-2'!R:R,'E7-2'!Q:Q,$A127)</f>
        <v>0</v>
      </c>
      <c r="M127" s="95">
        <f>_xlfn.MAXIFS('E7-2'!S:S,'E7-2'!Q:Q,$A127)</f>
        <v>0</v>
      </c>
      <c r="N127" s="95">
        <f>MAX($B127:M127)</f>
        <v>0</v>
      </c>
      <c r="O127" s="95">
        <f>_xlfn.MAXIFS('Traffic Gen - Routers - Others'!N:N,'Traffic Gen - Routers - Others'!M:M,$A127)</f>
        <v>0</v>
      </c>
      <c r="P127" s="95">
        <f>_xlfn.MAXIFS('Traffic Gen - Routers - Others'!O:O,'Traffic Gen - Routers - Others'!M:M,$A127)</f>
        <v>0</v>
      </c>
      <c r="Q127" s="95">
        <f>MAX($B127:P127)</f>
        <v>0</v>
      </c>
      <c r="R127" s="95">
        <f>SUMIF('Juniper Leaf'!U:U,A127,'Juniper Leaf'!X:X)</f>
        <v>0</v>
      </c>
      <c r="S127" s="95">
        <f>MAX($B127:Q127)</f>
        <v>0</v>
      </c>
      <c r="T127" s="94">
        <f t="shared" si="1"/>
        <v>0</v>
      </c>
      <c r="U127" s="95">
        <f>INDEX('Juniper Leaf'!S:S,MATCH(A127,'Juniper Leaf'!A:A,0))</f>
        <v>0</v>
      </c>
    </row>
    <row r="128" spans="1:21" x14ac:dyDescent="0.25">
      <c r="A128" s="94" t="s">
        <v>448</v>
      </c>
      <c r="B128" s="95">
        <f>_xlfn.MAXIFS('E9-2'!AC:AC,'E9-2'!AB:AB,$A128)</f>
        <v>0</v>
      </c>
      <c r="C128" s="95">
        <f>_xlfn.MAXIFS('E9-2'!AD:AD,'E9-2'!AB:AB,$A128)</f>
        <v>0</v>
      </c>
      <c r="D128" s="95">
        <f>MAX($B128:C128)</f>
        <v>0</v>
      </c>
      <c r="E128" s="95">
        <f>_xlfn.MAXIFS('E3-2'!M:M,'E3-2'!L:L,$A128)</f>
        <v>0</v>
      </c>
      <c r="F128" s="95">
        <f>_xlfn.MAXIFS('E5'!Q:Q,'E5'!P:P,$A128)</f>
        <v>0</v>
      </c>
      <c r="G128" s="95">
        <f>_xlfn.MAXIFS('E5'!R:R,'E5'!P:P,$A128)</f>
        <v>0</v>
      </c>
      <c r="H128" s="95">
        <f>MAX($B128:G128)</f>
        <v>0</v>
      </c>
      <c r="I128" s="95">
        <f>_xlfn.MAXIFS(ONT!P:P,ONT!O:O,$A128)</f>
        <v>0</v>
      </c>
      <c r="J128" s="95">
        <f>_xlfn.MAXIFS(ONT!Q:Q,ONT!O:O,$A128)</f>
        <v>0</v>
      </c>
      <c r="K128" s="95">
        <f>MAX($B128:J128)</f>
        <v>0</v>
      </c>
      <c r="L128" s="95">
        <f>_xlfn.MAXIFS('E7-2'!R:R,'E7-2'!Q:Q,$A128)</f>
        <v>0</v>
      </c>
      <c r="M128" s="95">
        <f>_xlfn.MAXIFS('E7-2'!S:S,'E7-2'!Q:Q,$A128)</f>
        <v>0</v>
      </c>
      <c r="N128" s="95">
        <f>MAX($B128:M128)</f>
        <v>0</v>
      </c>
      <c r="O128" s="95">
        <f>_xlfn.MAXIFS('Traffic Gen - Routers - Others'!N:N,'Traffic Gen - Routers - Others'!M:M,$A128)</f>
        <v>0</v>
      </c>
      <c r="P128" s="95">
        <f>_xlfn.MAXIFS('Traffic Gen - Routers - Others'!O:O,'Traffic Gen - Routers - Others'!M:M,$A128)</f>
        <v>0</v>
      </c>
      <c r="Q128" s="95">
        <f>MAX($B128:P128)</f>
        <v>0</v>
      </c>
      <c r="R128" s="95">
        <f>SUMIF('Juniper Leaf'!U:U,A128,'Juniper Leaf'!X:X)</f>
        <v>1</v>
      </c>
      <c r="S128" s="95">
        <f>MAX($B128:Q128)</f>
        <v>0</v>
      </c>
      <c r="T128" s="94">
        <f t="shared" si="1"/>
        <v>48</v>
      </c>
      <c r="U128" s="95">
        <f>INDEX('Juniper Leaf'!S:S,MATCH(A128,'Juniper Leaf'!A:A,0))</f>
        <v>0</v>
      </c>
    </row>
    <row r="129" spans="1:21" x14ac:dyDescent="0.25">
      <c r="A129" s="94" t="s">
        <v>449</v>
      </c>
      <c r="B129" s="95">
        <f>_xlfn.MAXIFS('E9-2'!AC:AC,'E9-2'!AB:AB,$A129)</f>
        <v>0</v>
      </c>
      <c r="C129" s="95">
        <f>_xlfn.MAXIFS('E9-2'!AD:AD,'E9-2'!AB:AB,$A129)</f>
        <v>0</v>
      </c>
      <c r="D129" s="95">
        <f>MAX($B129:C129)</f>
        <v>0</v>
      </c>
      <c r="E129" s="95">
        <f>_xlfn.MAXIFS('E3-2'!M:M,'E3-2'!L:L,$A129)</f>
        <v>0</v>
      </c>
      <c r="F129" s="95">
        <f>_xlfn.MAXIFS('E5'!Q:Q,'E5'!P:P,$A129)</f>
        <v>0</v>
      </c>
      <c r="G129" s="95">
        <f>_xlfn.MAXIFS('E5'!R:R,'E5'!P:P,$A129)</f>
        <v>0</v>
      </c>
      <c r="H129" s="95">
        <f>MAX($B129:G129)</f>
        <v>0</v>
      </c>
      <c r="I129" s="95">
        <f>_xlfn.MAXIFS(ONT!P:P,ONT!O:O,$A129)</f>
        <v>0</v>
      </c>
      <c r="J129" s="95">
        <f>_xlfn.MAXIFS(ONT!Q:Q,ONT!O:O,$A129)</f>
        <v>0</v>
      </c>
      <c r="K129" s="95">
        <f>MAX($B129:J129)</f>
        <v>0</v>
      </c>
      <c r="L129" s="95">
        <f>_xlfn.MAXIFS('E7-2'!R:R,'E7-2'!Q:Q,$A129)</f>
        <v>0</v>
      </c>
      <c r="M129" s="95">
        <f>_xlfn.MAXIFS('E7-2'!S:S,'E7-2'!Q:Q,$A129)</f>
        <v>0</v>
      </c>
      <c r="N129" s="95">
        <f>MAX($B129:M129)</f>
        <v>0</v>
      </c>
      <c r="O129" s="95">
        <f>_xlfn.MAXIFS('Traffic Gen - Routers - Others'!N:N,'Traffic Gen - Routers - Others'!M:M,$A129)</f>
        <v>0</v>
      </c>
      <c r="P129" s="95">
        <f>_xlfn.MAXIFS('Traffic Gen - Routers - Others'!O:O,'Traffic Gen - Routers - Others'!M:M,$A129)</f>
        <v>0</v>
      </c>
      <c r="Q129" s="95">
        <f>MAX($B129:P129)</f>
        <v>0</v>
      </c>
      <c r="R129" s="95">
        <f>SUMIF('Juniper Leaf'!U:U,A129,'Juniper Leaf'!X:X)</f>
        <v>0</v>
      </c>
      <c r="S129" s="95">
        <f>MAX($B129:Q129)</f>
        <v>0</v>
      </c>
      <c r="T129" s="94">
        <f t="shared" si="1"/>
        <v>0</v>
      </c>
      <c r="U129" s="95">
        <f>INDEX('Juniper Leaf'!S:S,MATCH(A129,'Juniper Leaf'!A:A,0))</f>
        <v>0</v>
      </c>
    </row>
    <row r="130" spans="1:21" x14ac:dyDescent="0.25">
      <c r="A130" s="94" t="s">
        <v>450</v>
      </c>
      <c r="B130" s="95">
        <f>_xlfn.MAXIFS('E9-2'!AC:AC,'E9-2'!AB:AB,$A130)</f>
        <v>0</v>
      </c>
      <c r="C130" s="95">
        <f>_xlfn.MAXIFS('E9-2'!AD:AD,'E9-2'!AB:AB,$A130)</f>
        <v>0</v>
      </c>
      <c r="D130" s="95">
        <f>MAX($B130:C130)</f>
        <v>0</v>
      </c>
      <c r="E130" s="95">
        <f>_xlfn.MAXIFS('E3-2'!M:M,'E3-2'!L:L,$A130)</f>
        <v>0</v>
      </c>
      <c r="F130" s="95">
        <f>_xlfn.MAXIFS('E5'!Q:Q,'E5'!P:P,$A130)</f>
        <v>0</v>
      </c>
      <c r="G130" s="95">
        <f>_xlfn.MAXIFS('E5'!R:R,'E5'!P:P,$A130)</f>
        <v>0</v>
      </c>
      <c r="H130" s="95">
        <f>MAX($B130:G130)</f>
        <v>0</v>
      </c>
      <c r="I130" s="95">
        <f>_xlfn.MAXIFS(ONT!P:P,ONT!O:O,$A130)</f>
        <v>0</v>
      </c>
      <c r="J130" s="95">
        <f>_xlfn.MAXIFS(ONT!Q:Q,ONT!O:O,$A130)</f>
        <v>0</v>
      </c>
      <c r="K130" s="95">
        <f>MAX($B130:J130)</f>
        <v>0</v>
      </c>
      <c r="L130" s="95">
        <f>_xlfn.MAXIFS('E7-2'!R:R,'E7-2'!Q:Q,$A130)</f>
        <v>0</v>
      </c>
      <c r="M130" s="95">
        <f>_xlfn.MAXIFS('E7-2'!S:S,'E7-2'!Q:Q,$A130)</f>
        <v>0</v>
      </c>
      <c r="N130" s="95">
        <f>MAX($B130:M130)</f>
        <v>0</v>
      </c>
      <c r="O130" s="95">
        <f>_xlfn.MAXIFS('Traffic Gen - Routers - Others'!N:N,'Traffic Gen - Routers - Others'!M:M,$A130)</f>
        <v>0</v>
      </c>
      <c r="P130" s="95">
        <f>_xlfn.MAXIFS('Traffic Gen - Routers - Others'!O:O,'Traffic Gen - Routers - Others'!M:M,$A130)</f>
        <v>0</v>
      </c>
      <c r="Q130" s="95">
        <f>MAX($B130:P130)</f>
        <v>0</v>
      </c>
      <c r="R130" s="95">
        <f>SUMIF('Juniper Leaf'!U:U,A130,'Juniper Leaf'!X:X)</f>
        <v>0</v>
      </c>
      <c r="S130" s="95">
        <f>MAX($B130:Q130)</f>
        <v>0</v>
      </c>
      <c r="T130" s="94">
        <f t="shared" si="1"/>
        <v>0</v>
      </c>
      <c r="U130" s="95">
        <f>INDEX('Juniper Leaf'!S:S,MATCH(A130,'Juniper Leaf'!A:A,0))</f>
        <v>0</v>
      </c>
    </row>
    <row r="131" spans="1:21" x14ac:dyDescent="0.25">
      <c r="A131" s="94" t="s">
        <v>451</v>
      </c>
      <c r="B131" s="95">
        <f>_xlfn.MAXIFS('E9-2'!AC:AC,'E9-2'!AB:AB,$A131)</f>
        <v>0</v>
      </c>
      <c r="C131" s="95">
        <f>_xlfn.MAXIFS('E9-2'!AD:AD,'E9-2'!AB:AB,$A131)</f>
        <v>0</v>
      </c>
      <c r="D131" s="95">
        <f>MAX($B131:C131)</f>
        <v>0</v>
      </c>
      <c r="E131" s="95">
        <f>_xlfn.MAXIFS('E3-2'!M:M,'E3-2'!L:L,$A131)</f>
        <v>0</v>
      </c>
      <c r="F131" s="95">
        <f>_xlfn.MAXIFS('E5'!Q:Q,'E5'!P:P,$A131)</f>
        <v>0</v>
      </c>
      <c r="G131" s="95">
        <f>_xlfn.MAXIFS('E5'!R:R,'E5'!P:P,$A131)</f>
        <v>0</v>
      </c>
      <c r="H131" s="95">
        <f>MAX($B131:G131)</f>
        <v>0</v>
      </c>
      <c r="I131" s="95">
        <f>_xlfn.MAXIFS(ONT!P:P,ONT!O:O,$A131)</f>
        <v>0</v>
      </c>
      <c r="J131" s="95">
        <f>_xlfn.MAXIFS(ONT!Q:Q,ONT!O:O,$A131)</f>
        <v>0</v>
      </c>
      <c r="K131" s="95">
        <f>MAX($B131:J131)</f>
        <v>0</v>
      </c>
      <c r="L131" s="95">
        <f>_xlfn.MAXIFS('E7-2'!R:R,'E7-2'!Q:Q,$A131)</f>
        <v>0</v>
      </c>
      <c r="M131" s="95">
        <f>_xlfn.MAXIFS('E7-2'!S:S,'E7-2'!Q:Q,$A131)</f>
        <v>0</v>
      </c>
      <c r="N131" s="95">
        <f>MAX($B131:M131)</f>
        <v>0</v>
      </c>
      <c r="O131" s="95">
        <f>_xlfn.MAXIFS('Traffic Gen - Routers - Others'!N:N,'Traffic Gen - Routers - Others'!M:M,$A131)</f>
        <v>0</v>
      </c>
      <c r="P131" s="95">
        <f>_xlfn.MAXIFS('Traffic Gen - Routers - Others'!O:O,'Traffic Gen - Routers - Others'!M:M,$A131)</f>
        <v>0</v>
      </c>
      <c r="Q131" s="95">
        <f>MAX($B131:P131)</f>
        <v>0</v>
      </c>
      <c r="R131" s="95">
        <f>SUMIF('Juniper Leaf'!U:U,A131,'Juniper Leaf'!X:X)</f>
        <v>1</v>
      </c>
      <c r="S131" s="95">
        <f>MAX($B131:Q131)</f>
        <v>0</v>
      </c>
      <c r="T131" s="94">
        <f t="shared" ref="T131:T194" si="2">R131*48</f>
        <v>48</v>
      </c>
      <c r="U131" s="95">
        <f>INDEX('Juniper Leaf'!S:S,MATCH(A131,'Juniper Leaf'!A:A,0))</f>
        <v>0</v>
      </c>
    </row>
    <row r="132" spans="1:21" x14ac:dyDescent="0.25">
      <c r="A132" s="94" t="s">
        <v>452</v>
      </c>
      <c r="B132" s="95">
        <f>_xlfn.MAXIFS('E9-2'!AC:AC,'E9-2'!AB:AB,$A132)</f>
        <v>0</v>
      </c>
      <c r="C132" s="95">
        <f>_xlfn.MAXIFS('E9-2'!AD:AD,'E9-2'!AB:AB,$A132)</f>
        <v>0</v>
      </c>
      <c r="D132" s="95">
        <f>MAX($B132:C132)</f>
        <v>0</v>
      </c>
      <c r="E132" s="95">
        <f>_xlfn.MAXIFS('E3-2'!M:M,'E3-2'!L:L,$A132)</f>
        <v>0</v>
      </c>
      <c r="F132" s="95">
        <f>_xlfn.MAXIFS('E5'!Q:Q,'E5'!P:P,$A132)</f>
        <v>0</v>
      </c>
      <c r="G132" s="95">
        <f>_xlfn.MAXIFS('E5'!R:R,'E5'!P:P,$A132)</f>
        <v>0</v>
      </c>
      <c r="H132" s="95">
        <f>MAX($B132:G132)</f>
        <v>0</v>
      </c>
      <c r="I132" s="95">
        <f>_xlfn.MAXIFS(ONT!P:P,ONT!O:O,$A132)</f>
        <v>0</v>
      </c>
      <c r="J132" s="95">
        <f>_xlfn.MAXIFS(ONT!Q:Q,ONT!O:O,$A132)</f>
        <v>0</v>
      </c>
      <c r="K132" s="95">
        <f>MAX($B132:J132)</f>
        <v>0</v>
      </c>
      <c r="L132" s="95">
        <f>_xlfn.MAXIFS('E7-2'!R:R,'E7-2'!Q:Q,$A132)</f>
        <v>0</v>
      </c>
      <c r="M132" s="95">
        <f>_xlfn.MAXIFS('E7-2'!S:S,'E7-2'!Q:Q,$A132)</f>
        <v>0</v>
      </c>
      <c r="N132" s="95">
        <f>MAX($B132:M132)</f>
        <v>0</v>
      </c>
      <c r="O132" s="95">
        <f>_xlfn.MAXIFS('Traffic Gen - Routers - Others'!N:N,'Traffic Gen - Routers - Others'!M:M,$A132)</f>
        <v>0</v>
      </c>
      <c r="P132" s="95">
        <f>_xlfn.MAXIFS('Traffic Gen - Routers - Others'!O:O,'Traffic Gen - Routers - Others'!M:M,$A132)</f>
        <v>0</v>
      </c>
      <c r="Q132" s="95">
        <f>MAX($B132:P132)</f>
        <v>0</v>
      </c>
      <c r="R132" s="95">
        <f>SUMIF('Juniper Leaf'!U:U,A132,'Juniper Leaf'!X:X)</f>
        <v>0</v>
      </c>
      <c r="S132" s="95">
        <f>MAX($B132:Q132)</f>
        <v>0</v>
      </c>
      <c r="T132" s="94">
        <f t="shared" si="2"/>
        <v>0</v>
      </c>
      <c r="U132" s="95">
        <f>INDEX('Juniper Leaf'!S:S,MATCH(A132,'Juniper Leaf'!A:A,0))</f>
        <v>0</v>
      </c>
    </row>
    <row r="133" spans="1:21" x14ac:dyDescent="0.25">
      <c r="A133" s="94" t="s">
        <v>453</v>
      </c>
      <c r="B133" s="95">
        <f>_xlfn.MAXIFS('E9-2'!AC:AC,'E9-2'!AB:AB,$A133)</f>
        <v>0</v>
      </c>
      <c r="C133" s="95">
        <f>_xlfn.MAXIFS('E9-2'!AD:AD,'E9-2'!AB:AB,$A133)</f>
        <v>0</v>
      </c>
      <c r="D133" s="95">
        <f>MAX($B133:C133)</f>
        <v>0</v>
      </c>
      <c r="E133" s="95">
        <f>_xlfn.MAXIFS('E3-2'!M:M,'E3-2'!L:L,$A133)</f>
        <v>0</v>
      </c>
      <c r="F133" s="95">
        <f>_xlfn.MAXIFS('E5'!Q:Q,'E5'!P:P,$A133)</f>
        <v>0</v>
      </c>
      <c r="G133" s="95">
        <f>_xlfn.MAXIFS('E5'!R:R,'E5'!P:P,$A133)</f>
        <v>0</v>
      </c>
      <c r="H133" s="95">
        <f>MAX($B133:G133)</f>
        <v>0</v>
      </c>
      <c r="I133" s="95">
        <f>_xlfn.MAXIFS(ONT!P:P,ONT!O:O,$A133)</f>
        <v>0</v>
      </c>
      <c r="J133" s="95">
        <f>_xlfn.MAXIFS(ONT!Q:Q,ONT!O:O,$A133)</f>
        <v>0</v>
      </c>
      <c r="K133" s="95">
        <f>MAX($B133:J133)</f>
        <v>0</v>
      </c>
      <c r="L133" s="95">
        <f>_xlfn.MAXIFS('E7-2'!R:R,'E7-2'!Q:Q,$A133)</f>
        <v>0</v>
      </c>
      <c r="M133" s="95">
        <f>_xlfn.MAXIFS('E7-2'!S:S,'E7-2'!Q:Q,$A133)</f>
        <v>0</v>
      </c>
      <c r="N133" s="95">
        <f>MAX($B133:M133)</f>
        <v>0</v>
      </c>
      <c r="O133" s="95">
        <f>_xlfn.MAXIFS('Traffic Gen - Routers - Others'!N:N,'Traffic Gen - Routers - Others'!M:M,$A133)</f>
        <v>0</v>
      </c>
      <c r="P133" s="95">
        <f>_xlfn.MAXIFS('Traffic Gen - Routers - Others'!O:O,'Traffic Gen - Routers - Others'!M:M,$A133)</f>
        <v>0</v>
      </c>
      <c r="Q133" s="95">
        <f>MAX($B133:P133)</f>
        <v>0</v>
      </c>
      <c r="R133" s="95">
        <f>SUMIF('Juniper Leaf'!U:U,A133,'Juniper Leaf'!X:X)</f>
        <v>0</v>
      </c>
      <c r="S133" s="95">
        <f>MAX($B133:Q133)</f>
        <v>0</v>
      </c>
      <c r="T133" s="94">
        <f t="shared" si="2"/>
        <v>0</v>
      </c>
      <c r="U133" s="95">
        <f>INDEX('Juniper Leaf'!S:S,MATCH(A133,'Juniper Leaf'!A:A,0))</f>
        <v>0</v>
      </c>
    </row>
    <row r="134" spans="1:21" x14ac:dyDescent="0.25">
      <c r="A134" s="94" t="s">
        <v>454</v>
      </c>
      <c r="B134" s="95">
        <f>_xlfn.MAXIFS('E9-2'!AC:AC,'E9-2'!AB:AB,$A134)</f>
        <v>0</v>
      </c>
      <c r="C134" s="95">
        <f>_xlfn.MAXIFS('E9-2'!AD:AD,'E9-2'!AB:AB,$A134)</f>
        <v>0</v>
      </c>
      <c r="D134" s="95">
        <f>MAX($B134:C134)</f>
        <v>0</v>
      </c>
      <c r="E134" s="95">
        <f>_xlfn.MAXIFS('E3-2'!M:M,'E3-2'!L:L,$A134)</f>
        <v>0</v>
      </c>
      <c r="F134" s="95">
        <f>_xlfn.MAXIFS('E5'!Q:Q,'E5'!P:P,$A134)</f>
        <v>0</v>
      </c>
      <c r="G134" s="95">
        <f>_xlfn.MAXIFS('E5'!R:R,'E5'!P:P,$A134)</f>
        <v>0</v>
      </c>
      <c r="H134" s="95">
        <f>MAX($B134:G134)</f>
        <v>0</v>
      </c>
      <c r="I134" s="95">
        <f>_xlfn.MAXIFS(ONT!P:P,ONT!O:O,$A134)</f>
        <v>0</v>
      </c>
      <c r="J134" s="95">
        <f>_xlfn.MAXIFS(ONT!Q:Q,ONT!O:O,$A134)</f>
        <v>0</v>
      </c>
      <c r="K134" s="95">
        <f>MAX($B134:J134)</f>
        <v>0</v>
      </c>
      <c r="L134" s="95">
        <f>_xlfn.MAXIFS('E7-2'!R:R,'E7-2'!Q:Q,$A134)</f>
        <v>0</v>
      </c>
      <c r="M134" s="95">
        <f>_xlfn.MAXIFS('E7-2'!S:S,'E7-2'!Q:Q,$A134)</f>
        <v>0</v>
      </c>
      <c r="N134" s="95">
        <f>MAX($B134:M134)</f>
        <v>0</v>
      </c>
      <c r="O134" s="95">
        <f>_xlfn.MAXIFS('Traffic Gen - Routers - Others'!N:N,'Traffic Gen - Routers - Others'!M:M,$A134)</f>
        <v>0</v>
      </c>
      <c r="P134" s="95">
        <f>_xlfn.MAXIFS('Traffic Gen - Routers - Others'!O:O,'Traffic Gen - Routers - Others'!M:M,$A134)</f>
        <v>0</v>
      </c>
      <c r="Q134" s="95">
        <f>MAX($B134:P134)</f>
        <v>0</v>
      </c>
      <c r="R134" s="95">
        <f>SUMIF('Juniper Leaf'!U:U,A134,'Juniper Leaf'!X:X)</f>
        <v>1</v>
      </c>
      <c r="S134" s="95">
        <f>MAX($B134:Q134)</f>
        <v>0</v>
      </c>
      <c r="T134" s="94">
        <f t="shared" si="2"/>
        <v>48</v>
      </c>
      <c r="U134" s="95">
        <f>INDEX('Juniper Leaf'!S:S,MATCH(A134,'Juniper Leaf'!A:A,0))</f>
        <v>0</v>
      </c>
    </row>
    <row r="135" spans="1:21" x14ac:dyDescent="0.25">
      <c r="A135" s="94" t="s">
        <v>455</v>
      </c>
      <c r="B135" s="95">
        <f>_xlfn.MAXIFS('E9-2'!AC:AC,'E9-2'!AB:AB,$A135)</f>
        <v>0</v>
      </c>
      <c r="C135" s="95">
        <f>_xlfn.MAXIFS('E9-2'!AD:AD,'E9-2'!AB:AB,$A135)</f>
        <v>0</v>
      </c>
      <c r="D135" s="95">
        <f>MAX($B135:C135)</f>
        <v>0</v>
      </c>
      <c r="E135" s="95">
        <f>_xlfn.MAXIFS('E3-2'!M:M,'E3-2'!L:L,$A135)</f>
        <v>0</v>
      </c>
      <c r="F135" s="95">
        <f>_xlfn.MAXIFS('E5'!Q:Q,'E5'!P:P,$A135)</f>
        <v>0</v>
      </c>
      <c r="G135" s="95">
        <f>_xlfn.MAXIFS('E5'!R:R,'E5'!P:P,$A135)</f>
        <v>0</v>
      </c>
      <c r="H135" s="95">
        <f>MAX($B135:G135)</f>
        <v>0</v>
      </c>
      <c r="I135" s="95">
        <f>_xlfn.MAXIFS(ONT!P:P,ONT!O:O,$A135)</f>
        <v>0</v>
      </c>
      <c r="J135" s="95">
        <f>_xlfn.MAXIFS(ONT!Q:Q,ONT!O:O,$A135)</f>
        <v>0</v>
      </c>
      <c r="K135" s="95">
        <f>MAX($B135:J135)</f>
        <v>0</v>
      </c>
      <c r="L135" s="95">
        <f>_xlfn.MAXIFS('E7-2'!R:R,'E7-2'!Q:Q,$A135)</f>
        <v>0</v>
      </c>
      <c r="M135" s="95">
        <f>_xlfn.MAXIFS('E7-2'!S:S,'E7-2'!Q:Q,$A135)</f>
        <v>0</v>
      </c>
      <c r="N135" s="95">
        <f>MAX($B135:M135)</f>
        <v>0</v>
      </c>
      <c r="O135" s="95">
        <f>_xlfn.MAXIFS('Traffic Gen - Routers - Others'!N:N,'Traffic Gen - Routers - Others'!M:M,$A135)</f>
        <v>0</v>
      </c>
      <c r="P135" s="95">
        <f>_xlfn.MAXIFS('Traffic Gen - Routers - Others'!O:O,'Traffic Gen - Routers - Others'!M:M,$A135)</f>
        <v>0</v>
      </c>
      <c r="Q135" s="95">
        <f>MAX($B135:P135)</f>
        <v>0</v>
      </c>
      <c r="R135" s="95">
        <f>SUMIF('Juniper Leaf'!U:U,A135,'Juniper Leaf'!X:X)</f>
        <v>0</v>
      </c>
      <c r="S135" s="95">
        <f>MAX($B135:Q135)</f>
        <v>0</v>
      </c>
      <c r="T135" s="94">
        <f t="shared" si="2"/>
        <v>0</v>
      </c>
      <c r="U135" s="95">
        <f>INDEX('Juniper Leaf'!S:S,MATCH(A135,'Juniper Leaf'!A:A,0))</f>
        <v>0</v>
      </c>
    </row>
    <row r="136" spans="1:21" x14ac:dyDescent="0.25">
      <c r="A136" s="94" t="s">
        <v>456</v>
      </c>
      <c r="B136" s="95">
        <f>_xlfn.MAXIFS('E9-2'!AC:AC,'E9-2'!AB:AB,$A136)</f>
        <v>0</v>
      </c>
      <c r="C136" s="95">
        <f>_xlfn.MAXIFS('E9-2'!AD:AD,'E9-2'!AB:AB,$A136)</f>
        <v>0</v>
      </c>
      <c r="D136" s="95">
        <f>MAX($B136:C136)</f>
        <v>0</v>
      </c>
      <c r="E136" s="95">
        <f>_xlfn.MAXIFS('E3-2'!M:M,'E3-2'!L:L,$A136)</f>
        <v>0</v>
      </c>
      <c r="F136" s="95">
        <f>_xlfn.MAXIFS('E5'!Q:Q,'E5'!P:P,$A136)</f>
        <v>0</v>
      </c>
      <c r="G136" s="95">
        <f>_xlfn.MAXIFS('E5'!R:R,'E5'!P:P,$A136)</f>
        <v>0</v>
      </c>
      <c r="H136" s="95">
        <f>MAX($B136:G136)</f>
        <v>0</v>
      </c>
      <c r="I136" s="95">
        <f>_xlfn.MAXIFS(ONT!P:P,ONT!O:O,$A136)</f>
        <v>0</v>
      </c>
      <c r="J136" s="95">
        <f>_xlfn.MAXIFS(ONT!Q:Q,ONT!O:O,$A136)</f>
        <v>0</v>
      </c>
      <c r="K136" s="95">
        <f>MAX($B136:J136)</f>
        <v>0</v>
      </c>
      <c r="L136" s="95">
        <f>_xlfn.MAXIFS('E7-2'!R:R,'E7-2'!Q:Q,$A136)</f>
        <v>0</v>
      </c>
      <c r="M136" s="95">
        <f>_xlfn.MAXIFS('E7-2'!S:S,'E7-2'!Q:Q,$A136)</f>
        <v>0</v>
      </c>
      <c r="N136" s="95">
        <f>MAX($B136:M136)</f>
        <v>0</v>
      </c>
      <c r="O136" s="95">
        <f>_xlfn.MAXIFS('Traffic Gen - Routers - Others'!N:N,'Traffic Gen - Routers - Others'!M:M,$A136)</f>
        <v>0</v>
      </c>
      <c r="P136" s="95">
        <f>_xlfn.MAXIFS('Traffic Gen - Routers - Others'!O:O,'Traffic Gen - Routers - Others'!M:M,$A136)</f>
        <v>0</v>
      </c>
      <c r="Q136" s="95">
        <f>MAX($B136:P136)</f>
        <v>0</v>
      </c>
      <c r="R136" s="95">
        <f>SUMIF('Juniper Leaf'!U:U,A136,'Juniper Leaf'!X:X)</f>
        <v>0</v>
      </c>
      <c r="S136" s="95">
        <f>MAX($B136:Q136)</f>
        <v>0</v>
      </c>
      <c r="T136" s="94">
        <f t="shared" si="2"/>
        <v>0</v>
      </c>
      <c r="U136" s="95">
        <f>INDEX('Juniper Leaf'!S:S,MATCH(A136,'Juniper Leaf'!A:A,0))</f>
        <v>0</v>
      </c>
    </row>
    <row r="137" spans="1:21" x14ac:dyDescent="0.25">
      <c r="A137" s="94" t="s">
        <v>457</v>
      </c>
      <c r="B137" s="95">
        <f>_xlfn.MAXIFS('E9-2'!AC:AC,'E9-2'!AB:AB,$A137)</f>
        <v>0</v>
      </c>
      <c r="C137" s="95">
        <f>_xlfn.MAXIFS('E9-2'!AD:AD,'E9-2'!AB:AB,$A137)</f>
        <v>0</v>
      </c>
      <c r="D137" s="95">
        <f>MAX($B137:C137)</f>
        <v>0</v>
      </c>
      <c r="E137" s="95">
        <f>_xlfn.MAXIFS('E3-2'!M:M,'E3-2'!L:L,$A137)</f>
        <v>0</v>
      </c>
      <c r="F137" s="95">
        <f>_xlfn.MAXIFS('E5'!Q:Q,'E5'!P:P,$A137)</f>
        <v>0</v>
      </c>
      <c r="G137" s="95">
        <f>_xlfn.MAXIFS('E5'!R:R,'E5'!P:P,$A137)</f>
        <v>0</v>
      </c>
      <c r="H137" s="95">
        <f>MAX($B137:G137)</f>
        <v>0</v>
      </c>
      <c r="I137" s="95">
        <f>_xlfn.MAXIFS(ONT!P:P,ONT!O:O,$A137)</f>
        <v>0</v>
      </c>
      <c r="J137" s="95">
        <f>_xlfn.MAXIFS(ONT!Q:Q,ONT!O:O,$A137)</f>
        <v>0</v>
      </c>
      <c r="K137" s="95">
        <f>MAX($B137:J137)</f>
        <v>0</v>
      </c>
      <c r="L137" s="95">
        <f>_xlfn.MAXIFS('E7-2'!R:R,'E7-2'!Q:Q,$A137)</f>
        <v>0</v>
      </c>
      <c r="M137" s="95">
        <f>_xlfn.MAXIFS('E7-2'!S:S,'E7-2'!Q:Q,$A137)</f>
        <v>0</v>
      </c>
      <c r="N137" s="95">
        <f>MAX($B137:M137)</f>
        <v>0</v>
      </c>
      <c r="O137" s="95">
        <f>_xlfn.MAXIFS('Traffic Gen - Routers - Others'!N:N,'Traffic Gen - Routers - Others'!M:M,$A137)</f>
        <v>0</v>
      </c>
      <c r="P137" s="95">
        <f>_xlfn.MAXIFS('Traffic Gen - Routers - Others'!O:O,'Traffic Gen - Routers - Others'!M:M,$A137)</f>
        <v>0</v>
      </c>
      <c r="Q137" s="95">
        <f>MAX($B137:P137)</f>
        <v>0</v>
      </c>
      <c r="R137" s="95">
        <f>SUMIF('Juniper Leaf'!U:U,A137,'Juniper Leaf'!X:X)</f>
        <v>1</v>
      </c>
      <c r="S137" s="95">
        <f>MAX($B137:Q137)</f>
        <v>0</v>
      </c>
      <c r="T137" s="94">
        <f t="shared" si="2"/>
        <v>48</v>
      </c>
      <c r="U137" s="95">
        <f>INDEX('Juniper Leaf'!S:S,MATCH(A137,'Juniper Leaf'!A:A,0))</f>
        <v>0</v>
      </c>
    </row>
    <row r="138" spans="1:21" x14ac:dyDescent="0.25">
      <c r="A138" s="94" t="s">
        <v>458</v>
      </c>
      <c r="B138" s="95">
        <f>_xlfn.MAXIFS('E9-2'!AC:AC,'E9-2'!AB:AB,$A138)</f>
        <v>0</v>
      </c>
      <c r="C138" s="95">
        <f>_xlfn.MAXIFS('E9-2'!AD:AD,'E9-2'!AB:AB,$A138)</f>
        <v>0</v>
      </c>
      <c r="D138" s="95">
        <f>MAX($B138:C138)</f>
        <v>0</v>
      </c>
      <c r="E138" s="95">
        <f>_xlfn.MAXIFS('E3-2'!M:M,'E3-2'!L:L,$A138)</f>
        <v>0</v>
      </c>
      <c r="F138" s="95">
        <f>_xlfn.MAXIFS('E5'!Q:Q,'E5'!P:P,$A138)</f>
        <v>0</v>
      </c>
      <c r="G138" s="95">
        <f>_xlfn.MAXIFS('E5'!R:R,'E5'!P:P,$A138)</f>
        <v>0</v>
      </c>
      <c r="H138" s="95">
        <f>MAX($B138:G138)</f>
        <v>0</v>
      </c>
      <c r="I138" s="95">
        <f>_xlfn.MAXIFS(ONT!P:P,ONT!O:O,$A138)</f>
        <v>0</v>
      </c>
      <c r="J138" s="95">
        <f>_xlfn.MAXIFS(ONT!Q:Q,ONT!O:O,$A138)</f>
        <v>0</v>
      </c>
      <c r="K138" s="95">
        <f>MAX($B138:J138)</f>
        <v>0</v>
      </c>
      <c r="L138" s="95">
        <f>_xlfn.MAXIFS('E7-2'!R:R,'E7-2'!Q:Q,$A138)</f>
        <v>0</v>
      </c>
      <c r="M138" s="95">
        <f>_xlfn.MAXIFS('E7-2'!S:S,'E7-2'!Q:Q,$A138)</f>
        <v>0</v>
      </c>
      <c r="N138" s="95">
        <f>MAX($B138:M138)</f>
        <v>0</v>
      </c>
      <c r="O138" s="95">
        <f>_xlfn.MAXIFS('Traffic Gen - Routers - Others'!N:N,'Traffic Gen - Routers - Others'!M:M,$A138)</f>
        <v>0</v>
      </c>
      <c r="P138" s="95">
        <f>_xlfn.MAXIFS('Traffic Gen - Routers - Others'!O:O,'Traffic Gen - Routers - Others'!M:M,$A138)</f>
        <v>0</v>
      </c>
      <c r="Q138" s="95">
        <f>MAX($B138:P138)</f>
        <v>0</v>
      </c>
      <c r="R138" s="95">
        <f>SUMIF('Juniper Leaf'!U:U,A138,'Juniper Leaf'!X:X)</f>
        <v>0</v>
      </c>
      <c r="S138" s="95">
        <f>MAX($B138:Q138)</f>
        <v>0</v>
      </c>
      <c r="T138" s="94">
        <f t="shared" si="2"/>
        <v>0</v>
      </c>
      <c r="U138" s="95">
        <f>INDEX('Juniper Leaf'!S:S,MATCH(A138,'Juniper Leaf'!A:A,0))</f>
        <v>0</v>
      </c>
    </row>
    <row r="139" spans="1:21" x14ac:dyDescent="0.25">
      <c r="A139" s="94" t="s">
        <v>459</v>
      </c>
      <c r="B139" s="95">
        <f>_xlfn.MAXIFS('E9-2'!AC:AC,'E9-2'!AB:AB,$A139)</f>
        <v>0</v>
      </c>
      <c r="C139" s="95">
        <f>_xlfn.MAXIFS('E9-2'!AD:AD,'E9-2'!AB:AB,$A139)</f>
        <v>0</v>
      </c>
      <c r="D139" s="95">
        <f>MAX($B139:C139)</f>
        <v>0</v>
      </c>
      <c r="E139" s="95">
        <f>_xlfn.MAXIFS('E3-2'!M:M,'E3-2'!L:L,$A139)</f>
        <v>0</v>
      </c>
      <c r="F139" s="95">
        <f>_xlfn.MAXIFS('E5'!Q:Q,'E5'!P:P,$A139)</f>
        <v>0</v>
      </c>
      <c r="G139" s="95">
        <f>_xlfn.MAXIFS('E5'!R:R,'E5'!P:P,$A139)</f>
        <v>0</v>
      </c>
      <c r="H139" s="95">
        <f>MAX($B139:G139)</f>
        <v>0</v>
      </c>
      <c r="I139" s="95">
        <f>_xlfn.MAXIFS(ONT!P:P,ONT!O:O,$A139)</f>
        <v>0</v>
      </c>
      <c r="J139" s="95">
        <f>_xlfn.MAXIFS(ONT!Q:Q,ONT!O:O,$A139)</f>
        <v>0</v>
      </c>
      <c r="K139" s="95">
        <f>MAX($B139:J139)</f>
        <v>0</v>
      </c>
      <c r="L139" s="95">
        <f>_xlfn.MAXIFS('E7-2'!R:R,'E7-2'!Q:Q,$A139)</f>
        <v>0</v>
      </c>
      <c r="M139" s="95">
        <f>_xlfn.MAXIFS('E7-2'!S:S,'E7-2'!Q:Q,$A139)</f>
        <v>0</v>
      </c>
      <c r="N139" s="95">
        <f>MAX($B139:M139)</f>
        <v>0</v>
      </c>
      <c r="O139" s="95">
        <f>_xlfn.MAXIFS('Traffic Gen - Routers - Others'!N:N,'Traffic Gen - Routers - Others'!M:M,$A139)</f>
        <v>0</v>
      </c>
      <c r="P139" s="95">
        <f>_xlfn.MAXIFS('Traffic Gen - Routers - Others'!O:O,'Traffic Gen - Routers - Others'!M:M,$A139)</f>
        <v>0</v>
      </c>
      <c r="Q139" s="95">
        <f>MAX($B139:P139)</f>
        <v>0</v>
      </c>
      <c r="R139" s="95">
        <f>SUMIF('Juniper Leaf'!U:U,A139,'Juniper Leaf'!X:X)</f>
        <v>0</v>
      </c>
      <c r="S139" s="95">
        <f>MAX($B139:Q139)</f>
        <v>0</v>
      </c>
      <c r="T139" s="94">
        <f t="shared" si="2"/>
        <v>0</v>
      </c>
      <c r="U139" s="95">
        <f>INDEX('Juniper Leaf'!S:S,MATCH(A139,'Juniper Leaf'!A:A,0))</f>
        <v>0</v>
      </c>
    </row>
    <row r="140" spans="1:21" x14ac:dyDescent="0.25">
      <c r="A140" s="94" t="s">
        <v>460</v>
      </c>
      <c r="B140" s="95">
        <f>_xlfn.MAXIFS('E9-2'!AC:AC,'E9-2'!AB:AB,$A140)</f>
        <v>0</v>
      </c>
      <c r="C140" s="95">
        <f>_xlfn.MAXIFS('E9-2'!AD:AD,'E9-2'!AB:AB,$A140)</f>
        <v>0</v>
      </c>
      <c r="D140" s="95">
        <f>MAX($B140:C140)</f>
        <v>0</v>
      </c>
      <c r="E140" s="95">
        <f>_xlfn.MAXIFS('E3-2'!M:M,'E3-2'!L:L,$A140)</f>
        <v>0</v>
      </c>
      <c r="F140" s="95">
        <f>_xlfn.MAXIFS('E5'!Q:Q,'E5'!P:P,$A140)</f>
        <v>0</v>
      </c>
      <c r="G140" s="95">
        <f>_xlfn.MAXIFS('E5'!R:R,'E5'!P:P,$A140)</f>
        <v>0</v>
      </c>
      <c r="H140" s="95">
        <f>MAX($B140:G140)</f>
        <v>0</v>
      </c>
      <c r="I140" s="95">
        <f>_xlfn.MAXIFS(ONT!P:P,ONT!O:O,$A140)</f>
        <v>0</v>
      </c>
      <c r="J140" s="95">
        <f>_xlfn.MAXIFS(ONT!Q:Q,ONT!O:O,$A140)</f>
        <v>0</v>
      </c>
      <c r="K140" s="95">
        <f>MAX($B140:J140)</f>
        <v>0</v>
      </c>
      <c r="L140" s="95">
        <f>_xlfn.MAXIFS('E7-2'!R:R,'E7-2'!Q:Q,$A140)</f>
        <v>0</v>
      </c>
      <c r="M140" s="95">
        <f>_xlfn.MAXIFS('E7-2'!S:S,'E7-2'!Q:Q,$A140)</f>
        <v>0</v>
      </c>
      <c r="N140" s="95">
        <f>MAX($B140:M140)</f>
        <v>0</v>
      </c>
      <c r="O140" s="95">
        <f>_xlfn.MAXIFS('Traffic Gen - Routers - Others'!N:N,'Traffic Gen - Routers - Others'!M:M,$A140)</f>
        <v>0</v>
      </c>
      <c r="P140" s="95">
        <f>_xlfn.MAXIFS('Traffic Gen - Routers - Others'!O:O,'Traffic Gen - Routers - Others'!M:M,$A140)</f>
        <v>0</v>
      </c>
      <c r="Q140" s="95">
        <f>MAX($B140:P140)</f>
        <v>0</v>
      </c>
      <c r="R140" s="95">
        <f>SUMIF('Juniper Leaf'!U:U,A140,'Juniper Leaf'!X:X)</f>
        <v>1</v>
      </c>
      <c r="S140" s="95">
        <f>MAX($B140:Q140)</f>
        <v>0</v>
      </c>
      <c r="T140" s="94">
        <f t="shared" si="2"/>
        <v>48</v>
      </c>
      <c r="U140" s="95">
        <f>INDEX('Juniper Leaf'!S:S,MATCH(A140,'Juniper Leaf'!A:A,0))</f>
        <v>0</v>
      </c>
    </row>
    <row r="141" spans="1:21" x14ac:dyDescent="0.25">
      <c r="A141" s="94" t="s">
        <v>461</v>
      </c>
      <c r="B141" s="95">
        <f>_xlfn.MAXIFS('E9-2'!AC:AC,'E9-2'!AB:AB,$A141)</f>
        <v>0</v>
      </c>
      <c r="C141" s="95">
        <f>_xlfn.MAXIFS('E9-2'!AD:AD,'E9-2'!AB:AB,$A141)</f>
        <v>0</v>
      </c>
      <c r="D141" s="95">
        <f>MAX($B141:C141)</f>
        <v>0</v>
      </c>
      <c r="E141" s="95">
        <f>_xlfn.MAXIFS('E3-2'!M:M,'E3-2'!L:L,$A141)</f>
        <v>0</v>
      </c>
      <c r="F141" s="95">
        <f>_xlfn.MAXIFS('E5'!Q:Q,'E5'!P:P,$A141)</f>
        <v>0</v>
      </c>
      <c r="G141" s="95">
        <f>_xlfn.MAXIFS('E5'!R:R,'E5'!P:P,$A141)</f>
        <v>0</v>
      </c>
      <c r="H141" s="95">
        <f>MAX($B141:G141)</f>
        <v>0</v>
      </c>
      <c r="I141" s="95">
        <f>_xlfn.MAXIFS(ONT!P:P,ONT!O:O,$A141)</f>
        <v>0</v>
      </c>
      <c r="J141" s="95">
        <f>_xlfn.MAXIFS(ONT!Q:Q,ONT!O:O,$A141)</f>
        <v>0</v>
      </c>
      <c r="K141" s="95">
        <f>MAX($B141:J141)</f>
        <v>0</v>
      </c>
      <c r="L141" s="95">
        <f>_xlfn.MAXIFS('E7-2'!R:R,'E7-2'!Q:Q,$A141)</f>
        <v>0</v>
      </c>
      <c r="M141" s="95">
        <f>_xlfn.MAXIFS('E7-2'!S:S,'E7-2'!Q:Q,$A141)</f>
        <v>0</v>
      </c>
      <c r="N141" s="95">
        <f>MAX($B141:M141)</f>
        <v>0</v>
      </c>
      <c r="O141" s="95">
        <f>_xlfn.MAXIFS('Traffic Gen - Routers - Others'!N:N,'Traffic Gen - Routers - Others'!M:M,$A141)</f>
        <v>0</v>
      </c>
      <c r="P141" s="95">
        <f>_xlfn.MAXIFS('Traffic Gen - Routers - Others'!O:O,'Traffic Gen - Routers - Others'!M:M,$A141)</f>
        <v>0</v>
      </c>
      <c r="Q141" s="95">
        <f>MAX($B141:P141)</f>
        <v>0</v>
      </c>
      <c r="R141" s="95">
        <f>SUMIF('Juniper Leaf'!U:U,A141,'Juniper Leaf'!X:X)</f>
        <v>0</v>
      </c>
      <c r="S141" s="95">
        <f>MAX($B141:Q141)</f>
        <v>0</v>
      </c>
      <c r="T141" s="94">
        <f t="shared" si="2"/>
        <v>0</v>
      </c>
      <c r="U141" s="95">
        <f>INDEX('Juniper Leaf'!S:S,MATCH(A141,'Juniper Leaf'!A:A,0))</f>
        <v>0</v>
      </c>
    </row>
    <row r="142" spans="1:21" x14ac:dyDescent="0.25">
      <c r="A142" s="94" t="s">
        <v>462</v>
      </c>
      <c r="B142" s="95">
        <f>_xlfn.MAXIFS('E9-2'!AC:AC,'E9-2'!AB:AB,$A142)</f>
        <v>0</v>
      </c>
      <c r="C142" s="95">
        <f>_xlfn.MAXIFS('E9-2'!AD:AD,'E9-2'!AB:AB,$A142)</f>
        <v>0</v>
      </c>
      <c r="D142" s="95">
        <f>MAX($B142:C142)</f>
        <v>0</v>
      </c>
      <c r="E142" s="95">
        <f>_xlfn.MAXIFS('E3-2'!M:M,'E3-2'!L:L,$A142)</f>
        <v>0</v>
      </c>
      <c r="F142" s="95">
        <f>_xlfn.MAXIFS('E5'!Q:Q,'E5'!P:P,$A142)</f>
        <v>0</v>
      </c>
      <c r="G142" s="95">
        <f>_xlfn.MAXIFS('E5'!R:R,'E5'!P:P,$A142)</f>
        <v>0</v>
      </c>
      <c r="H142" s="95">
        <f>MAX($B142:G142)</f>
        <v>0</v>
      </c>
      <c r="I142" s="95">
        <f>_xlfn.MAXIFS(ONT!P:P,ONT!O:O,$A142)</f>
        <v>0</v>
      </c>
      <c r="J142" s="95">
        <f>_xlfn.MAXIFS(ONT!Q:Q,ONT!O:O,$A142)</f>
        <v>0</v>
      </c>
      <c r="K142" s="95">
        <f>MAX($B142:J142)</f>
        <v>0</v>
      </c>
      <c r="L142" s="95">
        <f>_xlfn.MAXIFS('E7-2'!R:R,'E7-2'!Q:Q,$A142)</f>
        <v>0</v>
      </c>
      <c r="M142" s="95">
        <f>_xlfn.MAXIFS('E7-2'!S:S,'E7-2'!Q:Q,$A142)</f>
        <v>0</v>
      </c>
      <c r="N142" s="95">
        <f>MAX($B142:M142)</f>
        <v>0</v>
      </c>
      <c r="O142" s="95">
        <f>_xlfn.MAXIFS('Traffic Gen - Routers - Others'!N:N,'Traffic Gen - Routers - Others'!M:M,$A142)</f>
        <v>30</v>
      </c>
      <c r="P142" s="95">
        <f>_xlfn.MAXIFS('Traffic Gen - Routers - Others'!O:O,'Traffic Gen - Routers - Others'!M:M,$A142)</f>
        <v>42</v>
      </c>
      <c r="Q142" s="95">
        <f>MAX($B142:P142)</f>
        <v>42</v>
      </c>
      <c r="R142" s="95">
        <f>SUMIF('Juniper Leaf'!U:U,A142,'Juniper Leaf'!X:X)</f>
        <v>1</v>
      </c>
      <c r="S142" s="95">
        <f>MAX($B142:Q142)</f>
        <v>42</v>
      </c>
      <c r="T142" s="94">
        <f t="shared" si="2"/>
        <v>48</v>
      </c>
      <c r="U142" s="95">
        <f>INDEX('Juniper Leaf'!S:S,MATCH(A142,'Juniper Leaf'!A:A,0))</f>
        <v>42</v>
      </c>
    </row>
    <row r="143" spans="1:21" x14ac:dyDescent="0.25">
      <c r="A143" s="94" t="s">
        <v>463</v>
      </c>
      <c r="B143" s="95">
        <f>_xlfn.MAXIFS('E9-2'!AC:AC,'E9-2'!AB:AB,$A143)</f>
        <v>0</v>
      </c>
      <c r="C143" s="95">
        <f>_xlfn.MAXIFS('E9-2'!AD:AD,'E9-2'!AB:AB,$A143)</f>
        <v>0</v>
      </c>
      <c r="D143" s="95">
        <f>MAX($B143:C143)</f>
        <v>0</v>
      </c>
      <c r="E143" s="95">
        <f>_xlfn.MAXIFS('E3-2'!M:M,'E3-2'!L:L,$A143)</f>
        <v>0</v>
      </c>
      <c r="F143" s="95">
        <f>_xlfn.MAXIFS('E5'!Q:Q,'E5'!P:P,$A143)</f>
        <v>0</v>
      </c>
      <c r="G143" s="95">
        <f>_xlfn.MAXIFS('E5'!R:R,'E5'!P:P,$A143)</f>
        <v>0</v>
      </c>
      <c r="H143" s="95">
        <f>MAX($B143:G143)</f>
        <v>0</v>
      </c>
      <c r="I143" s="95">
        <f>_xlfn.MAXIFS(ONT!P:P,ONT!O:O,$A143)</f>
        <v>0</v>
      </c>
      <c r="J143" s="95">
        <f>_xlfn.MAXIFS(ONT!Q:Q,ONT!O:O,$A143)</f>
        <v>0</v>
      </c>
      <c r="K143" s="95">
        <f>MAX($B143:J143)</f>
        <v>0</v>
      </c>
      <c r="L143" s="95">
        <f>_xlfn.MAXIFS('E7-2'!R:R,'E7-2'!Q:Q,$A143)</f>
        <v>0</v>
      </c>
      <c r="M143" s="95">
        <f>_xlfn.MAXIFS('E7-2'!S:S,'E7-2'!Q:Q,$A143)</f>
        <v>0</v>
      </c>
      <c r="N143" s="95">
        <f>MAX($B143:M143)</f>
        <v>0</v>
      </c>
      <c r="O143" s="95">
        <f>_xlfn.MAXIFS('Traffic Gen - Routers - Others'!N:N,'Traffic Gen - Routers - Others'!M:M,$A143)</f>
        <v>16</v>
      </c>
      <c r="P143" s="95">
        <f>_xlfn.MAXIFS('Traffic Gen - Routers - Others'!O:O,'Traffic Gen - Routers - Others'!M:M,$A143)</f>
        <v>32</v>
      </c>
      <c r="Q143" s="95">
        <f>MAX($B143:P143)</f>
        <v>32</v>
      </c>
      <c r="R143" s="95">
        <f>SUMIF('Juniper Leaf'!U:U,A143,'Juniper Leaf'!X:X)</f>
        <v>2</v>
      </c>
      <c r="S143" s="95">
        <f>MAX($B143:Q143)</f>
        <v>32</v>
      </c>
      <c r="T143" s="94">
        <f t="shared" si="2"/>
        <v>96</v>
      </c>
      <c r="U143" s="95">
        <f>INDEX('Juniper Leaf'!S:S,MATCH(A143,'Juniper Leaf'!A:A,0))</f>
        <v>32</v>
      </c>
    </row>
    <row r="144" spans="1:21" x14ac:dyDescent="0.25">
      <c r="A144" s="94" t="s">
        <v>464</v>
      </c>
      <c r="B144" s="95">
        <f>_xlfn.MAXIFS('E9-2'!AC:AC,'E9-2'!AB:AB,$A144)</f>
        <v>0</v>
      </c>
      <c r="C144" s="95">
        <f>_xlfn.MAXIFS('E9-2'!AD:AD,'E9-2'!AB:AB,$A144)</f>
        <v>0</v>
      </c>
      <c r="D144" s="95">
        <f>MAX($B144:C144)</f>
        <v>0</v>
      </c>
      <c r="E144" s="95">
        <f>_xlfn.MAXIFS('E3-2'!M:M,'E3-2'!L:L,$A144)</f>
        <v>0</v>
      </c>
      <c r="F144" s="95">
        <f>_xlfn.MAXIFS('E5'!Q:Q,'E5'!P:P,$A144)</f>
        <v>0</v>
      </c>
      <c r="G144" s="95">
        <f>_xlfn.MAXIFS('E5'!R:R,'E5'!P:P,$A144)</f>
        <v>0</v>
      </c>
      <c r="H144" s="95">
        <f>MAX($B144:G144)</f>
        <v>0</v>
      </c>
      <c r="I144" s="95">
        <f>_xlfn.MAXIFS(ONT!P:P,ONT!O:O,$A144)</f>
        <v>0</v>
      </c>
      <c r="J144" s="95">
        <f>_xlfn.MAXIFS(ONT!Q:Q,ONT!O:O,$A144)</f>
        <v>0</v>
      </c>
      <c r="K144" s="95">
        <f>MAX($B144:J144)</f>
        <v>0</v>
      </c>
      <c r="L144" s="95">
        <f>_xlfn.MAXIFS('E7-2'!R:R,'E7-2'!Q:Q,$A144)</f>
        <v>0</v>
      </c>
      <c r="M144" s="95">
        <f>_xlfn.MAXIFS('E7-2'!S:S,'E7-2'!Q:Q,$A144)</f>
        <v>0</v>
      </c>
      <c r="N144" s="95">
        <f>MAX($B144:M144)</f>
        <v>0</v>
      </c>
      <c r="O144" s="95">
        <f>_xlfn.MAXIFS('Traffic Gen - Routers - Others'!N:N,'Traffic Gen - Routers - Others'!M:M,$A144)</f>
        <v>0</v>
      </c>
      <c r="P144" s="95">
        <f>_xlfn.MAXIFS('Traffic Gen - Routers - Others'!O:O,'Traffic Gen - Routers - Others'!M:M,$A144)</f>
        <v>0</v>
      </c>
      <c r="Q144" s="95">
        <f>MAX($B144:P144)</f>
        <v>0</v>
      </c>
      <c r="R144" s="95">
        <f>SUMIF('Juniper Leaf'!U:U,A144,'Juniper Leaf'!X:X)</f>
        <v>0</v>
      </c>
      <c r="S144" s="95">
        <f>MAX($B144:Q144)</f>
        <v>0</v>
      </c>
      <c r="T144" s="94">
        <f t="shared" si="2"/>
        <v>0</v>
      </c>
      <c r="U144" s="95">
        <f>INDEX('Juniper Leaf'!S:S,MATCH(A144,'Juniper Leaf'!A:A,0))</f>
        <v>0</v>
      </c>
    </row>
    <row r="145" spans="1:21" x14ac:dyDescent="0.25">
      <c r="A145" s="94" t="s">
        <v>465</v>
      </c>
      <c r="B145" s="95">
        <f>_xlfn.MAXIFS('E9-2'!AC:AC,'E9-2'!AB:AB,$A145)</f>
        <v>0</v>
      </c>
      <c r="C145" s="95">
        <f>_xlfn.MAXIFS('E9-2'!AD:AD,'E9-2'!AB:AB,$A145)</f>
        <v>0</v>
      </c>
      <c r="D145" s="95">
        <f>MAX($B145:C145)</f>
        <v>0</v>
      </c>
      <c r="E145" s="95">
        <f>_xlfn.MAXIFS('E3-2'!M:M,'E3-2'!L:L,$A145)</f>
        <v>0</v>
      </c>
      <c r="F145" s="95">
        <f>_xlfn.MAXIFS('E5'!Q:Q,'E5'!P:P,$A145)</f>
        <v>0</v>
      </c>
      <c r="G145" s="95">
        <f>_xlfn.MAXIFS('E5'!R:R,'E5'!P:P,$A145)</f>
        <v>0</v>
      </c>
      <c r="H145" s="95">
        <f>MAX($B145:G145)</f>
        <v>0</v>
      </c>
      <c r="I145" s="95">
        <f>_xlfn.MAXIFS(ONT!P:P,ONT!O:O,$A145)</f>
        <v>0</v>
      </c>
      <c r="J145" s="95">
        <f>_xlfn.MAXIFS(ONT!Q:Q,ONT!O:O,$A145)</f>
        <v>0</v>
      </c>
      <c r="K145" s="95">
        <f>MAX($B145:J145)</f>
        <v>0</v>
      </c>
      <c r="L145" s="95">
        <f>_xlfn.MAXIFS('E7-2'!R:R,'E7-2'!Q:Q,$A145)</f>
        <v>0</v>
      </c>
      <c r="M145" s="95">
        <f>_xlfn.MAXIFS('E7-2'!S:S,'E7-2'!Q:Q,$A145)</f>
        <v>0</v>
      </c>
      <c r="N145" s="95">
        <f>MAX($B145:M145)</f>
        <v>0</v>
      </c>
      <c r="O145" s="95">
        <f>_xlfn.MAXIFS('Traffic Gen - Routers - Others'!N:N,'Traffic Gen - Routers - Others'!M:M,$A145)</f>
        <v>0</v>
      </c>
      <c r="P145" s="95">
        <f>_xlfn.MAXIFS('Traffic Gen - Routers - Others'!O:O,'Traffic Gen - Routers - Others'!M:M,$A145)</f>
        <v>0</v>
      </c>
      <c r="Q145" s="95">
        <f>MAX($B145:P145)</f>
        <v>0</v>
      </c>
      <c r="R145" s="95">
        <f>SUMIF('Juniper Leaf'!U:U,A145,'Juniper Leaf'!X:X)</f>
        <v>0</v>
      </c>
      <c r="S145" s="95">
        <f>MAX($B145:Q145)</f>
        <v>0</v>
      </c>
      <c r="T145" s="94">
        <f t="shared" si="2"/>
        <v>0</v>
      </c>
      <c r="U145" s="95">
        <f>INDEX('Juniper Leaf'!S:S,MATCH(A145,'Juniper Leaf'!A:A,0))</f>
        <v>0</v>
      </c>
    </row>
    <row r="146" spans="1:21" x14ac:dyDescent="0.25">
      <c r="A146" s="94" t="s">
        <v>466</v>
      </c>
      <c r="B146" s="95">
        <f>_xlfn.MAXIFS('E9-2'!AC:AC,'E9-2'!AB:AB,$A146)</f>
        <v>0</v>
      </c>
      <c r="C146" s="95">
        <f>_xlfn.MAXIFS('E9-2'!AD:AD,'E9-2'!AB:AB,$A146)</f>
        <v>0</v>
      </c>
      <c r="D146" s="95">
        <f>MAX($B146:C146)</f>
        <v>0</v>
      </c>
      <c r="E146" s="95">
        <f>_xlfn.MAXIFS('E3-2'!M:M,'E3-2'!L:L,$A146)</f>
        <v>0</v>
      </c>
      <c r="F146" s="95">
        <f>_xlfn.MAXIFS('E5'!Q:Q,'E5'!P:P,$A146)</f>
        <v>0</v>
      </c>
      <c r="G146" s="95">
        <f>_xlfn.MAXIFS('E5'!R:R,'E5'!P:P,$A146)</f>
        <v>0</v>
      </c>
      <c r="H146" s="95">
        <f>MAX($B146:G146)</f>
        <v>0</v>
      </c>
      <c r="I146" s="95">
        <f>_xlfn.MAXIFS(ONT!P:P,ONT!O:O,$A146)</f>
        <v>0</v>
      </c>
      <c r="J146" s="95">
        <f>_xlfn.MAXIFS(ONT!Q:Q,ONT!O:O,$A146)</f>
        <v>0</v>
      </c>
      <c r="K146" s="95">
        <f>MAX($B146:J146)</f>
        <v>0</v>
      </c>
      <c r="L146" s="95">
        <f>_xlfn.MAXIFS('E7-2'!R:R,'E7-2'!Q:Q,$A146)</f>
        <v>0</v>
      </c>
      <c r="M146" s="95">
        <f>_xlfn.MAXIFS('E7-2'!S:S,'E7-2'!Q:Q,$A146)</f>
        <v>0</v>
      </c>
      <c r="N146" s="95">
        <f>MAX($B146:M146)</f>
        <v>0</v>
      </c>
      <c r="O146" s="95">
        <f>_xlfn.MAXIFS('Traffic Gen - Routers - Others'!N:N,'Traffic Gen - Routers - Others'!M:M,$A146)</f>
        <v>0</v>
      </c>
      <c r="P146" s="95">
        <f>_xlfn.MAXIFS('Traffic Gen - Routers - Others'!O:O,'Traffic Gen - Routers - Others'!M:M,$A146)</f>
        <v>0</v>
      </c>
      <c r="Q146" s="95">
        <f>MAX($B146:P146)</f>
        <v>0</v>
      </c>
      <c r="R146" s="95">
        <f>SUMIF('Juniper Leaf'!U:U,A146,'Juniper Leaf'!X:X)</f>
        <v>1</v>
      </c>
      <c r="S146" s="95">
        <f>MAX($B146:Q146)</f>
        <v>0</v>
      </c>
      <c r="T146" s="94">
        <f t="shared" si="2"/>
        <v>48</v>
      </c>
      <c r="U146" s="95">
        <f>INDEX('Juniper Leaf'!S:S,MATCH(A146,'Juniper Leaf'!A:A,0))</f>
        <v>0</v>
      </c>
    </row>
    <row r="147" spans="1:21" x14ac:dyDescent="0.25">
      <c r="A147" s="94" t="s">
        <v>467</v>
      </c>
      <c r="B147" s="95">
        <f>_xlfn.MAXIFS('E9-2'!AC:AC,'E9-2'!AB:AB,$A147)</f>
        <v>0</v>
      </c>
      <c r="C147" s="95">
        <f>_xlfn.MAXIFS('E9-2'!AD:AD,'E9-2'!AB:AB,$A147)</f>
        <v>0</v>
      </c>
      <c r="D147" s="95">
        <f>MAX($B147:C147)</f>
        <v>0</v>
      </c>
      <c r="E147" s="95">
        <f>_xlfn.MAXIFS('E3-2'!M:M,'E3-2'!L:L,$A147)</f>
        <v>0</v>
      </c>
      <c r="F147" s="95">
        <f>_xlfn.MAXIFS('E5'!Q:Q,'E5'!P:P,$A147)</f>
        <v>0</v>
      </c>
      <c r="G147" s="95">
        <f>_xlfn.MAXIFS('E5'!R:R,'E5'!P:P,$A147)</f>
        <v>0</v>
      </c>
      <c r="H147" s="95">
        <f>MAX($B147:G147)</f>
        <v>0</v>
      </c>
      <c r="I147" s="95">
        <f>_xlfn.MAXIFS(ONT!P:P,ONT!O:O,$A147)</f>
        <v>0</v>
      </c>
      <c r="J147" s="95">
        <f>_xlfn.MAXIFS(ONT!Q:Q,ONT!O:O,$A147)</f>
        <v>0</v>
      </c>
      <c r="K147" s="95">
        <f>MAX($B147:J147)</f>
        <v>0</v>
      </c>
      <c r="L147" s="95">
        <f>_xlfn.MAXIFS('E7-2'!R:R,'E7-2'!Q:Q,$A147)</f>
        <v>0</v>
      </c>
      <c r="M147" s="95">
        <f>_xlfn.MAXIFS('E7-2'!S:S,'E7-2'!Q:Q,$A147)</f>
        <v>0</v>
      </c>
      <c r="N147" s="95">
        <f>MAX($B147:M147)</f>
        <v>0</v>
      </c>
      <c r="O147" s="95">
        <f>_xlfn.MAXIFS('Traffic Gen - Routers - Others'!N:N,'Traffic Gen - Routers - Others'!M:M,$A147)</f>
        <v>0</v>
      </c>
      <c r="P147" s="95">
        <f>_xlfn.MAXIFS('Traffic Gen - Routers - Others'!O:O,'Traffic Gen - Routers - Others'!M:M,$A147)</f>
        <v>0</v>
      </c>
      <c r="Q147" s="95">
        <f>MAX($B147:P147)</f>
        <v>0</v>
      </c>
      <c r="R147" s="95">
        <f>SUMIF('Juniper Leaf'!U:U,A147,'Juniper Leaf'!X:X)</f>
        <v>0</v>
      </c>
      <c r="S147" s="95">
        <f>MAX($B147:Q147)</f>
        <v>0</v>
      </c>
      <c r="T147" s="94">
        <f t="shared" si="2"/>
        <v>0</v>
      </c>
      <c r="U147" s="95">
        <f>INDEX('Juniper Leaf'!S:S,MATCH(A147,'Juniper Leaf'!A:A,0))</f>
        <v>0</v>
      </c>
    </row>
    <row r="148" spans="1:21" x14ac:dyDescent="0.25">
      <c r="A148" s="94" t="s">
        <v>468</v>
      </c>
      <c r="B148" s="95">
        <f>_xlfn.MAXIFS('E9-2'!AC:AC,'E9-2'!AB:AB,$A148)</f>
        <v>0</v>
      </c>
      <c r="C148" s="95">
        <f>_xlfn.MAXIFS('E9-2'!AD:AD,'E9-2'!AB:AB,$A148)</f>
        <v>0</v>
      </c>
      <c r="D148" s="95">
        <f>MAX($B148:C148)</f>
        <v>0</v>
      </c>
      <c r="E148" s="95">
        <f>_xlfn.MAXIFS('E3-2'!M:M,'E3-2'!L:L,$A148)</f>
        <v>0</v>
      </c>
      <c r="F148" s="95">
        <f>_xlfn.MAXIFS('E5'!Q:Q,'E5'!P:P,$A148)</f>
        <v>0</v>
      </c>
      <c r="G148" s="95">
        <f>_xlfn.MAXIFS('E5'!R:R,'E5'!P:P,$A148)</f>
        <v>0</v>
      </c>
      <c r="H148" s="95">
        <f>MAX($B148:G148)</f>
        <v>0</v>
      </c>
      <c r="I148" s="95">
        <f>_xlfn.MAXIFS(ONT!P:P,ONT!O:O,$A148)</f>
        <v>0</v>
      </c>
      <c r="J148" s="95">
        <f>_xlfn.MAXIFS(ONT!Q:Q,ONT!O:O,$A148)</f>
        <v>0</v>
      </c>
      <c r="K148" s="95">
        <f>MAX($B148:J148)</f>
        <v>0</v>
      </c>
      <c r="L148" s="95">
        <f>_xlfn.MAXIFS('E7-2'!R:R,'E7-2'!Q:Q,$A148)</f>
        <v>0</v>
      </c>
      <c r="M148" s="95">
        <f>_xlfn.MAXIFS('E7-2'!S:S,'E7-2'!Q:Q,$A148)</f>
        <v>0</v>
      </c>
      <c r="N148" s="95">
        <f>MAX($B148:M148)</f>
        <v>0</v>
      </c>
      <c r="O148" s="95">
        <f>_xlfn.MAXIFS('Traffic Gen - Routers - Others'!N:N,'Traffic Gen - Routers - Others'!M:M,$A148)</f>
        <v>0</v>
      </c>
      <c r="P148" s="95">
        <f>_xlfn.MAXIFS('Traffic Gen - Routers - Others'!O:O,'Traffic Gen - Routers - Others'!M:M,$A148)</f>
        <v>0</v>
      </c>
      <c r="Q148" s="95">
        <f>MAX($B148:P148)</f>
        <v>0</v>
      </c>
      <c r="R148" s="95">
        <f>SUMIF('Juniper Leaf'!U:U,A148,'Juniper Leaf'!X:X)</f>
        <v>1</v>
      </c>
      <c r="S148" s="95">
        <f>MAX($B148:Q148)</f>
        <v>0</v>
      </c>
      <c r="T148" s="94">
        <f t="shared" si="2"/>
        <v>48</v>
      </c>
      <c r="U148" s="95">
        <f>INDEX('Juniper Leaf'!S:S,MATCH(A148,'Juniper Leaf'!A:A,0))</f>
        <v>0</v>
      </c>
    </row>
    <row r="149" spans="1:21" x14ac:dyDescent="0.25">
      <c r="A149" s="94" t="s">
        <v>469</v>
      </c>
      <c r="B149" s="95">
        <f>_xlfn.MAXIFS('E9-2'!AC:AC,'E9-2'!AB:AB,$A149)</f>
        <v>0</v>
      </c>
      <c r="C149" s="95">
        <f>_xlfn.MAXIFS('E9-2'!AD:AD,'E9-2'!AB:AB,$A149)</f>
        <v>0</v>
      </c>
      <c r="D149" s="95">
        <f>MAX($B149:C149)</f>
        <v>0</v>
      </c>
      <c r="E149" s="95">
        <f>_xlfn.MAXIFS('E3-2'!M:M,'E3-2'!L:L,$A149)</f>
        <v>0</v>
      </c>
      <c r="F149" s="95">
        <f>_xlfn.MAXIFS('E5'!Q:Q,'E5'!P:P,$A149)</f>
        <v>0</v>
      </c>
      <c r="G149" s="95">
        <f>_xlfn.MAXIFS('E5'!R:R,'E5'!P:P,$A149)</f>
        <v>0</v>
      </c>
      <c r="H149" s="95">
        <f>MAX($B149:G149)</f>
        <v>0</v>
      </c>
      <c r="I149" s="95">
        <f>_xlfn.MAXIFS(ONT!P:P,ONT!O:O,$A149)</f>
        <v>0</v>
      </c>
      <c r="J149" s="95">
        <f>_xlfn.MAXIFS(ONT!Q:Q,ONT!O:O,$A149)</f>
        <v>0</v>
      </c>
      <c r="K149" s="95">
        <f>MAX($B149:J149)</f>
        <v>0</v>
      </c>
      <c r="L149" s="95">
        <f>_xlfn.MAXIFS('E7-2'!R:R,'E7-2'!Q:Q,$A149)</f>
        <v>0</v>
      </c>
      <c r="M149" s="95">
        <f>_xlfn.MAXIFS('E7-2'!S:S,'E7-2'!Q:Q,$A149)</f>
        <v>0</v>
      </c>
      <c r="N149" s="95">
        <f>MAX($B149:M149)</f>
        <v>0</v>
      </c>
      <c r="O149" s="95">
        <f>_xlfn.MAXIFS('Traffic Gen - Routers - Others'!N:N,'Traffic Gen - Routers - Others'!M:M,$A149)</f>
        <v>16</v>
      </c>
      <c r="P149" s="95">
        <f>_xlfn.MAXIFS('Traffic Gen - Routers - Others'!O:O,'Traffic Gen - Routers - Others'!M:M,$A149)</f>
        <v>24</v>
      </c>
      <c r="Q149" s="95">
        <f>MAX($B149:P149)</f>
        <v>24</v>
      </c>
      <c r="R149" s="95">
        <f>SUMIF('Juniper Leaf'!U:U,A149,'Juniper Leaf'!X:X)</f>
        <v>1</v>
      </c>
      <c r="S149" s="95">
        <f>MAX($B149:Q149)</f>
        <v>24</v>
      </c>
      <c r="T149" s="94">
        <f t="shared" si="2"/>
        <v>48</v>
      </c>
      <c r="U149" s="95">
        <f>INDEX('Juniper Leaf'!S:S,MATCH(A149,'Juniper Leaf'!A:A,0))</f>
        <v>24</v>
      </c>
    </row>
    <row r="150" spans="1:21" x14ac:dyDescent="0.25">
      <c r="A150" s="94" t="s">
        <v>470</v>
      </c>
      <c r="B150" s="95">
        <f>_xlfn.MAXIFS('E9-2'!AC:AC,'E9-2'!AB:AB,$A150)</f>
        <v>0</v>
      </c>
      <c r="C150" s="95">
        <f>_xlfn.MAXIFS('E9-2'!AD:AD,'E9-2'!AB:AB,$A150)</f>
        <v>0</v>
      </c>
      <c r="D150" s="95">
        <f>MAX($B150:C150)</f>
        <v>0</v>
      </c>
      <c r="E150" s="95">
        <f>_xlfn.MAXIFS('E3-2'!M:M,'E3-2'!L:L,$A150)</f>
        <v>0</v>
      </c>
      <c r="F150" s="95">
        <f>_xlfn.MAXIFS('E5'!Q:Q,'E5'!P:P,$A150)</f>
        <v>0</v>
      </c>
      <c r="G150" s="95">
        <f>_xlfn.MAXIFS('E5'!R:R,'E5'!P:P,$A150)</f>
        <v>0</v>
      </c>
      <c r="H150" s="95">
        <f>MAX($B150:G150)</f>
        <v>0</v>
      </c>
      <c r="I150" s="95">
        <f>_xlfn.MAXIFS(ONT!P:P,ONT!O:O,$A150)</f>
        <v>0</v>
      </c>
      <c r="J150" s="95">
        <f>_xlfn.MAXIFS(ONT!Q:Q,ONT!O:O,$A150)</f>
        <v>0</v>
      </c>
      <c r="K150" s="95">
        <f>MAX($B150:J150)</f>
        <v>0</v>
      </c>
      <c r="L150" s="95">
        <f>_xlfn.MAXIFS('E7-2'!R:R,'E7-2'!Q:Q,$A150)</f>
        <v>0</v>
      </c>
      <c r="M150" s="95">
        <f>_xlfn.MAXIFS('E7-2'!S:S,'E7-2'!Q:Q,$A150)</f>
        <v>0</v>
      </c>
      <c r="N150" s="95">
        <f>MAX($B150:M150)</f>
        <v>0</v>
      </c>
      <c r="O150" s="95">
        <f>_xlfn.MAXIFS('Traffic Gen - Routers - Others'!N:N,'Traffic Gen - Routers - Others'!M:M,$A150)</f>
        <v>0</v>
      </c>
      <c r="P150" s="95">
        <f>_xlfn.MAXIFS('Traffic Gen - Routers - Others'!O:O,'Traffic Gen - Routers - Others'!M:M,$A150)</f>
        <v>0</v>
      </c>
      <c r="Q150" s="95">
        <f>MAX($B150:P150)</f>
        <v>0</v>
      </c>
      <c r="R150" s="95">
        <f>SUMIF('Juniper Leaf'!U:U,A150,'Juniper Leaf'!X:X)</f>
        <v>1</v>
      </c>
      <c r="S150" s="95">
        <f>MAX($B150:Q150)</f>
        <v>0</v>
      </c>
      <c r="T150" s="94">
        <f t="shared" si="2"/>
        <v>48</v>
      </c>
      <c r="U150" s="95">
        <f>INDEX('Juniper Leaf'!S:S,MATCH(A150,'Juniper Leaf'!A:A,0))</f>
        <v>0</v>
      </c>
    </row>
    <row r="151" spans="1:21" x14ac:dyDescent="0.25">
      <c r="A151" s="94" t="s">
        <v>471</v>
      </c>
      <c r="B151" s="95">
        <f>_xlfn.MAXIFS('E9-2'!AC:AC,'E9-2'!AB:AB,$A151)</f>
        <v>0</v>
      </c>
      <c r="C151" s="95">
        <f>_xlfn.MAXIFS('E9-2'!AD:AD,'E9-2'!AB:AB,$A151)</f>
        <v>0</v>
      </c>
      <c r="D151" s="95">
        <f>MAX($B151:C151)</f>
        <v>0</v>
      </c>
      <c r="E151" s="95">
        <f>_xlfn.MAXIFS('E3-2'!M:M,'E3-2'!L:L,$A151)</f>
        <v>0</v>
      </c>
      <c r="F151" s="95">
        <f>_xlfn.MAXIFS('E5'!Q:Q,'E5'!P:P,$A151)</f>
        <v>0</v>
      </c>
      <c r="G151" s="95">
        <f>_xlfn.MAXIFS('E5'!R:R,'E5'!P:P,$A151)</f>
        <v>0</v>
      </c>
      <c r="H151" s="95">
        <f>MAX($B151:G151)</f>
        <v>0</v>
      </c>
      <c r="I151" s="95">
        <f>_xlfn.MAXIFS(ONT!P:P,ONT!O:O,$A151)</f>
        <v>0</v>
      </c>
      <c r="J151" s="95">
        <f>_xlfn.MAXIFS(ONT!Q:Q,ONT!O:O,$A151)</f>
        <v>0</v>
      </c>
      <c r="K151" s="95">
        <f>MAX($B151:J151)</f>
        <v>0</v>
      </c>
      <c r="L151" s="95">
        <f>_xlfn.MAXIFS('E7-2'!R:R,'E7-2'!Q:Q,$A151)</f>
        <v>0</v>
      </c>
      <c r="M151" s="95">
        <f>_xlfn.MAXIFS('E7-2'!S:S,'E7-2'!Q:Q,$A151)</f>
        <v>0</v>
      </c>
      <c r="N151" s="95">
        <f>MAX($B151:M151)</f>
        <v>0</v>
      </c>
      <c r="O151" s="95">
        <f>_xlfn.MAXIFS('Traffic Gen - Routers - Others'!N:N,'Traffic Gen - Routers - Others'!M:M,$A151)</f>
        <v>0</v>
      </c>
      <c r="P151" s="95">
        <f>_xlfn.MAXIFS('Traffic Gen - Routers - Others'!O:O,'Traffic Gen - Routers - Others'!M:M,$A151)</f>
        <v>0</v>
      </c>
      <c r="Q151" s="95">
        <f>MAX($B151:P151)</f>
        <v>0</v>
      </c>
      <c r="R151" s="95">
        <f>SUMIF('Juniper Leaf'!U:U,A151,'Juniper Leaf'!X:X)</f>
        <v>1</v>
      </c>
      <c r="S151" s="95">
        <f>MAX($B151:Q151)</f>
        <v>0</v>
      </c>
      <c r="T151" s="94">
        <f t="shared" si="2"/>
        <v>48</v>
      </c>
      <c r="U151" s="95">
        <f>INDEX('Juniper Leaf'!S:S,MATCH(A151,'Juniper Leaf'!A:A,0))</f>
        <v>0</v>
      </c>
    </row>
    <row r="152" spans="1:21" x14ac:dyDescent="0.25">
      <c r="A152" s="94" t="s">
        <v>472</v>
      </c>
      <c r="B152" s="95">
        <f>_xlfn.MAXIFS('E9-2'!AC:AC,'E9-2'!AB:AB,$A152)</f>
        <v>0</v>
      </c>
      <c r="C152" s="95">
        <f>_xlfn.MAXIFS('E9-2'!AD:AD,'E9-2'!AB:AB,$A152)</f>
        <v>0</v>
      </c>
      <c r="D152" s="95">
        <f>MAX($B152:C152)</f>
        <v>0</v>
      </c>
      <c r="E152" s="95">
        <f>_xlfn.MAXIFS('E3-2'!M:M,'E3-2'!L:L,$A152)</f>
        <v>0</v>
      </c>
      <c r="F152" s="95">
        <f>_xlfn.MAXIFS('E5'!Q:Q,'E5'!P:P,$A152)</f>
        <v>0</v>
      </c>
      <c r="G152" s="95">
        <f>_xlfn.MAXIFS('E5'!R:R,'E5'!P:P,$A152)</f>
        <v>0</v>
      </c>
      <c r="H152" s="95">
        <f>MAX($B152:G152)</f>
        <v>0</v>
      </c>
      <c r="I152" s="95">
        <f>_xlfn.MAXIFS(ONT!P:P,ONT!O:O,$A152)</f>
        <v>0</v>
      </c>
      <c r="J152" s="95">
        <f>_xlfn.MAXIFS(ONT!Q:Q,ONT!O:O,$A152)</f>
        <v>0</v>
      </c>
      <c r="K152" s="95">
        <f>MAX($B152:J152)</f>
        <v>0</v>
      </c>
      <c r="L152" s="95">
        <f>_xlfn.MAXIFS('E7-2'!R:R,'E7-2'!Q:Q,$A152)</f>
        <v>0</v>
      </c>
      <c r="M152" s="95">
        <f>_xlfn.MAXIFS('E7-2'!S:S,'E7-2'!Q:Q,$A152)</f>
        <v>0</v>
      </c>
      <c r="N152" s="95">
        <f>MAX($B152:M152)</f>
        <v>0</v>
      </c>
      <c r="O152" s="95">
        <f>_xlfn.MAXIFS('Traffic Gen - Routers - Others'!N:N,'Traffic Gen - Routers - Others'!M:M,$A152)</f>
        <v>0</v>
      </c>
      <c r="P152" s="95">
        <f>_xlfn.MAXIFS('Traffic Gen - Routers - Others'!O:O,'Traffic Gen - Routers - Others'!M:M,$A152)</f>
        <v>0</v>
      </c>
      <c r="Q152" s="95">
        <f>MAX($B152:P152)</f>
        <v>0</v>
      </c>
      <c r="R152" s="95">
        <f>SUMIF('Juniper Leaf'!U:U,A152,'Juniper Leaf'!X:X)</f>
        <v>1</v>
      </c>
      <c r="S152" s="95">
        <f>MAX($B152:Q152)</f>
        <v>0</v>
      </c>
      <c r="T152" s="94">
        <f t="shared" si="2"/>
        <v>48</v>
      </c>
      <c r="U152" s="95">
        <f>INDEX('Juniper Leaf'!S:S,MATCH(A152,'Juniper Leaf'!A:A,0))</f>
        <v>0</v>
      </c>
    </row>
    <row r="153" spans="1:21" x14ac:dyDescent="0.25">
      <c r="A153" s="94" t="s">
        <v>473</v>
      </c>
      <c r="B153" s="95">
        <f>_xlfn.MAXIFS('E9-2'!AC:AC,'E9-2'!AB:AB,$A153)</f>
        <v>0</v>
      </c>
      <c r="C153" s="95">
        <f>_xlfn.MAXIFS('E9-2'!AD:AD,'E9-2'!AB:AB,$A153)</f>
        <v>0</v>
      </c>
      <c r="D153" s="95">
        <f>MAX($B153:C153)</f>
        <v>0</v>
      </c>
      <c r="E153" s="95">
        <f>_xlfn.MAXIFS('E3-2'!M:M,'E3-2'!L:L,$A153)</f>
        <v>0</v>
      </c>
      <c r="F153" s="95">
        <f>_xlfn.MAXIFS('E5'!Q:Q,'E5'!P:P,$A153)</f>
        <v>0</v>
      </c>
      <c r="G153" s="95">
        <f>_xlfn.MAXIFS('E5'!R:R,'E5'!P:P,$A153)</f>
        <v>0</v>
      </c>
      <c r="H153" s="95">
        <f>MAX($B153:G153)</f>
        <v>0</v>
      </c>
      <c r="I153" s="95">
        <f>_xlfn.MAXIFS(ONT!P:P,ONT!O:O,$A153)</f>
        <v>0</v>
      </c>
      <c r="J153" s="95">
        <f>_xlfn.MAXIFS(ONT!Q:Q,ONT!O:O,$A153)</f>
        <v>0</v>
      </c>
      <c r="K153" s="95">
        <f>MAX($B153:J153)</f>
        <v>0</v>
      </c>
      <c r="L153" s="95">
        <f>_xlfn.MAXIFS('E7-2'!R:R,'E7-2'!Q:Q,$A153)</f>
        <v>0</v>
      </c>
      <c r="M153" s="95">
        <f>_xlfn.MAXIFS('E7-2'!S:S,'E7-2'!Q:Q,$A153)</f>
        <v>0</v>
      </c>
      <c r="N153" s="95">
        <f>MAX($B153:M153)</f>
        <v>0</v>
      </c>
      <c r="O153" s="95">
        <f>_xlfn.MAXIFS('Traffic Gen - Routers - Others'!N:N,'Traffic Gen - Routers - Others'!M:M,$A153)</f>
        <v>0</v>
      </c>
      <c r="P153" s="95">
        <f>_xlfn.MAXIFS('Traffic Gen - Routers - Others'!O:O,'Traffic Gen - Routers - Others'!M:M,$A153)</f>
        <v>0</v>
      </c>
      <c r="Q153" s="95">
        <f>MAX($B153:P153)</f>
        <v>0</v>
      </c>
      <c r="R153" s="95">
        <f>SUMIF('Juniper Leaf'!U:U,A153,'Juniper Leaf'!X:X)</f>
        <v>1</v>
      </c>
      <c r="S153" s="95">
        <f>MAX($B153:Q153)</f>
        <v>0</v>
      </c>
      <c r="T153" s="94">
        <f t="shared" si="2"/>
        <v>48</v>
      </c>
      <c r="U153" s="95">
        <f>INDEX('Juniper Leaf'!S:S,MATCH(A153,'Juniper Leaf'!A:A,0))</f>
        <v>0</v>
      </c>
    </row>
    <row r="154" spans="1:21" x14ac:dyDescent="0.25">
      <c r="A154" s="94" t="s">
        <v>474</v>
      </c>
      <c r="B154" s="95">
        <f>_xlfn.MAXIFS('E9-2'!AC:AC,'E9-2'!AB:AB,$A154)</f>
        <v>0</v>
      </c>
      <c r="C154" s="95">
        <f>_xlfn.MAXIFS('E9-2'!AD:AD,'E9-2'!AB:AB,$A154)</f>
        <v>0</v>
      </c>
      <c r="D154" s="95">
        <f>MAX($B154:C154)</f>
        <v>0</v>
      </c>
      <c r="E154" s="95">
        <f>_xlfn.MAXIFS('E3-2'!M:M,'E3-2'!L:L,$A154)</f>
        <v>0</v>
      </c>
      <c r="F154" s="95">
        <f>_xlfn.MAXIFS('E5'!Q:Q,'E5'!P:P,$A154)</f>
        <v>0</v>
      </c>
      <c r="G154" s="95">
        <f>_xlfn.MAXIFS('E5'!R:R,'E5'!P:P,$A154)</f>
        <v>0</v>
      </c>
      <c r="H154" s="95">
        <f>MAX($B154:G154)</f>
        <v>0</v>
      </c>
      <c r="I154" s="95">
        <f>_xlfn.MAXIFS(ONT!P:P,ONT!O:O,$A154)</f>
        <v>0</v>
      </c>
      <c r="J154" s="95">
        <f>_xlfn.MAXIFS(ONT!Q:Q,ONT!O:O,$A154)</f>
        <v>0</v>
      </c>
      <c r="K154" s="95">
        <f>MAX($B154:J154)</f>
        <v>0</v>
      </c>
      <c r="L154" s="95">
        <f>_xlfn.MAXIFS('E7-2'!R:R,'E7-2'!Q:Q,$A154)</f>
        <v>0</v>
      </c>
      <c r="M154" s="95">
        <f>_xlfn.MAXIFS('E7-2'!S:S,'E7-2'!Q:Q,$A154)</f>
        <v>0</v>
      </c>
      <c r="N154" s="95">
        <f>MAX($B154:M154)</f>
        <v>0</v>
      </c>
      <c r="O154" s="95">
        <f>_xlfn.MAXIFS('Traffic Gen - Routers - Others'!N:N,'Traffic Gen - Routers - Others'!M:M,$A154)</f>
        <v>0</v>
      </c>
      <c r="P154" s="95">
        <f>_xlfn.MAXIFS('Traffic Gen - Routers - Others'!O:O,'Traffic Gen - Routers - Others'!M:M,$A154)</f>
        <v>0</v>
      </c>
      <c r="Q154" s="95">
        <f>MAX($B154:P154)</f>
        <v>0</v>
      </c>
      <c r="R154" s="95">
        <f>SUMIF('Juniper Leaf'!U:U,A154,'Juniper Leaf'!X:X)</f>
        <v>1</v>
      </c>
      <c r="S154" s="95">
        <f>MAX($B154:Q154)</f>
        <v>0</v>
      </c>
      <c r="T154" s="94">
        <f t="shared" si="2"/>
        <v>48</v>
      </c>
      <c r="U154" s="95">
        <f>INDEX('Juniper Leaf'!S:S,MATCH(A154,'Juniper Leaf'!A:A,0))</f>
        <v>0</v>
      </c>
    </row>
    <row r="155" spans="1:21" x14ac:dyDescent="0.25">
      <c r="A155" s="94" t="s">
        <v>475</v>
      </c>
      <c r="B155" s="95">
        <f>_xlfn.MAXIFS('E9-2'!AC:AC,'E9-2'!AB:AB,$A155)</f>
        <v>0</v>
      </c>
      <c r="C155" s="95">
        <f>_xlfn.MAXIFS('E9-2'!AD:AD,'E9-2'!AB:AB,$A155)</f>
        <v>0</v>
      </c>
      <c r="D155" s="95">
        <f>MAX($B155:C155)</f>
        <v>0</v>
      </c>
      <c r="E155" s="95">
        <f>_xlfn.MAXIFS('E3-2'!M:M,'E3-2'!L:L,$A155)</f>
        <v>0</v>
      </c>
      <c r="F155" s="95">
        <f>_xlfn.MAXIFS('E5'!Q:Q,'E5'!P:P,$A155)</f>
        <v>0</v>
      </c>
      <c r="G155" s="95">
        <f>_xlfn.MAXIFS('E5'!R:R,'E5'!P:P,$A155)</f>
        <v>0</v>
      </c>
      <c r="H155" s="95">
        <f>MAX($B155:G155)</f>
        <v>0</v>
      </c>
      <c r="I155" s="95">
        <f>_xlfn.MAXIFS(ONT!P:P,ONT!O:O,$A155)</f>
        <v>0</v>
      </c>
      <c r="J155" s="95">
        <f>_xlfn.MAXIFS(ONT!Q:Q,ONT!O:O,$A155)</f>
        <v>0</v>
      </c>
      <c r="K155" s="95">
        <f>MAX($B155:J155)</f>
        <v>0</v>
      </c>
      <c r="L155" s="95">
        <f>_xlfn.MAXIFS('E7-2'!R:R,'E7-2'!Q:Q,$A155)</f>
        <v>0</v>
      </c>
      <c r="M155" s="95">
        <f>_xlfn.MAXIFS('E7-2'!S:S,'E7-2'!Q:Q,$A155)</f>
        <v>0</v>
      </c>
      <c r="N155" s="95">
        <f>MAX($B155:M155)</f>
        <v>0</v>
      </c>
      <c r="O155" s="95">
        <f>_xlfn.MAXIFS('Traffic Gen - Routers - Others'!N:N,'Traffic Gen - Routers - Others'!M:M,$A155)</f>
        <v>0</v>
      </c>
      <c r="P155" s="95">
        <f>_xlfn.MAXIFS('Traffic Gen - Routers - Others'!O:O,'Traffic Gen - Routers - Others'!M:M,$A155)</f>
        <v>0</v>
      </c>
      <c r="Q155" s="95">
        <f>MAX($B155:P155)</f>
        <v>0</v>
      </c>
      <c r="R155" s="95">
        <f>SUMIF('Juniper Leaf'!U:U,A155,'Juniper Leaf'!X:X)</f>
        <v>1</v>
      </c>
      <c r="S155" s="95">
        <f>MAX($B155:Q155)</f>
        <v>0</v>
      </c>
      <c r="T155" s="94">
        <f t="shared" si="2"/>
        <v>48</v>
      </c>
      <c r="U155" s="95">
        <f>INDEX('Juniper Leaf'!S:S,MATCH(A155,'Juniper Leaf'!A:A,0))</f>
        <v>0</v>
      </c>
    </row>
    <row r="156" spans="1:21" x14ac:dyDescent="0.25">
      <c r="A156" s="94" t="s">
        <v>476</v>
      </c>
      <c r="B156" s="95">
        <f>_xlfn.MAXIFS('E9-2'!AC:AC,'E9-2'!AB:AB,$A156)</f>
        <v>0</v>
      </c>
      <c r="C156" s="95">
        <f>_xlfn.MAXIFS('E9-2'!AD:AD,'E9-2'!AB:AB,$A156)</f>
        <v>0</v>
      </c>
      <c r="D156" s="95">
        <f>MAX($B156:C156)</f>
        <v>0</v>
      </c>
      <c r="E156" s="95">
        <f>_xlfn.MAXIFS('E3-2'!M:M,'E3-2'!L:L,$A156)</f>
        <v>0</v>
      </c>
      <c r="F156" s="95">
        <f>_xlfn.MAXIFS('E5'!Q:Q,'E5'!P:P,$A156)</f>
        <v>0</v>
      </c>
      <c r="G156" s="95">
        <f>_xlfn.MAXIFS('E5'!R:R,'E5'!P:P,$A156)</f>
        <v>0</v>
      </c>
      <c r="H156" s="95">
        <f>MAX($B156:G156)</f>
        <v>0</v>
      </c>
      <c r="I156" s="95">
        <f>_xlfn.MAXIFS(ONT!P:P,ONT!O:O,$A156)</f>
        <v>0</v>
      </c>
      <c r="J156" s="95">
        <f>_xlfn.MAXIFS(ONT!Q:Q,ONT!O:O,$A156)</f>
        <v>0</v>
      </c>
      <c r="K156" s="95">
        <f>MAX($B156:J156)</f>
        <v>0</v>
      </c>
      <c r="L156" s="95">
        <f>_xlfn.MAXIFS('E7-2'!R:R,'E7-2'!Q:Q,$A156)</f>
        <v>0</v>
      </c>
      <c r="M156" s="95">
        <f>_xlfn.MAXIFS('E7-2'!S:S,'E7-2'!Q:Q,$A156)</f>
        <v>0</v>
      </c>
      <c r="N156" s="95">
        <f>MAX($B156:M156)</f>
        <v>0</v>
      </c>
      <c r="O156" s="95">
        <f>_xlfn.MAXIFS('Traffic Gen - Routers - Others'!N:N,'Traffic Gen - Routers - Others'!M:M,$A156)</f>
        <v>0</v>
      </c>
      <c r="P156" s="95">
        <f>_xlfn.MAXIFS('Traffic Gen - Routers - Others'!O:O,'Traffic Gen - Routers - Others'!M:M,$A156)</f>
        <v>0</v>
      </c>
      <c r="Q156" s="95">
        <f>MAX($B156:P156)</f>
        <v>0</v>
      </c>
      <c r="R156" s="95">
        <f>SUMIF('Juniper Leaf'!U:U,A156,'Juniper Leaf'!X:X)</f>
        <v>1</v>
      </c>
      <c r="S156" s="95">
        <f>MAX($B156:Q156)</f>
        <v>0</v>
      </c>
      <c r="T156" s="94">
        <f t="shared" si="2"/>
        <v>48</v>
      </c>
      <c r="U156" s="95">
        <f>INDEX('Juniper Leaf'!S:S,MATCH(A156,'Juniper Leaf'!A:A,0))</f>
        <v>0</v>
      </c>
    </row>
    <row r="157" spans="1:21" x14ac:dyDescent="0.25">
      <c r="A157" s="94" t="s">
        <v>477</v>
      </c>
      <c r="B157" s="95">
        <f>_xlfn.MAXIFS('E9-2'!AC:AC,'E9-2'!AB:AB,$A157)</f>
        <v>0</v>
      </c>
      <c r="C157" s="95">
        <f>_xlfn.MAXIFS('E9-2'!AD:AD,'E9-2'!AB:AB,$A157)</f>
        <v>0</v>
      </c>
      <c r="D157" s="95">
        <f>MAX($B157:C157)</f>
        <v>0</v>
      </c>
      <c r="E157" s="95">
        <f>_xlfn.MAXIFS('E3-2'!M:M,'E3-2'!L:L,$A157)</f>
        <v>0</v>
      </c>
      <c r="F157" s="95">
        <f>_xlfn.MAXIFS('E5'!Q:Q,'E5'!P:P,$A157)</f>
        <v>0</v>
      </c>
      <c r="G157" s="95">
        <f>_xlfn.MAXIFS('E5'!R:R,'E5'!P:P,$A157)</f>
        <v>0</v>
      </c>
      <c r="H157" s="95">
        <f>MAX($B157:G157)</f>
        <v>0</v>
      </c>
      <c r="I157" s="95">
        <f>_xlfn.MAXIFS(ONT!P:P,ONT!O:O,$A157)</f>
        <v>0</v>
      </c>
      <c r="J157" s="95">
        <f>_xlfn.MAXIFS(ONT!Q:Q,ONT!O:O,$A157)</f>
        <v>0</v>
      </c>
      <c r="K157" s="95">
        <f>MAX($B157:J157)</f>
        <v>0</v>
      </c>
      <c r="L157" s="95">
        <f>_xlfn.MAXIFS('E7-2'!R:R,'E7-2'!Q:Q,$A157)</f>
        <v>0</v>
      </c>
      <c r="M157" s="95">
        <f>_xlfn.MAXIFS('E7-2'!S:S,'E7-2'!Q:Q,$A157)</f>
        <v>0</v>
      </c>
      <c r="N157" s="95">
        <f>MAX($B157:M157)</f>
        <v>0</v>
      </c>
      <c r="O157" s="95">
        <f>_xlfn.MAXIFS('Traffic Gen - Routers - Others'!N:N,'Traffic Gen - Routers - Others'!M:M,$A157)</f>
        <v>0</v>
      </c>
      <c r="P157" s="95">
        <f>_xlfn.MAXIFS('Traffic Gen - Routers - Others'!O:O,'Traffic Gen - Routers - Others'!M:M,$A157)</f>
        <v>0</v>
      </c>
      <c r="Q157" s="95">
        <f>MAX($B157:P157)</f>
        <v>0</v>
      </c>
      <c r="R157" s="95">
        <f>SUMIF('Juniper Leaf'!U:U,A157,'Juniper Leaf'!X:X)</f>
        <v>0</v>
      </c>
      <c r="S157" s="95">
        <f>MAX($B157:Q157)</f>
        <v>0</v>
      </c>
      <c r="T157" s="94">
        <f t="shared" si="2"/>
        <v>0</v>
      </c>
      <c r="U157" s="95">
        <f>INDEX('Juniper Leaf'!S:S,MATCH(A157,'Juniper Leaf'!A:A,0))</f>
        <v>0</v>
      </c>
    </row>
    <row r="158" spans="1:21" x14ac:dyDescent="0.25">
      <c r="A158" s="94" t="s">
        <v>478</v>
      </c>
      <c r="B158" s="95">
        <f>_xlfn.MAXIFS('E9-2'!AC:AC,'E9-2'!AB:AB,$A158)</f>
        <v>0</v>
      </c>
      <c r="C158" s="95">
        <f>_xlfn.MAXIFS('E9-2'!AD:AD,'E9-2'!AB:AB,$A158)</f>
        <v>0</v>
      </c>
      <c r="D158" s="95">
        <f>MAX($B158:C158)</f>
        <v>0</v>
      </c>
      <c r="E158" s="95">
        <f>_xlfn.MAXIFS('E3-2'!M:M,'E3-2'!L:L,$A158)</f>
        <v>0</v>
      </c>
      <c r="F158" s="95">
        <f>_xlfn.MAXIFS('E5'!Q:Q,'E5'!P:P,$A158)</f>
        <v>0</v>
      </c>
      <c r="G158" s="95">
        <f>_xlfn.MAXIFS('E5'!R:R,'E5'!P:P,$A158)</f>
        <v>0</v>
      </c>
      <c r="H158" s="95">
        <f>MAX($B158:G158)</f>
        <v>0</v>
      </c>
      <c r="I158" s="95">
        <f>_xlfn.MAXIFS(ONT!P:P,ONT!O:O,$A158)</f>
        <v>0</v>
      </c>
      <c r="J158" s="95">
        <f>_xlfn.MAXIFS(ONT!Q:Q,ONT!O:O,$A158)</f>
        <v>0</v>
      </c>
      <c r="K158" s="95">
        <f>MAX($B158:J158)</f>
        <v>0</v>
      </c>
      <c r="L158" s="95">
        <f>_xlfn.MAXIFS('E7-2'!R:R,'E7-2'!Q:Q,$A158)</f>
        <v>0</v>
      </c>
      <c r="M158" s="95">
        <f>_xlfn.MAXIFS('E7-2'!S:S,'E7-2'!Q:Q,$A158)</f>
        <v>0</v>
      </c>
      <c r="N158" s="95">
        <f>MAX($B158:M158)</f>
        <v>0</v>
      </c>
      <c r="O158" s="95">
        <f>_xlfn.MAXIFS('Traffic Gen - Routers - Others'!N:N,'Traffic Gen - Routers - Others'!M:M,$A158)</f>
        <v>0</v>
      </c>
      <c r="P158" s="95">
        <f>_xlfn.MAXIFS('Traffic Gen - Routers - Others'!O:O,'Traffic Gen - Routers - Others'!M:M,$A158)</f>
        <v>0</v>
      </c>
      <c r="Q158" s="95">
        <f>MAX($B158:P158)</f>
        <v>0</v>
      </c>
      <c r="R158" s="95">
        <f>SUMIF('Juniper Leaf'!U:U,A158,'Juniper Leaf'!X:X)</f>
        <v>0</v>
      </c>
      <c r="S158" s="95">
        <f>MAX($B158:Q158)</f>
        <v>0</v>
      </c>
      <c r="T158" s="94">
        <f t="shared" si="2"/>
        <v>0</v>
      </c>
      <c r="U158" s="95">
        <f>INDEX('Juniper Leaf'!S:S,MATCH(A158,'Juniper Leaf'!A:A,0))</f>
        <v>0</v>
      </c>
    </row>
    <row r="159" spans="1:21" x14ac:dyDescent="0.25">
      <c r="A159" s="94" t="s">
        <v>479</v>
      </c>
      <c r="B159" s="95">
        <f>_xlfn.MAXIFS('E9-2'!AC:AC,'E9-2'!AB:AB,$A159)</f>
        <v>0</v>
      </c>
      <c r="C159" s="95">
        <f>_xlfn.MAXIFS('E9-2'!AD:AD,'E9-2'!AB:AB,$A159)</f>
        <v>0</v>
      </c>
      <c r="D159" s="95">
        <f>MAX($B159:C159)</f>
        <v>0</v>
      </c>
      <c r="E159" s="95">
        <f>_xlfn.MAXIFS('E3-2'!M:M,'E3-2'!L:L,$A159)</f>
        <v>0</v>
      </c>
      <c r="F159" s="95">
        <f>_xlfn.MAXIFS('E5'!Q:Q,'E5'!P:P,$A159)</f>
        <v>0</v>
      </c>
      <c r="G159" s="95">
        <f>_xlfn.MAXIFS('E5'!R:R,'E5'!P:P,$A159)</f>
        <v>0</v>
      </c>
      <c r="H159" s="95">
        <f>MAX($B159:G159)</f>
        <v>0</v>
      </c>
      <c r="I159" s="95">
        <f>_xlfn.MAXIFS(ONT!P:P,ONT!O:O,$A159)</f>
        <v>0</v>
      </c>
      <c r="J159" s="95">
        <f>_xlfn.MAXIFS(ONT!Q:Q,ONT!O:O,$A159)</f>
        <v>0</v>
      </c>
      <c r="K159" s="95">
        <f>MAX($B159:J159)</f>
        <v>0</v>
      </c>
      <c r="L159" s="95">
        <f>_xlfn.MAXIFS('E7-2'!R:R,'E7-2'!Q:Q,$A159)</f>
        <v>0</v>
      </c>
      <c r="M159" s="95">
        <f>_xlfn.MAXIFS('E7-2'!S:S,'E7-2'!Q:Q,$A159)</f>
        <v>0</v>
      </c>
      <c r="N159" s="95">
        <f>MAX($B159:M159)</f>
        <v>0</v>
      </c>
      <c r="O159" s="95">
        <f>_xlfn.MAXIFS('Traffic Gen - Routers - Others'!N:N,'Traffic Gen - Routers - Others'!M:M,$A159)</f>
        <v>0</v>
      </c>
      <c r="P159" s="95">
        <f>_xlfn.MAXIFS('Traffic Gen - Routers - Others'!O:O,'Traffic Gen - Routers - Others'!M:M,$A159)</f>
        <v>0</v>
      </c>
      <c r="Q159" s="95">
        <f>MAX($B159:P159)</f>
        <v>0</v>
      </c>
      <c r="R159" s="95">
        <f>SUMIF('Juniper Leaf'!U:U,A159,'Juniper Leaf'!X:X)</f>
        <v>1</v>
      </c>
      <c r="S159" s="95">
        <f>MAX($B159:Q159)</f>
        <v>0</v>
      </c>
      <c r="T159" s="94">
        <f t="shared" si="2"/>
        <v>48</v>
      </c>
      <c r="U159" s="95">
        <f>INDEX('Juniper Leaf'!S:S,MATCH(A159,'Juniper Leaf'!A:A,0))</f>
        <v>0</v>
      </c>
    </row>
    <row r="160" spans="1:21" x14ac:dyDescent="0.25">
      <c r="A160" s="94" t="s">
        <v>480</v>
      </c>
      <c r="B160" s="95">
        <f>_xlfn.MAXIFS('E9-2'!AC:AC,'E9-2'!AB:AB,$A160)</f>
        <v>0</v>
      </c>
      <c r="C160" s="95">
        <f>_xlfn.MAXIFS('E9-2'!AD:AD,'E9-2'!AB:AB,$A160)</f>
        <v>0</v>
      </c>
      <c r="D160" s="95">
        <f>MAX($B160:C160)</f>
        <v>0</v>
      </c>
      <c r="E160" s="95">
        <f>_xlfn.MAXIFS('E3-2'!M:M,'E3-2'!L:L,$A160)</f>
        <v>0</v>
      </c>
      <c r="F160" s="95">
        <f>_xlfn.MAXIFS('E5'!Q:Q,'E5'!P:P,$A160)</f>
        <v>0</v>
      </c>
      <c r="G160" s="95">
        <f>_xlfn.MAXIFS('E5'!R:R,'E5'!P:P,$A160)</f>
        <v>0</v>
      </c>
      <c r="H160" s="95">
        <f>MAX($B160:G160)</f>
        <v>0</v>
      </c>
      <c r="I160" s="95">
        <f>_xlfn.MAXIFS(ONT!P:P,ONT!O:O,$A160)</f>
        <v>0</v>
      </c>
      <c r="J160" s="95">
        <f>_xlfn.MAXIFS(ONT!Q:Q,ONT!O:O,$A160)</f>
        <v>0</v>
      </c>
      <c r="K160" s="95">
        <f>MAX($B160:J160)</f>
        <v>0</v>
      </c>
      <c r="L160" s="95">
        <f>_xlfn.MAXIFS('E7-2'!R:R,'E7-2'!Q:Q,$A160)</f>
        <v>0</v>
      </c>
      <c r="M160" s="95">
        <f>_xlfn.MAXIFS('E7-2'!S:S,'E7-2'!Q:Q,$A160)</f>
        <v>0</v>
      </c>
      <c r="N160" s="95">
        <f>MAX($B160:M160)</f>
        <v>0</v>
      </c>
      <c r="O160" s="95">
        <f>_xlfn.MAXIFS('Traffic Gen - Routers - Others'!N:N,'Traffic Gen - Routers - Others'!M:M,$A160)</f>
        <v>0</v>
      </c>
      <c r="P160" s="95">
        <f>_xlfn.MAXIFS('Traffic Gen - Routers - Others'!O:O,'Traffic Gen - Routers - Others'!M:M,$A160)</f>
        <v>0</v>
      </c>
      <c r="Q160" s="95">
        <f>MAX($B160:P160)</f>
        <v>0</v>
      </c>
      <c r="R160" s="95">
        <f>SUMIF('Juniper Leaf'!U:U,A160,'Juniper Leaf'!X:X)</f>
        <v>1</v>
      </c>
      <c r="S160" s="95">
        <f>MAX($B160:Q160)</f>
        <v>0</v>
      </c>
      <c r="T160" s="94">
        <f t="shared" si="2"/>
        <v>48</v>
      </c>
      <c r="U160" s="95">
        <f>INDEX('Juniper Leaf'!S:S,MATCH(A160,'Juniper Leaf'!A:A,0))</f>
        <v>0</v>
      </c>
    </row>
    <row r="161" spans="1:21" x14ac:dyDescent="0.25">
      <c r="A161" s="94" t="s">
        <v>481</v>
      </c>
      <c r="B161" s="95">
        <f>_xlfn.MAXIFS('E9-2'!AC:AC,'E9-2'!AB:AB,$A161)</f>
        <v>0</v>
      </c>
      <c r="C161" s="95">
        <f>_xlfn.MAXIFS('E9-2'!AD:AD,'E9-2'!AB:AB,$A161)</f>
        <v>0</v>
      </c>
      <c r="D161" s="95">
        <f>MAX($B161:C161)</f>
        <v>0</v>
      </c>
      <c r="E161" s="95">
        <f>_xlfn.MAXIFS('E3-2'!M:M,'E3-2'!L:L,$A161)</f>
        <v>0</v>
      </c>
      <c r="F161" s="95">
        <f>_xlfn.MAXIFS('E5'!Q:Q,'E5'!P:P,$A161)</f>
        <v>0</v>
      </c>
      <c r="G161" s="95">
        <f>_xlfn.MAXIFS('E5'!R:R,'E5'!P:P,$A161)</f>
        <v>0</v>
      </c>
      <c r="H161" s="95">
        <f>MAX($B161:G161)</f>
        <v>0</v>
      </c>
      <c r="I161" s="95">
        <f>_xlfn.MAXIFS(ONT!P:P,ONT!O:O,$A161)</f>
        <v>0</v>
      </c>
      <c r="J161" s="95">
        <f>_xlfn.MAXIFS(ONT!Q:Q,ONT!O:O,$A161)</f>
        <v>0</v>
      </c>
      <c r="K161" s="95">
        <f>MAX($B161:J161)</f>
        <v>0</v>
      </c>
      <c r="L161" s="95">
        <f>_xlfn.MAXIFS('E7-2'!R:R,'E7-2'!Q:Q,$A161)</f>
        <v>0</v>
      </c>
      <c r="M161" s="95">
        <f>_xlfn.MAXIFS('E7-2'!S:S,'E7-2'!Q:Q,$A161)</f>
        <v>0</v>
      </c>
      <c r="N161" s="95">
        <f>MAX($B161:M161)</f>
        <v>0</v>
      </c>
      <c r="O161" s="95">
        <f>_xlfn.MAXIFS('Traffic Gen - Routers - Others'!N:N,'Traffic Gen - Routers - Others'!M:M,$A161)</f>
        <v>0</v>
      </c>
      <c r="P161" s="95">
        <f>_xlfn.MAXIFS('Traffic Gen - Routers - Others'!O:O,'Traffic Gen - Routers - Others'!M:M,$A161)</f>
        <v>0</v>
      </c>
      <c r="Q161" s="95">
        <f>MAX($B161:P161)</f>
        <v>0</v>
      </c>
      <c r="R161" s="95">
        <f>SUMIF('Juniper Leaf'!U:U,A161,'Juniper Leaf'!X:X)</f>
        <v>0</v>
      </c>
      <c r="S161" s="95">
        <f>MAX($B161:Q161)</f>
        <v>0</v>
      </c>
      <c r="T161" s="94">
        <f t="shared" si="2"/>
        <v>0</v>
      </c>
      <c r="U161" s="95">
        <f>INDEX('Juniper Leaf'!S:S,MATCH(A161,'Juniper Leaf'!A:A,0))</f>
        <v>0</v>
      </c>
    </row>
    <row r="162" spans="1:21" x14ac:dyDescent="0.25">
      <c r="A162" s="94" t="s">
        <v>482</v>
      </c>
      <c r="B162" s="95">
        <f>_xlfn.MAXIFS('E9-2'!AC:AC,'E9-2'!AB:AB,$A162)</f>
        <v>0</v>
      </c>
      <c r="C162" s="95">
        <f>_xlfn.MAXIFS('E9-2'!AD:AD,'E9-2'!AB:AB,$A162)</f>
        <v>0</v>
      </c>
      <c r="D162" s="95">
        <f>MAX($B162:C162)</f>
        <v>0</v>
      </c>
      <c r="E162" s="95">
        <f>_xlfn.MAXIFS('E3-2'!M:M,'E3-2'!L:L,$A162)</f>
        <v>0</v>
      </c>
      <c r="F162" s="95">
        <f>_xlfn.MAXIFS('E5'!Q:Q,'E5'!P:P,$A162)</f>
        <v>0</v>
      </c>
      <c r="G162" s="95">
        <f>_xlfn.MAXIFS('E5'!R:R,'E5'!P:P,$A162)</f>
        <v>0</v>
      </c>
      <c r="H162" s="95">
        <f>MAX($B162:G162)</f>
        <v>0</v>
      </c>
      <c r="I162" s="95">
        <f>_xlfn.MAXIFS(ONT!P:P,ONT!O:O,$A162)</f>
        <v>0</v>
      </c>
      <c r="J162" s="95">
        <f>_xlfn.MAXIFS(ONT!Q:Q,ONT!O:O,$A162)</f>
        <v>0</v>
      </c>
      <c r="K162" s="95">
        <f>MAX($B162:J162)</f>
        <v>0</v>
      </c>
      <c r="L162" s="95">
        <f>_xlfn.MAXIFS('E7-2'!R:R,'E7-2'!Q:Q,$A162)</f>
        <v>0</v>
      </c>
      <c r="M162" s="95">
        <f>_xlfn.MAXIFS('E7-2'!S:S,'E7-2'!Q:Q,$A162)</f>
        <v>0</v>
      </c>
      <c r="N162" s="95">
        <f>MAX($B162:M162)</f>
        <v>0</v>
      </c>
      <c r="O162" s="95">
        <f>_xlfn.MAXIFS('Traffic Gen - Routers - Others'!N:N,'Traffic Gen - Routers - Others'!M:M,$A162)</f>
        <v>0</v>
      </c>
      <c r="P162" s="95">
        <f>_xlfn.MAXIFS('Traffic Gen - Routers - Others'!O:O,'Traffic Gen - Routers - Others'!M:M,$A162)</f>
        <v>0</v>
      </c>
      <c r="Q162" s="95">
        <f>MAX($B162:P162)</f>
        <v>0</v>
      </c>
      <c r="R162" s="95">
        <f>SUMIF('Juniper Leaf'!U:U,A162,'Juniper Leaf'!X:X)</f>
        <v>0</v>
      </c>
      <c r="S162" s="95">
        <f>MAX($B162:Q162)</f>
        <v>0</v>
      </c>
      <c r="T162" s="94">
        <f t="shared" si="2"/>
        <v>0</v>
      </c>
      <c r="U162" s="95">
        <f>INDEX('Juniper Leaf'!S:S,MATCH(A162,'Juniper Leaf'!A:A,0))</f>
        <v>0</v>
      </c>
    </row>
    <row r="163" spans="1:21" x14ac:dyDescent="0.25">
      <c r="A163" s="94" t="s">
        <v>483</v>
      </c>
      <c r="B163" s="95">
        <f>_xlfn.MAXIFS('E9-2'!AC:AC,'E9-2'!AB:AB,$A163)</f>
        <v>0</v>
      </c>
      <c r="C163" s="95">
        <f>_xlfn.MAXIFS('E9-2'!AD:AD,'E9-2'!AB:AB,$A163)</f>
        <v>0</v>
      </c>
      <c r="D163" s="95">
        <f>MAX($B163:C163)</f>
        <v>0</v>
      </c>
      <c r="E163" s="95">
        <f>_xlfn.MAXIFS('E3-2'!M:M,'E3-2'!L:L,$A163)</f>
        <v>0</v>
      </c>
      <c r="F163" s="95">
        <f>_xlfn.MAXIFS('E5'!Q:Q,'E5'!P:P,$A163)</f>
        <v>0</v>
      </c>
      <c r="G163" s="95">
        <f>_xlfn.MAXIFS('E5'!R:R,'E5'!P:P,$A163)</f>
        <v>0</v>
      </c>
      <c r="H163" s="95">
        <f>MAX($B163:G163)</f>
        <v>0</v>
      </c>
      <c r="I163" s="95">
        <f>_xlfn.MAXIFS(ONT!P:P,ONT!O:O,$A163)</f>
        <v>0</v>
      </c>
      <c r="J163" s="95">
        <f>_xlfn.MAXIFS(ONT!Q:Q,ONT!O:O,$A163)</f>
        <v>0</v>
      </c>
      <c r="K163" s="95">
        <f>MAX($B163:J163)</f>
        <v>0</v>
      </c>
      <c r="L163" s="95">
        <f>_xlfn.MAXIFS('E7-2'!R:R,'E7-2'!Q:Q,$A163)</f>
        <v>0</v>
      </c>
      <c r="M163" s="95">
        <f>_xlfn.MAXIFS('E7-2'!S:S,'E7-2'!Q:Q,$A163)</f>
        <v>0</v>
      </c>
      <c r="N163" s="95">
        <f>MAX($B163:M163)</f>
        <v>0</v>
      </c>
      <c r="O163" s="95">
        <f>_xlfn.MAXIFS('Traffic Gen - Routers - Others'!N:N,'Traffic Gen - Routers - Others'!M:M,$A163)</f>
        <v>0</v>
      </c>
      <c r="P163" s="95">
        <f>_xlfn.MAXIFS('Traffic Gen - Routers - Others'!O:O,'Traffic Gen - Routers - Others'!M:M,$A163)</f>
        <v>0</v>
      </c>
      <c r="Q163" s="95">
        <f>MAX($B163:P163)</f>
        <v>0</v>
      </c>
      <c r="R163" s="95">
        <f>SUMIF('Juniper Leaf'!U:U,A163,'Juniper Leaf'!X:X)</f>
        <v>0</v>
      </c>
      <c r="S163" s="95">
        <f>MAX($B163:Q163)</f>
        <v>0</v>
      </c>
      <c r="T163" s="94">
        <f t="shared" si="2"/>
        <v>0</v>
      </c>
      <c r="U163" s="95">
        <f>INDEX('Juniper Leaf'!S:S,MATCH(A163,'Juniper Leaf'!A:A,0))</f>
        <v>0</v>
      </c>
    </row>
    <row r="164" spans="1:21" x14ac:dyDescent="0.25">
      <c r="A164" s="94" t="s">
        <v>484</v>
      </c>
      <c r="B164" s="95">
        <f>_xlfn.MAXIFS('E9-2'!AC:AC,'E9-2'!AB:AB,$A164)</f>
        <v>0</v>
      </c>
      <c r="C164" s="95">
        <f>_xlfn.MAXIFS('E9-2'!AD:AD,'E9-2'!AB:AB,$A164)</f>
        <v>0</v>
      </c>
      <c r="D164" s="95">
        <f>MAX($B164:C164)</f>
        <v>0</v>
      </c>
      <c r="E164" s="95">
        <f>_xlfn.MAXIFS('E3-2'!M:M,'E3-2'!L:L,$A164)</f>
        <v>0</v>
      </c>
      <c r="F164" s="95">
        <f>_xlfn.MAXIFS('E5'!Q:Q,'E5'!P:P,$A164)</f>
        <v>0</v>
      </c>
      <c r="G164" s="95">
        <f>_xlfn.MAXIFS('E5'!R:R,'E5'!P:P,$A164)</f>
        <v>0</v>
      </c>
      <c r="H164" s="95">
        <f>MAX($B164:G164)</f>
        <v>0</v>
      </c>
      <c r="I164" s="95">
        <f>_xlfn.MAXIFS(ONT!P:P,ONT!O:O,$A164)</f>
        <v>0</v>
      </c>
      <c r="J164" s="95">
        <f>_xlfn.MAXIFS(ONT!Q:Q,ONT!O:O,$A164)</f>
        <v>0</v>
      </c>
      <c r="K164" s="95">
        <f>MAX($B164:J164)</f>
        <v>0</v>
      </c>
      <c r="L164" s="95">
        <f>_xlfn.MAXIFS('E7-2'!R:R,'E7-2'!Q:Q,$A164)</f>
        <v>0</v>
      </c>
      <c r="M164" s="95">
        <f>_xlfn.MAXIFS('E7-2'!S:S,'E7-2'!Q:Q,$A164)</f>
        <v>0</v>
      </c>
      <c r="N164" s="95">
        <f>MAX($B164:M164)</f>
        <v>0</v>
      </c>
      <c r="O164" s="95">
        <f>_xlfn.MAXIFS('Traffic Gen - Routers - Others'!N:N,'Traffic Gen - Routers - Others'!M:M,$A164)</f>
        <v>0</v>
      </c>
      <c r="P164" s="95">
        <f>_xlfn.MAXIFS('Traffic Gen - Routers - Others'!O:O,'Traffic Gen - Routers - Others'!M:M,$A164)</f>
        <v>0</v>
      </c>
      <c r="Q164" s="95">
        <f>MAX($B164:P164)</f>
        <v>0</v>
      </c>
      <c r="R164" s="95">
        <f>SUMIF('Juniper Leaf'!U:U,A164,'Juniper Leaf'!X:X)</f>
        <v>0</v>
      </c>
      <c r="S164" s="95">
        <f>MAX($B164:Q164)</f>
        <v>0</v>
      </c>
      <c r="T164" s="94">
        <f t="shared" si="2"/>
        <v>0</v>
      </c>
      <c r="U164" s="95">
        <f>INDEX('Juniper Leaf'!S:S,MATCH(A164,'Juniper Leaf'!A:A,0))</f>
        <v>0</v>
      </c>
    </row>
    <row r="165" spans="1:21" x14ac:dyDescent="0.25">
      <c r="A165" s="94" t="s">
        <v>485</v>
      </c>
      <c r="B165" s="95">
        <f>_xlfn.MAXIFS('E9-2'!AC:AC,'E9-2'!AB:AB,$A165)</f>
        <v>0</v>
      </c>
      <c r="C165" s="95">
        <f>_xlfn.MAXIFS('E9-2'!AD:AD,'E9-2'!AB:AB,$A165)</f>
        <v>0</v>
      </c>
      <c r="D165" s="95">
        <f>MAX($B165:C165)</f>
        <v>0</v>
      </c>
      <c r="E165" s="95">
        <f>_xlfn.MAXIFS('E3-2'!M:M,'E3-2'!L:L,$A165)</f>
        <v>0</v>
      </c>
      <c r="F165" s="95">
        <f>_xlfn.MAXIFS('E5'!Q:Q,'E5'!P:P,$A165)</f>
        <v>0</v>
      </c>
      <c r="G165" s="95">
        <f>_xlfn.MAXIFS('E5'!R:R,'E5'!P:P,$A165)</f>
        <v>0</v>
      </c>
      <c r="H165" s="95">
        <f>MAX($B165:G165)</f>
        <v>0</v>
      </c>
      <c r="I165" s="95">
        <f>_xlfn.MAXIFS(ONT!P:P,ONT!O:O,$A165)</f>
        <v>0</v>
      </c>
      <c r="J165" s="95">
        <f>_xlfn.MAXIFS(ONT!Q:Q,ONT!O:O,$A165)</f>
        <v>0</v>
      </c>
      <c r="K165" s="95">
        <f>MAX($B165:J165)</f>
        <v>0</v>
      </c>
      <c r="L165" s="95">
        <f>_xlfn.MAXIFS('E7-2'!R:R,'E7-2'!Q:Q,$A165)</f>
        <v>0</v>
      </c>
      <c r="M165" s="95">
        <f>_xlfn.MAXIFS('E7-2'!S:S,'E7-2'!Q:Q,$A165)</f>
        <v>0</v>
      </c>
      <c r="N165" s="95">
        <f>MAX($B165:M165)</f>
        <v>0</v>
      </c>
      <c r="O165" s="95">
        <f>_xlfn.MAXIFS('Traffic Gen - Routers - Others'!N:N,'Traffic Gen - Routers - Others'!M:M,$A165)</f>
        <v>0</v>
      </c>
      <c r="P165" s="95">
        <f>_xlfn.MAXIFS('Traffic Gen - Routers - Others'!O:O,'Traffic Gen - Routers - Others'!M:M,$A165)</f>
        <v>0</v>
      </c>
      <c r="Q165" s="95">
        <f>MAX($B165:P165)</f>
        <v>0</v>
      </c>
      <c r="R165" s="95">
        <f>SUMIF('Juniper Leaf'!U:U,A165,'Juniper Leaf'!X:X)</f>
        <v>0</v>
      </c>
      <c r="S165" s="95">
        <f>MAX($B165:Q165)</f>
        <v>0</v>
      </c>
      <c r="T165" s="94">
        <f t="shared" si="2"/>
        <v>0</v>
      </c>
      <c r="U165" s="95">
        <f>INDEX('Juniper Leaf'!S:S,MATCH(A165,'Juniper Leaf'!A:A,0))</f>
        <v>0</v>
      </c>
    </row>
    <row r="166" spans="1:21" x14ac:dyDescent="0.25">
      <c r="A166" s="94" t="s">
        <v>486</v>
      </c>
      <c r="B166" s="95">
        <f>_xlfn.MAXIFS('E9-2'!AC:AC,'E9-2'!AB:AB,$A166)</f>
        <v>0</v>
      </c>
      <c r="C166" s="95">
        <f>_xlfn.MAXIFS('E9-2'!AD:AD,'E9-2'!AB:AB,$A166)</f>
        <v>0</v>
      </c>
      <c r="D166" s="95">
        <f>MAX($B166:C166)</f>
        <v>0</v>
      </c>
      <c r="E166" s="95">
        <f>_xlfn.MAXIFS('E3-2'!M:M,'E3-2'!L:L,$A166)</f>
        <v>0</v>
      </c>
      <c r="F166" s="95">
        <f>_xlfn.MAXIFS('E5'!Q:Q,'E5'!P:P,$A166)</f>
        <v>0</v>
      </c>
      <c r="G166" s="95">
        <f>_xlfn.MAXIFS('E5'!R:R,'E5'!P:P,$A166)</f>
        <v>0</v>
      </c>
      <c r="H166" s="95">
        <f>MAX($B166:G166)</f>
        <v>0</v>
      </c>
      <c r="I166" s="95">
        <f>_xlfn.MAXIFS(ONT!P:P,ONT!O:O,$A166)</f>
        <v>0</v>
      </c>
      <c r="J166" s="95">
        <f>_xlfn.MAXIFS(ONT!Q:Q,ONT!O:O,$A166)</f>
        <v>0</v>
      </c>
      <c r="K166" s="95">
        <f>MAX($B166:J166)</f>
        <v>0</v>
      </c>
      <c r="L166" s="95">
        <f>_xlfn.MAXIFS('E7-2'!R:R,'E7-2'!Q:Q,$A166)</f>
        <v>0</v>
      </c>
      <c r="M166" s="95">
        <f>_xlfn.MAXIFS('E7-2'!S:S,'E7-2'!Q:Q,$A166)</f>
        <v>0</v>
      </c>
      <c r="N166" s="95">
        <f>MAX($B166:M166)</f>
        <v>0</v>
      </c>
      <c r="O166" s="95">
        <f>_xlfn.MAXIFS('Traffic Gen - Routers - Others'!N:N,'Traffic Gen - Routers - Others'!M:M,$A166)</f>
        <v>0</v>
      </c>
      <c r="P166" s="95">
        <f>_xlfn.MAXIFS('Traffic Gen - Routers - Others'!O:O,'Traffic Gen - Routers - Others'!M:M,$A166)</f>
        <v>0</v>
      </c>
      <c r="Q166" s="95">
        <f>MAX($B166:P166)</f>
        <v>0</v>
      </c>
      <c r="R166" s="95">
        <f>SUMIF('Juniper Leaf'!U:U,A166,'Juniper Leaf'!X:X)</f>
        <v>0</v>
      </c>
      <c r="S166" s="95">
        <f>MAX($B166:Q166)</f>
        <v>0</v>
      </c>
      <c r="T166" s="94">
        <f t="shared" si="2"/>
        <v>0</v>
      </c>
      <c r="U166" s="95">
        <f>INDEX('Juniper Leaf'!S:S,MATCH(A166,'Juniper Leaf'!A:A,0))</f>
        <v>0</v>
      </c>
    </row>
    <row r="167" spans="1:21" x14ac:dyDescent="0.25">
      <c r="A167" s="94" t="s">
        <v>487</v>
      </c>
      <c r="B167" s="95">
        <f>_xlfn.MAXIFS('E9-2'!AC:AC,'E9-2'!AB:AB,$A167)</f>
        <v>0</v>
      </c>
      <c r="C167" s="95">
        <f>_xlfn.MAXIFS('E9-2'!AD:AD,'E9-2'!AB:AB,$A167)</f>
        <v>0</v>
      </c>
      <c r="D167" s="95">
        <f>MAX($B167:C167)</f>
        <v>0</v>
      </c>
      <c r="E167" s="95">
        <f>_xlfn.MAXIFS('E3-2'!M:M,'E3-2'!L:L,$A167)</f>
        <v>0</v>
      </c>
      <c r="F167" s="95">
        <f>_xlfn.MAXIFS('E5'!Q:Q,'E5'!P:P,$A167)</f>
        <v>0</v>
      </c>
      <c r="G167" s="95">
        <f>_xlfn.MAXIFS('E5'!R:R,'E5'!P:P,$A167)</f>
        <v>0</v>
      </c>
      <c r="H167" s="95">
        <f>MAX($B167:G167)</f>
        <v>0</v>
      </c>
      <c r="I167" s="95">
        <f>_xlfn.MAXIFS(ONT!P:P,ONT!O:O,$A167)</f>
        <v>0</v>
      </c>
      <c r="J167" s="95">
        <f>_xlfn.MAXIFS(ONT!Q:Q,ONT!O:O,$A167)</f>
        <v>0</v>
      </c>
      <c r="K167" s="95">
        <f>MAX($B167:J167)</f>
        <v>0</v>
      </c>
      <c r="L167" s="95">
        <f>_xlfn.MAXIFS('E7-2'!R:R,'E7-2'!Q:Q,$A167)</f>
        <v>0</v>
      </c>
      <c r="M167" s="95">
        <f>_xlfn.MAXIFS('E7-2'!S:S,'E7-2'!Q:Q,$A167)</f>
        <v>0</v>
      </c>
      <c r="N167" s="95">
        <f>MAX($B167:M167)</f>
        <v>0</v>
      </c>
      <c r="O167" s="95">
        <f>_xlfn.MAXIFS('Traffic Gen - Routers - Others'!N:N,'Traffic Gen - Routers - Others'!M:M,$A167)</f>
        <v>0</v>
      </c>
      <c r="P167" s="95">
        <f>_xlfn.MAXIFS('Traffic Gen - Routers - Others'!O:O,'Traffic Gen - Routers - Others'!M:M,$A167)</f>
        <v>0</v>
      </c>
      <c r="Q167" s="95">
        <f>MAX($B167:P167)</f>
        <v>0</v>
      </c>
      <c r="R167" s="95">
        <f>SUMIF('Juniper Leaf'!U:U,A167,'Juniper Leaf'!X:X)</f>
        <v>0</v>
      </c>
      <c r="S167" s="95">
        <f>MAX($B167:Q167)</f>
        <v>0</v>
      </c>
      <c r="T167" s="94">
        <f t="shared" si="2"/>
        <v>0</v>
      </c>
      <c r="U167" s="95">
        <f>INDEX('Juniper Leaf'!S:S,MATCH(A167,'Juniper Leaf'!A:A,0))</f>
        <v>0</v>
      </c>
    </row>
    <row r="168" spans="1:21" x14ac:dyDescent="0.25">
      <c r="A168" s="94" t="s">
        <v>488</v>
      </c>
      <c r="B168" s="95">
        <f>_xlfn.MAXIFS('E9-2'!AC:AC,'E9-2'!AB:AB,$A168)</f>
        <v>0</v>
      </c>
      <c r="C168" s="95">
        <f>_xlfn.MAXIFS('E9-2'!AD:AD,'E9-2'!AB:AB,$A168)</f>
        <v>0</v>
      </c>
      <c r="D168" s="95">
        <f>MAX($B168:C168)</f>
        <v>0</v>
      </c>
      <c r="E168" s="95">
        <f>_xlfn.MAXIFS('E3-2'!M:M,'E3-2'!L:L,$A168)</f>
        <v>0</v>
      </c>
      <c r="F168" s="95">
        <f>_xlfn.MAXIFS('E5'!Q:Q,'E5'!P:P,$A168)</f>
        <v>0</v>
      </c>
      <c r="G168" s="95">
        <f>_xlfn.MAXIFS('E5'!R:R,'E5'!P:P,$A168)</f>
        <v>0</v>
      </c>
      <c r="H168" s="95">
        <f>MAX($B168:G168)</f>
        <v>0</v>
      </c>
      <c r="I168" s="95">
        <f>_xlfn.MAXIFS(ONT!P:P,ONT!O:O,$A168)</f>
        <v>0</v>
      </c>
      <c r="J168" s="95">
        <f>_xlfn.MAXIFS(ONT!Q:Q,ONT!O:O,$A168)</f>
        <v>0</v>
      </c>
      <c r="K168" s="95">
        <f>MAX($B168:J168)</f>
        <v>0</v>
      </c>
      <c r="L168" s="95">
        <f>_xlfn.MAXIFS('E7-2'!R:R,'E7-2'!Q:Q,$A168)</f>
        <v>0</v>
      </c>
      <c r="M168" s="95">
        <f>_xlfn.MAXIFS('E7-2'!S:S,'E7-2'!Q:Q,$A168)</f>
        <v>0</v>
      </c>
      <c r="N168" s="95">
        <f>MAX($B168:M168)</f>
        <v>0</v>
      </c>
      <c r="O168" s="95">
        <f>_xlfn.MAXIFS('Traffic Gen - Routers - Others'!N:N,'Traffic Gen - Routers - Others'!M:M,$A168)</f>
        <v>0</v>
      </c>
      <c r="P168" s="95">
        <f>_xlfn.MAXIFS('Traffic Gen - Routers - Others'!O:O,'Traffic Gen - Routers - Others'!M:M,$A168)</f>
        <v>0</v>
      </c>
      <c r="Q168" s="95">
        <f>MAX($B168:P168)</f>
        <v>0</v>
      </c>
      <c r="R168" s="95">
        <f>SUMIF('Juniper Leaf'!U:U,A168,'Juniper Leaf'!X:X)</f>
        <v>0</v>
      </c>
      <c r="S168" s="95">
        <f>MAX($B168:Q168)</f>
        <v>0</v>
      </c>
      <c r="T168" s="94">
        <f t="shared" si="2"/>
        <v>0</v>
      </c>
      <c r="U168" s="95">
        <f>INDEX('Juniper Leaf'!S:S,MATCH(A168,'Juniper Leaf'!A:A,0))</f>
        <v>0</v>
      </c>
    </row>
    <row r="169" spans="1:21" x14ac:dyDescent="0.25">
      <c r="A169" s="94" t="s">
        <v>489</v>
      </c>
      <c r="B169" s="95">
        <f>_xlfn.MAXIFS('E9-2'!AC:AC,'E9-2'!AB:AB,$A169)</f>
        <v>0</v>
      </c>
      <c r="C169" s="95">
        <f>_xlfn.MAXIFS('E9-2'!AD:AD,'E9-2'!AB:AB,$A169)</f>
        <v>0</v>
      </c>
      <c r="D169" s="95">
        <f>MAX($B169:C169)</f>
        <v>0</v>
      </c>
      <c r="E169" s="95">
        <f>_xlfn.MAXIFS('E3-2'!M:M,'E3-2'!L:L,$A169)</f>
        <v>0</v>
      </c>
      <c r="F169" s="95">
        <f>_xlfn.MAXIFS('E5'!Q:Q,'E5'!P:P,$A169)</f>
        <v>0</v>
      </c>
      <c r="G169" s="95">
        <f>_xlfn.MAXIFS('E5'!R:R,'E5'!P:P,$A169)</f>
        <v>0</v>
      </c>
      <c r="H169" s="95">
        <f>MAX($B169:G169)</f>
        <v>0</v>
      </c>
      <c r="I169" s="95">
        <f>_xlfn.MAXIFS(ONT!P:P,ONT!O:O,$A169)</f>
        <v>0</v>
      </c>
      <c r="J169" s="95">
        <f>_xlfn.MAXIFS(ONT!Q:Q,ONT!O:O,$A169)</f>
        <v>0</v>
      </c>
      <c r="K169" s="95">
        <f>MAX($B169:J169)</f>
        <v>0</v>
      </c>
      <c r="L169" s="95">
        <f>_xlfn.MAXIFS('E7-2'!R:R,'E7-2'!Q:Q,$A169)</f>
        <v>0</v>
      </c>
      <c r="M169" s="95">
        <f>_xlfn.MAXIFS('E7-2'!S:S,'E7-2'!Q:Q,$A169)</f>
        <v>0</v>
      </c>
      <c r="N169" s="95">
        <f>MAX($B169:M169)</f>
        <v>0</v>
      </c>
      <c r="O169" s="95">
        <f>_xlfn.MAXIFS('Traffic Gen - Routers - Others'!N:N,'Traffic Gen - Routers - Others'!M:M,$A169)</f>
        <v>0</v>
      </c>
      <c r="P169" s="95">
        <f>_xlfn.MAXIFS('Traffic Gen - Routers - Others'!O:O,'Traffic Gen - Routers - Others'!M:M,$A169)</f>
        <v>0</v>
      </c>
      <c r="Q169" s="95">
        <f>MAX($B169:P169)</f>
        <v>0</v>
      </c>
      <c r="R169" s="95">
        <f>SUMIF('Juniper Leaf'!U:U,A169,'Juniper Leaf'!X:X)</f>
        <v>0</v>
      </c>
      <c r="S169" s="95">
        <f>MAX($B169:Q169)</f>
        <v>0</v>
      </c>
      <c r="T169" s="94">
        <f t="shared" si="2"/>
        <v>0</v>
      </c>
      <c r="U169" s="95">
        <f>INDEX('Juniper Leaf'!S:S,MATCH(A169,'Juniper Leaf'!A:A,0))</f>
        <v>0</v>
      </c>
    </row>
    <row r="170" spans="1:21" x14ac:dyDescent="0.25">
      <c r="A170" s="94" t="s">
        <v>490</v>
      </c>
      <c r="B170" s="95">
        <f>_xlfn.MAXIFS('E9-2'!AC:AC,'E9-2'!AB:AB,$A170)</f>
        <v>0</v>
      </c>
      <c r="C170" s="95">
        <f>_xlfn.MAXIFS('E9-2'!AD:AD,'E9-2'!AB:AB,$A170)</f>
        <v>0</v>
      </c>
      <c r="D170" s="95">
        <f>MAX($B170:C170)</f>
        <v>0</v>
      </c>
      <c r="E170" s="95">
        <f>_xlfn.MAXIFS('E3-2'!M:M,'E3-2'!L:L,$A170)</f>
        <v>0</v>
      </c>
      <c r="F170" s="95">
        <f>_xlfn.MAXIFS('E5'!Q:Q,'E5'!P:P,$A170)</f>
        <v>0</v>
      </c>
      <c r="G170" s="95">
        <f>_xlfn.MAXIFS('E5'!R:R,'E5'!P:P,$A170)</f>
        <v>0</v>
      </c>
      <c r="H170" s="95">
        <f>MAX($B170:G170)</f>
        <v>0</v>
      </c>
      <c r="I170" s="95">
        <f>_xlfn.MAXIFS(ONT!P:P,ONT!O:O,$A170)</f>
        <v>0</v>
      </c>
      <c r="J170" s="95">
        <f>_xlfn.MAXIFS(ONT!Q:Q,ONT!O:O,$A170)</f>
        <v>0</v>
      </c>
      <c r="K170" s="95">
        <f>MAX($B170:J170)</f>
        <v>0</v>
      </c>
      <c r="L170" s="95">
        <f>_xlfn.MAXIFS('E7-2'!R:R,'E7-2'!Q:Q,$A170)</f>
        <v>0</v>
      </c>
      <c r="M170" s="95">
        <f>_xlfn.MAXIFS('E7-2'!S:S,'E7-2'!Q:Q,$A170)</f>
        <v>0</v>
      </c>
      <c r="N170" s="95">
        <f>MAX($B170:M170)</f>
        <v>0</v>
      </c>
      <c r="O170" s="95">
        <f>_xlfn.MAXIFS('Traffic Gen - Routers - Others'!N:N,'Traffic Gen - Routers - Others'!M:M,$A170)</f>
        <v>0</v>
      </c>
      <c r="P170" s="95">
        <f>_xlfn.MAXIFS('Traffic Gen - Routers - Others'!O:O,'Traffic Gen - Routers - Others'!M:M,$A170)</f>
        <v>0</v>
      </c>
      <c r="Q170" s="95">
        <f>MAX($B170:P170)</f>
        <v>0</v>
      </c>
      <c r="R170" s="95">
        <f>SUMIF('Juniper Leaf'!U:U,A170,'Juniper Leaf'!X:X)</f>
        <v>0</v>
      </c>
      <c r="S170" s="95">
        <f>MAX($B170:Q170)</f>
        <v>0</v>
      </c>
      <c r="T170" s="94">
        <f t="shared" si="2"/>
        <v>0</v>
      </c>
      <c r="U170" s="95">
        <f>INDEX('Juniper Leaf'!S:S,MATCH(A170,'Juniper Leaf'!A:A,0))</f>
        <v>0</v>
      </c>
    </row>
    <row r="171" spans="1:21" x14ac:dyDescent="0.25">
      <c r="A171" s="94" t="s">
        <v>491</v>
      </c>
      <c r="B171" s="95">
        <f>_xlfn.MAXIFS('E9-2'!AC:AC,'E9-2'!AB:AB,$A171)</f>
        <v>0</v>
      </c>
      <c r="C171" s="95">
        <f>_xlfn.MAXIFS('E9-2'!AD:AD,'E9-2'!AB:AB,$A171)</f>
        <v>0</v>
      </c>
      <c r="D171" s="95">
        <f>MAX($B171:C171)</f>
        <v>0</v>
      </c>
      <c r="E171" s="95">
        <f>_xlfn.MAXIFS('E3-2'!M:M,'E3-2'!L:L,$A171)</f>
        <v>0</v>
      </c>
      <c r="F171" s="95">
        <f>_xlfn.MAXIFS('E5'!Q:Q,'E5'!P:P,$A171)</f>
        <v>0</v>
      </c>
      <c r="G171" s="95">
        <f>_xlfn.MAXIFS('E5'!R:R,'E5'!P:P,$A171)</f>
        <v>0</v>
      </c>
      <c r="H171" s="95">
        <f>MAX($B171:G171)</f>
        <v>0</v>
      </c>
      <c r="I171" s="95">
        <f>_xlfn.MAXIFS(ONT!P:P,ONT!O:O,$A171)</f>
        <v>0</v>
      </c>
      <c r="J171" s="95">
        <f>_xlfn.MAXIFS(ONT!Q:Q,ONT!O:O,$A171)</f>
        <v>0</v>
      </c>
      <c r="K171" s="95">
        <f>MAX($B171:J171)</f>
        <v>0</v>
      </c>
      <c r="L171" s="95">
        <f>_xlfn.MAXIFS('E7-2'!R:R,'E7-2'!Q:Q,$A171)</f>
        <v>0</v>
      </c>
      <c r="M171" s="95">
        <f>_xlfn.MAXIFS('E7-2'!S:S,'E7-2'!Q:Q,$A171)</f>
        <v>0</v>
      </c>
      <c r="N171" s="95">
        <f>MAX($B171:M171)</f>
        <v>0</v>
      </c>
      <c r="O171" s="95">
        <f>_xlfn.MAXIFS('Traffic Gen - Routers - Others'!N:N,'Traffic Gen - Routers - Others'!M:M,$A171)</f>
        <v>0</v>
      </c>
      <c r="P171" s="95">
        <f>_xlfn.MAXIFS('Traffic Gen - Routers - Others'!O:O,'Traffic Gen - Routers - Others'!M:M,$A171)</f>
        <v>0</v>
      </c>
      <c r="Q171" s="95">
        <f>MAX($B171:P171)</f>
        <v>0</v>
      </c>
      <c r="R171" s="95">
        <f>SUMIF('Juniper Leaf'!U:U,A171,'Juniper Leaf'!X:X)</f>
        <v>0</v>
      </c>
      <c r="S171" s="95">
        <f>MAX($B171:Q171)</f>
        <v>0</v>
      </c>
      <c r="T171" s="94">
        <f t="shared" si="2"/>
        <v>0</v>
      </c>
      <c r="U171" s="95">
        <f>INDEX('Juniper Leaf'!S:S,MATCH(A171,'Juniper Leaf'!A:A,0))</f>
        <v>0</v>
      </c>
    </row>
    <row r="172" spans="1:21" x14ac:dyDescent="0.25">
      <c r="A172" s="94" t="s">
        <v>492</v>
      </c>
      <c r="B172" s="95">
        <f>_xlfn.MAXIFS('E9-2'!AC:AC,'E9-2'!AB:AB,$A172)</f>
        <v>0</v>
      </c>
      <c r="C172" s="95">
        <f>_xlfn.MAXIFS('E9-2'!AD:AD,'E9-2'!AB:AB,$A172)</f>
        <v>0</v>
      </c>
      <c r="D172" s="95">
        <f>MAX($B172:C172)</f>
        <v>0</v>
      </c>
      <c r="E172" s="95">
        <f>_xlfn.MAXIFS('E3-2'!M:M,'E3-2'!L:L,$A172)</f>
        <v>0</v>
      </c>
      <c r="F172" s="95">
        <f>_xlfn.MAXIFS('E5'!Q:Q,'E5'!P:P,$A172)</f>
        <v>0</v>
      </c>
      <c r="G172" s="95">
        <f>_xlfn.MAXIFS('E5'!R:R,'E5'!P:P,$A172)</f>
        <v>0</v>
      </c>
      <c r="H172" s="95">
        <f>MAX($B172:G172)</f>
        <v>0</v>
      </c>
      <c r="I172" s="95">
        <f>_xlfn.MAXIFS(ONT!P:P,ONT!O:O,$A172)</f>
        <v>0</v>
      </c>
      <c r="J172" s="95">
        <f>_xlfn.MAXIFS(ONT!Q:Q,ONT!O:O,$A172)</f>
        <v>0</v>
      </c>
      <c r="K172" s="95">
        <f>MAX($B172:J172)</f>
        <v>0</v>
      </c>
      <c r="L172" s="95">
        <f>_xlfn.MAXIFS('E7-2'!R:R,'E7-2'!Q:Q,$A172)</f>
        <v>0</v>
      </c>
      <c r="M172" s="95">
        <f>_xlfn.MAXIFS('E7-2'!S:S,'E7-2'!Q:Q,$A172)</f>
        <v>0</v>
      </c>
      <c r="N172" s="95">
        <f>MAX($B172:M172)</f>
        <v>0</v>
      </c>
      <c r="O172" s="95">
        <f>_xlfn.MAXIFS('Traffic Gen - Routers - Others'!N:N,'Traffic Gen - Routers - Others'!M:M,$A172)</f>
        <v>0</v>
      </c>
      <c r="P172" s="95">
        <f>_xlfn.MAXIFS('Traffic Gen - Routers - Others'!O:O,'Traffic Gen - Routers - Others'!M:M,$A172)</f>
        <v>0</v>
      </c>
      <c r="Q172" s="95">
        <f>MAX($B172:P172)</f>
        <v>0</v>
      </c>
      <c r="R172" s="95">
        <f>SUMIF('Juniper Leaf'!U:U,A172,'Juniper Leaf'!X:X)</f>
        <v>0</v>
      </c>
      <c r="S172" s="95">
        <f>MAX($B172:Q172)</f>
        <v>0</v>
      </c>
      <c r="T172" s="94">
        <f t="shared" si="2"/>
        <v>0</v>
      </c>
      <c r="U172" s="95">
        <f>INDEX('Juniper Leaf'!S:S,MATCH(A172,'Juniper Leaf'!A:A,0))</f>
        <v>0</v>
      </c>
    </row>
    <row r="173" spans="1:21" x14ac:dyDescent="0.25">
      <c r="A173" s="94" t="s">
        <v>493</v>
      </c>
      <c r="B173" s="95">
        <f>_xlfn.MAXIFS('E9-2'!AC:AC,'E9-2'!AB:AB,$A173)</f>
        <v>0</v>
      </c>
      <c r="C173" s="95">
        <f>_xlfn.MAXIFS('E9-2'!AD:AD,'E9-2'!AB:AB,$A173)</f>
        <v>0</v>
      </c>
      <c r="D173" s="95">
        <f>MAX($B173:C173)</f>
        <v>0</v>
      </c>
      <c r="E173" s="95">
        <f>_xlfn.MAXIFS('E3-2'!M:M,'E3-2'!L:L,$A173)</f>
        <v>0</v>
      </c>
      <c r="F173" s="95">
        <f>_xlfn.MAXIFS('E5'!Q:Q,'E5'!P:P,$A173)</f>
        <v>0</v>
      </c>
      <c r="G173" s="95">
        <f>_xlfn.MAXIFS('E5'!R:R,'E5'!P:P,$A173)</f>
        <v>0</v>
      </c>
      <c r="H173" s="95">
        <f>MAX($B173:G173)</f>
        <v>0</v>
      </c>
      <c r="I173" s="95">
        <f>_xlfn.MAXIFS(ONT!P:P,ONT!O:O,$A173)</f>
        <v>0</v>
      </c>
      <c r="J173" s="95">
        <f>_xlfn.MAXIFS(ONT!Q:Q,ONT!O:O,$A173)</f>
        <v>0</v>
      </c>
      <c r="K173" s="95">
        <f>MAX($B173:J173)</f>
        <v>0</v>
      </c>
      <c r="L173" s="95">
        <f>_xlfn.MAXIFS('E7-2'!R:R,'E7-2'!Q:Q,$A173)</f>
        <v>0</v>
      </c>
      <c r="M173" s="95">
        <f>_xlfn.MAXIFS('E7-2'!S:S,'E7-2'!Q:Q,$A173)</f>
        <v>0</v>
      </c>
      <c r="N173" s="95">
        <f>MAX($B173:M173)</f>
        <v>0</v>
      </c>
      <c r="O173" s="95">
        <f>_xlfn.MAXIFS('Traffic Gen - Routers - Others'!N:N,'Traffic Gen - Routers - Others'!M:M,$A173)</f>
        <v>0</v>
      </c>
      <c r="P173" s="95">
        <f>_xlfn.MAXIFS('Traffic Gen - Routers - Others'!O:O,'Traffic Gen - Routers - Others'!M:M,$A173)</f>
        <v>0</v>
      </c>
      <c r="Q173" s="95">
        <f>MAX($B173:P173)</f>
        <v>0</v>
      </c>
      <c r="R173" s="95">
        <f>SUMIF('Juniper Leaf'!U:U,A173,'Juniper Leaf'!X:X)</f>
        <v>0</v>
      </c>
      <c r="S173" s="95">
        <f>MAX($B173:Q173)</f>
        <v>0</v>
      </c>
      <c r="T173" s="94">
        <f t="shared" si="2"/>
        <v>0</v>
      </c>
      <c r="U173" s="95">
        <f>INDEX('Juniper Leaf'!S:S,MATCH(A173,'Juniper Leaf'!A:A,0))</f>
        <v>0</v>
      </c>
    </row>
    <row r="174" spans="1:21" x14ac:dyDescent="0.25">
      <c r="A174" s="94" t="s">
        <v>494</v>
      </c>
      <c r="B174" s="95">
        <f>_xlfn.MAXIFS('E9-2'!AC:AC,'E9-2'!AB:AB,$A174)</f>
        <v>0</v>
      </c>
      <c r="C174" s="95">
        <f>_xlfn.MAXIFS('E9-2'!AD:AD,'E9-2'!AB:AB,$A174)</f>
        <v>0</v>
      </c>
      <c r="D174" s="95">
        <f>MAX($B174:C174)</f>
        <v>0</v>
      </c>
      <c r="E174" s="95">
        <f>_xlfn.MAXIFS('E3-2'!M:M,'E3-2'!L:L,$A174)</f>
        <v>0</v>
      </c>
      <c r="F174" s="95">
        <f>_xlfn.MAXIFS('E5'!Q:Q,'E5'!P:P,$A174)</f>
        <v>0</v>
      </c>
      <c r="G174" s="95">
        <f>_xlfn.MAXIFS('E5'!R:R,'E5'!P:P,$A174)</f>
        <v>0</v>
      </c>
      <c r="H174" s="95">
        <f>MAX($B174:G174)</f>
        <v>0</v>
      </c>
      <c r="I174" s="95">
        <f>_xlfn.MAXIFS(ONT!P:P,ONT!O:O,$A174)</f>
        <v>0</v>
      </c>
      <c r="J174" s="95">
        <f>_xlfn.MAXIFS(ONT!Q:Q,ONT!O:O,$A174)</f>
        <v>0</v>
      </c>
      <c r="K174" s="95">
        <f>MAX($B174:J174)</f>
        <v>0</v>
      </c>
      <c r="L174" s="95">
        <f>_xlfn.MAXIFS('E7-2'!R:R,'E7-2'!Q:Q,$A174)</f>
        <v>0</v>
      </c>
      <c r="M174" s="95">
        <f>_xlfn.MAXIFS('E7-2'!S:S,'E7-2'!Q:Q,$A174)</f>
        <v>0</v>
      </c>
      <c r="N174" s="95">
        <f>MAX($B174:M174)</f>
        <v>0</v>
      </c>
      <c r="O174" s="95">
        <f>_xlfn.MAXIFS('Traffic Gen - Routers - Others'!N:N,'Traffic Gen - Routers - Others'!M:M,$A174)</f>
        <v>0</v>
      </c>
      <c r="P174" s="95">
        <f>_xlfn.MAXIFS('Traffic Gen - Routers - Others'!O:O,'Traffic Gen - Routers - Others'!M:M,$A174)</f>
        <v>0</v>
      </c>
      <c r="Q174" s="95">
        <f>MAX($B174:P174)</f>
        <v>0</v>
      </c>
      <c r="R174" s="95">
        <f>SUMIF('Juniper Leaf'!U:U,A174,'Juniper Leaf'!X:X)</f>
        <v>0</v>
      </c>
      <c r="S174" s="95">
        <f>MAX($B174:Q174)</f>
        <v>0</v>
      </c>
      <c r="T174" s="94">
        <f t="shared" si="2"/>
        <v>0</v>
      </c>
      <c r="U174" s="95">
        <f>INDEX('Juniper Leaf'!S:S,MATCH(A174,'Juniper Leaf'!A:A,0))</f>
        <v>0</v>
      </c>
    </row>
    <row r="175" spans="1:21" x14ac:dyDescent="0.25">
      <c r="A175" s="94" t="s">
        <v>495</v>
      </c>
      <c r="B175" s="95">
        <f>_xlfn.MAXIFS('E9-2'!AC:AC,'E9-2'!AB:AB,$A175)</f>
        <v>0</v>
      </c>
      <c r="C175" s="95">
        <f>_xlfn.MAXIFS('E9-2'!AD:AD,'E9-2'!AB:AB,$A175)</f>
        <v>0</v>
      </c>
      <c r="D175" s="95">
        <f>MAX($B175:C175)</f>
        <v>0</v>
      </c>
      <c r="E175" s="95">
        <f>_xlfn.MAXIFS('E3-2'!M:M,'E3-2'!L:L,$A175)</f>
        <v>0</v>
      </c>
      <c r="F175" s="95">
        <f>_xlfn.MAXIFS('E5'!Q:Q,'E5'!P:P,$A175)</f>
        <v>0</v>
      </c>
      <c r="G175" s="95">
        <f>_xlfn.MAXIFS('E5'!R:R,'E5'!P:P,$A175)</f>
        <v>0</v>
      </c>
      <c r="H175" s="95">
        <f>MAX($B175:G175)</f>
        <v>0</v>
      </c>
      <c r="I175" s="95">
        <f>_xlfn.MAXIFS(ONT!P:P,ONT!O:O,$A175)</f>
        <v>0</v>
      </c>
      <c r="J175" s="95">
        <f>_xlfn.MAXIFS(ONT!Q:Q,ONT!O:O,$A175)</f>
        <v>0</v>
      </c>
      <c r="K175" s="95">
        <f>MAX($B175:J175)</f>
        <v>0</v>
      </c>
      <c r="L175" s="95">
        <f>_xlfn.MAXIFS('E7-2'!R:R,'E7-2'!Q:Q,$A175)</f>
        <v>0</v>
      </c>
      <c r="M175" s="95">
        <f>_xlfn.MAXIFS('E7-2'!S:S,'E7-2'!Q:Q,$A175)</f>
        <v>0</v>
      </c>
      <c r="N175" s="95">
        <f>MAX($B175:M175)</f>
        <v>0</v>
      </c>
      <c r="O175" s="95">
        <f>_xlfn.MAXIFS('Traffic Gen - Routers - Others'!N:N,'Traffic Gen - Routers - Others'!M:M,$A175)</f>
        <v>0</v>
      </c>
      <c r="P175" s="95">
        <f>_xlfn.MAXIFS('Traffic Gen - Routers - Others'!O:O,'Traffic Gen - Routers - Others'!M:M,$A175)</f>
        <v>0</v>
      </c>
      <c r="Q175" s="95">
        <f>MAX($B175:P175)</f>
        <v>0</v>
      </c>
      <c r="R175" s="95">
        <f>SUMIF('Juniper Leaf'!U:U,A175,'Juniper Leaf'!X:X)</f>
        <v>0</v>
      </c>
      <c r="S175" s="95">
        <f>MAX($B175:Q175)</f>
        <v>0</v>
      </c>
      <c r="T175" s="94">
        <f t="shared" si="2"/>
        <v>0</v>
      </c>
      <c r="U175" s="95">
        <f>INDEX('Juniper Leaf'!S:S,MATCH(A175,'Juniper Leaf'!A:A,0))</f>
        <v>0</v>
      </c>
    </row>
    <row r="176" spans="1:21" x14ac:dyDescent="0.25">
      <c r="A176" s="94" t="s">
        <v>496</v>
      </c>
      <c r="B176" s="95">
        <f>_xlfn.MAXIFS('E9-2'!AC:AC,'E9-2'!AB:AB,$A176)</f>
        <v>0</v>
      </c>
      <c r="C176" s="95">
        <f>_xlfn.MAXIFS('E9-2'!AD:AD,'E9-2'!AB:AB,$A176)</f>
        <v>0</v>
      </c>
      <c r="D176" s="95">
        <f>MAX($B176:C176)</f>
        <v>0</v>
      </c>
      <c r="E176" s="95">
        <f>_xlfn.MAXIFS('E3-2'!M:M,'E3-2'!L:L,$A176)</f>
        <v>0</v>
      </c>
      <c r="F176" s="95">
        <f>_xlfn.MAXIFS('E5'!Q:Q,'E5'!P:P,$A176)</f>
        <v>0</v>
      </c>
      <c r="G176" s="95">
        <f>_xlfn.MAXIFS('E5'!R:R,'E5'!P:P,$A176)</f>
        <v>0</v>
      </c>
      <c r="H176" s="95">
        <f>MAX($B176:G176)</f>
        <v>0</v>
      </c>
      <c r="I176" s="95">
        <f>_xlfn.MAXIFS(ONT!P:P,ONT!O:O,$A176)</f>
        <v>0</v>
      </c>
      <c r="J176" s="95">
        <f>_xlfn.MAXIFS(ONT!Q:Q,ONT!O:O,$A176)</f>
        <v>0</v>
      </c>
      <c r="K176" s="95">
        <f>MAX($B176:J176)</f>
        <v>0</v>
      </c>
      <c r="L176" s="95">
        <f>_xlfn.MAXIFS('E7-2'!R:R,'E7-2'!Q:Q,$A176)</f>
        <v>0</v>
      </c>
      <c r="M176" s="95">
        <f>_xlfn.MAXIFS('E7-2'!S:S,'E7-2'!Q:Q,$A176)</f>
        <v>0</v>
      </c>
      <c r="N176" s="95">
        <f>MAX($B176:M176)</f>
        <v>0</v>
      </c>
      <c r="O176" s="95">
        <f>_xlfn.MAXIFS('Traffic Gen - Routers - Others'!N:N,'Traffic Gen - Routers - Others'!M:M,$A176)</f>
        <v>0</v>
      </c>
      <c r="P176" s="95">
        <f>_xlfn.MAXIFS('Traffic Gen - Routers - Others'!O:O,'Traffic Gen - Routers - Others'!M:M,$A176)</f>
        <v>0</v>
      </c>
      <c r="Q176" s="95">
        <f>MAX($B176:P176)</f>
        <v>0</v>
      </c>
      <c r="R176" s="95">
        <f>SUMIF('Juniper Leaf'!U:U,A176,'Juniper Leaf'!X:X)</f>
        <v>0</v>
      </c>
      <c r="S176" s="95">
        <f>MAX($B176:Q176)</f>
        <v>0</v>
      </c>
      <c r="T176" s="94">
        <f t="shared" si="2"/>
        <v>0</v>
      </c>
      <c r="U176" s="95">
        <f>INDEX('Juniper Leaf'!S:S,MATCH(A176,'Juniper Leaf'!A:A,0))</f>
        <v>0</v>
      </c>
    </row>
    <row r="177" spans="1:21" x14ac:dyDescent="0.25">
      <c r="A177" s="94" t="s">
        <v>497</v>
      </c>
      <c r="B177" s="95">
        <f>_xlfn.MAXIFS('E9-2'!AC:AC,'E9-2'!AB:AB,$A177)</f>
        <v>0</v>
      </c>
      <c r="C177" s="95">
        <f>_xlfn.MAXIFS('E9-2'!AD:AD,'E9-2'!AB:AB,$A177)</f>
        <v>0</v>
      </c>
      <c r="D177" s="95">
        <f>MAX($B177:C177)</f>
        <v>0</v>
      </c>
      <c r="E177" s="95">
        <f>_xlfn.MAXIFS('E3-2'!M:M,'E3-2'!L:L,$A177)</f>
        <v>0</v>
      </c>
      <c r="F177" s="95">
        <f>_xlfn.MAXIFS('E5'!Q:Q,'E5'!P:P,$A177)</f>
        <v>0</v>
      </c>
      <c r="G177" s="95">
        <f>_xlfn.MAXIFS('E5'!R:R,'E5'!P:P,$A177)</f>
        <v>0</v>
      </c>
      <c r="H177" s="95">
        <f>MAX($B177:G177)</f>
        <v>0</v>
      </c>
      <c r="I177" s="95">
        <f>_xlfn.MAXIFS(ONT!P:P,ONT!O:O,$A177)</f>
        <v>0</v>
      </c>
      <c r="J177" s="95">
        <f>_xlfn.MAXIFS(ONT!Q:Q,ONT!O:O,$A177)</f>
        <v>0</v>
      </c>
      <c r="K177" s="95">
        <f>MAX($B177:J177)</f>
        <v>0</v>
      </c>
      <c r="L177" s="95">
        <f>_xlfn.MAXIFS('E7-2'!R:R,'E7-2'!Q:Q,$A177)</f>
        <v>0</v>
      </c>
      <c r="M177" s="95">
        <f>_xlfn.MAXIFS('E7-2'!S:S,'E7-2'!Q:Q,$A177)</f>
        <v>0</v>
      </c>
      <c r="N177" s="95">
        <f>MAX($B177:M177)</f>
        <v>0</v>
      </c>
      <c r="O177" s="95">
        <f>_xlfn.MAXIFS('Traffic Gen - Routers - Others'!N:N,'Traffic Gen - Routers - Others'!M:M,$A177)</f>
        <v>0</v>
      </c>
      <c r="P177" s="95">
        <f>_xlfn.MAXIFS('Traffic Gen - Routers - Others'!O:O,'Traffic Gen - Routers - Others'!M:M,$A177)</f>
        <v>0</v>
      </c>
      <c r="Q177" s="95">
        <f>MAX($B177:P177)</f>
        <v>0</v>
      </c>
      <c r="R177" s="95">
        <f>SUMIF('Juniper Leaf'!U:U,A177,'Juniper Leaf'!X:X)</f>
        <v>0</v>
      </c>
      <c r="S177" s="95">
        <f>MAX($B177:Q177)</f>
        <v>0</v>
      </c>
      <c r="T177" s="94">
        <f t="shared" si="2"/>
        <v>0</v>
      </c>
      <c r="U177" s="95">
        <f>INDEX('Juniper Leaf'!S:S,MATCH(A177,'Juniper Leaf'!A:A,0))</f>
        <v>0</v>
      </c>
    </row>
    <row r="178" spans="1:21" x14ac:dyDescent="0.25">
      <c r="A178" s="94" t="s">
        <v>498</v>
      </c>
      <c r="B178" s="95">
        <f>_xlfn.MAXIFS('E9-2'!AC:AC,'E9-2'!AB:AB,$A178)</f>
        <v>0</v>
      </c>
      <c r="C178" s="95">
        <f>_xlfn.MAXIFS('E9-2'!AD:AD,'E9-2'!AB:AB,$A178)</f>
        <v>0</v>
      </c>
      <c r="D178" s="95">
        <f>MAX($B178:C178)</f>
        <v>0</v>
      </c>
      <c r="E178" s="95">
        <f>_xlfn.MAXIFS('E3-2'!M:M,'E3-2'!L:L,$A178)</f>
        <v>0</v>
      </c>
      <c r="F178" s="95">
        <f>_xlfn.MAXIFS('E5'!Q:Q,'E5'!P:P,$A178)</f>
        <v>0</v>
      </c>
      <c r="G178" s="95">
        <f>_xlfn.MAXIFS('E5'!R:R,'E5'!P:P,$A178)</f>
        <v>0</v>
      </c>
      <c r="H178" s="95">
        <f>MAX($B178:G178)</f>
        <v>0</v>
      </c>
      <c r="I178" s="95">
        <f>_xlfn.MAXIFS(ONT!P:P,ONT!O:O,$A178)</f>
        <v>0</v>
      </c>
      <c r="J178" s="95">
        <f>_xlfn.MAXIFS(ONT!Q:Q,ONT!O:O,$A178)</f>
        <v>0</v>
      </c>
      <c r="K178" s="95">
        <f>MAX($B178:J178)</f>
        <v>0</v>
      </c>
      <c r="L178" s="95">
        <f>_xlfn.MAXIFS('E7-2'!R:R,'E7-2'!Q:Q,$A178)</f>
        <v>0</v>
      </c>
      <c r="M178" s="95">
        <f>_xlfn.MAXIFS('E7-2'!S:S,'E7-2'!Q:Q,$A178)</f>
        <v>0</v>
      </c>
      <c r="N178" s="95">
        <f>MAX($B178:M178)</f>
        <v>0</v>
      </c>
      <c r="O178" s="95">
        <f>_xlfn.MAXIFS('Traffic Gen - Routers - Others'!N:N,'Traffic Gen - Routers - Others'!M:M,$A178)</f>
        <v>0</v>
      </c>
      <c r="P178" s="95">
        <f>_xlfn.MAXIFS('Traffic Gen - Routers - Others'!O:O,'Traffic Gen - Routers - Others'!M:M,$A178)</f>
        <v>0</v>
      </c>
      <c r="Q178" s="95">
        <f>MAX($B178:P178)</f>
        <v>0</v>
      </c>
      <c r="R178" s="95">
        <f>SUMIF('Juniper Leaf'!U:U,A178,'Juniper Leaf'!X:X)</f>
        <v>0</v>
      </c>
      <c r="S178" s="95">
        <f>MAX($B178:Q178)</f>
        <v>0</v>
      </c>
      <c r="T178" s="94">
        <f t="shared" si="2"/>
        <v>0</v>
      </c>
      <c r="U178" s="95">
        <f>INDEX('Juniper Leaf'!S:S,MATCH(A178,'Juniper Leaf'!A:A,0))</f>
        <v>0</v>
      </c>
    </row>
    <row r="179" spans="1:21" x14ac:dyDescent="0.25">
      <c r="A179" s="94" t="s">
        <v>499</v>
      </c>
      <c r="B179" s="95">
        <f>_xlfn.MAXIFS('E9-2'!AC:AC,'E9-2'!AB:AB,$A179)</f>
        <v>0</v>
      </c>
      <c r="C179" s="95">
        <f>_xlfn.MAXIFS('E9-2'!AD:AD,'E9-2'!AB:AB,$A179)</f>
        <v>0</v>
      </c>
      <c r="D179" s="95">
        <f>MAX($B179:C179)</f>
        <v>0</v>
      </c>
      <c r="E179" s="95">
        <f>_xlfn.MAXIFS('E3-2'!M:M,'E3-2'!L:L,$A179)</f>
        <v>0</v>
      </c>
      <c r="F179" s="95">
        <f>_xlfn.MAXIFS('E5'!Q:Q,'E5'!P:P,$A179)</f>
        <v>0</v>
      </c>
      <c r="G179" s="95">
        <f>_xlfn.MAXIFS('E5'!R:R,'E5'!P:P,$A179)</f>
        <v>0</v>
      </c>
      <c r="H179" s="95">
        <f>MAX($B179:G179)</f>
        <v>0</v>
      </c>
      <c r="I179" s="95">
        <f>_xlfn.MAXIFS(ONT!P:P,ONT!O:O,$A179)</f>
        <v>0</v>
      </c>
      <c r="J179" s="95">
        <f>_xlfn.MAXIFS(ONT!Q:Q,ONT!O:O,$A179)</f>
        <v>0</v>
      </c>
      <c r="K179" s="95">
        <f>MAX($B179:J179)</f>
        <v>0</v>
      </c>
      <c r="L179" s="95">
        <f>_xlfn.MAXIFS('E7-2'!R:R,'E7-2'!Q:Q,$A179)</f>
        <v>0</v>
      </c>
      <c r="M179" s="95">
        <f>_xlfn.MAXIFS('E7-2'!S:S,'E7-2'!Q:Q,$A179)</f>
        <v>0</v>
      </c>
      <c r="N179" s="95">
        <f>MAX($B179:M179)</f>
        <v>0</v>
      </c>
      <c r="O179" s="95">
        <f>_xlfn.MAXIFS('Traffic Gen - Routers - Others'!N:N,'Traffic Gen - Routers - Others'!M:M,$A179)</f>
        <v>0</v>
      </c>
      <c r="P179" s="95">
        <f>_xlfn.MAXIFS('Traffic Gen - Routers - Others'!O:O,'Traffic Gen - Routers - Others'!M:M,$A179)</f>
        <v>0</v>
      </c>
      <c r="Q179" s="95">
        <f>MAX($B179:P179)</f>
        <v>0</v>
      </c>
      <c r="R179" s="95">
        <f>SUMIF('Juniper Leaf'!U:U,A179,'Juniper Leaf'!X:X)</f>
        <v>0</v>
      </c>
      <c r="S179" s="95">
        <f>MAX($B179:Q179)</f>
        <v>0</v>
      </c>
      <c r="T179" s="94">
        <f t="shared" si="2"/>
        <v>0</v>
      </c>
      <c r="U179" s="95">
        <f>INDEX('Juniper Leaf'!S:S,MATCH(A179,'Juniper Leaf'!A:A,0))</f>
        <v>0</v>
      </c>
    </row>
    <row r="180" spans="1:21" x14ac:dyDescent="0.25">
      <c r="A180" s="94" t="s">
        <v>500</v>
      </c>
      <c r="B180" s="95">
        <f>_xlfn.MAXIFS('E9-2'!AC:AC,'E9-2'!AB:AB,$A180)</f>
        <v>0</v>
      </c>
      <c r="C180" s="95">
        <f>_xlfn.MAXIFS('E9-2'!AD:AD,'E9-2'!AB:AB,$A180)</f>
        <v>0</v>
      </c>
      <c r="D180" s="95">
        <f>MAX($B180:C180)</f>
        <v>0</v>
      </c>
      <c r="E180" s="95">
        <f>_xlfn.MAXIFS('E3-2'!M:M,'E3-2'!L:L,$A180)</f>
        <v>0</v>
      </c>
      <c r="F180" s="95">
        <f>_xlfn.MAXIFS('E5'!Q:Q,'E5'!P:P,$A180)</f>
        <v>0</v>
      </c>
      <c r="G180" s="95">
        <f>_xlfn.MAXIFS('E5'!R:R,'E5'!P:P,$A180)</f>
        <v>0</v>
      </c>
      <c r="H180" s="95">
        <f>MAX($B180:G180)</f>
        <v>0</v>
      </c>
      <c r="I180" s="95">
        <f>_xlfn.MAXIFS(ONT!P:P,ONT!O:O,$A180)</f>
        <v>0</v>
      </c>
      <c r="J180" s="95">
        <f>_xlfn.MAXIFS(ONT!Q:Q,ONT!O:O,$A180)</f>
        <v>0</v>
      </c>
      <c r="K180" s="95">
        <f>MAX($B180:J180)</f>
        <v>0</v>
      </c>
      <c r="L180" s="95">
        <f>_xlfn.MAXIFS('E7-2'!R:R,'E7-2'!Q:Q,$A180)</f>
        <v>0</v>
      </c>
      <c r="M180" s="95">
        <f>_xlfn.MAXIFS('E7-2'!S:S,'E7-2'!Q:Q,$A180)</f>
        <v>0</v>
      </c>
      <c r="N180" s="95">
        <f>MAX($B180:M180)</f>
        <v>0</v>
      </c>
      <c r="O180" s="95">
        <f>_xlfn.MAXIFS('Traffic Gen - Routers - Others'!N:N,'Traffic Gen - Routers - Others'!M:M,$A180)</f>
        <v>0</v>
      </c>
      <c r="P180" s="95">
        <f>_xlfn.MAXIFS('Traffic Gen - Routers - Others'!O:O,'Traffic Gen - Routers - Others'!M:M,$A180)</f>
        <v>0</v>
      </c>
      <c r="Q180" s="95">
        <f>MAX($B180:P180)</f>
        <v>0</v>
      </c>
      <c r="R180" s="95">
        <f>SUMIF('Juniper Leaf'!U:U,A180,'Juniper Leaf'!X:X)</f>
        <v>0</v>
      </c>
      <c r="S180" s="95">
        <f>MAX($B180:Q180)</f>
        <v>0</v>
      </c>
      <c r="T180" s="94">
        <f t="shared" si="2"/>
        <v>0</v>
      </c>
      <c r="U180" s="95">
        <f>INDEX('Juniper Leaf'!S:S,MATCH(A180,'Juniper Leaf'!A:A,0))</f>
        <v>0</v>
      </c>
    </row>
    <row r="181" spans="1:21" x14ac:dyDescent="0.25">
      <c r="A181" s="94" t="s">
        <v>501</v>
      </c>
      <c r="B181" s="95">
        <f>_xlfn.MAXIFS('E9-2'!AC:AC,'E9-2'!AB:AB,$A181)</f>
        <v>0</v>
      </c>
      <c r="C181" s="95">
        <f>_xlfn.MAXIFS('E9-2'!AD:AD,'E9-2'!AB:AB,$A181)</f>
        <v>0</v>
      </c>
      <c r="D181" s="95">
        <f>MAX($B181:C181)</f>
        <v>0</v>
      </c>
      <c r="E181" s="95">
        <f>_xlfn.MAXIFS('E3-2'!M:M,'E3-2'!L:L,$A181)</f>
        <v>0</v>
      </c>
      <c r="F181" s="95">
        <f>_xlfn.MAXIFS('E5'!Q:Q,'E5'!P:P,$A181)</f>
        <v>0</v>
      </c>
      <c r="G181" s="95">
        <f>_xlfn.MAXIFS('E5'!R:R,'E5'!P:P,$A181)</f>
        <v>0</v>
      </c>
      <c r="H181" s="95">
        <f>MAX($B181:G181)</f>
        <v>0</v>
      </c>
      <c r="I181" s="95">
        <f>_xlfn.MAXIFS(ONT!P:P,ONT!O:O,$A181)</f>
        <v>0</v>
      </c>
      <c r="J181" s="95">
        <f>_xlfn.MAXIFS(ONT!Q:Q,ONT!O:O,$A181)</f>
        <v>0</v>
      </c>
      <c r="K181" s="95">
        <f>MAX($B181:J181)</f>
        <v>0</v>
      </c>
      <c r="L181" s="95">
        <f>_xlfn.MAXIFS('E7-2'!R:R,'E7-2'!Q:Q,$A181)</f>
        <v>0</v>
      </c>
      <c r="M181" s="95">
        <f>_xlfn.MAXIFS('E7-2'!S:S,'E7-2'!Q:Q,$A181)</f>
        <v>0</v>
      </c>
      <c r="N181" s="95">
        <f>MAX($B181:M181)</f>
        <v>0</v>
      </c>
      <c r="O181" s="95">
        <f>_xlfn.MAXIFS('Traffic Gen - Routers - Others'!N:N,'Traffic Gen - Routers - Others'!M:M,$A181)</f>
        <v>0</v>
      </c>
      <c r="P181" s="95">
        <f>_xlfn.MAXIFS('Traffic Gen - Routers - Others'!O:O,'Traffic Gen - Routers - Others'!M:M,$A181)</f>
        <v>0</v>
      </c>
      <c r="Q181" s="95">
        <f>MAX($B181:P181)</f>
        <v>0</v>
      </c>
      <c r="R181" s="95">
        <f>SUMIF('Juniper Leaf'!U:U,A181,'Juniper Leaf'!X:X)</f>
        <v>0</v>
      </c>
      <c r="S181" s="95">
        <f>MAX($B181:Q181)</f>
        <v>0</v>
      </c>
      <c r="T181" s="94">
        <f t="shared" si="2"/>
        <v>0</v>
      </c>
      <c r="U181" s="95">
        <f>INDEX('Juniper Leaf'!S:S,MATCH(A181,'Juniper Leaf'!A:A,0))</f>
        <v>0</v>
      </c>
    </row>
    <row r="182" spans="1:21" x14ac:dyDescent="0.25">
      <c r="A182" s="94" t="s">
        <v>502</v>
      </c>
      <c r="B182" s="95">
        <f>_xlfn.MAXIFS('E9-2'!AC:AC,'E9-2'!AB:AB,$A182)</f>
        <v>0</v>
      </c>
      <c r="C182" s="95">
        <f>_xlfn.MAXIFS('E9-2'!AD:AD,'E9-2'!AB:AB,$A182)</f>
        <v>0</v>
      </c>
      <c r="D182" s="95">
        <f>MAX($B182:C182)</f>
        <v>0</v>
      </c>
      <c r="E182" s="95">
        <f>_xlfn.MAXIFS('E3-2'!M:M,'E3-2'!L:L,$A182)</f>
        <v>0</v>
      </c>
      <c r="F182" s="95">
        <f>_xlfn.MAXIFS('E5'!Q:Q,'E5'!P:P,$A182)</f>
        <v>0</v>
      </c>
      <c r="G182" s="95">
        <f>_xlfn.MAXIFS('E5'!R:R,'E5'!P:P,$A182)</f>
        <v>0</v>
      </c>
      <c r="H182" s="95">
        <f>MAX($B182:G182)</f>
        <v>0</v>
      </c>
      <c r="I182" s="95">
        <f>_xlfn.MAXIFS(ONT!P:P,ONT!O:O,$A182)</f>
        <v>0</v>
      </c>
      <c r="J182" s="95">
        <f>_xlfn.MAXIFS(ONT!Q:Q,ONT!O:O,$A182)</f>
        <v>0</v>
      </c>
      <c r="K182" s="95">
        <f>MAX($B182:J182)</f>
        <v>0</v>
      </c>
      <c r="L182" s="95">
        <f>_xlfn.MAXIFS('E7-2'!R:R,'E7-2'!Q:Q,$A182)</f>
        <v>0</v>
      </c>
      <c r="M182" s="95">
        <f>_xlfn.MAXIFS('E7-2'!S:S,'E7-2'!Q:Q,$A182)</f>
        <v>0</v>
      </c>
      <c r="N182" s="95">
        <f>MAX($B182:M182)</f>
        <v>0</v>
      </c>
      <c r="O182" s="95">
        <f>_xlfn.MAXIFS('Traffic Gen - Routers - Others'!N:N,'Traffic Gen - Routers - Others'!M:M,$A182)</f>
        <v>0</v>
      </c>
      <c r="P182" s="95">
        <f>_xlfn.MAXIFS('Traffic Gen - Routers - Others'!O:O,'Traffic Gen - Routers - Others'!M:M,$A182)</f>
        <v>0</v>
      </c>
      <c r="Q182" s="95">
        <f>MAX($B182:P182)</f>
        <v>0</v>
      </c>
      <c r="R182" s="95">
        <f>SUMIF('Juniper Leaf'!U:U,A182,'Juniper Leaf'!X:X)</f>
        <v>0</v>
      </c>
      <c r="S182" s="95">
        <f>MAX($B182:Q182)</f>
        <v>0</v>
      </c>
      <c r="T182" s="94">
        <f t="shared" si="2"/>
        <v>0</v>
      </c>
      <c r="U182" s="95">
        <f>INDEX('Juniper Leaf'!S:S,MATCH(A182,'Juniper Leaf'!A:A,0))</f>
        <v>0</v>
      </c>
    </row>
    <row r="183" spans="1:21" x14ac:dyDescent="0.25">
      <c r="A183" s="94" t="s">
        <v>503</v>
      </c>
      <c r="B183" s="95">
        <f>_xlfn.MAXIFS('E9-2'!AC:AC,'E9-2'!AB:AB,$A183)</f>
        <v>0</v>
      </c>
      <c r="C183" s="95">
        <f>_xlfn.MAXIFS('E9-2'!AD:AD,'E9-2'!AB:AB,$A183)</f>
        <v>0</v>
      </c>
      <c r="D183" s="95">
        <f>MAX($B183:C183)</f>
        <v>0</v>
      </c>
      <c r="E183" s="95">
        <f>_xlfn.MAXIFS('E3-2'!M:M,'E3-2'!L:L,$A183)</f>
        <v>0</v>
      </c>
      <c r="F183" s="95">
        <f>_xlfn.MAXIFS('E5'!Q:Q,'E5'!P:P,$A183)</f>
        <v>0</v>
      </c>
      <c r="G183" s="95">
        <f>_xlfn.MAXIFS('E5'!R:R,'E5'!P:P,$A183)</f>
        <v>0</v>
      </c>
      <c r="H183" s="95">
        <f>MAX($B183:G183)</f>
        <v>0</v>
      </c>
      <c r="I183" s="95">
        <f>_xlfn.MAXIFS(ONT!P:P,ONT!O:O,$A183)</f>
        <v>0</v>
      </c>
      <c r="J183" s="95">
        <f>_xlfn.MAXIFS(ONT!Q:Q,ONT!O:O,$A183)</f>
        <v>0</v>
      </c>
      <c r="K183" s="95">
        <f>MAX($B183:J183)</f>
        <v>0</v>
      </c>
      <c r="L183" s="95">
        <f>_xlfn.MAXIFS('E7-2'!R:R,'E7-2'!Q:Q,$A183)</f>
        <v>0</v>
      </c>
      <c r="M183" s="95">
        <f>_xlfn.MAXIFS('E7-2'!S:S,'E7-2'!Q:Q,$A183)</f>
        <v>0</v>
      </c>
      <c r="N183" s="95">
        <f>MAX($B183:M183)</f>
        <v>0</v>
      </c>
      <c r="O183" s="95">
        <f>_xlfn.MAXIFS('Traffic Gen - Routers - Others'!N:N,'Traffic Gen - Routers - Others'!M:M,$A183)</f>
        <v>0</v>
      </c>
      <c r="P183" s="95">
        <f>_xlfn.MAXIFS('Traffic Gen - Routers - Others'!O:O,'Traffic Gen - Routers - Others'!M:M,$A183)</f>
        <v>0</v>
      </c>
      <c r="Q183" s="95">
        <f>MAX($B183:P183)</f>
        <v>0</v>
      </c>
      <c r="R183" s="95">
        <f>SUMIF('Juniper Leaf'!U:U,A183,'Juniper Leaf'!X:X)</f>
        <v>0</v>
      </c>
      <c r="S183" s="95">
        <f>MAX($B183:Q183)</f>
        <v>0</v>
      </c>
      <c r="T183" s="94">
        <f t="shared" si="2"/>
        <v>0</v>
      </c>
      <c r="U183" s="95">
        <f>INDEX('Juniper Leaf'!S:S,MATCH(A183,'Juniper Leaf'!A:A,0))</f>
        <v>0</v>
      </c>
    </row>
    <row r="184" spans="1:21" x14ac:dyDescent="0.25">
      <c r="A184" s="94" t="s">
        <v>504</v>
      </c>
      <c r="B184" s="95">
        <f>_xlfn.MAXIFS('E9-2'!AC:AC,'E9-2'!AB:AB,$A184)</f>
        <v>0</v>
      </c>
      <c r="C184" s="95">
        <f>_xlfn.MAXIFS('E9-2'!AD:AD,'E9-2'!AB:AB,$A184)</f>
        <v>0</v>
      </c>
      <c r="D184" s="95">
        <f>MAX($B184:C184)</f>
        <v>0</v>
      </c>
      <c r="E184" s="95">
        <f>_xlfn.MAXIFS('E3-2'!M:M,'E3-2'!L:L,$A184)</f>
        <v>0</v>
      </c>
      <c r="F184" s="95">
        <f>_xlfn.MAXIFS('E5'!Q:Q,'E5'!P:P,$A184)</f>
        <v>0</v>
      </c>
      <c r="G184" s="95">
        <f>_xlfn.MAXIFS('E5'!R:R,'E5'!P:P,$A184)</f>
        <v>0</v>
      </c>
      <c r="H184" s="95">
        <f>MAX($B184:G184)</f>
        <v>0</v>
      </c>
      <c r="I184" s="95">
        <f>_xlfn.MAXIFS(ONT!P:P,ONT!O:O,$A184)</f>
        <v>0</v>
      </c>
      <c r="J184" s="95">
        <f>_xlfn.MAXIFS(ONT!Q:Q,ONT!O:O,$A184)</f>
        <v>0</v>
      </c>
      <c r="K184" s="95">
        <f>MAX($B184:J184)</f>
        <v>0</v>
      </c>
      <c r="L184" s="95">
        <f>_xlfn.MAXIFS('E7-2'!R:R,'E7-2'!Q:Q,$A184)</f>
        <v>0</v>
      </c>
      <c r="M184" s="95">
        <f>_xlfn.MAXIFS('E7-2'!S:S,'E7-2'!Q:Q,$A184)</f>
        <v>0</v>
      </c>
      <c r="N184" s="95">
        <f>MAX($B184:M184)</f>
        <v>0</v>
      </c>
      <c r="O184" s="95">
        <f>_xlfn.MAXIFS('Traffic Gen - Routers - Others'!N:N,'Traffic Gen - Routers - Others'!M:M,$A184)</f>
        <v>0</v>
      </c>
      <c r="P184" s="95">
        <f>_xlfn.MAXIFS('Traffic Gen - Routers - Others'!O:O,'Traffic Gen - Routers - Others'!M:M,$A184)</f>
        <v>0</v>
      </c>
      <c r="Q184" s="95">
        <f>MAX($B184:P184)</f>
        <v>0</v>
      </c>
      <c r="R184" s="95">
        <f>SUMIF('Juniper Leaf'!U:U,A184,'Juniper Leaf'!X:X)</f>
        <v>0</v>
      </c>
      <c r="S184" s="95">
        <f>MAX($B184:Q184)</f>
        <v>0</v>
      </c>
      <c r="T184" s="94">
        <f t="shared" si="2"/>
        <v>0</v>
      </c>
      <c r="U184" s="95">
        <f>INDEX('Juniper Leaf'!S:S,MATCH(A184,'Juniper Leaf'!A:A,0))</f>
        <v>0</v>
      </c>
    </row>
    <row r="185" spans="1:21" x14ac:dyDescent="0.25">
      <c r="A185" s="94" t="s">
        <v>505</v>
      </c>
      <c r="B185" s="95">
        <f>_xlfn.MAXIFS('E9-2'!AC:AC,'E9-2'!AB:AB,$A185)</f>
        <v>0</v>
      </c>
      <c r="C185" s="95">
        <f>_xlfn.MAXIFS('E9-2'!AD:AD,'E9-2'!AB:AB,$A185)</f>
        <v>0</v>
      </c>
      <c r="D185" s="95">
        <f>MAX($B185:C185)</f>
        <v>0</v>
      </c>
      <c r="E185" s="95">
        <f>_xlfn.MAXIFS('E3-2'!M:M,'E3-2'!L:L,$A185)</f>
        <v>0</v>
      </c>
      <c r="F185" s="95">
        <f>_xlfn.MAXIFS('E5'!Q:Q,'E5'!P:P,$A185)</f>
        <v>0</v>
      </c>
      <c r="G185" s="95">
        <f>_xlfn.MAXIFS('E5'!R:R,'E5'!P:P,$A185)</f>
        <v>0</v>
      </c>
      <c r="H185" s="95">
        <f>MAX($B185:G185)</f>
        <v>0</v>
      </c>
      <c r="I185" s="95">
        <f>_xlfn.MAXIFS(ONT!P:P,ONT!O:O,$A185)</f>
        <v>0</v>
      </c>
      <c r="J185" s="95">
        <f>_xlfn.MAXIFS(ONT!Q:Q,ONT!O:O,$A185)</f>
        <v>0</v>
      </c>
      <c r="K185" s="95">
        <f>MAX($B185:J185)</f>
        <v>0</v>
      </c>
      <c r="L185" s="95">
        <f>_xlfn.MAXIFS('E7-2'!R:R,'E7-2'!Q:Q,$A185)</f>
        <v>0</v>
      </c>
      <c r="M185" s="95">
        <f>_xlfn.MAXIFS('E7-2'!S:S,'E7-2'!Q:Q,$A185)</f>
        <v>0</v>
      </c>
      <c r="N185" s="95">
        <f>MAX($B185:M185)</f>
        <v>0</v>
      </c>
      <c r="O185" s="95">
        <f>_xlfn.MAXIFS('Traffic Gen - Routers - Others'!N:N,'Traffic Gen - Routers - Others'!M:M,$A185)</f>
        <v>0</v>
      </c>
      <c r="P185" s="95">
        <f>_xlfn.MAXIFS('Traffic Gen - Routers - Others'!O:O,'Traffic Gen - Routers - Others'!M:M,$A185)</f>
        <v>0</v>
      </c>
      <c r="Q185" s="95">
        <f>MAX($B185:P185)</f>
        <v>0</v>
      </c>
      <c r="R185" s="95">
        <f>SUMIF('Juniper Leaf'!U:U,A185,'Juniper Leaf'!X:X)</f>
        <v>0</v>
      </c>
      <c r="S185" s="95">
        <f>MAX($B185:Q185)</f>
        <v>0</v>
      </c>
      <c r="T185" s="94">
        <f t="shared" si="2"/>
        <v>0</v>
      </c>
      <c r="U185" s="95">
        <f>INDEX('Juniper Leaf'!S:S,MATCH(A185,'Juniper Leaf'!A:A,0))</f>
        <v>0</v>
      </c>
    </row>
    <row r="186" spans="1:21" x14ac:dyDescent="0.25">
      <c r="A186" s="94" t="s">
        <v>506</v>
      </c>
      <c r="B186" s="95">
        <f>_xlfn.MAXIFS('E9-2'!AC:AC,'E9-2'!AB:AB,$A186)</f>
        <v>0</v>
      </c>
      <c r="C186" s="95">
        <f>_xlfn.MAXIFS('E9-2'!AD:AD,'E9-2'!AB:AB,$A186)</f>
        <v>0</v>
      </c>
      <c r="D186" s="95">
        <f>MAX($B186:C186)</f>
        <v>0</v>
      </c>
      <c r="E186" s="95">
        <f>_xlfn.MAXIFS('E3-2'!M:M,'E3-2'!L:L,$A186)</f>
        <v>0</v>
      </c>
      <c r="F186" s="95">
        <f>_xlfn.MAXIFS('E5'!Q:Q,'E5'!P:P,$A186)</f>
        <v>0</v>
      </c>
      <c r="G186" s="95">
        <f>_xlfn.MAXIFS('E5'!R:R,'E5'!P:P,$A186)</f>
        <v>0</v>
      </c>
      <c r="H186" s="95">
        <f>MAX($B186:G186)</f>
        <v>0</v>
      </c>
      <c r="I186" s="95">
        <f>_xlfn.MAXIFS(ONT!P:P,ONT!O:O,$A186)</f>
        <v>0</v>
      </c>
      <c r="J186" s="95">
        <f>_xlfn.MAXIFS(ONT!Q:Q,ONT!O:O,$A186)</f>
        <v>0</v>
      </c>
      <c r="K186" s="95">
        <f>MAX($B186:J186)</f>
        <v>0</v>
      </c>
      <c r="L186" s="95">
        <f>_xlfn.MAXIFS('E7-2'!R:R,'E7-2'!Q:Q,$A186)</f>
        <v>0</v>
      </c>
      <c r="M186" s="95">
        <f>_xlfn.MAXIFS('E7-2'!S:S,'E7-2'!Q:Q,$A186)</f>
        <v>0</v>
      </c>
      <c r="N186" s="95">
        <f>MAX($B186:M186)</f>
        <v>0</v>
      </c>
      <c r="O186" s="95">
        <f>_xlfn.MAXIFS('Traffic Gen - Routers - Others'!N:N,'Traffic Gen - Routers - Others'!M:M,$A186)</f>
        <v>0</v>
      </c>
      <c r="P186" s="95">
        <f>_xlfn.MAXIFS('Traffic Gen - Routers - Others'!O:O,'Traffic Gen - Routers - Others'!M:M,$A186)</f>
        <v>0</v>
      </c>
      <c r="Q186" s="95">
        <f>MAX($B186:P186)</f>
        <v>0</v>
      </c>
      <c r="R186" s="95">
        <f>SUMIF('Juniper Leaf'!U:U,A186,'Juniper Leaf'!X:X)</f>
        <v>0</v>
      </c>
      <c r="S186" s="95">
        <f>MAX($B186:Q186)</f>
        <v>0</v>
      </c>
      <c r="T186" s="94">
        <f t="shared" si="2"/>
        <v>0</v>
      </c>
      <c r="U186" s="95">
        <f>INDEX('Juniper Leaf'!S:S,MATCH(A186,'Juniper Leaf'!A:A,0))</f>
        <v>0</v>
      </c>
    </row>
    <row r="187" spans="1:21" x14ac:dyDescent="0.25">
      <c r="A187" s="94" t="s">
        <v>507</v>
      </c>
      <c r="B187" s="95">
        <f>_xlfn.MAXIFS('E9-2'!AC:AC,'E9-2'!AB:AB,$A187)</f>
        <v>0</v>
      </c>
      <c r="C187" s="95">
        <f>_xlfn.MAXIFS('E9-2'!AD:AD,'E9-2'!AB:AB,$A187)</f>
        <v>0</v>
      </c>
      <c r="D187" s="95">
        <f>MAX($B187:C187)</f>
        <v>0</v>
      </c>
      <c r="E187" s="95">
        <f>_xlfn.MAXIFS('E3-2'!M:M,'E3-2'!L:L,$A187)</f>
        <v>0</v>
      </c>
      <c r="F187" s="95">
        <f>_xlfn.MAXIFS('E5'!Q:Q,'E5'!P:P,$A187)</f>
        <v>0</v>
      </c>
      <c r="G187" s="95">
        <f>_xlfn.MAXIFS('E5'!R:R,'E5'!P:P,$A187)</f>
        <v>0</v>
      </c>
      <c r="H187" s="95">
        <f>MAX($B187:G187)</f>
        <v>0</v>
      </c>
      <c r="I187" s="95">
        <f>_xlfn.MAXIFS(ONT!P:P,ONT!O:O,$A187)</f>
        <v>0</v>
      </c>
      <c r="J187" s="95">
        <f>_xlfn.MAXIFS(ONT!Q:Q,ONT!O:O,$A187)</f>
        <v>0</v>
      </c>
      <c r="K187" s="95">
        <f>MAX($B187:J187)</f>
        <v>0</v>
      </c>
      <c r="L187" s="95">
        <f>_xlfn.MAXIFS('E7-2'!R:R,'E7-2'!Q:Q,$A187)</f>
        <v>0</v>
      </c>
      <c r="M187" s="95">
        <f>_xlfn.MAXIFS('E7-2'!S:S,'E7-2'!Q:Q,$A187)</f>
        <v>0</v>
      </c>
      <c r="N187" s="95">
        <f>MAX($B187:M187)</f>
        <v>0</v>
      </c>
      <c r="O187" s="95">
        <f>_xlfn.MAXIFS('Traffic Gen - Routers - Others'!N:N,'Traffic Gen - Routers - Others'!M:M,$A187)</f>
        <v>0</v>
      </c>
      <c r="P187" s="95">
        <f>_xlfn.MAXIFS('Traffic Gen - Routers - Others'!O:O,'Traffic Gen - Routers - Others'!M:M,$A187)</f>
        <v>0</v>
      </c>
      <c r="Q187" s="95">
        <f>MAX($B187:P187)</f>
        <v>0</v>
      </c>
      <c r="R187" s="95">
        <f>SUMIF('Juniper Leaf'!U:U,A187,'Juniper Leaf'!X:X)</f>
        <v>0</v>
      </c>
      <c r="S187" s="95">
        <f>MAX($B187:Q187)</f>
        <v>0</v>
      </c>
      <c r="T187" s="94">
        <f t="shared" si="2"/>
        <v>0</v>
      </c>
      <c r="U187" s="95">
        <f>INDEX('Juniper Leaf'!S:S,MATCH(A187,'Juniper Leaf'!A:A,0))</f>
        <v>0</v>
      </c>
    </row>
    <row r="188" spans="1:21" x14ac:dyDescent="0.25">
      <c r="A188" s="94" t="s">
        <v>508</v>
      </c>
      <c r="B188" s="95">
        <f>_xlfn.MAXIFS('E9-2'!AC:AC,'E9-2'!AB:AB,$A188)</f>
        <v>0</v>
      </c>
      <c r="C188" s="95">
        <f>_xlfn.MAXIFS('E9-2'!AD:AD,'E9-2'!AB:AB,$A188)</f>
        <v>0</v>
      </c>
      <c r="D188" s="95">
        <f>MAX($B188:C188)</f>
        <v>0</v>
      </c>
      <c r="E188" s="95">
        <f>_xlfn.MAXIFS('E3-2'!M:M,'E3-2'!L:L,$A188)</f>
        <v>0</v>
      </c>
      <c r="F188" s="95">
        <f>_xlfn.MAXIFS('E5'!Q:Q,'E5'!P:P,$A188)</f>
        <v>0</v>
      </c>
      <c r="G188" s="95">
        <f>_xlfn.MAXIFS('E5'!R:R,'E5'!P:P,$A188)</f>
        <v>0</v>
      </c>
      <c r="H188" s="95">
        <f>MAX($B188:G188)</f>
        <v>0</v>
      </c>
      <c r="I188" s="95">
        <f>_xlfn.MAXIFS(ONT!P:P,ONT!O:O,$A188)</f>
        <v>0</v>
      </c>
      <c r="J188" s="95">
        <f>_xlfn.MAXIFS(ONT!Q:Q,ONT!O:O,$A188)</f>
        <v>0</v>
      </c>
      <c r="K188" s="95">
        <f>MAX($B188:J188)</f>
        <v>0</v>
      </c>
      <c r="L188" s="95">
        <f>_xlfn.MAXIFS('E7-2'!R:R,'E7-2'!Q:Q,$A188)</f>
        <v>0</v>
      </c>
      <c r="M188" s="95">
        <f>_xlfn.MAXIFS('E7-2'!S:S,'E7-2'!Q:Q,$A188)</f>
        <v>0</v>
      </c>
      <c r="N188" s="95">
        <f>MAX($B188:M188)</f>
        <v>0</v>
      </c>
      <c r="O188" s="95">
        <f>_xlfn.MAXIFS('Traffic Gen - Routers - Others'!N:N,'Traffic Gen - Routers - Others'!M:M,$A188)</f>
        <v>0</v>
      </c>
      <c r="P188" s="95">
        <f>_xlfn.MAXIFS('Traffic Gen - Routers - Others'!O:O,'Traffic Gen - Routers - Others'!M:M,$A188)</f>
        <v>0</v>
      </c>
      <c r="Q188" s="95">
        <f>MAX($B188:P188)</f>
        <v>0</v>
      </c>
      <c r="R188" s="95">
        <f>SUMIF('Juniper Leaf'!U:U,A188,'Juniper Leaf'!X:X)</f>
        <v>0</v>
      </c>
      <c r="S188" s="95">
        <f>MAX($B188:Q188)</f>
        <v>0</v>
      </c>
      <c r="T188" s="94">
        <f t="shared" si="2"/>
        <v>0</v>
      </c>
      <c r="U188" s="95">
        <f>INDEX('Juniper Leaf'!S:S,MATCH(A188,'Juniper Leaf'!A:A,0))</f>
        <v>0</v>
      </c>
    </row>
    <row r="189" spans="1:21" x14ac:dyDescent="0.25">
      <c r="A189" s="94" t="s">
        <v>509</v>
      </c>
      <c r="B189" s="95">
        <f>_xlfn.MAXIFS('E9-2'!AC:AC,'E9-2'!AB:AB,$A189)</f>
        <v>0</v>
      </c>
      <c r="C189" s="95">
        <f>_xlfn.MAXIFS('E9-2'!AD:AD,'E9-2'!AB:AB,$A189)</f>
        <v>0</v>
      </c>
      <c r="D189" s="95">
        <f>MAX($B189:C189)</f>
        <v>0</v>
      </c>
      <c r="E189" s="95">
        <f>_xlfn.MAXIFS('E3-2'!M:M,'E3-2'!L:L,$A189)</f>
        <v>0</v>
      </c>
      <c r="F189" s="95">
        <f>_xlfn.MAXIFS('E5'!Q:Q,'E5'!P:P,$A189)</f>
        <v>0</v>
      </c>
      <c r="G189" s="95">
        <f>_xlfn.MAXIFS('E5'!R:R,'E5'!P:P,$A189)</f>
        <v>0</v>
      </c>
      <c r="H189" s="95">
        <f>MAX($B189:G189)</f>
        <v>0</v>
      </c>
      <c r="I189" s="95">
        <f>_xlfn.MAXIFS(ONT!P:P,ONT!O:O,$A189)</f>
        <v>0</v>
      </c>
      <c r="J189" s="95">
        <f>_xlfn.MAXIFS(ONT!Q:Q,ONT!O:O,$A189)</f>
        <v>0</v>
      </c>
      <c r="K189" s="95">
        <f>MAX($B189:J189)</f>
        <v>0</v>
      </c>
      <c r="L189" s="95">
        <f>_xlfn.MAXIFS('E7-2'!R:R,'E7-2'!Q:Q,$A189)</f>
        <v>0</v>
      </c>
      <c r="M189" s="95">
        <f>_xlfn.MAXIFS('E7-2'!S:S,'E7-2'!Q:Q,$A189)</f>
        <v>0</v>
      </c>
      <c r="N189" s="95">
        <f>MAX($B189:M189)</f>
        <v>0</v>
      </c>
      <c r="O189" s="95">
        <f>_xlfn.MAXIFS('Traffic Gen - Routers - Others'!N:N,'Traffic Gen - Routers - Others'!M:M,$A189)</f>
        <v>0</v>
      </c>
      <c r="P189" s="95">
        <f>_xlfn.MAXIFS('Traffic Gen - Routers - Others'!O:O,'Traffic Gen - Routers - Others'!M:M,$A189)</f>
        <v>0</v>
      </c>
      <c r="Q189" s="95">
        <f>MAX($B189:P189)</f>
        <v>0</v>
      </c>
      <c r="R189" s="95">
        <f>SUMIF('Juniper Leaf'!U:U,A189,'Juniper Leaf'!X:X)</f>
        <v>0</v>
      </c>
      <c r="S189" s="95">
        <f>MAX($B189:Q189)</f>
        <v>0</v>
      </c>
      <c r="T189" s="94">
        <f t="shared" si="2"/>
        <v>0</v>
      </c>
      <c r="U189" s="95">
        <f>INDEX('Juniper Leaf'!S:S,MATCH(A189,'Juniper Leaf'!A:A,0))</f>
        <v>0</v>
      </c>
    </row>
    <row r="190" spans="1:21" x14ac:dyDescent="0.25">
      <c r="A190" s="94" t="s">
        <v>510</v>
      </c>
      <c r="B190" s="95">
        <f>_xlfn.MAXIFS('E9-2'!AC:AC,'E9-2'!AB:AB,$A190)</f>
        <v>0</v>
      </c>
      <c r="C190" s="95">
        <f>_xlfn.MAXIFS('E9-2'!AD:AD,'E9-2'!AB:AB,$A190)</f>
        <v>0</v>
      </c>
      <c r="D190" s="95">
        <f>MAX($B190:C190)</f>
        <v>0</v>
      </c>
      <c r="E190" s="95">
        <f>_xlfn.MAXIFS('E3-2'!M:M,'E3-2'!L:L,$A190)</f>
        <v>0</v>
      </c>
      <c r="F190" s="95">
        <f>_xlfn.MAXIFS('E5'!Q:Q,'E5'!P:P,$A190)</f>
        <v>0</v>
      </c>
      <c r="G190" s="95">
        <f>_xlfn.MAXIFS('E5'!R:R,'E5'!P:P,$A190)</f>
        <v>0</v>
      </c>
      <c r="H190" s="95">
        <f>MAX($B190:G190)</f>
        <v>0</v>
      </c>
      <c r="I190" s="95">
        <f>_xlfn.MAXIFS(ONT!P:P,ONT!O:O,$A190)</f>
        <v>0</v>
      </c>
      <c r="J190" s="95">
        <f>_xlfn.MAXIFS(ONT!Q:Q,ONT!O:O,$A190)</f>
        <v>0</v>
      </c>
      <c r="K190" s="95">
        <f>MAX($B190:J190)</f>
        <v>0</v>
      </c>
      <c r="L190" s="95">
        <f>_xlfn.MAXIFS('E7-2'!R:R,'E7-2'!Q:Q,$A190)</f>
        <v>0</v>
      </c>
      <c r="M190" s="95">
        <f>_xlfn.MAXIFS('E7-2'!S:S,'E7-2'!Q:Q,$A190)</f>
        <v>0</v>
      </c>
      <c r="N190" s="95">
        <f>MAX($B190:M190)</f>
        <v>0</v>
      </c>
      <c r="O190" s="95">
        <f>_xlfn.MAXIFS('Traffic Gen - Routers - Others'!N:N,'Traffic Gen - Routers - Others'!M:M,$A190)</f>
        <v>0</v>
      </c>
      <c r="P190" s="95">
        <f>_xlfn.MAXIFS('Traffic Gen - Routers - Others'!O:O,'Traffic Gen - Routers - Others'!M:M,$A190)</f>
        <v>0</v>
      </c>
      <c r="Q190" s="95">
        <f>MAX($B190:P190)</f>
        <v>0</v>
      </c>
      <c r="R190" s="95">
        <f>SUMIF('Juniper Leaf'!U:U,A190,'Juniper Leaf'!X:X)</f>
        <v>0</v>
      </c>
      <c r="S190" s="95">
        <f>MAX($B190:Q190)</f>
        <v>0</v>
      </c>
      <c r="T190" s="94">
        <f t="shared" si="2"/>
        <v>0</v>
      </c>
      <c r="U190" s="95">
        <f>INDEX('Juniper Leaf'!S:S,MATCH(A190,'Juniper Leaf'!A:A,0))</f>
        <v>0</v>
      </c>
    </row>
    <row r="191" spans="1:21" x14ac:dyDescent="0.25">
      <c r="A191" s="94" t="s">
        <v>511</v>
      </c>
      <c r="B191" s="95">
        <f>_xlfn.MAXIFS('E9-2'!AC:AC,'E9-2'!AB:AB,$A191)</f>
        <v>0</v>
      </c>
      <c r="C191" s="95">
        <f>_xlfn.MAXIFS('E9-2'!AD:AD,'E9-2'!AB:AB,$A191)</f>
        <v>0</v>
      </c>
      <c r="D191" s="95">
        <f>MAX($B191:C191)</f>
        <v>0</v>
      </c>
      <c r="E191" s="95">
        <f>_xlfn.MAXIFS('E3-2'!M:M,'E3-2'!L:L,$A191)</f>
        <v>0</v>
      </c>
      <c r="F191" s="95">
        <f>_xlfn.MAXIFS('E5'!Q:Q,'E5'!P:P,$A191)</f>
        <v>0</v>
      </c>
      <c r="G191" s="95">
        <f>_xlfn.MAXIFS('E5'!R:R,'E5'!P:P,$A191)</f>
        <v>0</v>
      </c>
      <c r="H191" s="95">
        <f>MAX($B191:G191)</f>
        <v>0</v>
      </c>
      <c r="I191" s="95">
        <f>_xlfn.MAXIFS(ONT!P:P,ONT!O:O,$A191)</f>
        <v>0</v>
      </c>
      <c r="J191" s="95">
        <f>_xlfn.MAXIFS(ONT!Q:Q,ONT!O:O,$A191)</f>
        <v>0</v>
      </c>
      <c r="K191" s="95">
        <f>MAX($B191:J191)</f>
        <v>0</v>
      </c>
      <c r="L191" s="95">
        <f>_xlfn.MAXIFS('E7-2'!R:R,'E7-2'!Q:Q,$A191)</f>
        <v>0</v>
      </c>
      <c r="M191" s="95">
        <f>_xlfn.MAXIFS('E7-2'!S:S,'E7-2'!Q:Q,$A191)</f>
        <v>0</v>
      </c>
      <c r="N191" s="95">
        <f>MAX($B191:M191)</f>
        <v>0</v>
      </c>
      <c r="O191" s="95">
        <f>_xlfn.MAXIFS('Traffic Gen - Routers - Others'!N:N,'Traffic Gen - Routers - Others'!M:M,$A191)</f>
        <v>0</v>
      </c>
      <c r="P191" s="95">
        <f>_xlfn.MAXIFS('Traffic Gen - Routers - Others'!O:O,'Traffic Gen - Routers - Others'!M:M,$A191)</f>
        <v>0</v>
      </c>
      <c r="Q191" s="95">
        <f>MAX($B191:P191)</f>
        <v>0</v>
      </c>
      <c r="R191" s="95">
        <f>SUMIF('Juniper Leaf'!U:U,A191,'Juniper Leaf'!X:X)</f>
        <v>0</v>
      </c>
      <c r="S191" s="95">
        <f>MAX($B191:Q191)</f>
        <v>0</v>
      </c>
      <c r="T191" s="94">
        <f t="shared" si="2"/>
        <v>0</v>
      </c>
      <c r="U191" s="95">
        <f>INDEX('Juniper Leaf'!S:S,MATCH(A191,'Juniper Leaf'!A:A,0))</f>
        <v>0</v>
      </c>
    </row>
    <row r="192" spans="1:21" x14ac:dyDescent="0.25">
      <c r="A192" s="94" t="s">
        <v>512</v>
      </c>
      <c r="B192" s="95">
        <f>_xlfn.MAXIFS('E9-2'!AC:AC,'E9-2'!AB:AB,$A192)</f>
        <v>0</v>
      </c>
      <c r="C192" s="95">
        <f>_xlfn.MAXIFS('E9-2'!AD:AD,'E9-2'!AB:AB,$A192)</f>
        <v>0</v>
      </c>
      <c r="D192" s="95">
        <f>MAX($B192:C192)</f>
        <v>0</v>
      </c>
      <c r="E192" s="95">
        <f>_xlfn.MAXIFS('E3-2'!M:M,'E3-2'!L:L,$A192)</f>
        <v>0</v>
      </c>
      <c r="F192" s="95">
        <f>_xlfn.MAXIFS('E5'!Q:Q,'E5'!P:P,$A192)</f>
        <v>0</v>
      </c>
      <c r="G192" s="95">
        <f>_xlfn.MAXIFS('E5'!R:R,'E5'!P:P,$A192)</f>
        <v>0</v>
      </c>
      <c r="H192" s="95">
        <f>MAX($B192:G192)</f>
        <v>0</v>
      </c>
      <c r="I192" s="95">
        <f>_xlfn.MAXIFS(ONT!P:P,ONT!O:O,$A192)</f>
        <v>0</v>
      </c>
      <c r="J192" s="95">
        <f>_xlfn.MAXIFS(ONT!Q:Q,ONT!O:O,$A192)</f>
        <v>0</v>
      </c>
      <c r="K192" s="95">
        <f>MAX($B192:J192)</f>
        <v>0</v>
      </c>
      <c r="L192" s="95">
        <f>_xlfn.MAXIFS('E7-2'!R:R,'E7-2'!Q:Q,$A192)</f>
        <v>0</v>
      </c>
      <c r="M192" s="95">
        <f>_xlfn.MAXIFS('E7-2'!S:S,'E7-2'!Q:Q,$A192)</f>
        <v>0</v>
      </c>
      <c r="N192" s="95">
        <f>MAX($B192:M192)</f>
        <v>0</v>
      </c>
      <c r="O192" s="95">
        <f>_xlfn.MAXIFS('Traffic Gen - Routers - Others'!N:N,'Traffic Gen - Routers - Others'!M:M,$A192)</f>
        <v>0</v>
      </c>
      <c r="P192" s="95">
        <f>_xlfn.MAXIFS('Traffic Gen - Routers - Others'!O:O,'Traffic Gen - Routers - Others'!M:M,$A192)</f>
        <v>0</v>
      </c>
      <c r="Q192" s="95">
        <f>MAX($B192:P192)</f>
        <v>0</v>
      </c>
      <c r="R192" s="95">
        <f>SUMIF('Juniper Leaf'!U:U,A192,'Juniper Leaf'!X:X)</f>
        <v>0</v>
      </c>
      <c r="S192" s="95">
        <f>MAX($B192:Q192)</f>
        <v>0</v>
      </c>
      <c r="T192" s="94">
        <f t="shared" si="2"/>
        <v>0</v>
      </c>
      <c r="U192" s="95">
        <f>INDEX('Juniper Leaf'!S:S,MATCH(A192,'Juniper Leaf'!A:A,0))</f>
        <v>0</v>
      </c>
    </row>
    <row r="193" spans="1:21" x14ac:dyDescent="0.25">
      <c r="A193" s="94" t="s">
        <v>513</v>
      </c>
      <c r="B193" s="95">
        <f>_xlfn.MAXIFS('E9-2'!AC:AC,'E9-2'!AB:AB,$A193)</f>
        <v>0</v>
      </c>
      <c r="C193" s="95">
        <f>_xlfn.MAXIFS('E9-2'!AD:AD,'E9-2'!AB:AB,$A193)</f>
        <v>0</v>
      </c>
      <c r="D193" s="95">
        <f>MAX($B193:C193)</f>
        <v>0</v>
      </c>
      <c r="E193" s="95">
        <f>_xlfn.MAXIFS('E3-2'!M:M,'E3-2'!L:L,$A193)</f>
        <v>0</v>
      </c>
      <c r="F193" s="95">
        <f>_xlfn.MAXIFS('E5'!Q:Q,'E5'!P:P,$A193)</f>
        <v>0</v>
      </c>
      <c r="G193" s="95">
        <f>_xlfn.MAXIFS('E5'!R:R,'E5'!P:P,$A193)</f>
        <v>0</v>
      </c>
      <c r="H193" s="95">
        <f>MAX($B193:G193)</f>
        <v>0</v>
      </c>
      <c r="I193" s="95">
        <f>_xlfn.MAXIFS(ONT!P:P,ONT!O:O,$A193)</f>
        <v>0</v>
      </c>
      <c r="J193" s="95">
        <f>_xlfn.MAXIFS(ONT!Q:Q,ONT!O:O,$A193)</f>
        <v>0</v>
      </c>
      <c r="K193" s="95">
        <f>MAX($B193:J193)</f>
        <v>0</v>
      </c>
      <c r="L193" s="95">
        <f>_xlfn.MAXIFS('E7-2'!R:R,'E7-2'!Q:Q,$A193)</f>
        <v>0</v>
      </c>
      <c r="M193" s="95">
        <f>_xlfn.MAXIFS('E7-2'!S:S,'E7-2'!Q:Q,$A193)</f>
        <v>0</v>
      </c>
      <c r="N193" s="95">
        <f>MAX($B193:M193)</f>
        <v>0</v>
      </c>
      <c r="O193" s="95">
        <f>_xlfn.MAXIFS('Traffic Gen - Routers - Others'!N:N,'Traffic Gen - Routers - Others'!M:M,$A193)</f>
        <v>0</v>
      </c>
      <c r="P193" s="95">
        <f>_xlfn.MAXIFS('Traffic Gen - Routers - Others'!O:O,'Traffic Gen - Routers - Others'!M:M,$A193)</f>
        <v>0</v>
      </c>
      <c r="Q193" s="95">
        <f>MAX($B193:P193)</f>
        <v>0</v>
      </c>
      <c r="R193" s="95">
        <f>SUMIF('Juniper Leaf'!U:U,A193,'Juniper Leaf'!X:X)</f>
        <v>0</v>
      </c>
      <c r="S193" s="95">
        <f>MAX($B193:Q193)</f>
        <v>0</v>
      </c>
      <c r="T193" s="94">
        <f t="shared" si="2"/>
        <v>0</v>
      </c>
      <c r="U193" s="95">
        <f>INDEX('Juniper Leaf'!S:S,MATCH(A193,'Juniper Leaf'!A:A,0))</f>
        <v>0</v>
      </c>
    </row>
    <row r="194" spans="1:21" x14ac:dyDescent="0.25">
      <c r="A194" s="94" t="s">
        <v>514</v>
      </c>
      <c r="B194" s="95">
        <f>_xlfn.MAXIFS('E9-2'!AC:AC,'E9-2'!AB:AB,$A194)</f>
        <v>0</v>
      </c>
      <c r="C194" s="95">
        <f>_xlfn.MAXIFS('E9-2'!AD:AD,'E9-2'!AB:AB,$A194)</f>
        <v>0</v>
      </c>
      <c r="D194" s="95">
        <f>MAX($B194:C194)</f>
        <v>0</v>
      </c>
      <c r="E194" s="95">
        <f>_xlfn.MAXIFS('E3-2'!M:M,'E3-2'!L:L,$A194)</f>
        <v>0</v>
      </c>
      <c r="F194" s="95">
        <f>_xlfn.MAXIFS('E5'!Q:Q,'E5'!P:P,$A194)</f>
        <v>0</v>
      </c>
      <c r="G194" s="95">
        <f>_xlfn.MAXIFS('E5'!R:R,'E5'!P:P,$A194)</f>
        <v>0</v>
      </c>
      <c r="H194" s="95">
        <f>MAX($B194:G194)</f>
        <v>0</v>
      </c>
      <c r="I194" s="95">
        <f>_xlfn.MAXIFS(ONT!P:P,ONT!O:O,$A194)</f>
        <v>0</v>
      </c>
      <c r="J194" s="95">
        <f>_xlfn.MAXIFS(ONT!Q:Q,ONT!O:O,$A194)</f>
        <v>0</v>
      </c>
      <c r="K194" s="95">
        <f>MAX($B194:J194)</f>
        <v>0</v>
      </c>
      <c r="L194" s="95">
        <f>_xlfn.MAXIFS('E7-2'!R:R,'E7-2'!Q:Q,$A194)</f>
        <v>0</v>
      </c>
      <c r="M194" s="95">
        <f>_xlfn.MAXIFS('E7-2'!S:S,'E7-2'!Q:Q,$A194)</f>
        <v>0</v>
      </c>
      <c r="N194" s="95">
        <f>MAX($B194:M194)</f>
        <v>0</v>
      </c>
      <c r="O194" s="95">
        <f>_xlfn.MAXIFS('Traffic Gen - Routers - Others'!N:N,'Traffic Gen - Routers - Others'!M:M,$A194)</f>
        <v>0</v>
      </c>
      <c r="P194" s="95">
        <f>_xlfn.MAXIFS('Traffic Gen - Routers - Others'!O:O,'Traffic Gen - Routers - Others'!M:M,$A194)</f>
        <v>0</v>
      </c>
      <c r="Q194" s="95">
        <f>MAX($B194:P194)</f>
        <v>0</v>
      </c>
      <c r="R194" s="95">
        <f>SUMIF('Juniper Leaf'!U:U,A194,'Juniper Leaf'!X:X)</f>
        <v>0</v>
      </c>
      <c r="S194" s="95">
        <f>MAX($B194:Q194)</f>
        <v>0</v>
      </c>
      <c r="T194" s="94">
        <f t="shared" si="2"/>
        <v>0</v>
      </c>
      <c r="U194" s="95">
        <f>INDEX('Juniper Leaf'!S:S,MATCH(A194,'Juniper Leaf'!A:A,0))</f>
        <v>0</v>
      </c>
    </row>
    <row r="195" spans="1:21" x14ac:dyDescent="0.25">
      <c r="A195" s="94" t="s">
        <v>515</v>
      </c>
      <c r="B195" s="95">
        <f>_xlfn.MAXIFS('E9-2'!AC:AC,'E9-2'!AB:AB,$A195)</f>
        <v>0</v>
      </c>
      <c r="C195" s="95">
        <f>_xlfn.MAXIFS('E9-2'!AD:AD,'E9-2'!AB:AB,$A195)</f>
        <v>0</v>
      </c>
      <c r="D195" s="95">
        <f>MAX($B195:C195)</f>
        <v>0</v>
      </c>
      <c r="E195" s="95">
        <f>_xlfn.MAXIFS('E3-2'!M:M,'E3-2'!L:L,$A195)</f>
        <v>0</v>
      </c>
      <c r="F195" s="95">
        <f>_xlfn.MAXIFS('E5'!Q:Q,'E5'!P:P,$A195)</f>
        <v>0</v>
      </c>
      <c r="G195" s="95">
        <f>_xlfn.MAXIFS('E5'!R:R,'E5'!P:P,$A195)</f>
        <v>0</v>
      </c>
      <c r="H195" s="95">
        <f>MAX($B195:G195)</f>
        <v>0</v>
      </c>
      <c r="I195" s="95">
        <f>_xlfn.MAXIFS(ONT!P:P,ONT!O:O,$A195)</f>
        <v>0</v>
      </c>
      <c r="J195" s="95">
        <f>_xlfn.MAXIFS(ONT!Q:Q,ONT!O:O,$A195)</f>
        <v>0</v>
      </c>
      <c r="K195" s="95">
        <f>MAX($B195:J195)</f>
        <v>0</v>
      </c>
      <c r="L195" s="95">
        <f>_xlfn.MAXIFS('E7-2'!R:R,'E7-2'!Q:Q,$A195)</f>
        <v>0</v>
      </c>
      <c r="M195" s="95">
        <f>_xlfn.MAXIFS('E7-2'!S:S,'E7-2'!Q:Q,$A195)</f>
        <v>0</v>
      </c>
      <c r="N195" s="95">
        <f>MAX($B195:M195)</f>
        <v>0</v>
      </c>
      <c r="O195" s="95">
        <f>_xlfn.MAXIFS('Traffic Gen - Routers - Others'!N:N,'Traffic Gen - Routers - Others'!M:M,$A195)</f>
        <v>0</v>
      </c>
      <c r="P195" s="95">
        <f>_xlfn.MAXIFS('Traffic Gen - Routers - Others'!O:O,'Traffic Gen - Routers - Others'!M:M,$A195)</f>
        <v>0</v>
      </c>
      <c r="Q195" s="95">
        <f>MAX($B195:P195)</f>
        <v>0</v>
      </c>
      <c r="R195" s="95">
        <f>SUMIF('Juniper Leaf'!U:U,A195,'Juniper Leaf'!X:X)</f>
        <v>0</v>
      </c>
      <c r="S195" s="95">
        <f>MAX($B195:Q195)</f>
        <v>0</v>
      </c>
      <c r="T195" s="94">
        <f t="shared" ref="T195:T201" si="3">R195*48</f>
        <v>0</v>
      </c>
      <c r="U195" s="95">
        <f>INDEX('Juniper Leaf'!S:S,MATCH(A195,'Juniper Leaf'!A:A,0))</f>
        <v>0</v>
      </c>
    </row>
    <row r="196" spans="1:21" x14ac:dyDescent="0.25">
      <c r="A196" s="94" t="s">
        <v>516</v>
      </c>
      <c r="B196" s="95">
        <f>_xlfn.MAXIFS('E9-2'!AC:AC,'E9-2'!AB:AB,$A196)</f>
        <v>0</v>
      </c>
      <c r="C196" s="95">
        <f>_xlfn.MAXIFS('E9-2'!AD:AD,'E9-2'!AB:AB,$A196)</f>
        <v>0</v>
      </c>
      <c r="D196" s="95">
        <f>MAX($B196:C196)</f>
        <v>0</v>
      </c>
      <c r="E196" s="95">
        <f>_xlfn.MAXIFS('E3-2'!M:M,'E3-2'!L:L,$A196)</f>
        <v>0</v>
      </c>
      <c r="F196" s="95">
        <f>_xlfn.MAXIFS('E5'!Q:Q,'E5'!P:P,$A196)</f>
        <v>0</v>
      </c>
      <c r="G196" s="95">
        <f>_xlfn.MAXIFS('E5'!R:R,'E5'!P:P,$A196)</f>
        <v>0</v>
      </c>
      <c r="H196" s="95">
        <f>MAX($B196:G196)</f>
        <v>0</v>
      </c>
      <c r="I196" s="95">
        <f>_xlfn.MAXIFS(ONT!P:P,ONT!O:O,$A196)</f>
        <v>0</v>
      </c>
      <c r="J196" s="95">
        <f>_xlfn.MAXIFS(ONT!Q:Q,ONT!O:O,$A196)</f>
        <v>0</v>
      </c>
      <c r="K196" s="95">
        <f>MAX($B196:J196)</f>
        <v>0</v>
      </c>
      <c r="L196" s="95">
        <f>_xlfn.MAXIFS('E7-2'!R:R,'E7-2'!Q:Q,$A196)</f>
        <v>0</v>
      </c>
      <c r="M196" s="95">
        <f>_xlfn.MAXIFS('E7-2'!S:S,'E7-2'!Q:Q,$A196)</f>
        <v>0</v>
      </c>
      <c r="N196" s="95">
        <f>MAX($B196:M196)</f>
        <v>0</v>
      </c>
      <c r="O196" s="95">
        <f>_xlfn.MAXIFS('Traffic Gen - Routers - Others'!N:N,'Traffic Gen - Routers - Others'!M:M,$A196)</f>
        <v>0</v>
      </c>
      <c r="P196" s="95">
        <f>_xlfn.MAXIFS('Traffic Gen - Routers - Others'!O:O,'Traffic Gen - Routers - Others'!M:M,$A196)</f>
        <v>0</v>
      </c>
      <c r="Q196" s="95">
        <f>MAX($B196:P196)</f>
        <v>0</v>
      </c>
      <c r="R196" s="95">
        <f>SUMIF('Juniper Leaf'!U:U,A196,'Juniper Leaf'!X:X)</f>
        <v>0</v>
      </c>
      <c r="S196" s="95">
        <f>MAX($B196:Q196)</f>
        <v>0</v>
      </c>
      <c r="T196" s="94">
        <f t="shared" si="3"/>
        <v>0</v>
      </c>
      <c r="U196" s="95">
        <f>INDEX('Juniper Leaf'!S:S,MATCH(A196,'Juniper Leaf'!A:A,0))</f>
        <v>0</v>
      </c>
    </row>
    <row r="197" spans="1:21" x14ac:dyDescent="0.25">
      <c r="A197" s="94" t="s">
        <v>517</v>
      </c>
      <c r="B197" s="95">
        <f>_xlfn.MAXIFS('E9-2'!AC:AC,'E9-2'!AB:AB,$A197)</f>
        <v>0</v>
      </c>
      <c r="C197" s="95">
        <f>_xlfn.MAXIFS('E9-2'!AD:AD,'E9-2'!AB:AB,$A197)</f>
        <v>0</v>
      </c>
      <c r="D197" s="95">
        <f>MAX($B197:C197)</f>
        <v>0</v>
      </c>
      <c r="E197" s="95">
        <f>_xlfn.MAXIFS('E3-2'!M:M,'E3-2'!L:L,$A197)</f>
        <v>0</v>
      </c>
      <c r="F197" s="95">
        <f>_xlfn.MAXIFS('E5'!Q:Q,'E5'!P:P,$A197)</f>
        <v>0</v>
      </c>
      <c r="G197" s="95">
        <f>_xlfn.MAXIFS('E5'!R:R,'E5'!P:P,$A197)</f>
        <v>0</v>
      </c>
      <c r="H197" s="95">
        <f>MAX($B197:G197)</f>
        <v>0</v>
      </c>
      <c r="I197" s="95">
        <f>_xlfn.MAXIFS(ONT!P:P,ONT!O:O,$A197)</f>
        <v>0</v>
      </c>
      <c r="J197" s="95">
        <f>_xlfn.MAXIFS(ONT!Q:Q,ONT!O:O,$A197)</f>
        <v>0</v>
      </c>
      <c r="K197" s="95">
        <f>MAX($B197:J197)</f>
        <v>0</v>
      </c>
      <c r="L197" s="95">
        <f>_xlfn.MAXIFS('E7-2'!R:R,'E7-2'!Q:Q,$A197)</f>
        <v>0</v>
      </c>
      <c r="M197" s="95">
        <f>_xlfn.MAXIFS('E7-2'!S:S,'E7-2'!Q:Q,$A197)</f>
        <v>0</v>
      </c>
      <c r="N197" s="95">
        <f>MAX($B197:M197)</f>
        <v>0</v>
      </c>
      <c r="O197" s="95">
        <f>_xlfn.MAXIFS('Traffic Gen - Routers - Others'!N:N,'Traffic Gen - Routers - Others'!M:M,$A197)</f>
        <v>0</v>
      </c>
      <c r="P197" s="95">
        <f>_xlfn.MAXIFS('Traffic Gen - Routers - Others'!O:O,'Traffic Gen - Routers - Others'!M:M,$A197)</f>
        <v>0</v>
      </c>
      <c r="Q197" s="95">
        <f>MAX($B197:P197)</f>
        <v>0</v>
      </c>
      <c r="R197" s="95">
        <f>SUMIF('Juniper Leaf'!U:U,A197,'Juniper Leaf'!X:X)</f>
        <v>0</v>
      </c>
      <c r="S197" s="95">
        <f>MAX($B197:Q197)</f>
        <v>0</v>
      </c>
      <c r="T197" s="94">
        <f t="shared" si="3"/>
        <v>0</v>
      </c>
      <c r="U197" s="95">
        <f>INDEX('Juniper Leaf'!S:S,MATCH(A197,'Juniper Leaf'!A:A,0))</f>
        <v>0</v>
      </c>
    </row>
    <row r="198" spans="1:21" x14ac:dyDescent="0.25">
      <c r="A198" s="94" t="s">
        <v>518</v>
      </c>
      <c r="B198" s="95">
        <f>_xlfn.MAXIFS('E9-2'!AC:AC,'E9-2'!AB:AB,$A198)</f>
        <v>0</v>
      </c>
      <c r="C198" s="95">
        <f>_xlfn.MAXIFS('E9-2'!AD:AD,'E9-2'!AB:AB,$A198)</f>
        <v>0</v>
      </c>
      <c r="D198" s="95">
        <f>MAX($B198:C198)</f>
        <v>0</v>
      </c>
      <c r="E198" s="95">
        <f>_xlfn.MAXIFS('E3-2'!M:M,'E3-2'!L:L,$A198)</f>
        <v>0</v>
      </c>
      <c r="F198" s="95">
        <f>_xlfn.MAXIFS('E5'!Q:Q,'E5'!P:P,$A198)</f>
        <v>0</v>
      </c>
      <c r="G198" s="95">
        <f>_xlfn.MAXIFS('E5'!R:R,'E5'!P:P,$A198)</f>
        <v>0</v>
      </c>
      <c r="H198" s="95">
        <f>MAX($B198:G198)</f>
        <v>0</v>
      </c>
      <c r="I198" s="95">
        <f>_xlfn.MAXIFS(ONT!P:P,ONT!O:O,$A198)</f>
        <v>0</v>
      </c>
      <c r="J198" s="95">
        <f>_xlfn.MAXIFS(ONT!Q:Q,ONT!O:O,$A198)</f>
        <v>0</v>
      </c>
      <c r="K198" s="95">
        <f>MAX($B198:J198)</f>
        <v>0</v>
      </c>
      <c r="L198" s="95">
        <f>_xlfn.MAXIFS('E7-2'!R:R,'E7-2'!Q:Q,$A198)</f>
        <v>0</v>
      </c>
      <c r="M198" s="95">
        <f>_xlfn.MAXIFS('E7-2'!S:S,'E7-2'!Q:Q,$A198)</f>
        <v>0</v>
      </c>
      <c r="N198" s="95">
        <f>MAX($B198:M198)</f>
        <v>0</v>
      </c>
      <c r="O198" s="95">
        <f>_xlfn.MAXIFS('Traffic Gen - Routers - Others'!N:N,'Traffic Gen - Routers - Others'!M:M,$A198)</f>
        <v>0</v>
      </c>
      <c r="P198" s="95">
        <f>_xlfn.MAXIFS('Traffic Gen - Routers - Others'!O:O,'Traffic Gen - Routers - Others'!M:M,$A198)</f>
        <v>0</v>
      </c>
      <c r="Q198" s="95">
        <f>MAX($B198:P198)</f>
        <v>0</v>
      </c>
      <c r="R198" s="95">
        <f>SUMIF('Juniper Leaf'!U:U,A198,'Juniper Leaf'!X:X)</f>
        <v>0</v>
      </c>
      <c r="S198" s="95">
        <f>MAX($B198:Q198)</f>
        <v>0</v>
      </c>
      <c r="T198" s="94">
        <f t="shared" si="3"/>
        <v>0</v>
      </c>
      <c r="U198" s="95">
        <f>INDEX('Juniper Leaf'!S:S,MATCH(A198,'Juniper Leaf'!A:A,0))</f>
        <v>0</v>
      </c>
    </row>
    <row r="199" spans="1:21" x14ac:dyDescent="0.25">
      <c r="A199" s="94" t="s">
        <v>519</v>
      </c>
      <c r="B199" s="95">
        <f>_xlfn.MAXIFS('E9-2'!AC:AC,'E9-2'!AB:AB,$A199)</f>
        <v>0</v>
      </c>
      <c r="C199" s="95">
        <f>_xlfn.MAXIFS('E9-2'!AD:AD,'E9-2'!AB:AB,$A199)</f>
        <v>0</v>
      </c>
      <c r="D199" s="95">
        <f>MAX($B199:C199)</f>
        <v>0</v>
      </c>
      <c r="E199" s="95">
        <f>_xlfn.MAXIFS('E3-2'!M:M,'E3-2'!L:L,$A199)</f>
        <v>0</v>
      </c>
      <c r="F199" s="95">
        <f>_xlfn.MAXIFS('E5'!Q:Q,'E5'!P:P,$A199)</f>
        <v>0</v>
      </c>
      <c r="G199" s="95">
        <f>_xlfn.MAXIFS('E5'!R:R,'E5'!P:P,$A199)</f>
        <v>0</v>
      </c>
      <c r="H199" s="95">
        <f>MAX($B199:G199)</f>
        <v>0</v>
      </c>
      <c r="I199" s="95">
        <f>_xlfn.MAXIFS(ONT!P:P,ONT!O:O,$A199)</f>
        <v>0</v>
      </c>
      <c r="J199" s="95">
        <f>_xlfn.MAXIFS(ONT!Q:Q,ONT!O:O,$A199)</f>
        <v>0</v>
      </c>
      <c r="K199" s="95">
        <f>MAX($B199:J199)</f>
        <v>0</v>
      </c>
      <c r="L199" s="95">
        <f>_xlfn.MAXIFS('E7-2'!R:R,'E7-2'!Q:Q,$A199)</f>
        <v>0</v>
      </c>
      <c r="M199" s="95">
        <f>_xlfn.MAXIFS('E7-2'!S:S,'E7-2'!Q:Q,$A199)</f>
        <v>0</v>
      </c>
      <c r="N199" s="95">
        <f>MAX($B199:M199)</f>
        <v>0</v>
      </c>
      <c r="O199" s="95">
        <f>_xlfn.MAXIFS('Traffic Gen - Routers - Others'!N:N,'Traffic Gen - Routers - Others'!M:M,$A199)</f>
        <v>0</v>
      </c>
      <c r="P199" s="95">
        <f>_xlfn.MAXIFS('Traffic Gen - Routers - Others'!O:O,'Traffic Gen - Routers - Others'!M:M,$A199)</f>
        <v>0</v>
      </c>
      <c r="Q199" s="95">
        <f>MAX($B199:P199)</f>
        <v>0</v>
      </c>
      <c r="R199" s="95">
        <f>SUMIF('Juniper Leaf'!U:U,A199,'Juniper Leaf'!X:X)</f>
        <v>0</v>
      </c>
      <c r="S199" s="95">
        <f>MAX($B199:Q199)</f>
        <v>0</v>
      </c>
      <c r="T199" s="94">
        <f t="shared" si="3"/>
        <v>0</v>
      </c>
      <c r="U199" s="95">
        <f>INDEX('Juniper Leaf'!S:S,MATCH(A199,'Juniper Leaf'!A:A,0))</f>
        <v>0</v>
      </c>
    </row>
    <row r="200" spans="1:21" x14ac:dyDescent="0.25">
      <c r="A200" s="94" t="s">
        <v>520</v>
      </c>
      <c r="B200" s="95">
        <f>_xlfn.MAXIFS('E9-2'!AC:AC,'E9-2'!AB:AB,$A200)</f>
        <v>0</v>
      </c>
      <c r="C200" s="95">
        <f>_xlfn.MAXIFS('E9-2'!AD:AD,'E9-2'!AB:AB,$A200)</f>
        <v>0</v>
      </c>
      <c r="D200" s="95">
        <f>MAX($B200:C200)</f>
        <v>0</v>
      </c>
      <c r="E200" s="95">
        <f>_xlfn.MAXIFS('E3-2'!M:M,'E3-2'!L:L,$A200)</f>
        <v>0</v>
      </c>
      <c r="F200" s="95">
        <f>_xlfn.MAXIFS('E5'!Q:Q,'E5'!P:P,$A200)</f>
        <v>0</v>
      </c>
      <c r="G200" s="95">
        <f>_xlfn.MAXIFS('E5'!R:R,'E5'!P:P,$A200)</f>
        <v>0</v>
      </c>
      <c r="H200" s="95">
        <f>MAX($B200:G200)</f>
        <v>0</v>
      </c>
      <c r="I200" s="95">
        <f>_xlfn.MAXIFS(ONT!P:P,ONT!O:O,$A200)</f>
        <v>0</v>
      </c>
      <c r="J200" s="95">
        <f>_xlfn.MAXIFS(ONT!Q:Q,ONT!O:O,$A200)</f>
        <v>0</v>
      </c>
      <c r="K200" s="95">
        <f>MAX($B200:J200)</f>
        <v>0</v>
      </c>
      <c r="L200" s="95">
        <f>_xlfn.MAXIFS('E7-2'!R:R,'E7-2'!Q:Q,$A200)</f>
        <v>0</v>
      </c>
      <c r="M200" s="95">
        <f>_xlfn.MAXIFS('E7-2'!S:S,'E7-2'!Q:Q,$A200)</f>
        <v>0</v>
      </c>
      <c r="N200" s="95">
        <f>MAX($B200:M200)</f>
        <v>0</v>
      </c>
      <c r="O200" s="95">
        <f>_xlfn.MAXIFS('Traffic Gen - Routers - Others'!N:N,'Traffic Gen - Routers - Others'!M:M,$A200)</f>
        <v>0</v>
      </c>
      <c r="P200" s="95">
        <f>_xlfn.MAXIFS('Traffic Gen - Routers - Others'!O:O,'Traffic Gen - Routers - Others'!M:M,$A200)</f>
        <v>0</v>
      </c>
      <c r="Q200" s="95">
        <f>MAX($B200:P200)</f>
        <v>0</v>
      </c>
      <c r="R200" s="95">
        <f>SUMIF('Juniper Leaf'!U:U,A200,'Juniper Leaf'!X:X)</f>
        <v>0</v>
      </c>
      <c r="S200" s="95">
        <f>MAX($B200:Q200)</f>
        <v>0</v>
      </c>
      <c r="T200" s="94">
        <f t="shared" si="3"/>
        <v>0</v>
      </c>
      <c r="U200" s="95">
        <f>INDEX('Juniper Leaf'!S:S,MATCH(A200,'Juniper Leaf'!A:A,0))</f>
        <v>0</v>
      </c>
    </row>
    <row r="201" spans="1:21" x14ac:dyDescent="0.25">
      <c r="A201" s="94" t="s">
        <v>521</v>
      </c>
      <c r="B201" s="95">
        <f>_xlfn.MAXIFS('E9-2'!AC:AC,'E9-2'!AB:AB,$A201)</f>
        <v>0</v>
      </c>
      <c r="C201" s="95">
        <f>_xlfn.MAXIFS('E9-2'!AD:AD,'E9-2'!AB:AB,$A201)</f>
        <v>0</v>
      </c>
      <c r="D201" s="95">
        <f>MAX($B201:C201)</f>
        <v>0</v>
      </c>
      <c r="E201" s="95">
        <f>_xlfn.MAXIFS('E3-2'!M:M,'E3-2'!L:L,$A201)</f>
        <v>0</v>
      </c>
      <c r="F201" s="95">
        <f>_xlfn.MAXIFS('E5'!Q:Q,'E5'!P:P,$A201)</f>
        <v>0</v>
      </c>
      <c r="G201" s="95">
        <f>_xlfn.MAXIFS('E5'!R:R,'E5'!P:P,$A201)</f>
        <v>0</v>
      </c>
      <c r="H201" s="95">
        <f>MAX($B201:G201)</f>
        <v>0</v>
      </c>
      <c r="I201" s="95">
        <f>_xlfn.MAXIFS(ONT!P:P,ONT!O:O,$A201)</f>
        <v>0</v>
      </c>
      <c r="J201" s="95">
        <f>_xlfn.MAXIFS(ONT!Q:Q,ONT!O:O,$A201)</f>
        <v>0</v>
      </c>
      <c r="K201" s="95">
        <f>MAX($B201:J201)</f>
        <v>0</v>
      </c>
      <c r="L201" s="95">
        <f>_xlfn.MAXIFS('E7-2'!R:R,'E7-2'!Q:Q,$A201)</f>
        <v>0</v>
      </c>
      <c r="M201" s="95">
        <f>_xlfn.MAXIFS('E7-2'!S:S,'E7-2'!Q:Q,$A201)</f>
        <v>0</v>
      </c>
      <c r="N201" s="95">
        <f>MAX($B201:M201)</f>
        <v>0</v>
      </c>
      <c r="O201" s="95">
        <f>_xlfn.MAXIFS('Traffic Gen - Routers - Others'!N:N,'Traffic Gen - Routers - Others'!M:M,$A201)</f>
        <v>0</v>
      </c>
      <c r="P201" s="95">
        <f>_xlfn.MAXIFS('Traffic Gen - Routers - Others'!O:O,'Traffic Gen - Routers - Others'!M:M,$A201)</f>
        <v>0</v>
      </c>
      <c r="Q201" s="95">
        <f>MAX($B201:P201)</f>
        <v>0</v>
      </c>
      <c r="R201" s="95">
        <f>SUMIF('Juniper Leaf'!U:U,A201,'Juniper Leaf'!X:X)</f>
        <v>0</v>
      </c>
      <c r="S201" s="95">
        <f>MAX($B201:Q201)</f>
        <v>0</v>
      </c>
      <c r="T201" s="94">
        <f t="shared" si="3"/>
        <v>0</v>
      </c>
      <c r="U201" s="95">
        <f>INDEX('Juniper Leaf'!S:S,MATCH(A201,'Juniper Leaf'!A:A,0))</f>
        <v>0</v>
      </c>
    </row>
  </sheetData>
  <autoFilter ref="A1:T201" xr:uid="{426D6289-4116-43CF-A040-C166B1292744}"/>
  <conditionalFormatting sqref="A2:Q1048576 B1:T1">
    <cfRule type="cellIs" dxfId="1207" priority="13" operator="equal">
      <formula>0</formula>
    </cfRule>
  </conditionalFormatting>
  <conditionalFormatting sqref="S2">
    <cfRule type="cellIs" dxfId="1206" priority="10" stopIfTrue="1" operator="equal">
      <formula>0</formula>
    </cfRule>
    <cfRule type="cellIs" dxfId="1205" priority="11" stopIfTrue="1" operator="greaterThan">
      <formula>T2</formula>
    </cfRule>
    <cfRule type="cellIs" dxfId="1204" priority="12" operator="greaterThan">
      <formula>T2-4</formula>
    </cfRule>
  </conditionalFormatting>
  <conditionalFormatting sqref="S3:S201">
    <cfRule type="cellIs" dxfId="1203" priority="4" stopIfTrue="1" operator="equal">
      <formula>0</formula>
    </cfRule>
    <cfRule type="cellIs" dxfId="1202" priority="5" stopIfTrue="1" operator="greaterThan">
      <formula>T3</formula>
    </cfRule>
    <cfRule type="cellIs" dxfId="1201" priority="6" operator="greaterThan">
      <formula>T3-4</formula>
    </cfRule>
  </conditionalFormatting>
  <conditionalFormatting sqref="U2">
    <cfRule type="cellIs" dxfId="1200" priority="3" operator="notEqual">
      <formula>S2</formula>
    </cfRule>
  </conditionalFormatting>
  <conditionalFormatting sqref="U3:U201">
    <cfRule type="cellIs" dxfId="1199" priority="1" operator="notEqual">
      <formula>S3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DF01-19BB-44D9-88BE-F82A0B60C50D}">
  <dimension ref="A1:AZ201"/>
  <sheetViews>
    <sheetView workbookViewId="0"/>
  </sheetViews>
  <sheetFormatPr defaultRowHeight="14.3" x14ac:dyDescent="0.25"/>
  <cols>
    <col min="22" max="22" width="11.625" bestFit="1" customWidth="1"/>
    <col min="23" max="23" width="9.75" bestFit="1" customWidth="1"/>
  </cols>
  <sheetData>
    <row r="1" spans="1:52" ht="76.59999999999999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729</v>
      </c>
      <c r="H1" s="3" t="s">
        <v>730</v>
      </c>
      <c r="I1" s="3" t="s">
        <v>731</v>
      </c>
      <c r="J1" s="3" t="s">
        <v>732</v>
      </c>
      <c r="K1" s="3" t="s">
        <v>6</v>
      </c>
      <c r="L1" s="3" t="s">
        <v>7</v>
      </c>
      <c r="M1" s="3" t="s">
        <v>8</v>
      </c>
      <c r="N1" s="92"/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U1" s="1" t="s">
        <v>0</v>
      </c>
      <c r="V1" s="2" t="s">
        <v>1</v>
      </c>
      <c r="W1" s="2" t="s">
        <v>2</v>
      </c>
      <c r="X1" s="3" t="s">
        <v>3</v>
      </c>
      <c r="Y1" s="3" t="s">
        <v>4</v>
      </c>
      <c r="Z1" s="3" t="s">
        <v>5</v>
      </c>
      <c r="AA1" s="3" t="s">
        <v>6</v>
      </c>
      <c r="AB1" s="3" t="s">
        <v>7</v>
      </c>
      <c r="AC1" s="3" t="s">
        <v>8</v>
      </c>
      <c r="AD1" s="92"/>
      <c r="AE1" s="3" t="s">
        <v>9</v>
      </c>
      <c r="AF1" s="3" t="s">
        <v>10</v>
      </c>
      <c r="AG1" s="3" t="s">
        <v>11</v>
      </c>
      <c r="AH1" s="3" t="s">
        <v>12</v>
      </c>
      <c r="AI1" s="3" t="s">
        <v>13</v>
      </c>
      <c r="AJ1" s="3" t="s">
        <v>14</v>
      </c>
      <c r="AK1" s="3" t="s">
        <v>15</v>
      </c>
      <c r="AL1" s="3" t="s">
        <v>16</v>
      </c>
      <c r="AM1" s="3" t="s">
        <v>17</v>
      </c>
      <c r="AN1" s="3" t="s">
        <v>18</v>
      </c>
      <c r="AO1" s="3" t="s">
        <v>19</v>
      </c>
      <c r="AP1" s="3" t="s">
        <v>20</v>
      </c>
      <c r="AQ1" s="3" t="s">
        <v>21</v>
      </c>
      <c r="AR1" s="3" t="s">
        <v>22</v>
      </c>
      <c r="AS1" s="3" t="s">
        <v>23</v>
      </c>
      <c r="AT1" s="3" t="s">
        <v>24</v>
      </c>
      <c r="AU1" s="3" t="s">
        <v>25</v>
      </c>
      <c r="AV1" s="3" t="s">
        <v>26</v>
      </c>
      <c r="AW1" s="3" t="s">
        <v>27</v>
      </c>
      <c r="AX1" s="3" t="s">
        <v>28</v>
      </c>
      <c r="AY1" s="3" t="s">
        <v>29</v>
      </c>
      <c r="AZ1" s="3" t="s">
        <v>30</v>
      </c>
    </row>
    <row r="2" spans="1:52" ht="14.95" x14ac:dyDescent="0.25">
      <c r="A2" s="4" t="s">
        <v>31</v>
      </c>
      <c r="B2" s="98"/>
      <c r="C2" s="99" t="s">
        <v>739</v>
      </c>
      <c r="D2" s="100" t="s">
        <v>740</v>
      </c>
      <c r="E2" s="101">
        <v>26</v>
      </c>
      <c r="F2" s="101">
        <v>0</v>
      </c>
      <c r="G2" s="102" t="s">
        <v>31</v>
      </c>
      <c r="H2" s="103">
        <v>33</v>
      </c>
      <c r="I2" s="102" t="s">
        <v>31</v>
      </c>
      <c r="J2" s="103">
        <v>30</v>
      </c>
      <c r="K2" s="101">
        <v>26</v>
      </c>
      <c r="L2" s="104">
        <v>34</v>
      </c>
      <c r="M2" s="104">
        <v>31</v>
      </c>
      <c r="N2" s="105"/>
      <c r="O2" s="106"/>
      <c r="P2" s="106"/>
      <c r="Q2" s="106">
        <v>6</v>
      </c>
      <c r="R2" s="106">
        <v>30</v>
      </c>
      <c r="S2" s="104">
        <v>36</v>
      </c>
      <c r="U2" s="4" t="s">
        <v>31</v>
      </c>
      <c r="V2" s="32" t="s">
        <v>733</v>
      </c>
      <c r="W2" s="48" t="s">
        <v>734</v>
      </c>
      <c r="X2" s="5">
        <v>1</v>
      </c>
      <c r="Y2" s="6">
        <v>1</v>
      </c>
      <c r="Z2" s="6">
        <v>1</v>
      </c>
      <c r="AA2" s="7">
        <v>3</v>
      </c>
      <c r="AB2" s="7">
        <v>2</v>
      </c>
      <c r="AC2" s="7">
        <v>1</v>
      </c>
      <c r="AD2" s="36"/>
      <c r="AE2" s="6"/>
      <c r="AF2" s="6"/>
      <c r="AG2" s="6"/>
      <c r="AH2" s="6"/>
      <c r="AI2" s="9"/>
      <c r="AJ2" s="9"/>
      <c r="AK2" s="9"/>
      <c r="AL2" s="6">
        <v>0</v>
      </c>
      <c r="AM2" s="6">
        <v>0</v>
      </c>
      <c r="AN2" s="6">
        <v>0</v>
      </c>
      <c r="AO2" s="6">
        <v>0</v>
      </c>
      <c r="AP2" s="7">
        <v>0</v>
      </c>
      <c r="AQ2" s="7">
        <v>0</v>
      </c>
      <c r="AR2" s="6"/>
      <c r="AS2" s="7">
        <v>0</v>
      </c>
      <c r="AT2" s="7">
        <v>0</v>
      </c>
      <c r="AU2" s="7" t="s">
        <v>34</v>
      </c>
      <c r="AV2" s="7">
        <v>0</v>
      </c>
      <c r="AW2" s="7">
        <v>0</v>
      </c>
      <c r="AX2" s="7">
        <v>0</v>
      </c>
      <c r="AY2" s="7">
        <v>0</v>
      </c>
      <c r="AZ2" s="7" t="s">
        <v>34</v>
      </c>
    </row>
    <row r="3" spans="1:52" ht="14.95" x14ac:dyDescent="0.25">
      <c r="A3" s="4" t="s">
        <v>85</v>
      </c>
      <c r="B3" s="98"/>
      <c r="C3" s="99" t="s">
        <v>176</v>
      </c>
      <c r="D3" s="100" t="s">
        <v>741</v>
      </c>
      <c r="E3" s="101">
        <v>42</v>
      </c>
      <c r="F3" s="101">
        <v>0</v>
      </c>
      <c r="G3" s="102" t="s">
        <v>31</v>
      </c>
      <c r="H3" s="103">
        <v>43</v>
      </c>
      <c r="I3" s="102" t="s">
        <v>85</v>
      </c>
      <c r="J3" s="103">
        <v>38</v>
      </c>
      <c r="K3" s="101">
        <v>42</v>
      </c>
      <c r="L3" s="104">
        <v>10</v>
      </c>
      <c r="M3" s="104">
        <v>39</v>
      </c>
      <c r="N3" s="105"/>
      <c r="O3" s="106"/>
      <c r="P3" s="106"/>
      <c r="Q3" s="106">
        <v>34</v>
      </c>
      <c r="R3" s="106">
        <v>9</v>
      </c>
      <c r="S3" s="104">
        <v>43</v>
      </c>
      <c r="U3" s="4" t="s">
        <v>85</v>
      </c>
      <c r="V3" s="32" t="s">
        <v>733</v>
      </c>
      <c r="W3" s="48" t="s">
        <v>734</v>
      </c>
      <c r="X3" s="5">
        <v>1</v>
      </c>
      <c r="Y3" s="6">
        <v>1</v>
      </c>
      <c r="Z3" s="6">
        <v>1</v>
      </c>
      <c r="AA3" s="35">
        <v>2</v>
      </c>
      <c r="AB3" s="35">
        <v>2</v>
      </c>
      <c r="AC3" s="35">
        <v>1</v>
      </c>
      <c r="AD3" s="36"/>
      <c r="AE3" s="34"/>
      <c r="AF3" s="34"/>
      <c r="AG3" s="34"/>
      <c r="AH3" s="34"/>
      <c r="AI3" s="5"/>
      <c r="AJ3" s="5"/>
      <c r="AK3" s="5"/>
      <c r="AL3" s="6">
        <v>0</v>
      </c>
      <c r="AM3" s="6">
        <v>0</v>
      </c>
      <c r="AN3" s="6">
        <v>0</v>
      </c>
      <c r="AO3" s="6">
        <v>0</v>
      </c>
      <c r="AP3" s="7">
        <v>0</v>
      </c>
      <c r="AQ3" s="7">
        <v>0</v>
      </c>
      <c r="AR3" s="34"/>
      <c r="AS3" s="35">
        <v>0</v>
      </c>
      <c r="AT3" s="35">
        <v>0</v>
      </c>
      <c r="AU3" s="35" t="s">
        <v>34</v>
      </c>
      <c r="AV3" s="35">
        <v>0</v>
      </c>
      <c r="AW3" s="35">
        <v>0</v>
      </c>
      <c r="AX3" s="35">
        <v>0</v>
      </c>
      <c r="AY3" s="35">
        <v>0</v>
      </c>
      <c r="AZ3" s="35" t="s">
        <v>34</v>
      </c>
    </row>
    <row r="4" spans="1:52" ht="14.95" x14ac:dyDescent="0.25">
      <c r="A4" s="4" t="s">
        <v>96</v>
      </c>
      <c r="B4" s="98"/>
      <c r="C4" s="99" t="s">
        <v>176</v>
      </c>
      <c r="D4" s="100" t="s">
        <v>742</v>
      </c>
      <c r="E4" s="101">
        <v>40</v>
      </c>
      <c r="F4" s="101">
        <v>0</v>
      </c>
      <c r="G4" s="102" t="s">
        <v>96</v>
      </c>
      <c r="H4" s="103">
        <v>6</v>
      </c>
      <c r="I4" s="102" t="s">
        <v>96</v>
      </c>
      <c r="J4" s="103">
        <v>35</v>
      </c>
      <c r="K4" s="101">
        <v>40</v>
      </c>
      <c r="L4" s="104">
        <v>7</v>
      </c>
      <c r="M4" s="104">
        <v>36</v>
      </c>
      <c r="N4" s="105"/>
      <c r="O4" s="106"/>
      <c r="P4" s="106"/>
      <c r="Q4" s="106">
        <v>38</v>
      </c>
      <c r="R4" s="106">
        <v>2</v>
      </c>
      <c r="S4" s="104">
        <v>40</v>
      </c>
      <c r="U4" s="4" t="s">
        <v>96</v>
      </c>
      <c r="V4" s="32" t="s">
        <v>733</v>
      </c>
      <c r="W4" s="48" t="s">
        <v>734</v>
      </c>
      <c r="X4" s="5">
        <v>1</v>
      </c>
      <c r="Y4" s="6">
        <v>1</v>
      </c>
      <c r="Z4" s="6">
        <v>1</v>
      </c>
      <c r="AA4" s="35">
        <v>3</v>
      </c>
      <c r="AB4" s="35">
        <v>2</v>
      </c>
      <c r="AC4" s="35">
        <v>1</v>
      </c>
      <c r="AD4" s="36"/>
      <c r="AE4" s="34"/>
      <c r="AF4" s="34"/>
      <c r="AG4" s="34"/>
      <c r="AH4" s="34"/>
      <c r="AI4" s="5"/>
      <c r="AJ4" s="5"/>
      <c r="AK4" s="5"/>
      <c r="AL4" s="6">
        <v>0</v>
      </c>
      <c r="AM4" s="6">
        <v>0</v>
      </c>
      <c r="AN4" s="6">
        <v>0</v>
      </c>
      <c r="AO4" s="6">
        <v>0</v>
      </c>
      <c r="AP4" s="7">
        <v>0</v>
      </c>
      <c r="AQ4" s="7">
        <v>0</v>
      </c>
      <c r="AR4" s="34"/>
      <c r="AS4" s="35">
        <v>0</v>
      </c>
      <c r="AT4" s="35">
        <v>0</v>
      </c>
      <c r="AU4" s="35" t="s">
        <v>34</v>
      </c>
      <c r="AV4" s="35">
        <v>0</v>
      </c>
      <c r="AW4" s="35">
        <v>0</v>
      </c>
      <c r="AX4" s="35">
        <v>0</v>
      </c>
      <c r="AY4" s="35">
        <v>0</v>
      </c>
      <c r="AZ4" s="35" t="s">
        <v>34</v>
      </c>
    </row>
    <row r="5" spans="1:52" ht="14.95" x14ac:dyDescent="0.25">
      <c r="A5" s="4" t="s">
        <v>40</v>
      </c>
      <c r="B5" s="98"/>
      <c r="C5" s="99" t="s">
        <v>739</v>
      </c>
      <c r="D5" s="100" t="s">
        <v>743</v>
      </c>
      <c r="E5" s="101">
        <v>25</v>
      </c>
      <c r="F5" s="101">
        <v>0</v>
      </c>
      <c r="G5" s="102" t="s">
        <v>96</v>
      </c>
      <c r="H5" s="103">
        <v>40</v>
      </c>
      <c r="I5" s="102" t="s">
        <v>40</v>
      </c>
      <c r="J5" s="103">
        <v>30</v>
      </c>
      <c r="K5" s="101">
        <v>25</v>
      </c>
      <c r="L5" s="104">
        <v>34</v>
      </c>
      <c r="M5" s="104">
        <v>31</v>
      </c>
      <c r="N5" s="105"/>
      <c r="O5" s="106"/>
      <c r="P5" s="106"/>
      <c r="Q5" s="106">
        <v>6</v>
      </c>
      <c r="R5" s="106">
        <v>30</v>
      </c>
      <c r="S5" s="104">
        <v>36</v>
      </c>
      <c r="U5" s="4" t="s">
        <v>40</v>
      </c>
      <c r="V5" s="32" t="s">
        <v>733</v>
      </c>
      <c r="W5" s="48" t="s">
        <v>734</v>
      </c>
      <c r="X5" s="9">
        <v>1</v>
      </c>
      <c r="Y5" s="6">
        <v>1</v>
      </c>
      <c r="Z5" s="6">
        <v>1</v>
      </c>
      <c r="AA5" s="35">
        <v>2</v>
      </c>
      <c r="AB5" s="35">
        <v>2</v>
      </c>
      <c r="AC5" s="35">
        <v>1</v>
      </c>
      <c r="AD5" s="36"/>
      <c r="AE5" s="6"/>
      <c r="AF5" s="6"/>
      <c r="AG5" s="6"/>
      <c r="AH5" s="6"/>
      <c r="AI5" s="9"/>
      <c r="AJ5" s="9"/>
      <c r="AK5" s="9"/>
      <c r="AL5" s="6">
        <v>0</v>
      </c>
      <c r="AM5" s="6">
        <v>0</v>
      </c>
      <c r="AN5" s="6">
        <v>0</v>
      </c>
      <c r="AO5" s="6">
        <v>0</v>
      </c>
      <c r="AP5" s="7">
        <v>0</v>
      </c>
      <c r="AQ5" s="7">
        <v>0</v>
      </c>
      <c r="AR5" s="6"/>
      <c r="AS5" s="7">
        <v>0</v>
      </c>
      <c r="AT5" s="7">
        <v>0</v>
      </c>
      <c r="AU5" s="7" t="s">
        <v>34</v>
      </c>
      <c r="AV5" s="7">
        <v>0</v>
      </c>
      <c r="AW5" s="7">
        <v>0</v>
      </c>
      <c r="AX5" s="7">
        <v>0</v>
      </c>
      <c r="AY5" s="7">
        <v>0</v>
      </c>
      <c r="AZ5" s="7" t="s">
        <v>34</v>
      </c>
    </row>
    <row r="6" spans="1:52" ht="14.95" x14ac:dyDescent="0.25">
      <c r="A6" s="4" t="s">
        <v>110</v>
      </c>
      <c r="B6" s="98"/>
      <c r="C6" s="99" t="s">
        <v>176</v>
      </c>
      <c r="D6" s="100" t="s">
        <v>744</v>
      </c>
      <c r="E6" s="101">
        <v>42</v>
      </c>
      <c r="F6" s="101">
        <v>0</v>
      </c>
      <c r="G6" s="102" t="s">
        <v>113</v>
      </c>
      <c r="H6" s="103">
        <v>9</v>
      </c>
      <c r="I6" s="102" t="s">
        <v>110</v>
      </c>
      <c r="J6" s="103">
        <v>38</v>
      </c>
      <c r="K6" s="101">
        <v>42</v>
      </c>
      <c r="L6" s="104">
        <v>10</v>
      </c>
      <c r="M6" s="104">
        <v>39</v>
      </c>
      <c r="N6" s="105"/>
      <c r="O6" s="106"/>
      <c r="P6" s="106"/>
      <c r="Q6" s="106">
        <v>34</v>
      </c>
      <c r="R6" s="106">
        <v>9</v>
      </c>
      <c r="S6" s="104">
        <v>43</v>
      </c>
      <c r="U6" s="4" t="s">
        <v>110</v>
      </c>
      <c r="V6" s="32" t="s">
        <v>733</v>
      </c>
      <c r="W6" s="48" t="s">
        <v>734</v>
      </c>
      <c r="X6" s="5">
        <v>1</v>
      </c>
      <c r="Y6" s="6">
        <v>1</v>
      </c>
      <c r="Z6" s="6">
        <v>1</v>
      </c>
      <c r="AA6" s="35">
        <v>2</v>
      </c>
      <c r="AB6" s="35">
        <v>2</v>
      </c>
      <c r="AC6" s="35">
        <v>1</v>
      </c>
      <c r="AD6" s="36"/>
      <c r="AE6" s="34"/>
      <c r="AF6" s="34"/>
      <c r="AG6" s="34"/>
      <c r="AH6" s="34"/>
      <c r="AI6" s="5"/>
      <c r="AJ6" s="5"/>
      <c r="AK6" s="5"/>
      <c r="AL6" s="6">
        <v>0</v>
      </c>
      <c r="AM6" s="6">
        <v>0</v>
      </c>
      <c r="AN6" s="6">
        <v>0</v>
      </c>
      <c r="AO6" s="6">
        <v>0</v>
      </c>
      <c r="AP6" s="7">
        <v>0</v>
      </c>
      <c r="AQ6" s="7">
        <v>0</v>
      </c>
      <c r="AR6" s="34"/>
      <c r="AS6" s="35">
        <v>0</v>
      </c>
      <c r="AT6" s="35">
        <v>0</v>
      </c>
      <c r="AU6" s="35" t="s">
        <v>34</v>
      </c>
      <c r="AV6" s="35">
        <v>0</v>
      </c>
      <c r="AW6" s="35">
        <v>0</v>
      </c>
      <c r="AX6" s="35">
        <v>0</v>
      </c>
      <c r="AY6" s="35">
        <v>0</v>
      </c>
      <c r="AZ6" s="35" t="s">
        <v>34</v>
      </c>
    </row>
    <row r="7" spans="1:52" ht="14.95" x14ac:dyDescent="0.25">
      <c r="A7" s="4" t="s">
        <v>113</v>
      </c>
      <c r="B7" s="98"/>
      <c r="C7" s="99" t="s">
        <v>176</v>
      </c>
      <c r="D7" s="100" t="s">
        <v>745</v>
      </c>
      <c r="E7" s="101">
        <v>40</v>
      </c>
      <c r="F7" s="101">
        <v>0</v>
      </c>
      <c r="G7" s="102" t="s">
        <v>113</v>
      </c>
      <c r="H7" s="103">
        <v>16</v>
      </c>
      <c r="I7" s="102" t="s">
        <v>113</v>
      </c>
      <c r="J7" s="103">
        <v>35</v>
      </c>
      <c r="K7" s="101">
        <v>40</v>
      </c>
      <c r="L7" s="104">
        <v>7</v>
      </c>
      <c r="M7" s="104">
        <v>36</v>
      </c>
      <c r="N7" s="105"/>
      <c r="O7" s="106"/>
      <c r="P7" s="106"/>
      <c r="Q7" s="106">
        <v>47</v>
      </c>
      <c r="R7" s="106">
        <v>0</v>
      </c>
      <c r="S7" s="104">
        <v>47</v>
      </c>
      <c r="U7" s="4" t="s">
        <v>113</v>
      </c>
      <c r="V7" s="32" t="s">
        <v>733</v>
      </c>
      <c r="W7" s="48" t="s">
        <v>734</v>
      </c>
      <c r="X7" s="9">
        <v>1</v>
      </c>
      <c r="Y7" s="6">
        <v>1</v>
      </c>
      <c r="Z7" s="6">
        <v>1</v>
      </c>
      <c r="AA7" s="7">
        <v>3</v>
      </c>
      <c r="AB7" s="7">
        <v>2</v>
      </c>
      <c r="AC7" s="7">
        <v>1</v>
      </c>
      <c r="AD7" s="36"/>
      <c r="AE7" s="6"/>
      <c r="AF7" s="6"/>
      <c r="AG7" s="6"/>
      <c r="AH7" s="6"/>
      <c r="AI7" s="9"/>
      <c r="AJ7" s="9"/>
      <c r="AK7" s="9"/>
      <c r="AL7" s="6">
        <v>0</v>
      </c>
      <c r="AM7" s="6">
        <v>0</v>
      </c>
      <c r="AN7" s="6">
        <v>0</v>
      </c>
      <c r="AO7" s="6">
        <v>0</v>
      </c>
      <c r="AP7" s="7">
        <v>0</v>
      </c>
      <c r="AQ7" s="7">
        <v>0</v>
      </c>
      <c r="AR7" s="6"/>
      <c r="AS7" s="7">
        <v>0</v>
      </c>
      <c r="AT7" s="7">
        <v>0</v>
      </c>
      <c r="AU7" s="7" t="s">
        <v>34</v>
      </c>
      <c r="AV7" s="7">
        <v>0</v>
      </c>
      <c r="AW7" s="7">
        <v>0</v>
      </c>
      <c r="AX7" s="7">
        <v>0</v>
      </c>
      <c r="AY7" s="7">
        <v>0</v>
      </c>
      <c r="AZ7" s="7" t="s">
        <v>34</v>
      </c>
    </row>
    <row r="8" spans="1:52" ht="14.95" x14ac:dyDescent="0.25">
      <c r="A8" s="4" t="s">
        <v>43</v>
      </c>
      <c r="B8" s="98"/>
      <c r="C8" s="99" t="s">
        <v>739</v>
      </c>
      <c r="D8" s="100" t="s">
        <v>746</v>
      </c>
      <c r="E8" s="101">
        <v>25</v>
      </c>
      <c r="F8" s="101">
        <v>0</v>
      </c>
      <c r="G8" s="102" t="s">
        <v>130</v>
      </c>
      <c r="H8" s="103">
        <v>6</v>
      </c>
      <c r="I8" s="102" t="s">
        <v>43</v>
      </c>
      <c r="J8" s="103">
        <v>29</v>
      </c>
      <c r="K8" s="101">
        <v>25</v>
      </c>
      <c r="L8" s="104">
        <v>33</v>
      </c>
      <c r="M8" s="104">
        <v>30</v>
      </c>
      <c r="N8" s="105"/>
      <c r="O8" s="106"/>
      <c r="P8" s="106"/>
      <c r="Q8" s="106">
        <v>4</v>
      </c>
      <c r="R8" s="106">
        <v>32</v>
      </c>
      <c r="S8" s="104">
        <v>36</v>
      </c>
      <c r="U8" s="4" t="s">
        <v>43</v>
      </c>
      <c r="V8" s="32" t="s">
        <v>733</v>
      </c>
      <c r="W8" s="48" t="s">
        <v>734</v>
      </c>
      <c r="X8" s="9">
        <v>1</v>
      </c>
      <c r="Y8" s="6">
        <v>1</v>
      </c>
      <c r="Z8" s="6">
        <v>1</v>
      </c>
      <c r="AA8" s="7">
        <v>2</v>
      </c>
      <c r="AB8" s="7">
        <v>2</v>
      </c>
      <c r="AC8" s="7">
        <v>1</v>
      </c>
      <c r="AD8" s="36"/>
      <c r="AE8" s="6"/>
      <c r="AF8" s="6"/>
      <c r="AG8" s="6"/>
      <c r="AH8" s="6"/>
      <c r="AI8" s="9"/>
      <c r="AJ8" s="9"/>
      <c r="AK8" s="9"/>
      <c r="AL8" s="6">
        <v>0</v>
      </c>
      <c r="AM8" s="6">
        <v>0</v>
      </c>
      <c r="AN8" s="6">
        <v>0</v>
      </c>
      <c r="AO8" s="6">
        <v>0</v>
      </c>
      <c r="AP8" s="7">
        <v>0</v>
      </c>
      <c r="AQ8" s="7">
        <v>0</v>
      </c>
      <c r="AR8" s="6"/>
      <c r="AS8" s="7">
        <v>0</v>
      </c>
      <c r="AT8" s="7">
        <v>0</v>
      </c>
      <c r="AU8" s="7" t="s">
        <v>34</v>
      </c>
      <c r="AV8" s="7">
        <v>0</v>
      </c>
      <c r="AW8" s="7">
        <v>0</v>
      </c>
      <c r="AX8" s="7">
        <v>0</v>
      </c>
      <c r="AY8" s="7">
        <v>0</v>
      </c>
      <c r="AZ8" s="7" t="s">
        <v>34</v>
      </c>
    </row>
    <row r="9" spans="1:52" ht="14.95" x14ac:dyDescent="0.25">
      <c r="A9" s="4" t="s">
        <v>126</v>
      </c>
      <c r="B9" s="98"/>
      <c r="C9" s="99" t="s">
        <v>176</v>
      </c>
      <c r="D9" s="100" t="s">
        <v>747</v>
      </c>
      <c r="E9" s="101">
        <v>42</v>
      </c>
      <c r="F9" s="101">
        <v>0</v>
      </c>
      <c r="G9" s="102" t="s">
        <v>130</v>
      </c>
      <c r="H9" s="103">
        <v>16</v>
      </c>
      <c r="I9" s="102" t="s">
        <v>126</v>
      </c>
      <c r="J9" s="103">
        <v>38</v>
      </c>
      <c r="K9" s="101">
        <v>42</v>
      </c>
      <c r="L9" s="104">
        <v>10</v>
      </c>
      <c r="M9" s="104">
        <v>39</v>
      </c>
      <c r="N9" s="105"/>
      <c r="O9" s="106"/>
      <c r="P9" s="106"/>
      <c r="Q9" s="106">
        <v>42</v>
      </c>
      <c r="R9" s="106">
        <v>2</v>
      </c>
      <c r="S9" s="104">
        <v>44</v>
      </c>
      <c r="U9" s="4" t="s">
        <v>126</v>
      </c>
      <c r="V9" s="32" t="s">
        <v>733</v>
      </c>
      <c r="W9" s="48" t="s">
        <v>734</v>
      </c>
      <c r="X9" s="9">
        <v>1</v>
      </c>
      <c r="Y9" s="6">
        <v>1</v>
      </c>
      <c r="Z9" s="6">
        <v>1</v>
      </c>
      <c r="AA9" s="7">
        <v>2</v>
      </c>
      <c r="AB9" s="7">
        <v>2</v>
      </c>
      <c r="AC9" s="7">
        <v>1</v>
      </c>
      <c r="AD9" s="36"/>
      <c r="AE9" s="6"/>
      <c r="AF9" s="6"/>
      <c r="AG9" s="6"/>
      <c r="AH9" s="6"/>
      <c r="AI9" s="9"/>
      <c r="AJ9" s="9"/>
      <c r="AK9" s="9"/>
      <c r="AL9" s="6">
        <v>0</v>
      </c>
      <c r="AM9" s="6">
        <v>0</v>
      </c>
      <c r="AN9" s="6">
        <v>0</v>
      </c>
      <c r="AO9" s="6">
        <v>0</v>
      </c>
      <c r="AP9" s="7">
        <v>0</v>
      </c>
      <c r="AQ9" s="7">
        <v>0</v>
      </c>
      <c r="AR9" s="6"/>
      <c r="AS9" s="7">
        <v>0</v>
      </c>
      <c r="AT9" s="7">
        <v>0</v>
      </c>
      <c r="AU9" s="7" t="s">
        <v>34</v>
      </c>
      <c r="AV9" s="7">
        <v>0</v>
      </c>
      <c r="AW9" s="7">
        <v>0</v>
      </c>
      <c r="AX9" s="7">
        <v>0</v>
      </c>
      <c r="AY9" s="7">
        <v>0</v>
      </c>
      <c r="AZ9" s="7" t="s">
        <v>34</v>
      </c>
    </row>
    <row r="10" spans="1:52" ht="14.95" x14ac:dyDescent="0.25">
      <c r="A10" s="4" t="s">
        <v>130</v>
      </c>
      <c r="B10" s="98"/>
      <c r="C10" s="99" t="s">
        <v>176</v>
      </c>
      <c r="D10" s="100" t="s">
        <v>748</v>
      </c>
      <c r="E10" s="101">
        <v>40</v>
      </c>
      <c r="F10" s="101">
        <v>0</v>
      </c>
      <c r="G10" s="102" t="s">
        <v>130</v>
      </c>
      <c r="H10" s="103">
        <v>23</v>
      </c>
      <c r="I10" s="102" t="s">
        <v>130</v>
      </c>
      <c r="J10" s="103">
        <v>35</v>
      </c>
      <c r="K10" s="101">
        <v>40</v>
      </c>
      <c r="L10" s="104">
        <v>7</v>
      </c>
      <c r="M10" s="104">
        <v>36</v>
      </c>
      <c r="N10" s="105"/>
      <c r="O10" s="106"/>
      <c r="P10" s="106"/>
      <c r="Q10" s="106">
        <v>36</v>
      </c>
      <c r="R10" s="106">
        <v>2</v>
      </c>
      <c r="S10" s="104">
        <v>38</v>
      </c>
      <c r="U10" s="4" t="s">
        <v>130</v>
      </c>
      <c r="V10" s="32" t="s">
        <v>733</v>
      </c>
      <c r="W10" s="48" t="s">
        <v>734</v>
      </c>
      <c r="X10" s="9">
        <v>1</v>
      </c>
      <c r="Y10" s="6">
        <v>1</v>
      </c>
      <c r="Z10" s="6">
        <v>1</v>
      </c>
      <c r="AA10" s="7">
        <v>3</v>
      </c>
      <c r="AB10" s="7">
        <v>2</v>
      </c>
      <c r="AC10" s="7">
        <v>1</v>
      </c>
      <c r="AD10" s="36"/>
      <c r="AE10" s="6"/>
      <c r="AF10" s="6"/>
      <c r="AG10" s="6"/>
      <c r="AH10" s="6"/>
      <c r="AI10" s="9"/>
      <c r="AJ10" s="9"/>
      <c r="AK10" s="9"/>
      <c r="AL10" s="6">
        <v>0</v>
      </c>
      <c r="AM10" s="6">
        <v>0</v>
      </c>
      <c r="AN10" s="6">
        <v>0</v>
      </c>
      <c r="AO10" s="6">
        <v>0</v>
      </c>
      <c r="AP10" s="7">
        <v>0</v>
      </c>
      <c r="AQ10" s="7">
        <v>0</v>
      </c>
      <c r="AR10" s="6"/>
      <c r="AS10" s="7">
        <v>0</v>
      </c>
      <c r="AT10" s="7">
        <v>0</v>
      </c>
      <c r="AU10" s="7" t="s">
        <v>34</v>
      </c>
      <c r="AV10" s="7">
        <v>0</v>
      </c>
      <c r="AW10" s="7">
        <v>0</v>
      </c>
      <c r="AX10" s="7">
        <v>0</v>
      </c>
      <c r="AY10" s="7">
        <v>0</v>
      </c>
      <c r="AZ10" s="7" t="s">
        <v>34</v>
      </c>
    </row>
    <row r="11" spans="1:52" ht="14.95" x14ac:dyDescent="0.25">
      <c r="A11" s="4" t="s">
        <v>349</v>
      </c>
      <c r="B11" s="98"/>
      <c r="C11" s="99" t="s">
        <v>535</v>
      </c>
      <c r="D11" s="100" t="s">
        <v>749</v>
      </c>
      <c r="E11" s="101">
        <v>21</v>
      </c>
      <c r="F11" s="101">
        <v>0</v>
      </c>
      <c r="G11" s="102" t="s">
        <v>130</v>
      </c>
      <c r="H11" s="103">
        <v>42</v>
      </c>
      <c r="I11" s="102" t="s">
        <v>130</v>
      </c>
      <c r="J11" s="103">
        <v>41</v>
      </c>
      <c r="K11" s="101">
        <v>21</v>
      </c>
      <c r="L11" s="104">
        <v>19</v>
      </c>
      <c r="M11" s="104">
        <v>6</v>
      </c>
      <c r="N11" s="105"/>
      <c r="O11" s="106"/>
      <c r="P11" s="106"/>
      <c r="Q11" s="106">
        <v>81</v>
      </c>
      <c r="R11" s="106">
        <v>12</v>
      </c>
      <c r="S11" s="104">
        <v>93</v>
      </c>
      <c r="U11" s="4" t="s">
        <v>349</v>
      </c>
      <c r="V11" s="32" t="s">
        <v>733</v>
      </c>
      <c r="W11" s="48" t="s">
        <v>734</v>
      </c>
      <c r="X11" s="9">
        <v>2</v>
      </c>
      <c r="Y11" s="6">
        <v>2</v>
      </c>
      <c r="Z11" s="6">
        <v>2</v>
      </c>
      <c r="AA11" s="7">
        <v>2</v>
      </c>
      <c r="AB11" s="7">
        <v>2</v>
      </c>
      <c r="AC11" s="7">
        <v>2</v>
      </c>
      <c r="AD11" s="36"/>
      <c r="AE11" s="6"/>
      <c r="AF11" s="6"/>
      <c r="AG11" s="6"/>
      <c r="AH11" s="6"/>
      <c r="AI11" s="9"/>
      <c r="AJ11" s="9"/>
      <c r="AK11" s="9"/>
      <c r="AL11" s="6">
        <v>0</v>
      </c>
      <c r="AM11" s="6">
        <v>0</v>
      </c>
      <c r="AN11" s="6">
        <v>0</v>
      </c>
      <c r="AO11" s="6">
        <v>0</v>
      </c>
      <c r="AP11" s="7">
        <v>0</v>
      </c>
      <c r="AQ11" s="7">
        <v>0</v>
      </c>
      <c r="AR11" s="6"/>
      <c r="AS11" s="7">
        <v>0</v>
      </c>
      <c r="AT11" s="7">
        <v>0</v>
      </c>
      <c r="AU11" s="7" t="s">
        <v>34</v>
      </c>
      <c r="AV11" s="7">
        <v>0</v>
      </c>
      <c r="AW11" s="7">
        <v>0</v>
      </c>
      <c r="AX11" s="7">
        <v>0</v>
      </c>
      <c r="AY11" s="7">
        <v>0</v>
      </c>
      <c r="AZ11" s="7" t="s">
        <v>34</v>
      </c>
    </row>
    <row r="12" spans="1:52" ht="14.95" x14ac:dyDescent="0.25">
      <c r="A12" s="4" t="s">
        <v>45</v>
      </c>
      <c r="B12" s="98"/>
      <c r="C12" s="99" t="s">
        <v>739</v>
      </c>
      <c r="D12" s="100" t="s">
        <v>750</v>
      </c>
      <c r="E12" s="101">
        <v>26</v>
      </c>
      <c r="F12" s="101">
        <v>0</v>
      </c>
      <c r="G12" s="102" t="s">
        <v>45</v>
      </c>
      <c r="H12" s="103">
        <v>33</v>
      </c>
      <c r="I12" s="102" t="s">
        <v>45</v>
      </c>
      <c r="J12" s="103">
        <v>30</v>
      </c>
      <c r="K12" s="101">
        <v>26</v>
      </c>
      <c r="L12" s="104">
        <v>34</v>
      </c>
      <c r="M12" s="104">
        <v>31</v>
      </c>
      <c r="N12" s="105"/>
      <c r="O12" s="106"/>
      <c r="P12" s="106"/>
      <c r="Q12" s="106">
        <v>4</v>
      </c>
      <c r="R12" s="106">
        <v>30</v>
      </c>
      <c r="S12" s="104">
        <v>34</v>
      </c>
      <c r="U12" s="4" t="s">
        <v>45</v>
      </c>
      <c r="V12" s="32" t="s">
        <v>733</v>
      </c>
      <c r="W12" s="48" t="s">
        <v>734</v>
      </c>
      <c r="X12" s="9">
        <v>1</v>
      </c>
      <c r="Y12" s="6">
        <v>1</v>
      </c>
      <c r="Z12" s="6">
        <v>1</v>
      </c>
      <c r="AA12" s="7">
        <v>3</v>
      </c>
      <c r="AB12" s="7">
        <v>2</v>
      </c>
      <c r="AC12" s="7">
        <v>1</v>
      </c>
      <c r="AD12" s="36"/>
      <c r="AE12" s="6"/>
      <c r="AF12" s="6"/>
      <c r="AG12" s="6"/>
      <c r="AH12" s="6"/>
      <c r="AI12" s="9"/>
      <c r="AJ12" s="9"/>
      <c r="AK12" s="9"/>
      <c r="AL12" s="6">
        <v>0</v>
      </c>
      <c r="AM12" s="6">
        <v>0</v>
      </c>
      <c r="AN12" s="6">
        <v>0</v>
      </c>
      <c r="AO12" s="6">
        <v>0</v>
      </c>
      <c r="AP12" s="7">
        <v>0</v>
      </c>
      <c r="AQ12" s="7">
        <v>0</v>
      </c>
      <c r="AR12" s="6"/>
      <c r="AS12" s="7">
        <v>0</v>
      </c>
      <c r="AT12" s="7">
        <v>0</v>
      </c>
      <c r="AU12" s="7" t="s">
        <v>34</v>
      </c>
      <c r="AV12" s="7">
        <v>0</v>
      </c>
      <c r="AW12" s="7">
        <v>0</v>
      </c>
      <c r="AX12" s="7">
        <v>0</v>
      </c>
      <c r="AY12" s="7">
        <v>0</v>
      </c>
      <c r="AZ12" s="7" t="s">
        <v>34</v>
      </c>
    </row>
    <row r="13" spans="1:52" ht="14.95" x14ac:dyDescent="0.25">
      <c r="A13" s="4" t="s">
        <v>138</v>
      </c>
      <c r="B13" s="98"/>
      <c r="C13" s="99" t="s">
        <v>176</v>
      </c>
      <c r="D13" s="100" t="s">
        <v>751</v>
      </c>
      <c r="E13" s="101">
        <v>42</v>
      </c>
      <c r="F13" s="101">
        <v>0</v>
      </c>
      <c r="G13" s="102" t="s">
        <v>45</v>
      </c>
      <c r="H13" s="103">
        <v>43</v>
      </c>
      <c r="I13" s="102" t="s">
        <v>138</v>
      </c>
      <c r="J13" s="103">
        <v>38</v>
      </c>
      <c r="K13" s="101">
        <v>42</v>
      </c>
      <c r="L13" s="104">
        <v>10</v>
      </c>
      <c r="M13" s="104">
        <v>39</v>
      </c>
      <c r="N13" s="105"/>
      <c r="O13" s="106"/>
      <c r="P13" s="106"/>
      <c r="Q13" s="106">
        <v>43</v>
      </c>
      <c r="R13" s="106">
        <v>1</v>
      </c>
      <c r="S13" s="104">
        <v>44</v>
      </c>
      <c r="U13" s="4" t="s">
        <v>138</v>
      </c>
      <c r="V13" s="32" t="s">
        <v>733</v>
      </c>
      <c r="W13" s="48" t="s">
        <v>734</v>
      </c>
      <c r="X13" s="5">
        <v>1</v>
      </c>
      <c r="Y13" s="6">
        <v>1</v>
      </c>
      <c r="Z13" s="6">
        <v>1</v>
      </c>
      <c r="AA13" s="35">
        <v>2</v>
      </c>
      <c r="AB13" s="35">
        <v>2</v>
      </c>
      <c r="AC13" s="35">
        <v>1</v>
      </c>
      <c r="AD13" s="36"/>
      <c r="AE13" s="34"/>
      <c r="AF13" s="34"/>
      <c r="AG13" s="34"/>
      <c r="AH13" s="34"/>
      <c r="AI13" s="5"/>
      <c r="AJ13" s="5"/>
      <c r="AK13" s="5"/>
      <c r="AL13" s="6">
        <v>0</v>
      </c>
      <c r="AM13" s="6">
        <v>0</v>
      </c>
      <c r="AN13" s="6">
        <v>0</v>
      </c>
      <c r="AO13" s="6">
        <v>0</v>
      </c>
      <c r="AP13" s="7">
        <v>0</v>
      </c>
      <c r="AQ13" s="7">
        <v>0</v>
      </c>
      <c r="AR13" s="34"/>
      <c r="AS13" s="35">
        <v>0</v>
      </c>
      <c r="AT13" s="35">
        <v>0</v>
      </c>
      <c r="AU13" s="35" t="s">
        <v>34</v>
      </c>
      <c r="AV13" s="35">
        <v>0</v>
      </c>
      <c r="AW13" s="35">
        <v>0</v>
      </c>
      <c r="AX13" s="35">
        <v>0</v>
      </c>
      <c r="AY13" s="35">
        <v>0</v>
      </c>
      <c r="AZ13" s="35" t="s">
        <v>34</v>
      </c>
    </row>
    <row r="14" spans="1:52" ht="14.95" x14ac:dyDescent="0.25">
      <c r="A14" s="4" t="s">
        <v>141</v>
      </c>
      <c r="B14" s="98"/>
      <c r="C14" s="99" t="s">
        <v>176</v>
      </c>
      <c r="D14" s="100" t="s">
        <v>752</v>
      </c>
      <c r="E14" s="101">
        <v>40</v>
      </c>
      <c r="F14" s="101">
        <v>0</v>
      </c>
      <c r="G14" s="102" t="s">
        <v>141</v>
      </c>
      <c r="H14" s="103">
        <v>6</v>
      </c>
      <c r="I14" s="102" t="s">
        <v>141</v>
      </c>
      <c r="J14" s="103">
        <v>35</v>
      </c>
      <c r="K14" s="101">
        <v>40</v>
      </c>
      <c r="L14" s="104">
        <v>7</v>
      </c>
      <c r="M14" s="104">
        <v>36</v>
      </c>
      <c r="N14" s="105"/>
      <c r="O14" s="106"/>
      <c r="P14" s="106"/>
      <c r="Q14" s="106">
        <v>39</v>
      </c>
      <c r="R14" s="106">
        <v>0</v>
      </c>
      <c r="S14" s="104">
        <v>39</v>
      </c>
      <c r="U14" s="4" t="s">
        <v>141</v>
      </c>
      <c r="V14" s="32" t="s">
        <v>733</v>
      </c>
      <c r="W14" s="48" t="s">
        <v>734</v>
      </c>
      <c r="X14" s="5">
        <v>1</v>
      </c>
      <c r="Y14" s="6">
        <v>1</v>
      </c>
      <c r="Z14" s="6">
        <v>1</v>
      </c>
      <c r="AA14" s="35">
        <v>3</v>
      </c>
      <c r="AB14" s="35">
        <v>2</v>
      </c>
      <c r="AC14" s="35">
        <v>1</v>
      </c>
      <c r="AD14" s="36"/>
      <c r="AE14" s="34"/>
      <c r="AF14" s="34"/>
      <c r="AG14" s="34"/>
      <c r="AH14" s="34"/>
      <c r="AI14" s="5"/>
      <c r="AJ14" s="5"/>
      <c r="AK14" s="5"/>
      <c r="AL14" s="6">
        <v>0</v>
      </c>
      <c r="AM14" s="6">
        <v>0</v>
      </c>
      <c r="AN14" s="6">
        <v>0</v>
      </c>
      <c r="AO14" s="6">
        <v>0</v>
      </c>
      <c r="AP14" s="7">
        <v>0</v>
      </c>
      <c r="AQ14" s="7">
        <v>0</v>
      </c>
      <c r="AR14" s="34"/>
      <c r="AS14" s="35">
        <v>0</v>
      </c>
      <c r="AT14" s="35">
        <v>0</v>
      </c>
      <c r="AU14" s="35" t="s">
        <v>34</v>
      </c>
      <c r="AV14" s="35">
        <v>0</v>
      </c>
      <c r="AW14" s="35">
        <v>0</v>
      </c>
      <c r="AX14" s="35">
        <v>0</v>
      </c>
      <c r="AY14" s="35">
        <v>0</v>
      </c>
      <c r="AZ14" s="35" t="s">
        <v>34</v>
      </c>
    </row>
    <row r="15" spans="1:52" ht="14.95" x14ac:dyDescent="0.25">
      <c r="A15" s="4" t="s">
        <v>48</v>
      </c>
      <c r="B15" s="98"/>
      <c r="C15" s="99" t="s">
        <v>739</v>
      </c>
      <c r="D15" s="100" t="s">
        <v>753</v>
      </c>
      <c r="E15" s="101">
        <v>25</v>
      </c>
      <c r="F15" s="101">
        <v>0</v>
      </c>
      <c r="G15" s="102" t="s">
        <v>141</v>
      </c>
      <c r="H15" s="103">
        <v>40</v>
      </c>
      <c r="I15" s="102" t="s">
        <v>48</v>
      </c>
      <c r="J15" s="103">
        <v>30</v>
      </c>
      <c r="K15" s="101">
        <v>25</v>
      </c>
      <c r="L15" s="104">
        <v>34</v>
      </c>
      <c r="M15" s="104">
        <v>31</v>
      </c>
      <c r="N15" s="105"/>
      <c r="O15" s="106"/>
      <c r="P15" s="106"/>
      <c r="Q15" s="106">
        <v>4</v>
      </c>
      <c r="R15" s="106">
        <v>30</v>
      </c>
      <c r="S15" s="104">
        <v>34</v>
      </c>
      <c r="U15" s="4" t="s">
        <v>48</v>
      </c>
      <c r="V15" s="32" t="s">
        <v>733</v>
      </c>
      <c r="W15" s="48" t="s">
        <v>734</v>
      </c>
      <c r="X15" s="9">
        <v>1</v>
      </c>
      <c r="Y15" s="6">
        <v>1</v>
      </c>
      <c r="Z15" s="6">
        <v>1</v>
      </c>
      <c r="AA15" s="35">
        <v>2</v>
      </c>
      <c r="AB15" s="35">
        <v>2</v>
      </c>
      <c r="AC15" s="35">
        <v>1</v>
      </c>
      <c r="AD15" s="36"/>
      <c r="AE15" s="6"/>
      <c r="AF15" s="6"/>
      <c r="AG15" s="6"/>
      <c r="AH15" s="6"/>
      <c r="AI15" s="9"/>
      <c r="AJ15" s="9"/>
      <c r="AK15" s="9"/>
      <c r="AL15" s="6">
        <v>0</v>
      </c>
      <c r="AM15" s="6">
        <v>0</v>
      </c>
      <c r="AN15" s="6">
        <v>0</v>
      </c>
      <c r="AO15" s="6">
        <v>0</v>
      </c>
      <c r="AP15" s="7">
        <v>0</v>
      </c>
      <c r="AQ15" s="7">
        <v>0</v>
      </c>
      <c r="AR15" s="6"/>
      <c r="AS15" s="7">
        <v>0</v>
      </c>
      <c r="AT15" s="7">
        <v>0</v>
      </c>
      <c r="AU15" s="7" t="s">
        <v>34</v>
      </c>
      <c r="AV15" s="7">
        <v>0</v>
      </c>
      <c r="AW15" s="7">
        <v>0</v>
      </c>
      <c r="AX15" s="7">
        <v>0</v>
      </c>
      <c r="AY15" s="7">
        <v>0</v>
      </c>
      <c r="AZ15" s="7" t="s">
        <v>34</v>
      </c>
    </row>
    <row r="16" spans="1:52" ht="14.95" x14ac:dyDescent="0.25">
      <c r="A16" s="4" t="s">
        <v>148</v>
      </c>
      <c r="B16" s="98"/>
      <c r="C16" s="99" t="s">
        <v>176</v>
      </c>
      <c r="D16" s="100" t="s">
        <v>754</v>
      </c>
      <c r="E16" s="101">
        <v>42</v>
      </c>
      <c r="F16" s="101">
        <v>0</v>
      </c>
      <c r="G16" s="102" t="s">
        <v>149</v>
      </c>
      <c r="H16" s="103">
        <v>9</v>
      </c>
      <c r="I16" s="102" t="s">
        <v>148</v>
      </c>
      <c r="J16" s="103">
        <v>38</v>
      </c>
      <c r="K16" s="101">
        <v>42</v>
      </c>
      <c r="L16" s="104">
        <v>10</v>
      </c>
      <c r="M16" s="104">
        <v>39</v>
      </c>
      <c r="N16" s="105"/>
      <c r="O16" s="106"/>
      <c r="P16" s="106"/>
      <c r="Q16" s="106">
        <v>50</v>
      </c>
      <c r="R16" s="106">
        <v>1</v>
      </c>
      <c r="S16" s="107">
        <v>51</v>
      </c>
      <c r="U16" s="4" t="s">
        <v>148</v>
      </c>
      <c r="V16" s="32" t="s">
        <v>733</v>
      </c>
      <c r="W16" s="48" t="s">
        <v>734</v>
      </c>
      <c r="X16" s="5">
        <v>1</v>
      </c>
      <c r="Y16" s="6">
        <v>1</v>
      </c>
      <c r="Z16" s="6">
        <v>1</v>
      </c>
      <c r="AA16" s="35">
        <v>2</v>
      </c>
      <c r="AB16" s="35">
        <v>2</v>
      </c>
      <c r="AC16" s="35">
        <v>1</v>
      </c>
      <c r="AD16" s="36"/>
      <c r="AE16" s="34"/>
      <c r="AF16" s="34"/>
      <c r="AG16" s="34"/>
      <c r="AH16" s="34"/>
      <c r="AI16" s="5"/>
      <c r="AJ16" s="5"/>
      <c r="AK16" s="5"/>
      <c r="AL16" s="6">
        <v>0</v>
      </c>
      <c r="AM16" s="6">
        <v>0</v>
      </c>
      <c r="AN16" s="6">
        <v>0</v>
      </c>
      <c r="AO16" s="6">
        <v>0</v>
      </c>
      <c r="AP16" s="7">
        <v>0</v>
      </c>
      <c r="AQ16" s="7">
        <v>0</v>
      </c>
      <c r="AR16" s="34"/>
      <c r="AS16" s="35">
        <v>0</v>
      </c>
      <c r="AT16" s="35">
        <v>0</v>
      </c>
      <c r="AU16" s="35" t="s">
        <v>34</v>
      </c>
      <c r="AV16" s="35">
        <v>0</v>
      </c>
      <c r="AW16" s="35">
        <v>0</v>
      </c>
      <c r="AX16" s="35">
        <v>0</v>
      </c>
      <c r="AY16" s="35">
        <v>0</v>
      </c>
      <c r="AZ16" s="35" t="s">
        <v>34</v>
      </c>
    </row>
    <row r="17" spans="1:52" x14ac:dyDescent="0.25">
      <c r="A17" s="4" t="s">
        <v>149</v>
      </c>
      <c r="B17" s="98"/>
      <c r="C17" s="99" t="s">
        <v>176</v>
      </c>
      <c r="D17" s="100" t="s">
        <v>755</v>
      </c>
      <c r="E17" s="101">
        <v>40</v>
      </c>
      <c r="F17" s="101">
        <v>0</v>
      </c>
      <c r="G17" s="102" t="s">
        <v>149</v>
      </c>
      <c r="H17" s="103">
        <v>16</v>
      </c>
      <c r="I17" s="102" t="s">
        <v>149</v>
      </c>
      <c r="J17" s="103">
        <v>35</v>
      </c>
      <c r="K17" s="101">
        <v>40</v>
      </c>
      <c r="L17" s="104">
        <v>7</v>
      </c>
      <c r="M17" s="104">
        <v>36</v>
      </c>
      <c r="N17" s="105"/>
      <c r="O17" s="106"/>
      <c r="P17" s="106"/>
      <c r="Q17" s="106">
        <v>37</v>
      </c>
      <c r="R17" s="106">
        <v>1</v>
      </c>
      <c r="S17" s="104">
        <v>38</v>
      </c>
      <c r="U17" s="4" t="s">
        <v>149</v>
      </c>
      <c r="V17" s="32" t="s">
        <v>733</v>
      </c>
      <c r="W17" s="48" t="s">
        <v>734</v>
      </c>
      <c r="X17" s="9">
        <v>1</v>
      </c>
      <c r="Y17" s="6">
        <v>1</v>
      </c>
      <c r="Z17" s="6">
        <v>1</v>
      </c>
      <c r="AA17" s="7">
        <v>3</v>
      </c>
      <c r="AB17" s="7">
        <v>2</v>
      </c>
      <c r="AC17" s="7">
        <v>1</v>
      </c>
      <c r="AD17" s="36"/>
      <c r="AE17" s="6"/>
      <c r="AF17" s="6"/>
      <c r="AG17" s="6"/>
      <c r="AH17" s="6"/>
      <c r="AI17" s="9"/>
      <c r="AJ17" s="9"/>
      <c r="AK17" s="9"/>
      <c r="AL17" s="6">
        <v>0</v>
      </c>
      <c r="AM17" s="6">
        <v>0</v>
      </c>
      <c r="AN17" s="6">
        <v>0</v>
      </c>
      <c r="AO17" s="6">
        <v>0</v>
      </c>
      <c r="AP17" s="7">
        <v>0</v>
      </c>
      <c r="AQ17" s="7">
        <v>0</v>
      </c>
      <c r="AR17" s="6"/>
      <c r="AS17" s="7">
        <v>0</v>
      </c>
      <c r="AT17" s="7">
        <v>0</v>
      </c>
      <c r="AU17" s="7" t="s">
        <v>34</v>
      </c>
      <c r="AV17" s="7">
        <v>0</v>
      </c>
      <c r="AW17" s="7">
        <v>0</v>
      </c>
      <c r="AX17" s="7">
        <v>0</v>
      </c>
      <c r="AY17" s="7">
        <v>0</v>
      </c>
      <c r="AZ17" s="7" t="s">
        <v>34</v>
      </c>
    </row>
    <row r="18" spans="1:52" x14ac:dyDescent="0.25">
      <c r="A18" s="4" t="s">
        <v>49</v>
      </c>
      <c r="B18" s="98"/>
      <c r="C18" s="99" t="s">
        <v>739</v>
      </c>
      <c r="D18" s="100" t="s">
        <v>756</v>
      </c>
      <c r="E18" s="101">
        <v>24</v>
      </c>
      <c r="F18" s="101">
        <v>0</v>
      </c>
      <c r="G18" s="102" t="s">
        <v>154</v>
      </c>
      <c r="H18" s="103">
        <v>6</v>
      </c>
      <c r="I18" s="102" t="s">
        <v>49</v>
      </c>
      <c r="J18" s="103">
        <v>28</v>
      </c>
      <c r="K18" s="101">
        <v>24</v>
      </c>
      <c r="L18" s="104">
        <v>32</v>
      </c>
      <c r="M18" s="104">
        <v>29</v>
      </c>
      <c r="N18" s="105"/>
      <c r="O18" s="106"/>
      <c r="P18" s="106"/>
      <c r="Q18" s="106">
        <v>4</v>
      </c>
      <c r="R18" s="106">
        <v>35</v>
      </c>
      <c r="S18" s="104">
        <v>39</v>
      </c>
      <c r="U18" s="4" t="s">
        <v>49</v>
      </c>
      <c r="V18" s="32" t="s">
        <v>733</v>
      </c>
      <c r="W18" s="48" t="s">
        <v>734</v>
      </c>
      <c r="X18" s="9">
        <v>1</v>
      </c>
      <c r="Y18" s="6">
        <v>1</v>
      </c>
      <c r="Z18" s="6">
        <v>1</v>
      </c>
      <c r="AA18" s="7">
        <v>2</v>
      </c>
      <c r="AB18" s="7">
        <v>2</v>
      </c>
      <c r="AC18" s="7">
        <v>1</v>
      </c>
      <c r="AD18" s="36"/>
      <c r="AE18" s="6"/>
      <c r="AF18" s="6"/>
      <c r="AG18" s="6"/>
      <c r="AH18" s="6"/>
      <c r="AI18" s="9"/>
      <c r="AJ18" s="9"/>
      <c r="AK18" s="9"/>
      <c r="AL18" s="6">
        <v>0</v>
      </c>
      <c r="AM18" s="6">
        <v>0</v>
      </c>
      <c r="AN18" s="6">
        <v>0</v>
      </c>
      <c r="AO18" s="6">
        <v>0</v>
      </c>
      <c r="AP18" s="7">
        <v>0</v>
      </c>
      <c r="AQ18" s="7">
        <v>0</v>
      </c>
      <c r="AR18" s="6"/>
      <c r="AS18" s="7">
        <v>0</v>
      </c>
      <c r="AT18" s="7">
        <v>0</v>
      </c>
      <c r="AU18" s="7" t="s">
        <v>34</v>
      </c>
      <c r="AV18" s="7">
        <v>0</v>
      </c>
      <c r="AW18" s="7">
        <v>0</v>
      </c>
      <c r="AX18" s="7">
        <v>0</v>
      </c>
      <c r="AY18" s="7">
        <v>0</v>
      </c>
      <c r="AZ18" s="7" t="s">
        <v>34</v>
      </c>
    </row>
    <row r="19" spans="1:52" x14ac:dyDescent="0.25">
      <c r="A19" s="4" t="s">
        <v>152</v>
      </c>
      <c r="B19" s="98"/>
      <c r="C19" s="99" t="s">
        <v>176</v>
      </c>
      <c r="D19" s="100" t="s">
        <v>757</v>
      </c>
      <c r="E19" s="101">
        <v>42</v>
      </c>
      <c r="F19" s="101">
        <v>0</v>
      </c>
      <c r="G19" s="102" t="s">
        <v>154</v>
      </c>
      <c r="H19" s="103">
        <v>16</v>
      </c>
      <c r="I19" s="102" t="s">
        <v>152</v>
      </c>
      <c r="J19" s="103">
        <v>38</v>
      </c>
      <c r="K19" s="101">
        <v>42</v>
      </c>
      <c r="L19" s="104">
        <v>10</v>
      </c>
      <c r="M19" s="104">
        <v>39</v>
      </c>
      <c r="N19" s="105"/>
      <c r="O19" s="106"/>
      <c r="P19" s="106"/>
      <c r="Q19" s="106">
        <v>46</v>
      </c>
      <c r="R19" s="106">
        <v>6</v>
      </c>
      <c r="S19" s="104">
        <v>52</v>
      </c>
      <c r="U19" s="4" t="s">
        <v>152</v>
      </c>
      <c r="V19" s="32" t="s">
        <v>733</v>
      </c>
      <c r="W19" s="48" t="s">
        <v>734</v>
      </c>
      <c r="X19" s="9">
        <v>1</v>
      </c>
      <c r="Y19" s="6">
        <v>1</v>
      </c>
      <c r="Z19" s="6">
        <v>1</v>
      </c>
      <c r="AA19" s="7">
        <v>2</v>
      </c>
      <c r="AB19" s="7">
        <v>2</v>
      </c>
      <c r="AC19" s="7">
        <v>1</v>
      </c>
      <c r="AD19" s="36"/>
      <c r="AE19" s="6"/>
      <c r="AF19" s="6"/>
      <c r="AG19" s="6"/>
      <c r="AH19" s="6"/>
      <c r="AI19" s="9"/>
      <c r="AJ19" s="9"/>
      <c r="AK19" s="9"/>
      <c r="AL19" s="6">
        <v>0</v>
      </c>
      <c r="AM19" s="6">
        <v>0</v>
      </c>
      <c r="AN19" s="6">
        <v>0</v>
      </c>
      <c r="AO19" s="6">
        <v>0</v>
      </c>
      <c r="AP19" s="7">
        <v>0</v>
      </c>
      <c r="AQ19" s="7">
        <v>0</v>
      </c>
      <c r="AR19" s="6"/>
      <c r="AS19" s="7">
        <v>0</v>
      </c>
      <c r="AT19" s="7">
        <v>0</v>
      </c>
      <c r="AU19" s="7" t="s">
        <v>34</v>
      </c>
      <c r="AV19" s="7">
        <v>0</v>
      </c>
      <c r="AW19" s="7">
        <v>0</v>
      </c>
      <c r="AX19" s="7">
        <v>0</v>
      </c>
      <c r="AY19" s="7">
        <v>0</v>
      </c>
      <c r="AZ19" s="7" t="s">
        <v>34</v>
      </c>
    </row>
    <row r="20" spans="1:52" x14ac:dyDescent="0.25">
      <c r="A20" s="4" t="s">
        <v>154</v>
      </c>
      <c r="B20" s="98"/>
      <c r="C20" s="99" t="s">
        <v>176</v>
      </c>
      <c r="D20" s="100" t="s">
        <v>758</v>
      </c>
      <c r="E20" s="101">
        <v>39</v>
      </c>
      <c r="F20" s="101">
        <v>0</v>
      </c>
      <c r="G20" s="102" t="s">
        <v>154</v>
      </c>
      <c r="H20" s="103">
        <v>22</v>
      </c>
      <c r="I20" s="102" t="s">
        <v>154</v>
      </c>
      <c r="J20" s="103">
        <v>35</v>
      </c>
      <c r="K20" s="101">
        <v>39</v>
      </c>
      <c r="L20" s="104">
        <v>6</v>
      </c>
      <c r="M20" s="104">
        <v>36</v>
      </c>
      <c r="N20" s="105"/>
      <c r="O20" s="106"/>
      <c r="P20" s="106"/>
      <c r="Q20" s="106">
        <v>29</v>
      </c>
      <c r="R20" s="106">
        <v>13</v>
      </c>
      <c r="S20" s="104">
        <v>42</v>
      </c>
      <c r="U20" s="4" t="s">
        <v>154</v>
      </c>
      <c r="V20" s="32" t="s">
        <v>733</v>
      </c>
      <c r="W20" s="48" t="s">
        <v>734</v>
      </c>
      <c r="X20" s="9">
        <v>1</v>
      </c>
      <c r="Y20" s="6">
        <v>1</v>
      </c>
      <c r="Z20" s="6">
        <v>1</v>
      </c>
      <c r="AA20" s="7">
        <v>2</v>
      </c>
      <c r="AB20" s="7">
        <v>1</v>
      </c>
      <c r="AC20" s="7">
        <v>1</v>
      </c>
      <c r="AD20" s="36"/>
      <c r="AE20" s="6"/>
      <c r="AF20" s="6"/>
      <c r="AG20" s="6"/>
      <c r="AH20" s="6"/>
      <c r="AI20" s="9"/>
      <c r="AJ20" s="9"/>
      <c r="AK20" s="9"/>
      <c r="AL20" s="6">
        <v>0</v>
      </c>
      <c r="AM20" s="6">
        <v>0</v>
      </c>
      <c r="AN20" s="6">
        <v>0</v>
      </c>
      <c r="AO20" s="6">
        <v>0</v>
      </c>
      <c r="AP20" s="7">
        <v>0</v>
      </c>
      <c r="AQ20" s="7">
        <v>0</v>
      </c>
      <c r="AR20" s="6"/>
      <c r="AS20" s="7">
        <v>0</v>
      </c>
      <c r="AT20" s="7">
        <v>0</v>
      </c>
      <c r="AU20" s="7" t="s">
        <v>34</v>
      </c>
      <c r="AV20" s="7">
        <v>0</v>
      </c>
      <c r="AW20" s="7">
        <v>0</v>
      </c>
      <c r="AX20" s="7">
        <v>0</v>
      </c>
      <c r="AY20" s="7">
        <v>0</v>
      </c>
      <c r="AZ20" s="7" t="s">
        <v>34</v>
      </c>
    </row>
    <row r="21" spans="1:52" x14ac:dyDescent="0.25">
      <c r="A21" s="4" t="s">
        <v>350</v>
      </c>
      <c r="B21" s="98"/>
      <c r="C21" s="99" t="s">
        <v>535</v>
      </c>
      <c r="D21" s="100" t="s">
        <v>759</v>
      </c>
      <c r="E21" s="101">
        <v>23</v>
      </c>
      <c r="F21" s="101">
        <v>0</v>
      </c>
      <c r="G21" s="102" t="s">
        <v>154</v>
      </c>
      <c r="H21" s="103">
        <v>43</v>
      </c>
      <c r="I21" s="102" t="s">
        <v>154</v>
      </c>
      <c r="J21" s="103">
        <v>42</v>
      </c>
      <c r="K21" s="101">
        <v>23</v>
      </c>
      <c r="L21" s="104">
        <v>21</v>
      </c>
      <c r="M21" s="104">
        <v>7</v>
      </c>
      <c r="N21" s="105"/>
      <c r="O21" s="106"/>
      <c r="P21" s="106"/>
      <c r="Q21" s="106">
        <v>57</v>
      </c>
      <c r="R21" s="106">
        <v>56</v>
      </c>
      <c r="S21" s="104">
        <v>110</v>
      </c>
      <c r="U21" s="4" t="s">
        <v>350</v>
      </c>
      <c r="V21" s="32" t="s">
        <v>733</v>
      </c>
      <c r="W21" s="48" t="s">
        <v>734</v>
      </c>
      <c r="X21" s="9">
        <v>3</v>
      </c>
      <c r="Y21" s="6">
        <v>3</v>
      </c>
      <c r="Z21" s="6">
        <v>3</v>
      </c>
      <c r="AA21" s="7">
        <v>4</v>
      </c>
      <c r="AB21" s="7">
        <v>4</v>
      </c>
      <c r="AC21" s="7">
        <v>3</v>
      </c>
      <c r="AD21" s="36"/>
      <c r="AE21" s="6"/>
      <c r="AF21" s="6"/>
      <c r="AG21" s="6"/>
      <c r="AH21" s="6"/>
      <c r="AI21" s="9"/>
      <c r="AJ21" s="9"/>
      <c r="AK21" s="9"/>
      <c r="AL21" s="6">
        <v>0</v>
      </c>
      <c r="AM21" s="6">
        <v>0</v>
      </c>
      <c r="AN21" s="6">
        <v>0</v>
      </c>
      <c r="AO21" s="6">
        <v>0</v>
      </c>
      <c r="AP21" s="7">
        <v>0</v>
      </c>
      <c r="AQ21" s="7">
        <v>0</v>
      </c>
      <c r="AR21" s="6"/>
      <c r="AS21" s="7">
        <v>0</v>
      </c>
      <c r="AT21" s="7">
        <v>0</v>
      </c>
      <c r="AU21" s="7" t="s">
        <v>34</v>
      </c>
      <c r="AV21" s="7">
        <v>0</v>
      </c>
      <c r="AW21" s="7">
        <v>0</v>
      </c>
      <c r="AX21" s="7">
        <v>0</v>
      </c>
      <c r="AY21" s="7">
        <v>0</v>
      </c>
      <c r="AZ21" s="7" t="s">
        <v>34</v>
      </c>
    </row>
    <row r="22" spans="1:52" x14ac:dyDescent="0.25">
      <c r="A22" s="4" t="s">
        <v>50</v>
      </c>
      <c r="B22" s="98"/>
      <c r="C22" s="99" t="s">
        <v>739</v>
      </c>
      <c r="D22" s="100" t="s">
        <v>760</v>
      </c>
      <c r="E22" s="101">
        <v>26</v>
      </c>
      <c r="F22" s="101">
        <v>0</v>
      </c>
      <c r="G22" s="102" t="s">
        <v>50</v>
      </c>
      <c r="H22" s="103">
        <v>33</v>
      </c>
      <c r="I22" s="102" t="s">
        <v>50</v>
      </c>
      <c r="J22" s="103">
        <v>30</v>
      </c>
      <c r="K22" s="101">
        <v>26</v>
      </c>
      <c r="L22" s="104">
        <v>34</v>
      </c>
      <c r="M22" s="104">
        <v>31</v>
      </c>
      <c r="N22" s="105"/>
      <c r="O22" s="106"/>
      <c r="P22" s="106"/>
      <c r="Q22" s="106">
        <v>0</v>
      </c>
      <c r="R22" s="106">
        <v>40</v>
      </c>
      <c r="S22" s="104">
        <v>40</v>
      </c>
      <c r="U22" s="4" t="s">
        <v>50</v>
      </c>
      <c r="V22" s="32" t="s">
        <v>733</v>
      </c>
      <c r="W22" s="48" t="s">
        <v>734</v>
      </c>
      <c r="X22" s="9">
        <v>1</v>
      </c>
      <c r="Y22" s="6">
        <v>1</v>
      </c>
      <c r="Z22" s="6">
        <v>1</v>
      </c>
      <c r="AA22" s="7">
        <v>3</v>
      </c>
      <c r="AB22" s="7">
        <v>2</v>
      </c>
      <c r="AC22" s="7">
        <v>1</v>
      </c>
      <c r="AD22" s="36"/>
      <c r="AE22" s="6"/>
      <c r="AF22" s="6"/>
      <c r="AG22" s="6"/>
      <c r="AH22" s="6"/>
      <c r="AI22" s="9"/>
      <c r="AJ22" s="9"/>
      <c r="AK22" s="9"/>
      <c r="AL22" s="6">
        <v>0</v>
      </c>
      <c r="AM22" s="6">
        <v>0</v>
      </c>
      <c r="AN22" s="6">
        <v>0</v>
      </c>
      <c r="AO22" s="6">
        <v>0</v>
      </c>
      <c r="AP22" s="7">
        <v>0</v>
      </c>
      <c r="AQ22" s="7">
        <v>0</v>
      </c>
      <c r="AR22" s="6"/>
      <c r="AS22" s="7">
        <v>0</v>
      </c>
      <c r="AT22" s="7">
        <v>0</v>
      </c>
      <c r="AU22" s="7" t="s">
        <v>34</v>
      </c>
      <c r="AV22" s="7">
        <v>0</v>
      </c>
      <c r="AW22" s="7">
        <v>0</v>
      </c>
      <c r="AX22" s="7">
        <v>0</v>
      </c>
      <c r="AY22" s="7">
        <v>0</v>
      </c>
      <c r="AZ22" s="7" t="s">
        <v>34</v>
      </c>
    </row>
    <row r="23" spans="1:52" x14ac:dyDescent="0.25">
      <c r="A23" s="4" t="s">
        <v>160</v>
      </c>
      <c r="B23" s="98"/>
      <c r="C23" s="99" t="s">
        <v>176</v>
      </c>
      <c r="D23" s="100" t="s">
        <v>761</v>
      </c>
      <c r="E23" s="101">
        <v>33</v>
      </c>
      <c r="F23" s="101">
        <v>0</v>
      </c>
      <c r="G23" s="102" t="s">
        <v>50</v>
      </c>
      <c r="H23" s="103">
        <v>43</v>
      </c>
      <c r="I23" s="102" t="s">
        <v>160</v>
      </c>
      <c r="J23" s="103">
        <v>29</v>
      </c>
      <c r="K23" s="101">
        <v>33</v>
      </c>
      <c r="L23" s="104">
        <v>10</v>
      </c>
      <c r="M23" s="104">
        <v>30</v>
      </c>
      <c r="N23" s="105"/>
      <c r="O23" s="106"/>
      <c r="P23" s="106"/>
      <c r="Q23" s="106">
        <v>27</v>
      </c>
      <c r="R23" s="106">
        <v>7</v>
      </c>
      <c r="S23" s="104">
        <v>34</v>
      </c>
      <c r="U23" s="4" t="s">
        <v>160</v>
      </c>
      <c r="V23" s="32" t="s">
        <v>733</v>
      </c>
      <c r="W23" s="48" t="s">
        <v>734</v>
      </c>
      <c r="X23" s="9">
        <v>1</v>
      </c>
      <c r="Y23" s="6">
        <v>1</v>
      </c>
      <c r="Z23" s="6">
        <v>1</v>
      </c>
      <c r="AA23" s="7">
        <v>2</v>
      </c>
      <c r="AB23" s="7">
        <v>2</v>
      </c>
      <c r="AC23" s="7">
        <v>1</v>
      </c>
      <c r="AD23" s="36"/>
      <c r="AE23" s="6"/>
      <c r="AF23" s="6"/>
      <c r="AG23" s="6"/>
      <c r="AH23" s="6"/>
      <c r="AI23" s="9"/>
      <c r="AJ23" s="9"/>
      <c r="AK23" s="9"/>
      <c r="AL23" s="6">
        <v>0</v>
      </c>
      <c r="AM23" s="6">
        <v>0</v>
      </c>
      <c r="AN23" s="6">
        <v>0</v>
      </c>
      <c r="AO23" s="6">
        <v>0</v>
      </c>
      <c r="AP23" s="7">
        <v>0</v>
      </c>
      <c r="AQ23" s="7">
        <v>0</v>
      </c>
      <c r="AR23" s="6"/>
      <c r="AS23" s="7">
        <v>0</v>
      </c>
      <c r="AT23" s="7">
        <v>0</v>
      </c>
      <c r="AU23" s="7" t="s">
        <v>34</v>
      </c>
      <c r="AV23" s="7">
        <v>0</v>
      </c>
      <c r="AW23" s="7">
        <v>0</v>
      </c>
      <c r="AX23" s="7">
        <v>0</v>
      </c>
      <c r="AY23" s="7">
        <v>0</v>
      </c>
      <c r="AZ23" s="7" t="s">
        <v>34</v>
      </c>
    </row>
    <row r="24" spans="1:52" x14ac:dyDescent="0.25">
      <c r="A24" s="4" t="s">
        <v>161</v>
      </c>
      <c r="B24" s="98"/>
      <c r="C24" s="99" t="s">
        <v>176</v>
      </c>
      <c r="D24" s="100" t="s">
        <v>762</v>
      </c>
      <c r="E24" s="101">
        <v>33</v>
      </c>
      <c r="F24" s="101">
        <v>0</v>
      </c>
      <c r="G24" s="102" t="s">
        <v>161</v>
      </c>
      <c r="H24" s="103">
        <v>6</v>
      </c>
      <c r="I24" s="102" t="s">
        <v>161</v>
      </c>
      <c r="J24" s="103">
        <v>28</v>
      </c>
      <c r="K24" s="101">
        <v>33</v>
      </c>
      <c r="L24" s="104">
        <v>7</v>
      </c>
      <c r="M24" s="104">
        <v>29</v>
      </c>
      <c r="N24" s="105"/>
      <c r="O24" s="106"/>
      <c r="P24" s="106"/>
      <c r="Q24" s="106">
        <v>31</v>
      </c>
      <c r="R24" s="106">
        <v>0</v>
      </c>
      <c r="S24" s="104">
        <v>31</v>
      </c>
      <c r="U24" s="4" t="s">
        <v>161</v>
      </c>
      <c r="V24" s="32" t="s">
        <v>733</v>
      </c>
      <c r="W24" s="48" t="s">
        <v>734</v>
      </c>
      <c r="X24" s="9">
        <v>1</v>
      </c>
      <c r="Y24" s="6">
        <v>1</v>
      </c>
      <c r="Z24" s="6">
        <v>1</v>
      </c>
      <c r="AA24" s="7">
        <v>3</v>
      </c>
      <c r="AB24" s="7">
        <v>2</v>
      </c>
      <c r="AC24" s="7">
        <v>1</v>
      </c>
      <c r="AD24" s="36"/>
      <c r="AE24" s="6"/>
      <c r="AF24" s="6"/>
      <c r="AG24" s="6"/>
      <c r="AH24" s="6"/>
      <c r="AI24" s="9"/>
      <c r="AJ24" s="9"/>
      <c r="AK24" s="9"/>
      <c r="AL24" s="6">
        <v>0</v>
      </c>
      <c r="AM24" s="6">
        <v>0</v>
      </c>
      <c r="AN24" s="6">
        <v>0</v>
      </c>
      <c r="AO24" s="6">
        <v>0</v>
      </c>
      <c r="AP24" s="7">
        <v>0</v>
      </c>
      <c r="AQ24" s="7">
        <v>0</v>
      </c>
      <c r="AR24" s="6"/>
      <c r="AS24" s="7">
        <v>0</v>
      </c>
      <c r="AT24" s="7">
        <v>0</v>
      </c>
      <c r="AU24" s="7" t="s">
        <v>34</v>
      </c>
      <c r="AV24" s="7">
        <v>0</v>
      </c>
      <c r="AW24" s="7">
        <v>0</v>
      </c>
      <c r="AX24" s="7">
        <v>0</v>
      </c>
      <c r="AY24" s="7">
        <v>0</v>
      </c>
      <c r="AZ24" s="7" t="s">
        <v>34</v>
      </c>
    </row>
    <row r="25" spans="1:52" x14ac:dyDescent="0.25">
      <c r="A25" s="4" t="s">
        <v>51</v>
      </c>
      <c r="B25" s="98"/>
      <c r="C25" s="99" t="s">
        <v>739</v>
      </c>
      <c r="D25" s="100" t="s">
        <v>763</v>
      </c>
      <c r="E25" s="101">
        <v>25</v>
      </c>
      <c r="F25" s="101">
        <v>0</v>
      </c>
      <c r="G25" s="102" t="s">
        <v>161</v>
      </c>
      <c r="H25" s="103">
        <v>40</v>
      </c>
      <c r="I25" s="102" t="s">
        <v>51</v>
      </c>
      <c r="J25" s="103">
        <v>30</v>
      </c>
      <c r="K25" s="101">
        <v>25</v>
      </c>
      <c r="L25" s="104">
        <v>34</v>
      </c>
      <c r="M25" s="104">
        <v>31</v>
      </c>
      <c r="N25" s="105"/>
      <c r="O25" s="106"/>
      <c r="P25" s="106"/>
      <c r="Q25" s="106">
        <v>4</v>
      </c>
      <c r="R25" s="106">
        <v>30</v>
      </c>
      <c r="S25" s="104">
        <v>34</v>
      </c>
      <c r="U25" s="4" t="s">
        <v>51</v>
      </c>
      <c r="V25" s="32" t="s">
        <v>733</v>
      </c>
      <c r="W25" s="48" t="s">
        <v>734</v>
      </c>
      <c r="X25" s="9">
        <v>1</v>
      </c>
      <c r="Y25" s="6">
        <v>1</v>
      </c>
      <c r="Z25" s="6">
        <v>1</v>
      </c>
      <c r="AA25" s="7">
        <v>2</v>
      </c>
      <c r="AB25" s="7">
        <v>2</v>
      </c>
      <c r="AC25" s="7">
        <v>1</v>
      </c>
      <c r="AD25" s="36"/>
      <c r="AE25" s="6"/>
      <c r="AF25" s="6"/>
      <c r="AG25" s="6"/>
      <c r="AH25" s="6"/>
      <c r="AI25" s="9"/>
      <c r="AJ25" s="9"/>
      <c r="AK25" s="9"/>
      <c r="AL25" s="6">
        <v>0</v>
      </c>
      <c r="AM25" s="6">
        <v>0</v>
      </c>
      <c r="AN25" s="6">
        <v>0</v>
      </c>
      <c r="AO25" s="6">
        <v>0</v>
      </c>
      <c r="AP25" s="7">
        <v>0</v>
      </c>
      <c r="AQ25" s="7">
        <v>0</v>
      </c>
      <c r="AR25" s="6"/>
      <c r="AS25" s="7">
        <v>0</v>
      </c>
      <c r="AT25" s="7">
        <v>0</v>
      </c>
      <c r="AU25" s="7" t="s">
        <v>34</v>
      </c>
      <c r="AV25" s="7">
        <v>0</v>
      </c>
      <c r="AW25" s="7">
        <v>0</v>
      </c>
      <c r="AX25" s="7">
        <v>0</v>
      </c>
      <c r="AY25" s="7">
        <v>0</v>
      </c>
      <c r="AZ25" s="7" t="s">
        <v>34</v>
      </c>
    </row>
    <row r="26" spans="1:52" x14ac:dyDescent="0.25">
      <c r="A26" s="4" t="s">
        <v>164</v>
      </c>
      <c r="B26" s="98"/>
      <c r="C26" s="99" t="s">
        <v>176</v>
      </c>
      <c r="D26" s="100" t="s">
        <v>764</v>
      </c>
      <c r="E26" s="101">
        <v>23</v>
      </c>
      <c r="F26" s="101">
        <v>0</v>
      </c>
      <c r="G26" s="102" t="s">
        <v>169</v>
      </c>
      <c r="H26" s="103">
        <v>9</v>
      </c>
      <c r="I26" s="102" t="s">
        <v>164</v>
      </c>
      <c r="J26" s="103">
        <v>19</v>
      </c>
      <c r="K26" s="101">
        <v>23</v>
      </c>
      <c r="L26" s="104">
        <v>10</v>
      </c>
      <c r="M26" s="104">
        <v>20</v>
      </c>
      <c r="N26" s="105"/>
      <c r="O26" s="106"/>
      <c r="P26" s="106"/>
      <c r="Q26" s="106">
        <v>23</v>
      </c>
      <c r="R26" s="106">
        <v>2</v>
      </c>
      <c r="S26" s="104">
        <v>25</v>
      </c>
      <c r="U26" s="4" t="s">
        <v>164</v>
      </c>
      <c r="V26" s="32" t="s">
        <v>733</v>
      </c>
      <c r="W26" s="48" t="s">
        <v>734</v>
      </c>
      <c r="X26" s="9">
        <v>1</v>
      </c>
      <c r="Y26" s="6">
        <v>1</v>
      </c>
      <c r="Z26" s="6">
        <v>1</v>
      </c>
      <c r="AA26" s="7">
        <v>2</v>
      </c>
      <c r="AB26" s="7">
        <v>2</v>
      </c>
      <c r="AC26" s="7">
        <v>1</v>
      </c>
      <c r="AD26" s="36"/>
      <c r="AE26" s="6"/>
      <c r="AF26" s="6"/>
      <c r="AG26" s="6"/>
      <c r="AH26" s="6"/>
      <c r="AI26" s="9"/>
      <c r="AJ26" s="9"/>
      <c r="AK26" s="9"/>
      <c r="AL26" s="6">
        <v>0</v>
      </c>
      <c r="AM26" s="6">
        <v>0</v>
      </c>
      <c r="AN26" s="6">
        <v>0</v>
      </c>
      <c r="AO26" s="6">
        <v>0</v>
      </c>
      <c r="AP26" s="7">
        <v>0</v>
      </c>
      <c r="AQ26" s="7">
        <v>0</v>
      </c>
      <c r="AR26" s="6"/>
      <c r="AS26" s="7">
        <v>0</v>
      </c>
      <c r="AT26" s="7">
        <v>0</v>
      </c>
      <c r="AU26" s="7" t="s">
        <v>34</v>
      </c>
      <c r="AV26" s="7">
        <v>0</v>
      </c>
      <c r="AW26" s="7">
        <v>0</v>
      </c>
      <c r="AX26" s="7">
        <v>0</v>
      </c>
      <c r="AY26" s="7">
        <v>0</v>
      </c>
      <c r="AZ26" s="7" t="s">
        <v>34</v>
      </c>
    </row>
    <row r="27" spans="1:52" x14ac:dyDescent="0.25">
      <c r="A27" s="4" t="s">
        <v>169</v>
      </c>
      <c r="B27" s="98"/>
      <c r="C27" s="99" t="s">
        <v>176</v>
      </c>
      <c r="D27" s="100" t="s">
        <v>765</v>
      </c>
      <c r="E27" s="101">
        <v>32</v>
      </c>
      <c r="F27" s="101">
        <v>0</v>
      </c>
      <c r="G27" s="102" t="s">
        <v>169</v>
      </c>
      <c r="H27" s="103">
        <v>16</v>
      </c>
      <c r="I27" s="102" t="s">
        <v>169</v>
      </c>
      <c r="J27" s="103">
        <v>27</v>
      </c>
      <c r="K27" s="101">
        <v>32</v>
      </c>
      <c r="L27" s="104">
        <v>7</v>
      </c>
      <c r="M27" s="104">
        <v>28</v>
      </c>
      <c r="N27" s="105"/>
      <c r="O27" s="106"/>
      <c r="P27" s="106"/>
      <c r="Q27" s="106">
        <v>34</v>
      </c>
      <c r="R27" s="106">
        <v>0</v>
      </c>
      <c r="S27" s="104">
        <v>34</v>
      </c>
      <c r="U27" s="4" t="s">
        <v>169</v>
      </c>
      <c r="V27" s="32" t="s">
        <v>733</v>
      </c>
      <c r="W27" s="48" t="s">
        <v>734</v>
      </c>
      <c r="X27" s="9">
        <v>1</v>
      </c>
      <c r="Y27" s="6">
        <v>1</v>
      </c>
      <c r="Z27" s="6">
        <v>1</v>
      </c>
      <c r="AA27" s="7">
        <v>3</v>
      </c>
      <c r="AB27" s="7">
        <v>2</v>
      </c>
      <c r="AC27" s="7">
        <v>1</v>
      </c>
      <c r="AD27" s="36"/>
      <c r="AE27" s="6"/>
      <c r="AF27" s="6"/>
      <c r="AG27" s="6"/>
      <c r="AH27" s="6"/>
      <c r="AI27" s="9"/>
      <c r="AJ27" s="9"/>
      <c r="AK27" s="9"/>
      <c r="AL27" s="6">
        <v>0</v>
      </c>
      <c r="AM27" s="6">
        <v>0</v>
      </c>
      <c r="AN27" s="6">
        <v>0</v>
      </c>
      <c r="AO27" s="6">
        <v>0</v>
      </c>
      <c r="AP27" s="7">
        <v>0</v>
      </c>
      <c r="AQ27" s="7">
        <v>0</v>
      </c>
      <c r="AR27" s="6"/>
      <c r="AS27" s="7">
        <v>0</v>
      </c>
      <c r="AT27" s="7">
        <v>0</v>
      </c>
      <c r="AU27" s="7" t="s">
        <v>34</v>
      </c>
      <c r="AV27" s="7">
        <v>0</v>
      </c>
      <c r="AW27" s="7">
        <v>0</v>
      </c>
      <c r="AX27" s="7">
        <v>0</v>
      </c>
      <c r="AY27" s="7">
        <v>0</v>
      </c>
      <c r="AZ27" s="7" t="s">
        <v>34</v>
      </c>
    </row>
    <row r="28" spans="1:52" x14ac:dyDescent="0.25">
      <c r="A28" s="4" t="s">
        <v>52</v>
      </c>
      <c r="B28" s="98"/>
      <c r="C28" s="99" t="s">
        <v>739</v>
      </c>
      <c r="D28" s="100" t="s">
        <v>766</v>
      </c>
      <c r="E28" s="101">
        <v>24</v>
      </c>
      <c r="F28" s="101">
        <v>0</v>
      </c>
      <c r="G28" s="102" t="s">
        <v>210</v>
      </c>
      <c r="H28" s="103">
        <v>5</v>
      </c>
      <c r="I28" s="102" t="s">
        <v>52</v>
      </c>
      <c r="J28" s="103">
        <v>28</v>
      </c>
      <c r="K28" s="101">
        <v>24</v>
      </c>
      <c r="L28" s="104">
        <v>32</v>
      </c>
      <c r="M28" s="104">
        <v>29</v>
      </c>
      <c r="N28" s="105"/>
      <c r="O28" s="106"/>
      <c r="P28" s="106"/>
      <c r="Q28" s="106">
        <v>0</v>
      </c>
      <c r="R28" s="106">
        <v>30</v>
      </c>
      <c r="S28" s="104">
        <v>30</v>
      </c>
      <c r="U28" s="4" t="s">
        <v>52</v>
      </c>
      <c r="V28" s="32" t="s">
        <v>733</v>
      </c>
      <c r="W28" s="48" t="s">
        <v>734</v>
      </c>
      <c r="X28" s="9">
        <v>1</v>
      </c>
      <c r="Y28" s="6">
        <v>1</v>
      </c>
      <c r="Z28" s="6">
        <v>1</v>
      </c>
      <c r="AA28" s="7">
        <v>2</v>
      </c>
      <c r="AB28" s="7">
        <v>2</v>
      </c>
      <c r="AC28" s="7">
        <v>1</v>
      </c>
      <c r="AD28" s="36"/>
      <c r="AE28" s="6"/>
      <c r="AF28" s="6"/>
      <c r="AG28" s="6"/>
      <c r="AH28" s="6"/>
      <c r="AI28" s="9"/>
      <c r="AJ28" s="9"/>
      <c r="AK28" s="9"/>
      <c r="AL28" s="6">
        <v>0</v>
      </c>
      <c r="AM28" s="6">
        <v>0</v>
      </c>
      <c r="AN28" s="6">
        <v>0</v>
      </c>
      <c r="AO28" s="6">
        <v>0</v>
      </c>
      <c r="AP28" s="7">
        <v>0</v>
      </c>
      <c r="AQ28" s="7">
        <v>0</v>
      </c>
      <c r="AR28" s="6"/>
      <c r="AS28" s="7">
        <v>0</v>
      </c>
      <c r="AT28" s="7">
        <v>0</v>
      </c>
      <c r="AU28" s="7" t="s">
        <v>34</v>
      </c>
      <c r="AV28" s="7">
        <v>0</v>
      </c>
      <c r="AW28" s="7">
        <v>0</v>
      </c>
      <c r="AX28" s="7">
        <v>0</v>
      </c>
      <c r="AY28" s="7">
        <v>0</v>
      </c>
      <c r="AZ28" s="7" t="s">
        <v>34</v>
      </c>
    </row>
    <row r="29" spans="1:52" x14ac:dyDescent="0.25">
      <c r="A29" s="4" t="s">
        <v>174</v>
      </c>
      <c r="B29" s="98"/>
      <c r="C29" s="99" t="s">
        <v>176</v>
      </c>
      <c r="D29" s="100" t="s">
        <v>767</v>
      </c>
      <c r="E29" s="101">
        <v>23</v>
      </c>
      <c r="F29" s="101">
        <v>0</v>
      </c>
      <c r="G29" s="102" t="s">
        <v>210</v>
      </c>
      <c r="H29" s="103">
        <v>14</v>
      </c>
      <c r="I29" s="102" t="s">
        <v>210</v>
      </c>
      <c r="J29" s="103">
        <v>20</v>
      </c>
      <c r="K29" s="101">
        <v>23</v>
      </c>
      <c r="L29" s="104">
        <v>9</v>
      </c>
      <c r="M29" s="104">
        <v>21</v>
      </c>
      <c r="N29" s="105"/>
      <c r="O29" s="106"/>
      <c r="P29" s="106"/>
      <c r="Q29" s="106">
        <v>22</v>
      </c>
      <c r="R29" s="106">
        <v>3</v>
      </c>
      <c r="S29" s="104">
        <v>25</v>
      </c>
      <c r="U29" s="4" t="s">
        <v>174</v>
      </c>
      <c r="V29" s="32" t="s">
        <v>733</v>
      </c>
      <c r="W29" s="48" t="s">
        <v>734</v>
      </c>
      <c r="X29" s="9">
        <v>1</v>
      </c>
      <c r="Y29" s="6">
        <v>1</v>
      </c>
      <c r="Z29" s="6">
        <v>1</v>
      </c>
      <c r="AA29" s="7">
        <v>1</v>
      </c>
      <c r="AB29" s="7">
        <v>1</v>
      </c>
      <c r="AC29" s="7">
        <v>1</v>
      </c>
      <c r="AD29" s="36"/>
      <c r="AE29" s="6"/>
      <c r="AF29" s="6"/>
      <c r="AG29" s="6"/>
      <c r="AH29" s="6"/>
      <c r="AI29" s="9"/>
      <c r="AJ29" s="9"/>
      <c r="AK29" s="9"/>
      <c r="AL29" s="6">
        <v>0</v>
      </c>
      <c r="AM29" s="6">
        <v>0</v>
      </c>
      <c r="AN29" s="6">
        <v>0</v>
      </c>
      <c r="AO29" s="6">
        <v>0</v>
      </c>
      <c r="AP29" s="7">
        <v>0</v>
      </c>
      <c r="AQ29" s="7">
        <v>0</v>
      </c>
      <c r="AR29" s="6"/>
      <c r="AS29" s="7">
        <v>0</v>
      </c>
      <c r="AT29" s="7">
        <v>0</v>
      </c>
      <c r="AU29" s="7" t="s">
        <v>34</v>
      </c>
      <c r="AV29" s="7">
        <v>0</v>
      </c>
      <c r="AW29" s="7">
        <v>0</v>
      </c>
      <c r="AX29" s="7">
        <v>0</v>
      </c>
      <c r="AY29" s="7">
        <v>0</v>
      </c>
      <c r="AZ29" s="7" t="s">
        <v>34</v>
      </c>
    </row>
    <row r="30" spans="1:52" x14ac:dyDescent="0.25">
      <c r="A30" s="4" t="s">
        <v>210</v>
      </c>
      <c r="B30" s="98"/>
      <c r="C30" s="99" t="s">
        <v>176</v>
      </c>
      <c r="D30" s="100" t="s">
        <v>768</v>
      </c>
      <c r="E30" s="101">
        <v>9</v>
      </c>
      <c r="F30" s="101">
        <v>0</v>
      </c>
      <c r="G30" s="102" t="s">
        <v>210</v>
      </c>
      <c r="H30" s="103">
        <v>22</v>
      </c>
      <c r="I30" s="102" t="s">
        <v>210</v>
      </c>
      <c r="J30" s="103">
        <v>25</v>
      </c>
      <c r="K30" s="101">
        <v>9</v>
      </c>
      <c r="L30" s="104">
        <v>8</v>
      </c>
      <c r="M30" s="104">
        <v>5</v>
      </c>
      <c r="N30" s="105"/>
      <c r="O30" s="106"/>
      <c r="P30" s="106"/>
      <c r="Q30" s="106">
        <v>6</v>
      </c>
      <c r="R30" s="106">
        <v>1</v>
      </c>
      <c r="S30" s="104">
        <v>7</v>
      </c>
      <c r="U30" s="4" t="s">
        <v>210</v>
      </c>
      <c r="V30" s="32" t="s">
        <v>733</v>
      </c>
      <c r="W30" s="48" t="s">
        <v>734</v>
      </c>
      <c r="X30" s="9">
        <v>1</v>
      </c>
      <c r="Y30" s="6">
        <v>1</v>
      </c>
      <c r="Z30" s="6">
        <v>1</v>
      </c>
      <c r="AA30" s="7">
        <v>3</v>
      </c>
      <c r="AB30" s="7">
        <v>2</v>
      </c>
      <c r="AC30" s="7">
        <v>1</v>
      </c>
      <c r="AD30" s="36"/>
      <c r="AE30" s="6"/>
      <c r="AF30" s="6"/>
      <c r="AG30" s="6"/>
      <c r="AH30" s="6"/>
      <c r="AI30" s="9"/>
      <c r="AJ30" s="9"/>
      <c r="AK30" s="9"/>
      <c r="AL30" s="6">
        <v>0</v>
      </c>
      <c r="AM30" s="6">
        <v>0</v>
      </c>
      <c r="AN30" s="6">
        <v>0</v>
      </c>
      <c r="AO30" s="6">
        <v>0</v>
      </c>
      <c r="AP30" s="7">
        <v>0</v>
      </c>
      <c r="AQ30" s="7">
        <v>0</v>
      </c>
      <c r="AR30" s="6"/>
      <c r="AS30" s="7">
        <v>0</v>
      </c>
      <c r="AT30" s="7">
        <v>0</v>
      </c>
      <c r="AU30" s="7" t="s">
        <v>34</v>
      </c>
      <c r="AV30" s="7">
        <v>0</v>
      </c>
      <c r="AW30" s="7">
        <v>0</v>
      </c>
      <c r="AX30" s="7">
        <v>0</v>
      </c>
      <c r="AY30" s="7">
        <v>0</v>
      </c>
      <c r="AZ30" s="7" t="s">
        <v>34</v>
      </c>
    </row>
    <row r="31" spans="1:52" x14ac:dyDescent="0.25">
      <c r="A31" s="4" t="s">
        <v>351</v>
      </c>
      <c r="B31" s="98"/>
      <c r="C31" s="99" t="s">
        <v>535</v>
      </c>
      <c r="D31" s="100" t="s">
        <v>769</v>
      </c>
      <c r="E31" s="101">
        <v>18</v>
      </c>
      <c r="F31" s="101">
        <v>0</v>
      </c>
      <c r="G31" s="102" t="s">
        <v>210</v>
      </c>
      <c r="H31" s="103">
        <v>44</v>
      </c>
      <c r="I31" s="102" t="s">
        <v>210</v>
      </c>
      <c r="J31" s="103">
        <v>30</v>
      </c>
      <c r="K31" s="101">
        <v>18</v>
      </c>
      <c r="L31" s="104">
        <v>22</v>
      </c>
      <c r="M31" s="104">
        <v>5</v>
      </c>
      <c r="N31" s="105"/>
      <c r="O31" s="106"/>
      <c r="P31" s="106"/>
      <c r="Q31" s="106">
        <v>15</v>
      </c>
      <c r="R31" s="106">
        <v>3</v>
      </c>
      <c r="S31" s="104">
        <v>18</v>
      </c>
      <c r="U31" s="4" t="s">
        <v>351</v>
      </c>
      <c r="V31" s="32" t="s">
        <v>733</v>
      </c>
      <c r="W31" s="48" t="s">
        <v>734</v>
      </c>
      <c r="X31" s="9">
        <v>1</v>
      </c>
      <c r="Y31" s="6">
        <v>1</v>
      </c>
      <c r="Z31" s="6">
        <v>1</v>
      </c>
      <c r="AA31" s="7">
        <v>1</v>
      </c>
      <c r="AB31" s="7">
        <v>1</v>
      </c>
      <c r="AC31" s="7">
        <v>1</v>
      </c>
      <c r="AD31" s="36"/>
      <c r="AE31" s="6"/>
      <c r="AF31" s="6"/>
      <c r="AG31" s="6"/>
      <c r="AH31" s="6"/>
      <c r="AI31" s="9"/>
      <c r="AJ31" s="9"/>
      <c r="AK31" s="9"/>
      <c r="AL31" s="6">
        <v>0</v>
      </c>
      <c r="AM31" s="6">
        <v>0</v>
      </c>
      <c r="AN31" s="6">
        <v>0</v>
      </c>
      <c r="AO31" s="6">
        <v>0</v>
      </c>
      <c r="AP31" s="7">
        <v>0</v>
      </c>
      <c r="AQ31" s="7">
        <v>0</v>
      </c>
      <c r="AR31" s="6"/>
      <c r="AS31" s="7">
        <v>0</v>
      </c>
      <c r="AT31" s="7">
        <v>0</v>
      </c>
      <c r="AU31" s="7" t="s">
        <v>34</v>
      </c>
      <c r="AV31" s="7">
        <v>0</v>
      </c>
      <c r="AW31" s="7">
        <v>0</v>
      </c>
      <c r="AX31" s="7">
        <v>0</v>
      </c>
      <c r="AY31" s="7">
        <v>0</v>
      </c>
      <c r="AZ31" s="7" t="s">
        <v>34</v>
      </c>
    </row>
    <row r="32" spans="1:52" x14ac:dyDescent="0.25">
      <c r="A32" s="4" t="s">
        <v>53</v>
      </c>
      <c r="B32" s="98"/>
      <c r="C32" s="99" t="s">
        <v>739</v>
      </c>
      <c r="D32" s="100" t="s">
        <v>770</v>
      </c>
      <c r="E32" s="101">
        <v>26</v>
      </c>
      <c r="F32" s="101">
        <v>0</v>
      </c>
      <c r="G32" s="102" t="s">
        <v>53</v>
      </c>
      <c r="H32" s="103">
        <v>33</v>
      </c>
      <c r="I32" s="102" t="s">
        <v>53</v>
      </c>
      <c r="J32" s="103">
        <v>30</v>
      </c>
      <c r="K32" s="101">
        <v>26</v>
      </c>
      <c r="L32" s="104">
        <v>34</v>
      </c>
      <c r="M32" s="104">
        <v>31</v>
      </c>
      <c r="N32" s="105"/>
      <c r="O32" s="106"/>
      <c r="P32" s="106"/>
      <c r="Q32" s="106">
        <v>8</v>
      </c>
      <c r="R32" s="106">
        <v>22</v>
      </c>
      <c r="S32" s="104">
        <v>30</v>
      </c>
      <c r="U32" s="4" t="s">
        <v>53</v>
      </c>
      <c r="V32" s="32" t="s">
        <v>733</v>
      </c>
      <c r="W32" s="48" t="s">
        <v>734</v>
      </c>
      <c r="X32" s="9">
        <v>1</v>
      </c>
      <c r="Y32" s="6">
        <v>1</v>
      </c>
      <c r="Z32" s="6">
        <v>1</v>
      </c>
      <c r="AA32" s="7">
        <v>3</v>
      </c>
      <c r="AB32" s="7">
        <v>2</v>
      </c>
      <c r="AC32" s="7">
        <v>1</v>
      </c>
      <c r="AD32" s="39"/>
      <c r="AE32" s="10"/>
      <c r="AF32" s="10"/>
      <c r="AG32" s="10"/>
      <c r="AH32" s="10"/>
      <c r="AI32" s="9"/>
      <c r="AJ32" s="9"/>
      <c r="AK32" s="9"/>
      <c r="AL32" s="6">
        <v>0</v>
      </c>
      <c r="AM32" s="6">
        <v>0</v>
      </c>
      <c r="AN32" s="6">
        <v>0</v>
      </c>
      <c r="AO32" s="6">
        <v>0</v>
      </c>
      <c r="AP32" s="7">
        <v>0</v>
      </c>
      <c r="AQ32" s="7">
        <v>0</v>
      </c>
      <c r="AR32" s="6"/>
      <c r="AS32" s="7">
        <v>0</v>
      </c>
      <c r="AT32" s="7">
        <v>0</v>
      </c>
      <c r="AU32" s="7" t="s">
        <v>34</v>
      </c>
      <c r="AV32" s="7">
        <v>0</v>
      </c>
      <c r="AW32" s="7">
        <v>0</v>
      </c>
      <c r="AX32" s="7">
        <v>0</v>
      </c>
      <c r="AY32" s="7">
        <v>0</v>
      </c>
      <c r="AZ32" s="7" t="s">
        <v>34</v>
      </c>
    </row>
    <row r="33" spans="1:52" x14ac:dyDescent="0.25">
      <c r="A33" s="4" t="s">
        <v>211</v>
      </c>
      <c r="B33" s="98"/>
      <c r="C33" s="99" t="s">
        <v>176</v>
      </c>
      <c r="D33" s="100" t="s">
        <v>771</v>
      </c>
      <c r="E33" s="101">
        <v>9</v>
      </c>
      <c r="F33" s="101">
        <v>0</v>
      </c>
      <c r="G33" s="102" t="s">
        <v>53</v>
      </c>
      <c r="H33" s="103">
        <v>42</v>
      </c>
      <c r="I33" s="102" t="s">
        <v>53</v>
      </c>
      <c r="J33" s="103">
        <v>37</v>
      </c>
      <c r="K33" s="101">
        <v>9</v>
      </c>
      <c r="L33" s="104">
        <v>9</v>
      </c>
      <c r="M33" s="104">
        <v>7</v>
      </c>
      <c r="N33" s="105"/>
      <c r="O33" s="106"/>
      <c r="P33" s="106"/>
      <c r="Q33" s="106">
        <v>10</v>
      </c>
      <c r="R33" s="106">
        <v>1</v>
      </c>
      <c r="S33" s="104">
        <v>11</v>
      </c>
      <c r="U33" s="4" t="s">
        <v>211</v>
      </c>
      <c r="V33" s="32" t="s">
        <v>733</v>
      </c>
      <c r="W33" s="48" t="s">
        <v>734</v>
      </c>
      <c r="X33" s="9">
        <v>1</v>
      </c>
      <c r="Y33" s="6">
        <v>1</v>
      </c>
      <c r="Z33" s="6">
        <v>1</v>
      </c>
      <c r="AA33" s="7">
        <v>1</v>
      </c>
      <c r="AB33" s="7">
        <v>1</v>
      </c>
      <c r="AC33" s="7">
        <v>1</v>
      </c>
      <c r="AD33" s="39"/>
      <c r="AE33" s="10"/>
      <c r="AF33" s="10"/>
      <c r="AG33" s="10"/>
      <c r="AH33" s="10"/>
      <c r="AI33" s="9"/>
      <c r="AJ33" s="9"/>
      <c r="AK33" s="9"/>
      <c r="AL33" s="6">
        <v>0</v>
      </c>
      <c r="AM33" s="6">
        <v>0</v>
      </c>
      <c r="AN33" s="6">
        <v>0</v>
      </c>
      <c r="AO33" s="6">
        <v>0</v>
      </c>
      <c r="AP33" s="7">
        <v>0</v>
      </c>
      <c r="AQ33" s="7">
        <v>0</v>
      </c>
      <c r="AR33" s="6"/>
      <c r="AS33" s="7">
        <v>0</v>
      </c>
      <c r="AT33" s="7">
        <v>0</v>
      </c>
      <c r="AU33" s="7" t="s">
        <v>34</v>
      </c>
      <c r="AV33" s="7">
        <v>0</v>
      </c>
      <c r="AW33" s="7">
        <v>0</v>
      </c>
      <c r="AX33" s="7">
        <v>0</v>
      </c>
      <c r="AY33" s="7">
        <v>0</v>
      </c>
      <c r="AZ33" s="7" t="s">
        <v>34</v>
      </c>
    </row>
    <row r="34" spans="1:52" x14ac:dyDescent="0.25">
      <c r="A34" s="4" t="s">
        <v>212</v>
      </c>
      <c r="B34" s="98"/>
      <c r="C34" s="99" t="s">
        <v>176</v>
      </c>
      <c r="D34" s="100" t="s">
        <v>772</v>
      </c>
      <c r="E34" s="101">
        <v>8</v>
      </c>
      <c r="F34" s="101">
        <v>0</v>
      </c>
      <c r="G34" s="102" t="s">
        <v>212</v>
      </c>
      <c r="H34" s="103">
        <v>6</v>
      </c>
      <c r="I34" s="102" t="s">
        <v>53</v>
      </c>
      <c r="J34" s="103">
        <v>42</v>
      </c>
      <c r="K34" s="101">
        <v>8</v>
      </c>
      <c r="L34" s="104">
        <v>7</v>
      </c>
      <c r="M34" s="104">
        <v>5</v>
      </c>
      <c r="N34" s="105"/>
      <c r="O34" s="106"/>
      <c r="P34" s="106"/>
      <c r="Q34" s="106">
        <v>6</v>
      </c>
      <c r="R34" s="106">
        <v>1</v>
      </c>
      <c r="S34" s="104">
        <v>7</v>
      </c>
      <c r="U34" s="4" t="s">
        <v>212</v>
      </c>
      <c r="V34" s="32" t="s">
        <v>733</v>
      </c>
      <c r="W34" s="48" t="s">
        <v>734</v>
      </c>
      <c r="X34" s="9">
        <v>1</v>
      </c>
      <c r="Y34" s="6">
        <v>1</v>
      </c>
      <c r="Z34" s="6">
        <v>1</v>
      </c>
      <c r="AA34" s="7">
        <v>2</v>
      </c>
      <c r="AB34" s="7">
        <v>1</v>
      </c>
      <c r="AC34" s="7">
        <v>1</v>
      </c>
      <c r="AD34" s="39"/>
      <c r="AE34" s="10"/>
      <c r="AF34" s="10"/>
      <c r="AG34" s="10"/>
      <c r="AH34" s="10"/>
      <c r="AI34" s="9"/>
      <c r="AJ34" s="9"/>
      <c r="AK34" s="9"/>
      <c r="AL34" s="6">
        <v>0</v>
      </c>
      <c r="AM34" s="6">
        <v>0</v>
      </c>
      <c r="AN34" s="6">
        <v>0</v>
      </c>
      <c r="AO34" s="6">
        <v>0</v>
      </c>
      <c r="AP34" s="7">
        <v>0</v>
      </c>
      <c r="AQ34" s="7">
        <v>0</v>
      </c>
      <c r="AR34" s="6"/>
      <c r="AS34" s="7">
        <v>0</v>
      </c>
      <c r="AT34" s="7">
        <v>0</v>
      </c>
      <c r="AU34" s="7" t="s">
        <v>34</v>
      </c>
      <c r="AV34" s="7">
        <v>0</v>
      </c>
      <c r="AW34" s="7">
        <v>0</v>
      </c>
      <c r="AX34" s="7">
        <v>0</v>
      </c>
      <c r="AY34" s="7">
        <v>0</v>
      </c>
      <c r="AZ34" s="7" t="s">
        <v>34</v>
      </c>
    </row>
    <row r="35" spans="1:52" x14ac:dyDescent="0.25">
      <c r="A35" s="4" t="s">
        <v>54</v>
      </c>
      <c r="B35" s="98"/>
      <c r="C35" s="99" t="s">
        <v>739</v>
      </c>
      <c r="D35" s="100" t="s">
        <v>773</v>
      </c>
      <c r="E35" s="101">
        <v>25</v>
      </c>
      <c r="F35" s="101">
        <v>0</v>
      </c>
      <c r="G35" s="102" t="s">
        <v>212</v>
      </c>
      <c r="H35" s="103">
        <v>40</v>
      </c>
      <c r="I35" s="102" t="s">
        <v>54</v>
      </c>
      <c r="J35" s="103">
        <v>30</v>
      </c>
      <c r="K35" s="101">
        <v>25</v>
      </c>
      <c r="L35" s="104">
        <v>34</v>
      </c>
      <c r="M35" s="104">
        <v>31</v>
      </c>
      <c r="N35" s="105"/>
      <c r="O35" s="106"/>
      <c r="P35" s="106"/>
      <c r="Q35" s="106">
        <v>14</v>
      </c>
      <c r="R35" s="106">
        <v>20</v>
      </c>
      <c r="S35" s="104">
        <v>34</v>
      </c>
      <c r="U35" s="4" t="s">
        <v>54</v>
      </c>
      <c r="V35" s="32" t="s">
        <v>733</v>
      </c>
      <c r="W35" s="48" t="s">
        <v>734</v>
      </c>
      <c r="X35" s="9">
        <v>1</v>
      </c>
      <c r="Y35" s="6">
        <v>1</v>
      </c>
      <c r="Z35" s="6">
        <v>1</v>
      </c>
      <c r="AA35" s="7">
        <v>2</v>
      </c>
      <c r="AB35" s="7">
        <v>2</v>
      </c>
      <c r="AC35" s="7">
        <v>1</v>
      </c>
      <c r="AD35" s="39"/>
      <c r="AE35" s="10"/>
      <c r="AF35" s="10"/>
      <c r="AG35" s="10"/>
      <c r="AH35" s="10"/>
      <c r="AI35" s="9"/>
      <c r="AJ35" s="9"/>
      <c r="AK35" s="9"/>
      <c r="AL35" s="6">
        <v>0</v>
      </c>
      <c r="AM35" s="6">
        <v>0</v>
      </c>
      <c r="AN35" s="6">
        <v>0</v>
      </c>
      <c r="AO35" s="6">
        <v>0</v>
      </c>
      <c r="AP35" s="7">
        <v>0</v>
      </c>
      <c r="AQ35" s="7">
        <v>0</v>
      </c>
      <c r="AR35" s="6"/>
      <c r="AS35" s="7">
        <v>0</v>
      </c>
      <c r="AT35" s="7">
        <v>0</v>
      </c>
      <c r="AU35" s="7" t="s">
        <v>34</v>
      </c>
      <c r="AV35" s="7">
        <v>0</v>
      </c>
      <c r="AW35" s="7">
        <v>0</v>
      </c>
      <c r="AX35" s="7">
        <v>0</v>
      </c>
      <c r="AY35" s="7">
        <v>0</v>
      </c>
      <c r="AZ35" s="7" t="s">
        <v>34</v>
      </c>
    </row>
    <row r="36" spans="1:52" x14ac:dyDescent="0.25">
      <c r="A36" s="4" t="s">
        <v>213</v>
      </c>
      <c r="B36" s="98"/>
      <c r="C36" s="99" t="s">
        <v>176</v>
      </c>
      <c r="D36" s="100" t="s">
        <v>774</v>
      </c>
      <c r="E36" s="101">
        <v>7</v>
      </c>
      <c r="F36" s="101">
        <v>0</v>
      </c>
      <c r="G36" s="102" t="s">
        <v>213</v>
      </c>
      <c r="H36" s="103">
        <v>5</v>
      </c>
      <c r="I36" s="102" t="s">
        <v>54</v>
      </c>
      <c r="J36" s="103">
        <v>34</v>
      </c>
      <c r="K36" s="101">
        <v>7</v>
      </c>
      <c r="L36" s="104">
        <v>6</v>
      </c>
      <c r="M36" s="104">
        <v>4</v>
      </c>
      <c r="N36" s="105"/>
      <c r="O36" s="106"/>
      <c r="P36" s="106"/>
      <c r="Q36" s="106">
        <v>6</v>
      </c>
      <c r="R36" s="106">
        <v>1</v>
      </c>
      <c r="S36" s="104">
        <v>7</v>
      </c>
      <c r="U36" s="4" t="s">
        <v>55</v>
      </c>
      <c r="V36" s="32" t="s">
        <v>733</v>
      </c>
      <c r="W36" s="48" t="s">
        <v>734</v>
      </c>
      <c r="X36" s="9">
        <v>1</v>
      </c>
      <c r="Y36" s="6">
        <v>1</v>
      </c>
      <c r="Z36" s="6">
        <v>1</v>
      </c>
      <c r="AA36" s="7">
        <v>2</v>
      </c>
      <c r="AB36" s="7">
        <v>2</v>
      </c>
      <c r="AC36" s="7">
        <v>1</v>
      </c>
      <c r="AD36" s="39"/>
      <c r="AE36" s="10"/>
      <c r="AF36" s="10"/>
      <c r="AG36" s="10"/>
      <c r="AH36" s="10"/>
      <c r="AI36" s="9"/>
      <c r="AJ36" s="9"/>
      <c r="AK36" s="9"/>
      <c r="AL36" s="6">
        <v>0</v>
      </c>
      <c r="AM36" s="6">
        <v>0</v>
      </c>
      <c r="AN36" s="6">
        <v>0</v>
      </c>
      <c r="AO36" s="6">
        <v>0</v>
      </c>
      <c r="AP36" s="7">
        <v>0</v>
      </c>
      <c r="AQ36" s="7">
        <v>0</v>
      </c>
      <c r="AR36" s="6"/>
      <c r="AS36" s="7">
        <v>0</v>
      </c>
      <c r="AT36" s="7">
        <v>0</v>
      </c>
      <c r="AU36" s="7" t="s">
        <v>34</v>
      </c>
      <c r="AV36" s="7">
        <v>0</v>
      </c>
      <c r="AW36" s="7">
        <v>0</v>
      </c>
      <c r="AX36" s="7">
        <v>0</v>
      </c>
      <c r="AY36" s="7">
        <v>0</v>
      </c>
      <c r="AZ36" s="7" t="s">
        <v>34</v>
      </c>
    </row>
    <row r="37" spans="1:52" x14ac:dyDescent="0.25">
      <c r="A37" s="4" t="s">
        <v>214</v>
      </c>
      <c r="B37" s="98"/>
      <c r="C37" s="99" t="s">
        <v>176</v>
      </c>
      <c r="D37" s="100" t="s">
        <v>775</v>
      </c>
      <c r="E37" s="101">
        <v>8</v>
      </c>
      <c r="F37" s="101">
        <v>0</v>
      </c>
      <c r="G37" s="102" t="s">
        <v>213</v>
      </c>
      <c r="H37" s="103">
        <v>13</v>
      </c>
      <c r="I37" s="102" t="s">
        <v>54</v>
      </c>
      <c r="J37" s="103">
        <v>40</v>
      </c>
      <c r="K37" s="101">
        <v>8</v>
      </c>
      <c r="L37" s="104">
        <v>8</v>
      </c>
      <c r="M37" s="104">
        <v>6</v>
      </c>
      <c r="N37" s="105"/>
      <c r="O37" s="106"/>
      <c r="P37" s="106"/>
      <c r="Q37" s="106">
        <v>10</v>
      </c>
      <c r="R37" s="106">
        <v>1</v>
      </c>
      <c r="S37" s="104">
        <v>11</v>
      </c>
      <c r="U37" s="4" t="s">
        <v>352</v>
      </c>
      <c r="V37" s="32" t="s">
        <v>733</v>
      </c>
      <c r="W37" s="48" t="s">
        <v>734</v>
      </c>
      <c r="X37" s="9">
        <v>2</v>
      </c>
      <c r="Y37" s="6">
        <v>2</v>
      </c>
      <c r="Z37" s="6">
        <v>2</v>
      </c>
      <c r="AA37" s="7">
        <v>2</v>
      </c>
      <c r="AB37" s="7">
        <v>2</v>
      </c>
      <c r="AC37" s="7">
        <v>2</v>
      </c>
      <c r="AD37" s="39"/>
      <c r="AE37" s="10"/>
      <c r="AF37" s="10"/>
      <c r="AG37" s="10"/>
      <c r="AH37" s="10"/>
      <c r="AI37" s="9"/>
      <c r="AJ37" s="9"/>
      <c r="AK37" s="9"/>
      <c r="AL37" s="6">
        <v>0</v>
      </c>
      <c r="AM37" s="6">
        <v>0</v>
      </c>
      <c r="AN37" s="6">
        <v>0</v>
      </c>
      <c r="AO37" s="6">
        <v>0</v>
      </c>
      <c r="AP37" s="7">
        <v>0</v>
      </c>
      <c r="AQ37" s="7">
        <v>0</v>
      </c>
      <c r="AR37" s="6"/>
      <c r="AS37" s="7">
        <v>0</v>
      </c>
      <c r="AT37" s="7">
        <v>0</v>
      </c>
      <c r="AU37" s="7" t="s">
        <v>34</v>
      </c>
      <c r="AV37" s="7">
        <v>0</v>
      </c>
      <c r="AW37" s="7">
        <v>0</v>
      </c>
      <c r="AX37" s="7">
        <v>0</v>
      </c>
      <c r="AY37" s="7">
        <v>0</v>
      </c>
      <c r="AZ37" s="7" t="s">
        <v>34</v>
      </c>
    </row>
    <row r="38" spans="1:52" x14ac:dyDescent="0.25">
      <c r="A38" s="4" t="s">
        <v>55</v>
      </c>
      <c r="B38" s="98"/>
      <c r="C38" s="99" t="s">
        <v>739</v>
      </c>
      <c r="D38" s="100" t="s">
        <v>776</v>
      </c>
      <c r="E38" s="101">
        <v>25</v>
      </c>
      <c r="F38" s="101">
        <v>0</v>
      </c>
      <c r="G38" s="102" t="s">
        <v>213</v>
      </c>
      <c r="H38" s="103">
        <v>46</v>
      </c>
      <c r="I38" s="102" t="s">
        <v>55</v>
      </c>
      <c r="J38" s="103">
        <v>29</v>
      </c>
      <c r="K38" s="101">
        <v>25</v>
      </c>
      <c r="L38" s="104">
        <v>33</v>
      </c>
      <c r="M38" s="104">
        <v>30</v>
      </c>
      <c r="N38" s="105"/>
      <c r="O38" s="106"/>
      <c r="P38" s="106"/>
      <c r="Q38" s="106">
        <v>11</v>
      </c>
      <c r="R38" s="106">
        <v>23</v>
      </c>
      <c r="S38" s="104">
        <v>34</v>
      </c>
      <c r="U38" s="4" t="s">
        <v>57</v>
      </c>
      <c r="V38" s="32" t="s">
        <v>733</v>
      </c>
      <c r="W38" s="48" t="s">
        <v>734</v>
      </c>
      <c r="X38" s="9">
        <v>1</v>
      </c>
      <c r="Y38" s="6">
        <v>1</v>
      </c>
      <c r="Z38" s="6">
        <v>1</v>
      </c>
      <c r="AA38" s="7">
        <v>3</v>
      </c>
      <c r="AB38" s="7">
        <v>2</v>
      </c>
      <c r="AC38" s="7">
        <v>1</v>
      </c>
      <c r="AD38" s="39"/>
      <c r="AE38" s="10"/>
      <c r="AF38" s="10"/>
      <c r="AG38" s="10"/>
      <c r="AH38" s="10"/>
      <c r="AI38" s="9"/>
      <c r="AJ38" s="9"/>
      <c r="AK38" s="9"/>
      <c r="AL38" s="6">
        <v>0</v>
      </c>
      <c r="AM38" s="6">
        <v>0</v>
      </c>
      <c r="AN38" s="6">
        <v>0</v>
      </c>
      <c r="AO38" s="6">
        <v>0</v>
      </c>
      <c r="AP38" s="7">
        <v>0</v>
      </c>
      <c r="AQ38" s="7">
        <v>0</v>
      </c>
      <c r="AR38" s="6"/>
      <c r="AS38" s="7">
        <v>0</v>
      </c>
      <c r="AT38" s="7">
        <v>0</v>
      </c>
      <c r="AU38" s="7" t="s">
        <v>34</v>
      </c>
      <c r="AV38" s="7">
        <v>0</v>
      </c>
      <c r="AW38" s="7">
        <v>0</v>
      </c>
      <c r="AX38" s="7">
        <v>0</v>
      </c>
      <c r="AY38" s="7">
        <v>0</v>
      </c>
      <c r="AZ38" s="7" t="s">
        <v>34</v>
      </c>
    </row>
    <row r="39" spans="1:52" x14ac:dyDescent="0.25">
      <c r="A39" s="4" t="s">
        <v>215</v>
      </c>
      <c r="B39" s="98"/>
      <c r="C39" s="99" t="s">
        <v>176</v>
      </c>
      <c r="D39" s="100" t="s">
        <v>777</v>
      </c>
      <c r="E39" s="101">
        <v>7</v>
      </c>
      <c r="F39" s="101">
        <v>0</v>
      </c>
      <c r="G39" s="102" t="s">
        <v>215</v>
      </c>
      <c r="H39" s="103">
        <v>5</v>
      </c>
      <c r="I39" s="102" t="s">
        <v>55</v>
      </c>
      <c r="J39" s="103">
        <v>33</v>
      </c>
      <c r="K39" s="101">
        <v>7</v>
      </c>
      <c r="L39" s="104">
        <v>6</v>
      </c>
      <c r="M39" s="104">
        <v>4</v>
      </c>
      <c r="N39" s="105"/>
      <c r="O39" s="106"/>
      <c r="P39" s="106"/>
      <c r="Q39" s="106">
        <v>6</v>
      </c>
      <c r="R39" s="106">
        <v>1</v>
      </c>
      <c r="S39" s="104">
        <v>7</v>
      </c>
      <c r="U39" s="4" t="s">
        <v>179</v>
      </c>
      <c r="V39" s="32" t="s">
        <v>733</v>
      </c>
      <c r="W39" s="48" t="s">
        <v>734</v>
      </c>
      <c r="X39" s="9">
        <v>1</v>
      </c>
      <c r="Y39" s="6">
        <v>1</v>
      </c>
      <c r="Z39" s="6">
        <v>1</v>
      </c>
      <c r="AA39" s="7">
        <v>2</v>
      </c>
      <c r="AB39" s="7">
        <v>2</v>
      </c>
      <c r="AC39" s="7">
        <v>1</v>
      </c>
      <c r="AD39" s="39"/>
      <c r="AE39" s="11"/>
      <c r="AF39" s="11"/>
      <c r="AG39" s="11"/>
      <c r="AH39" s="11"/>
      <c r="AI39" s="9"/>
      <c r="AJ39" s="9"/>
      <c r="AK39" s="9"/>
      <c r="AL39" s="6">
        <v>0</v>
      </c>
      <c r="AM39" s="6">
        <v>0</v>
      </c>
      <c r="AN39" s="6">
        <v>0</v>
      </c>
      <c r="AO39" s="6">
        <v>0</v>
      </c>
      <c r="AP39" s="7">
        <v>0</v>
      </c>
      <c r="AQ39" s="7">
        <v>0</v>
      </c>
      <c r="AR39" s="6"/>
      <c r="AS39" s="7">
        <v>0</v>
      </c>
      <c r="AT39" s="7">
        <v>0</v>
      </c>
      <c r="AU39" s="7" t="s">
        <v>34</v>
      </c>
      <c r="AV39" s="7">
        <v>0</v>
      </c>
      <c r="AW39" s="7">
        <v>0</v>
      </c>
      <c r="AX39" s="7">
        <v>0</v>
      </c>
      <c r="AY39" s="7">
        <v>0</v>
      </c>
      <c r="AZ39" s="7" t="s">
        <v>34</v>
      </c>
    </row>
    <row r="40" spans="1:52" x14ac:dyDescent="0.25">
      <c r="A40" s="4" t="s">
        <v>216</v>
      </c>
      <c r="B40" s="98"/>
      <c r="C40" s="99" t="s">
        <v>176</v>
      </c>
      <c r="D40" s="100" t="s">
        <v>778</v>
      </c>
      <c r="E40" s="101">
        <v>9</v>
      </c>
      <c r="F40" s="101">
        <v>0</v>
      </c>
      <c r="G40" s="102" t="s">
        <v>215</v>
      </c>
      <c r="H40" s="103">
        <v>14</v>
      </c>
      <c r="I40" s="102" t="s">
        <v>216</v>
      </c>
      <c r="J40" s="103">
        <v>5</v>
      </c>
      <c r="K40" s="101">
        <v>9</v>
      </c>
      <c r="L40" s="104">
        <v>9</v>
      </c>
      <c r="M40" s="104">
        <v>6</v>
      </c>
      <c r="N40" s="105"/>
      <c r="O40" s="106"/>
      <c r="P40" s="106"/>
      <c r="Q40" s="106">
        <v>10</v>
      </c>
      <c r="R40" s="106">
        <v>1</v>
      </c>
      <c r="S40" s="104">
        <v>11</v>
      </c>
      <c r="U40" s="4" t="s">
        <v>183</v>
      </c>
      <c r="V40" s="32" t="s">
        <v>733</v>
      </c>
      <c r="W40" s="48" t="s">
        <v>734</v>
      </c>
      <c r="X40" s="9">
        <v>1</v>
      </c>
      <c r="Y40" s="6">
        <v>1</v>
      </c>
      <c r="Z40" s="6">
        <v>1</v>
      </c>
      <c r="AA40" s="7">
        <v>2</v>
      </c>
      <c r="AB40" s="7">
        <v>2</v>
      </c>
      <c r="AC40" s="7">
        <v>1</v>
      </c>
      <c r="AD40" s="39"/>
      <c r="AE40" s="11"/>
      <c r="AF40" s="11"/>
      <c r="AG40" s="11"/>
      <c r="AH40" s="11"/>
      <c r="AI40" s="9"/>
      <c r="AJ40" s="9"/>
      <c r="AK40" s="9"/>
      <c r="AL40" s="6">
        <v>0</v>
      </c>
      <c r="AM40" s="6">
        <v>0</v>
      </c>
      <c r="AN40" s="6">
        <v>0</v>
      </c>
      <c r="AO40" s="6">
        <v>0</v>
      </c>
      <c r="AP40" s="7">
        <v>0</v>
      </c>
      <c r="AQ40" s="7">
        <v>0</v>
      </c>
      <c r="AR40" s="6"/>
      <c r="AS40" s="7">
        <v>0</v>
      </c>
      <c r="AT40" s="7">
        <v>0</v>
      </c>
      <c r="AU40" s="7" t="s">
        <v>34</v>
      </c>
      <c r="AV40" s="7">
        <v>0</v>
      </c>
      <c r="AW40" s="7">
        <v>0</v>
      </c>
      <c r="AX40" s="7">
        <v>0</v>
      </c>
      <c r="AY40" s="7">
        <v>0</v>
      </c>
      <c r="AZ40" s="7" t="s">
        <v>34</v>
      </c>
    </row>
    <row r="41" spans="1:52" x14ac:dyDescent="0.25">
      <c r="A41" s="4" t="s">
        <v>352</v>
      </c>
      <c r="B41" s="98"/>
      <c r="C41" s="99" t="s">
        <v>535</v>
      </c>
      <c r="D41" s="100" t="s">
        <v>779</v>
      </c>
      <c r="E41" s="101">
        <v>21</v>
      </c>
      <c r="F41" s="101">
        <v>0</v>
      </c>
      <c r="G41" s="102" t="s">
        <v>215</v>
      </c>
      <c r="H41" s="103">
        <v>33</v>
      </c>
      <c r="I41" s="102" t="s">
        <v>216</v>
      </c>
      <c r="J41" s="103">
        <v>11</v>
      </c>
      <c r="K41" s="101">
        <v>21</v>
      </c>
      <c r="L41" s="104">
        <v>19</v>
      </c>
      <c r="M41" s="104">
        <v>6</v>
      </c>
      <c r="N41" s="105"/>
      <c r="O41" s="106"/>
      <c r="P41" s="106"/>
      <c r="Q41" s="106">
        <v>50</v>
      </c>
      <c r="R41" s="106">
        <v>20</v>
      </c>
      <c r="S41" s="104">
        <v>70</v>
      </c>
      <c r="U41" s="4" t="s">
        <v>59</v>
      </c>
      <c r="V41" s="32" t="s">
        <v>733</v>
      </c>
      <c r="W41" s="48" t="s">
        <v>734</v>
      </c>
      <c r="X41" s="9">
        <v>1</v>
      </c>
      <c r="Y41" s="6">
        <v>1</v>
      </c>
      <c r="Z41" s="6">
        <v>1</v>
      </c>
      <c r="AA41" s="7">
        <v>3</v>
      </c>
      <c r="AB41" s="7">
        <v>2</v>
      </c>
      <c r="AC41" s="7">
        <v>1</v>
      </c>
      <c r="AD41" s="39"/>
      <c r="AE41" s="10"/>
      <c r="AF41" s="10"/>
      <c r="AG41" s="10"/>
      <c r="AH41" s="10"/>
      <c r="AI41" s="9"/>
      <c r="AJ41" s="9"/>
      <c r="AK41" s="9"/>
      <c r="AL41" s="6">
        <v>0</v>
      </c>
      <c r="AM41" s="6">
        <v>0</v>
      </c>
      <c r="AN41" s="6">
        <v>0</v>
      </c>
      <c r="AO41" s="6">
        <v>0</v>
      </c>
      <c r="AP41" s="7">
        <v>0</v>
      </c>
      <c r="AQ41" s="7">
        <v>0</v>
      </c>
      <c r="AR41" s="6"/>
      <c r="AS41" s="7">
        <v>0</v>
      </c>
      <c r="AT41" s="7">
        <v>0</v>
      </c>
      <c r="AU41" s="7" t="s">
        <v>34</v>
      </c>
      <c r="AV41" s="7">
        <v>0</v>
      </c>
      <c r="AW41" s="7">
        <v>0</v>
      </c>
      <c r="AX41" s="7">
        <v>0</v>
      </c>
      <c r="AY41" s="7">
        <v>0</v>
      </c>
      <c r="AZ41" s="7" t="s">
        <v>34</v>
      </c>
    </row>
    <row r="42" spans="1:52" x14ac:dyDescent="0.25">
      <c r="A42" s="4" t="s">
        <v>57</v>
      </c>
      <c r="B42" s="98"/>
      <c r="C42" s="99" t="s">
        <v>739</v>
      </c>
      <c r="D42" s="100" t="s">
        <v>780</v>
      </c>
      <c r="E42" s="101">
        <v>26</v>
      </c>
      <c r="F42" s="101">
        <v>0</v>
      </c>
      <c r="G42" s="102" t="s">
        <v>57</v>
      </c>
      <c r="H42" s="103">
        <v>33</v>
      </c>
      <c r="I42" s="102" t="s">
        <v>57</v>
      </c>
      <c r="J42" s="103">
        <v>30</v>
      </c>
      <c r="K42" s="101">
        <v>26</v>
      </c>
      <c r="L42" s="104">
        <v>34</v>
      </c>
      <c r="M42" s="104">
        <v>31</v>
      </c>
      <c r="N42" s="105"/>
      <c r="O42" s="106"/>
      <c r="P42" s="106"/>
      <c r="Q42" s="106">
        <v>10</v>
      </c>
      <c r="R42" s="106">
        <v>24</v>
      </c>
      <c r="S42" s="104">
        <v>34</v>
      </c>
      <c r="U42" s="4" t="s">
        <v>185</v>
      </c>
      <c r="V42" s="32" t="s">
        <v>733</v>
      </c>
      <c r="W42" s="48" t="s">
        <v>734</v>
      </c>
      <c r="X42" s="9">
        <v>1</v>
      </c>
      <c r="Y42" s="6">
        <v>1</v>
      </c>
      <c r="Z42" s="6">
        <v>1</v>
      </c>
      <c r="AA42" s="7">
        <v>2</v>
      </c>
      <c r="AB42" s="7">
        <v>2</v>
      </c>
      <c r="AC42" s="7">
        <v>1</v>
      </c>
      <c r="AD42" s="39"/>
      <c r="AE42" s="11"/>
      <c r="AF42" s="11"/>
      <c r="AG42" s="11"/>
      <c r="AH42" s="11"/>
      <c r="AI42" s="9"/>
      <c r="AJ42" s="9"/>
      <c r="AK42" s="9"/>
      <c r="AL42" s="6">
        <v>0</v>
      </c>
      <c r="AM42" s="6">
        <v>0</v>
      </c>
      <c r="AN42" s="6">
        <v>0</v>
      </c>
      <c r="AO42" s="6">
        <v>0</v>
      </c>
      <c r="AP42" s="7">
        <v>0</v>
      </c>
      <c r="AQ42" s="7">
        <v>0</v>
      </c>
      <c r="AR42" s="6"/>
      <c r="AS42" s="7">
        <v>0</v>
      </c>
      <c r="AT42" s="7">
        <v>0</v>
      </c>
      <c r="AU42" s="7" t="s">
        <v>34</v>
      </c>
      <c r="AV42" s="7">
        <v>0</v>
      </c>
      <c r="AW42" s="7">
        <v>0</v>
      </c>
      <c r="AX42" s="7">
        <v>0</v>
      </c>
      <c r="AY42" s="7">
        <v>0</v>
      </c>
      <c r="AZ42" s="7" t="s">
        <v>34</v>
      </c>
    </row>
    <row r="43" spans="1:52" x14ac:dyDescent="0.25">
      <c r="A43" s="4" t="s">
        <v>179</v>
      </c>
      <c r="B43" s="98"/>
      <c r="C43" s="99" t="s">
        <v>176</v>
      </c>
      <c r="D43" s="100" t="s">
        <v>781</v>
      </c>
      <c r="E43" s="101">
        <v>36</v>
      </c>
      <c r="F43" s="101">
        <v>0</v>
      </c>
      <c r="G43" s="102" t="s">
        <v>57</v>
      </c>
      <c r="H43" s="103">
        <v>37</v>
      </c>
      <c r="I43" s="102" t="s">
        <v>179</v>
      </c>
      <c r="J43" s="103">
        <v>33</v>
      </c>
      <c r="K43" s="101">
        <v>36</v>
      </c>
      <c r="L43" s="104">
        <v>4</v>
      </c>
      <c r="M43" s="104">
        <v>34</v>
      </c>
      <c r="N43" s="105"/>
      <c r="O43" s="106"/>
      <c r="P43" s="106"/>
      <c r="Q43" s="106">
        <v>16</v>
      </c>
      <c r="R43" s="106">
        <v>17</v>
      </c>
      <c r="S43" s="104">
        <v>33</v>
      </c>
      <c r="U43" s="4" t="s">
        <v>191</v>
      </c>
      <c r="V43" s="32" t="s">
        <v>733</v>
      </c>
      <c r="W43" s="48" t="s">
        <v>734</v>
      </c>
      <c r="X43" s="9">
        <v>1</v>
      </c>
      <c r="Y43" s="6">
        <v>1</v>
      </c>
      <c r="Z43" s="6">
        <v>1</v>
      </c>
      <c r="AA43" s="7">
        <v>2</v>
      </c>
      <c r="AB43" s="7">
        <v>2</v>
      </c>
      <c r="AC43" s="7">
        <v>1</v>
      </c>
      <c r="AD43" s="39"/>
      <c r="AE43" s="10"/>
      <c r="AF43" s="10"/>
      <c r="AG43" s="10"/>
      <c r="AH43" s="10"/>
      <c r="AI43" s="9"/>
      <c r="AJ43" s="9"/>
      <c r="AK43" s="9"/>
      <c r="AL43" s="6">
        <v>0</v>
      </c>
      <c r="AM43" s="6">
        <v>0</v>
      </c>
      <c r="AN43" s="6">
        <v>0</v>
      </c>
      <c r="AO43" s="6">
        <v>0</v>
      </c>
      <c r="AP43" s="7">
        <v>0</v>
      </c>
      <c r="AQ43" s="7">
        <v>0</v>
      </c>
      <c r="AR43" s="6"/>
      <c r="AS43" s="7">
        <v>0</v>
      </c>
      <c r="AT43" s="7">
        <v>0</v>
      </c>
      <c r="AU43" s="7" t="s">
        <v>34</v>
      </c>
      <c r="AV43" s="7">
        <v>0</v>
      </c>
      <c r="AW43" s="7">
        <v>0</v>
      </c>
      <c r="AX43" s="7">
        <v>0</v>
      </c>
      <c r="AY43" s="7">
        <v>0</v>
      </c>
      <c r="AZ43" s="7" t="s">
        <v>34</v>
      </c>
    </row>
    <row r="44" spans="1:52" x14ac:dyDescent="0.25">
      <c r="A44" s="4" t="s">
        <v>183</v>
      </c>
      <c r="B44" s="98"/>
      <c r="C44" s="99" t="s">
        <v>176</v>
      </c>
      <c r="D44" s="100" t="s">
        <v>782</v>
      </c>
      <c r="E44" s="101">
        <v>36</v>
      </c>
      <c r="F44" s="101">
        <v>0</v>
      </c>
      <c r="G44" s="102" t="s">
        <v>57</v>
      </c>
      <c r="H44" s="103">
        <v>41</v>
      </c>
      <c r="I44" s="102" t="s">
        <v>183</v>
      </c>
      <c r="J44" s="103">
        <v>33</v>
      </c>
      <c r="K44" s="101">
        <v>36</v>
      </c>
      <c r="L44" s="104">
        <v>4</v>
      </c>
      <c r="M44" s="104">
        <v>34</v>
      </c>
      <c r="N44" s="105"/>
      <c r="O44" s="106"/>
      <c r="P44" s="106"/>
      <c r="Q44" s="106">
        <v>4</v>
      </c>
      <c r="R44" s="106">
        <v>33</v>
      </c>
      <c r="S44" s="104">
        <v>37</v>
      </c>
      <c r="U44" s="4" t="s">
        <v>60</v>
      </c>
      <c r="V44" s="32" t="s">
        <v>733</v>
      </c>
      <c r="W44" s="48" t="s">
        <v>734</v>
      </c>
      <c r="X44" s="9">
        <v>1</v>
      </c>
      <c r="Y44" s="6">
        <v>1</v>
      </c>
      <c r="Z44" s="6">
        <v>1</v>
      </c>
      <c r="AA44" s="7">
        <v>3</v>
      </c>
      <c r="AB44" s="7">
        <v>2</v>
      </c>
      <c r="AC44" s="7">
        <v>1</v>
      </c>
      <c r="AD44" s="39"/>
      <c r="AE44" s="16"/>
      <c r="AF44" s="16"/>
      <c r="AG44" s="16"/>
      <c r="AH44" s="16"/>
      <c r="AI44" s="9"/>
      <c r="AJ44" s="9"/>
      <c r="AK44" s="9"/>
      <c r="AL44" s="6">
        <v>0</v>
      </c>
      <c r="AM44" s="6">
        <v>0</v>
      </c>
      <c r="AN44" s="6">
        <v>0</v>
      </c>
      <c r="AO44" s="6">
        <v>0</v>
      </c>
      <c r="AP44" s="7">
        <v>0</v>
      </c>
      <c r="AQ44" s="7">
        <v>0</v>
      </c>
      <c r="AR44" s="6"/>
      <c r="AS44" s="7">
        <v>0</v>
      </c>
      <c r="AT44" s="7">
        <v>0</v>
      </c>
      <c r="AU44" s="7" t="s">
        <v>34</v>
      </c>
      <c r="AV44" s="7">
        <v>0</v>
      </c>
      <c r="AW44" s="7">
        <v>0</v>
      </c>
      <c r="AX44" s="7">
        <v>0</v>
      </c>
      <c r="AY44" s="7">
        <v>0</v>
      </c>
      <c r="AZ44" s="7" t="s">
        <v>34</v>
      </c>
    </row>
    <row r="45" spans="1:52" x14ac:dyDescent="0.25">
      <c r="A45" s="4" t="s">
        <v>59</v>
      </c>
      <c r="B45" s="98"/>
      <c r="C45" s="99" t="s">
        <v>739</v>
      </c>
      <c r="D45" s="100" t="s">
        <v>783</v>
      </c>
      <c r="E45" s="101">
        <v>26</v>
      </c>
      <c r="F45" s="101">
        <v>0</v>
      </c>
      <c r="G45" s="102" t="s">
        <v>59</v>
      </c>
      <c r="H45" s="103">
        <v>33</v>
      </c>
      <c r="I45" s="102" t="s">
        <v>59</v>
      </c>
      <c r="J45" s="103">
        <v>30</v>
      </c>
      <c r="K45" s="101">
        <v>26</v>
      </c>
      <c r="L45" s="104">
        <v>34</v>
      </c>
      <c r="M45" s="104">
        <v>31</v>
      </c>
      <c r="N45" s="105"/>
      <c r="O45" s="106"/>
      <c r="P45" s="106"/>
      <c r="Q45" s="106">
        <v>10</v>
      </c>
      <c r="R45" s="106">
        <v>24</v>
      </c>
      <c r="S45" s="104">
        <v>34</v>
      </c>
      <c r="U45" s="4" t="s">
        <v>193</v>
      </c>
      <c r="V45" s="32" t="s">
        <v>733</v>
      </c>
      <c r="W45" s="48" t="s">
        <v>734</v>
      </c>
      <c r="X45" s="9">
        <v>1</v>
      </c>
      <c r="Y45" s="6">
        <v>1</v>
      </c>
      <c r="Z45" s="6">
        <v>1</v>
      </c>
      <c r="AA45" s="7">
        <v>2</v>
      </c>
      <c r="AB45" s="7">
        <v>2</v>
      </c>
      <c r="AC45" s="7">
        <v>1</v>
      </c>
      <c r="AD45" s="39"/>
      <c r="AE45" s="16"/>
      <c r="AF45" s="16"/>
      <c r="AG45" s="16"/>
      <c r="AH45" s="16"/>
      <c r="AI45" s="9"/>
      <c r="AJ45" s="9"/>
      <c r="AK45" s="9"/>
      <c r="AL45" s="6">
        <v>0</v>
      </c>
      <c r="AM45" s="6">
        <v>0</v>
      </c>
      <c r="AN45" s="6">
        <v>0</v>
      </c>
      <c r="AO45" s="6">
        <v>0</v>
      </c>
      <c r="AP45" s="7">
        <v>0</v>
      </c>
      <c r="AQ45" s="7">
        <v>0</v>
      </c>
      <c r="AR45" s="6"/>
      <c r="AS45" s="7">
        <v>0</v>
      </c>
      <c r="AT45" s="7">
        <v>0</v>
      </c>
      <c r="AU45" s="7" t="s">
        <v>34</v>
      </c>
      <c r="AV45" s="7">
        <v>0</v>
      </c>
      <c r="AW45" s="7">
        <v>0</v>
      </c>
      <c r="AX45" s="7">
        <v>0</v>
      </c>
      <c r="AY45" s="7">
        <v>0</v>
      </c>
      <c r="AZ45" s="7" t="s">
        <v>34</v>
      </c>
    </row>
    <row r="46" spans="1:52" x14ac:dyDescent="0.25">
      <c r="A46" s="4" t="s">
        <v>185</v>
      </c>
      <c r="B46" s="98"/>
      <c r="C46" s="99" t="s">
        <v>176</v>
      </c>
      <c r="D46" s="100" t="s">
        <v>784</v>
      </c>
      <c r="E46" s="101">
        <v>36</v>
      </c>
      <c r="F46" s="101">
        <v>0</v>
      </c>
      <c r="G46" s="102" t="s">
        <v>59</v>
      </c>
      <c r="H46" s="103">
        <v>37</v>
      </c>
      <c r="I46" s="102" t="s">
        <v>185</v>
      </c>
      <c r="J46" s="103">
        <v>33</v>
      </c>
      <c r="K46" s="101">
        <v>36</v>
      </c>
      <c r="L46" s="104">
        <v>4</v>
      </c>
      <c r="M46" s="104">
        <v>34</v>
      </c>
      <c r="N46" s="105"/>
      <c r="O46" s="106"/>
      <c r="P46" s="106"/>
      <c r="Q46" s="106">
        <v>25</v>
      </c>
      <c r="R46" s="106">
        <v>16</v>
      </c>
      <c r="S46" s="104">
        <v>41</v>
      </c>
      <c r="U46" s="4" t="s">
        <v>194</v>
      </c>
      <c r="V46" s="32" t="s">
        <v>733</v>
      </c>
      <c r="W46" s="48" t="s">
        <v>734</v>
      </c>
      <c r="X46" s="9">
        <v>1</v>
      </c>
      <c r="Y46" s="6">
        <v>1</v>
      </c>
      <c r="Z46" s="6">
        <v>1</v>
      </c>
      <c r="AA46" s="7">
        <v>2</v>
      </c>
      <c r="AB46" s="7">
        <v>2</v>
      </c>
      <c r="AC46" s="7">
        <v>1</v>
      </c>
      <c r="AD46" s="39"/>
      <c r="AE46" s="16"/>
      <c r="AF46" s="16"/>
      <c r="AG46" s="16"/>
      <c r="AH46" s="16"/>
      <c r="AI46" s="9"/>
      <c r="AJ46" s="9"/>
      <c r="AK46" s="9"/>
      <c r="AL46" s="6">
        <v>0</v>
      </c>
      <c r="AM46" s="6">
        <v>0</v>
      </c>
      <c r="AN46" s="6">
        <v>0</v>
      </c>
      <c r="AO46" s="6">
        <v>0</v>
      </c>
      <c r="AP46" s="7">
        <v>0</v>
      </c>
      <c r="AQ46" s="7">
        <v>0</v>
      </c>
      <c r="AR46" s="6"/>
      <c r="AS46" s="7">
        <v>0</v>
      </c>
      <c r="AT46" s="7">
        <v>0</v>
      </c>
      <c r="AU46" s="7" t="s">
        <v>34</v>
      </c>
      <c r="AV46" s="7">
        <v>0</v>
      </c>
      <c r="AW46" s="7">
        <v>0</v>
      </c>
      <c r="AX46" s="7">
        <v>0</v>
      </c>
      <c r="AY46" s="7">
        <v>0</v>
      </c>
      <c r="AZ46" s="7" t="s">
        <v>34</v>
      </c>
    </row>
    <row r="47" spans="1:52" x14ac:dyDescent="0.25">
      <c r="A47" s="4" t="s">
        <v>191</v>
      </c>
      <c r="B47" s="98"/>
      <c r="C47" s="99" t="s">
        <v>176</v>
      </c>
      <c r="D47" s="100" t="s">
        <v>785</v>
      </c>
      <c r="E47" s="101">
        <v>34</v>
      </c>
      <c r="F47" s="101">
        <v>0</v>
      </c>
      <c r="G47" s="102" t="s">
        <v>59</v>
      </c>
      <c r="H47" s="103">
        <v>41</v>
      </c>
      <c r="I47" s="102" t="s">
        <v>191</v>
      </c>
      <c r="J47" s="103">
        <v>31</v>
      </c>
      <c r="K47" s="101">
        <v>34</v>
      </c>
      <c r="L47" s="104">
        <v>4</v>
      </c>
      <c r="M47" s="104">
        <v>32</v>
      </c>
      <c r="N47" s="105"/>
      <c r="O47" s="106"/>
      <c r="P47" s="106"/>
      <c r="Q47" s="106">
        <v>2</v>
      </c>
      <c r="R47" s="106">
        <v>31</v>
      </c>
      <c r="S47" s="104">
        <v>33</v>
      </c>
      <c r="U47" s="4" t="s">
        <v>348</v>
      </c>
      <c r="V47" s="32" t="s">
        <v>733</v>
      </c>
      <c r="W47" s="48" t="s">
        <v>734</v>
      </c>
      <c r="X47" s="9">
        <v>2</v>
      </c>
      <c r="Y47" s="6">
        <v>2</v>
      </c>
      <c r="Z47" s="6">
        <v>2</v>
      </c>
      <c r="AA47" s="7">
        <v>3</v>
      </c>
      <c r="AB47" s="7">
        <v>2</v>
      </c>
      <c r="AC47" s="7">
        <v>2</v>
      </c>
      <c r="AD47" s="39"/>
      <c r="AE47" s="16"/>
      <c r="AF47" s="16"/>
      <c r="AG47" s="16"/>
      <c r="AH47" s="16"/>
      <c r="AI47" s="9"/>
      <c r="AJ47" s="9"/>
      <c r="AK47" s="9"/>
      <c r="AL47" s="6">
        <v>0</v>
      </c>
      <c r="AM47" s="6">
        <v>0</v>
      </c>
      <c r="AN47" s="6">
        <v>0</v>
      </c>
      <c r="AO47" s="6">
        <v>0</v>
      </c>
      <c r="AP47" s="7">
        <v>0</v>
      </c>
      <c r="AQ47" s="7">
        <v>0</v>
      </c>
      <c r="AR47" s="6"/>
      <c r="AS47" s="7">
        <v>0</v>
      </c>
      <c r="AT47" s="7">
        <v>0</v>
      </c>
      <c r="AU47" s="7" t="s">
        <v>34</v>
      </c>
      <c r="AV47" s="7">
        <v>0</v>
      </c>
      <c r="AW47" s="7">
        <v>0</v>
      </c>
      <c r="AX47" s="7">
        <v>0</v>
      </c>
      <c r="AY47" s="7">
        <v>0</v>
      </c>
      <c r="AZ47" s="7" t="s">
        <v>34</v>
      </c>
    </row>
    <row r="48" spans="1:52" x14ac:dyDescent="0.25">
      <c r="A48" s="4" t="s">
        <v>60</v>
      </c>
      <c r="B48" s="98"/>
      <c r="C48" s="99" t="s">
        <v>739</v>
      </c>
      <c r="D48" s="100" t="s">
        <v>786</v>
      </c>
      <c r="E48" s="101">
        <v>26</v>
      </c>
      <c r="F48" s="101">
        <v>0</v>
      </c>
      <c r="G48" s="102" t="s">
        <v>60</v>
      </c>
      <c r="H48" s="103">
        <v>32</v>
      </c>
      <c r="I48" s="102" t="s">
        <v>60</v>
      </c>
      <c r="J48" s="103">
        <v>29</v>
      </c>
      <c r="K48" s="101">
        <v>26</v>
      </c>
      <c r="L48" s="104">
        <v>33</v>
      </c>
      <c r="M48" s="104">
        <v>30</v>
      </c>
      <c r="N48" s="105"/>
      <c r="O48" s="106"/>
      <c r="P48" s="106"/>
      <c r="Q48" s="106">
        <v>11</v>
      </c>
      <c r="R48" s="106">
        <v>23</v>
      </c>
      <c r="S48" s="104">
        <v>34</v>
      </c>
      <c r="U48" s="4" t="s">
        <v>62</v>
      </c>
      <c r="V48" s="32" t="s">
        <v>733</v>
      </c>
      <c r="W48" s="48" t="s">
        <v>734</v>
      </c>
      <c r="X48" s="9">
        <v>1</v>
      </c>
      <c r="Y48" s="6">
        <v>1</v>
      </c>
      <c r="Z48" s="6">
        <v>1</v>
      </c>
      <c r="AA48" s="7">
        <v>2</v>
      </c>
      <c r="AB48" s="7">
        <v>2</v>
      </c>
      <c r="AC48" s="7">
        <v>1</v>
      </c>
      <c r="AD48" s="39"/>
      <c r="AE48" s="10"/>
      <c r="AF48" s="10"/>
      <c r="AG48" s="10"/>
      <c r="AH48" s="10"/>
      <c r="AI48" s="9"/>
      <c r="AJ48" s="9"/>
      <c r="AK48" s="9"/>
      <c r="AL48" s="6">
        <v>0</v>
      </c>
      <c r="AM48" s="6">
        <v>0</v>
      </c>
      <c r="AN48" s="6">
        <v>0</v>
      </c>
      <c r="AO48" s="6">
        <v>0</v>
      </c>
      <c r="AP48" s="7">
        <v>0</v>
      </c>
      <c r="AQ48" s="7">
        <v>0</v>
      </c>
      <c r="AR48" s="6"/>
      <c r="AS48" s="7">
        <v>0</v>
      </c>
      <c r="AT48" s="7">
        <v>0</v>
      </c>
      <c r="AU48" s="7" t="s">
        <v>34</v>
      </c>
      <c r="AV48" s="7">
        <v>0</v>
      </c>
      <c r="AW48" s="7">
        <v>0</v>
      </c>
      <c r="AX48" s="7">
        <v>0</v>
      </c>
      <c r="AY48" s="7">
        <v>0</v>
      </c>
      <c r="AZ48" s="7" t="s">
        <v>34</v>
      </c>
    </row>
    <row r="49" spans="1:52" x14ac:dyDescent="0.25">
      <c r="A49" s="4" t="s">
        <v>193</v>
      </c>
      <c r="B49" s="98"/>
      <c r="C49" s="99" t="s">
        <v>176</v>
      </c>
      <c r="D49" s="100" t="s">
        <v>787</v>
      </c>
      <c r="E49" s="101">
        <v>35</v>
      </c>
      <c r="F49" s="101">
        <v>0</v>
      </c>
      <c r="G49" s="102" t="s">
        <v>60</v>
      </c>
      <c r="H49" s="103">
        <v>36</v>
      </c>
      <c r="I49" s="102" t="s">
        <v>193</v>
      </c>
      <c r="J49" s="103">
        <v>32</v>
      </c>
      <c r="K49" s="101">
        <v>35</v>
      </c>
      <c r="L49" s="104">
        <v>4</v>
      </c>
      <c r="M49" s="104">
        <v>33</v>
      </c>
      <c r="N49" s="105"/>
      <c r="O49" s="106"/>
      <c r="P49" s="106"/>
      <c r="Q49" s="106">
        <v>28</v>
      </c>
      <c r="R49" s="106">
        <v>4</v>
      </c>
      <c r="S49" s="104">
        <v>32</v>
      </c>
      <c r="U49" s="4" t="s">
        <v>195</v>
      </c>
      <c r="V49" s="32" t="s">
        <v>733</v>
      </c>
      <c r="W49" s="48" t="s">
        <v>734</v>
      </c>
      <c r="X49" s="9">
        <v>1</v>
      </c>
      <c r="Y49" s="6">
        <v>1</v>
      </c>
      <c r="Z49" s="6">
        <v>1</v>
      </c>
      <c r="AA49" s="7">
        <v>2</v>
      </c>
      <c r="AB49" s="7">
        <v>2</v>
      </c>
      <c r="AC49" s="7">
        <v>1</v>
      </c>
      <c r="AD49" s="39"/>
      <c r="AE49" s="11"/>
      <c r="AF49" s="11"/>
      <c r="AG49" s="11"/>
      <c r="AH49" s="11"/>
      <c r="AI49" s="9"/>
      <c r="AJ49" s="9"/>
      <c r="AK49" s="9"/>
      <c r="AL49" s="6">
        <v>0</v>
      </c>
      <c r="AM49" s="6">
        <v>0</v>
      </c>
      <c r="AN49" s="6">
        <v>0</v>
      </c>
      <c r="AO49" s="6">
        <v>0</v>
      </c>
      <c r="AP49" s="7">
        <v>0</v>
      </c>
      <c r="AQ49" s="7">
        <v>0</v>
      </c>
      <c r="AR49" s="6"/>
      <c r="AS49" s="7">
        <v>0</v>
      </c>
      <c r="AT49" s="7">
        <v>0</v>
      </c>
      <c r="AU49" s="7" t="s">
        <v>34</v>
      </c>
      <c r="AV49" s="7">
        <v>0</v>
      </c>
      <c r="AW49" s="7">
        <v>0</v>
      </c>
      <c r="AX49" s="7">
        <v>0</v>
      </c>
      <c r="AY49" s="7">
        <v>0</v>
      </c>
      <c r="AZ49" s="7" t="s">
        <v>34</v>
      </c>
    </row>
    <row r="50" spans="1:52" x14ac:dyDescent="0.25">
      <c r="A50" s="4" t="s">
        <v>194</v>
      </c>
      <c r="B50" s="98"/>
      <c r="C50" s="99" t="s">
        <v>176</v>
      </c>
      <c r="D50" s="100" t="s">
        <v>788</v>
      </c>
      <c r="E50" s="101">
        <v>36</v>
      </c>
      <c r="F50" s="101">
        <v>0</v>
      </c>
      <c r="G50" s="102" t="s">
        <v>60</v>
      </c>
      <c r="H50" s="103">
        <v>40</v>
      </c>
      <c r="I50" s="102" t="s">
        <v>194</v>
      </c>
      <c r="J50" s="103">
        <v>33</v>
      </c>
      <c r="K50" s="101">
        <v>36</v>
      </c>
      <c r="L50" s="104">
        <v>4</v>
      </c>
      <c r="M50" s="104">
        <v>34</v>
      </c>
      <c r="N50" s="105"/>
      <c r="O50" s="106"/>
      <c r="P50" s="106"/>
      <c r="Q50" s="106">
        <v>32</v>
      </c>
      <c r="R50" s="106">
        <v>1</v>
      </c>
      <c r="S50" s="104">
        <v>33</v>
      </c>
      <c r="U50" s="4" t="s">
        <v>196</v>
      </c>
      <c r="V50" s="32" t="s">
        <v>733</v>
      </c>
      <c r="W50" s="48" t="s">
        <v>734</v>
      </c>
      <c r="X50" s="9">
        <v>1</v>
      </c>
      <c r="Y50" s="6">
        <v>1</v>
      </c>
      <c r="Z50" s="6">
        <v>1</v>
      </c>
      <c r="AA50" s="7">
        <v>2</v>
      </c>
      <c r="AB50" s="7">
        <v>2</v>
      </c>
      <c r="AC50" s="7">
        <v>1</v>
      </c>
      <c r="AD50" s="39"/>
      <c r="AE50" s="11"/>
      <c r="AF50" s="11"/>
      <c r="AG50" s="11"/>
      <c r="AH50" s="11"/>
      <c r="AI50" s="9"/>
      <c r="AJ50" s="9"/>
      <c r="AK50" s="9"/>
      <c r="AL50" s="6">
        <v>0</v>
      </c>
      <c r="AM50" s="6">
        <v>0</v>
      </c>
      <c r="AN50" s="6">
        <v>0</v>
      </c>
      <c r="AO50" s="6">
        <v>0</v>
      </c>
      <c r="AP50" s="7">
        <v>0</v>
      </c>
      <c r="AQ50" s="7">
        <v>0</v>
      </c>
      <c r="AR50" s="6"/>
      <c r="AS50" s="7">
        <v>0</v>
      </c>
      <c r="AT50" s="7">
        <v>0</v>
      </c>
      <c r="AU50" s="7" t="s">
        <v>34</v>
      </c>
      <c r="AV50" s="7">
        <v>0</v>
      </c>
      <c r="AW50" s="7">
        <v>0</v>
      </c>
      <c r="AX50" s="7">
        <v>0</v>
      </c>
      <c r="AY50" s="7">
        <v>0</v>
      </c>
      <c r="AZ50" s="7" t="s">
        <v>34</v>
      </c>
    </row>
    <row r="51" spans="1:52" x14ac:dyDescent="0.25">
      <c r="A51" s="4" t="s">
        <v>348</v>
      </c>
      <c r="B51" s="98"/>
      <c r="C51" s="99" t="s">
        <v>535</v>
      </c>
      <c r="D51" s="100" t="s">
        <v>789</v>
      </c>
      <c r="E51" s="101">
        <v>9</v>
      </c>
      <c r="F51" s="101">
        <v>0</v>
      </c>
      <c r="G51" s="102" t="s">
        <v>348</v>
      </c>
      <c r="H51" s="103">
        <v>6</v>
      </c>
      <c r="I51" s="102" t="s">
        <v>194</v>
      </c>
      <c r="J51" s="103">
        <v>40</v>
      </c>
      <c r="K51" s="101">
        <v>9</v>
      </c>
      <c r="L51" s="104">
        <v>7</v>
      </c>
      <c r="M51" s="104">
        <v>7</v>
      </c>
      <c r="N51" s="105"/>
      <c r="O51" s="106"/>
      <c r="P51" s="106"/>
      <c r="Q51" s="106">
        <v>78</v>
      </c>
      <c r="R51" s="106">
        <v>14</v>
      </c>
      <c r="S51" s="104">
        <v>92</v>
      </c>
      <c r="U51" s="4" t="s">
        <v>65</v>
      </c>
      <c r="V51" s="32" t="s">
        <v>733</v>
      </c>
      <c r="W51" s="48" t="s">
        <v>734</v>
      </c>
      <c r="X51" s="9">
        <v>1</v>
      </c>
      <c r="Y51" s="6">
        <v>1</v>
      </c>
      <c r="Z51" s="6">
        <v>1</v>
      </c>
      <c r="AA51" s="7">
        <v>3</v>
      </c>
      <c r="AB51" s="7">
        <v>2</v>
      </c>
      <c r="AC51" s="7">
        <v>1</v>
      </c>
      <c r="AD51" s="39"/>
      <c r="AE51" s="10"/>
      <c r="AF51" s="10"/>
      <c r="AG51" s="10"/>
      <c r="AH51" s="10"/>
      <c r="AI51" s="9"/>
      <c r="AJ51" s="9"/>
      <c r="AK51" s="9"/>
      <c r="AL51" s="6">
        <v>0</v>
      </c>
      <c r="AM51" s="6">
        <v>0</v>
      </c>
      <c r="AN51" s="6">
        <v>0</v>
      </c>
      <c r="AO51" s="6">
        <v>0</v>
      </c>
      <c r="AP51" s="7">
        <v>0</v>
      </c>
      <c r="AQ51" s="7">
        <v>0</v>
      </c>
      <c r="AR51" s="6"/>
      <c r="AS51" s="7">
        <v>0</v>
      </c>
      <c r="AT51" s="7">
        <v>0</v>
      </c>
      <c r="AU51" s="7" t="s">
        <v>34</v>
      </c>
      <c r="AV51" s="7">
        <v>0</v>
      </c>
      <c r="AW51" s="7">
        <v>0</v>
      </c>
      <c r="AX51" s="7">
        <v>0</v>
      </c>
      <c r="AY51" s="7">
        <v>0</v>
      </c>
      <c r="AZ51" s="7" t="s">
        <v>34</v>
      </c>
    </row>
    <row r="52" spans="1:52" x14ac:dyDescent="0.25">
      <c r="A52" s="4" t="s">
        <v>62</v>
      </c>
      <c r="B52" s="98"/>
      <c r="C52" s="99" t="s">
        <v>739</v>
      </c>
      <c r="D52" s="100" t="s">
        <v>790</v>
      </c>
      <c r="E52" s="101">
        <v>15</v>
      </c>
      <c r="F52" s="101">
        <v>0</v>
      </c>
      <c r="G52" s="102" t="s">
        <v>348</v>
      </c>
      <c r="H52" s="103">
        <v>30</v>
      </c>
      <c r="I52" s="102" t="s">
        <v>62</v>
      </c>
      <c r="J52" s="103">
        <v>20</v>
      </c>
      <c r="K52" s="101">
        <v>15</v>
      </c>
      <c r="L52" s="104">
        <v>24</v>
      </c>
      <c r="M52" s="104">
        <v>21</v>
      </c>
      <c r="N52" s="105"/>
      <c r="O52" s="106"/>
      <c r="P52" s="106"/>
      <c r="Q52" s="106">
        <v>6</v>
      </c>
      <c r="R52" s="106">
        <v>16</v>
      </c>
      <c r="S52" s="104">
        <v>22</v>
      </c>
      <c r="U52" s="4" t="s">
        <v>217</v>
      </c>
      <c r="V52" s="32" t="s">
        <v>733</v>
      </c>
      <c r="W52" s="48" t="s">
        <v>734</v>
      </c>
      <c r="X52" s="9">
        <v>1</v>
      </c>
      <c r="Y52" s="6">
        <v>1</v>
      </c>
      <c r="Z52" s="6">
        <v>1</v>
      </c>
      <c r="AA52" s="7">
        <v>1</v>
      </c>
      <c r="AB52" s="7">
        <v>1</v>
      </c>
      <c r="AC52" s="7">
        <v>1</v>
      </c>
      <c r="AD52" s="39"/>
      <c r="AE52" s="11"/>
      <c r="AF52" s="11"/>
      <c r="AG52" s="11"/>
      <c r="AH52" s="11"/>
      <c r="AI52" s="9"/>
      <c r="AJ52" s="9"/>
      <c r="AK52" s="9"/>
      <c r="AL52" s="6">
        <v>0</v>
      </c>
      <c r="AM52" s="6">
        <v>0</v>
      </c>
      <c r="AN52" s="6">
        <v>0</v>
      </c>
      <c r="AO52" s="6">
        <v>0</v>
      </c>
      <c r="AP52" s="7">
        <v>0</v>
      </c>
      <c r="AQ52" s="7">
        <v>0</v>
      </c>
      <c r="AR52" s="6"/>
      <c r="AS52" s="7">
        <v>0</v>
      </c>
      <c r="AT52" s="7">
        <v>0</v>
      </c>
      <c r="AU52" s="7" t="s">
        <v>34</v>
      </c>
      <c r="AV52" s="7">
        <v>0</v>
      </c>
      <c r="AW52" s="7">
        <v>0</v>
      </c>
      <c r="AX52" s="7">
        <v>0</v>
      </c>
      <c r="AY52" s="7">
        <v>0</v>
      </c>
      <c r="AZ52" s="7" t="s">
        <v>34</v>
      </c>
    </row>
    <row r="53" spans="1:52" x14ac:dyDescent="0.25">
      <c r="A53" s="4" t="s">
        <v>195</v>
      </c>
      <c r="B53" s="98"/>
      <c r="C53" s="99" t="s">
        <v>176</v>
      </c>
      <c r="D53" s="100" t="s">
        <v>791</v>
      </c>
      <c r="E53" s="101">
        <v>32</v>
      </c>
      <c r="F53" s="101">
        <v>0</v>
      </c>
      <c r="G53" s="102" t="s">
        <v>348</v>
      </c>
      <c r="H53" s="103">
        <v>34</v>
      </c>
      <c r="I53" s="102" t="s">
        <v>195</v>
      </c>
      <c r="J53" s="103">
        <v>29</v>
      </c>
      <c r="K53" s="101">
        <v>32</v>
      </c>
      <c r="L53" s="104">
        <v>4</v>
      </c>
      <c r="M53" s="104">
        <v>30</v>
      </c>
      <c r="N53" s="105"/>
      <c r="O53" s="106"/>
      <c r="P53" s="106"/>
      <c r="Q53" s="106">
        <v>20</v>
      </c>
      <c r="R53" s="106">
        <v>10</v>
      </c>
      <c r="S53" s="104">
        <v>30</v>
      </c>
      <c r="U53" s="4" t="s">
        <v>218</v>
      </c>
      <c r="V53" s="32" t="s">
        <v>733</v>
      </c>
      <c r="W53" s="48" t="s">
        <v>734</v>
      </c>
      <c r="X53" s="9">
        <v>1</v>
      </c>
      <c r="Y53" s="6">
        <v>1</v>
      </c>
      <c r="Z53" s="6">
        <v>1</v>
      </c>
      <c r="AA53" s="7">
        <v>1</v>
      </c>
      <c r="AB53" s="7">
        <v>1</v>
      </c>
      <c r="AC53" s="7">
        <v>1</v>
      </c>
      <c r="AD53" s="39"/>
      <c r="AE53" s="10"/>
      <c r="AF53" s="10"/>
      <c r="AG53" s="10"/>
      <c r="AH53" s="10"/>
      <c r="AI53" s="9"/>
      <c r="AJ53" s="9"/>
      <c r="AK53" s="9"/>
      <c r="AL53" s="6">
        <v>0</v>
      </c>
      <c r="AM53" s="6">
        <v>0</v>
      </c>
      <c r="AN53" s="6">
        <v>0</v>
      </c>
      <c r="AO53" s="6">
        <v>0</v>
      </c>
      <c r="AP53" s="7">
        <v>0</v>
      </c>
      <c r="AQ53" s="7">
        <v>0</v>
      </c>
      <c r="AR53" s="6"/>
      <c r="AS53" s="7">
        <v>0</v>
      </c>
      <c r="AT53" s="7">
        <v>0</v>
      </c>
      <c r="AU53" s="7" t="s">
        <v>34</v>
      </c>
      <c r="AV53" s="7">
        <v>0</v>
      </c>
      <c r="AW53" s="7">
        <v>0</v>
      </c>
      <c r="AX53" s="7">
        <v>0</v>
      </c>
      <c r="AY53" s="7">
        <v>0</v>
      </c>
      <c r="AZ53" s="7" t="s">
        <v>34</v>
      </c>
    </row>
    <row r="54" spans="1:52" x14ac:dyDescent="0.25">
      <c r="A54" s="4" t="s">
        <v>196</v>
      </c>
      <c r="B54" s="98"/>
      <c r="C54" s="99" t="s">
        <v>176</v>
      </c>
      <c r="D54" s="100" t="s">
        <v>792</v>
      </c>
      <c r="E54" s="101">
        <v>24</v>
      </c>
      <c r="F54" s="101">
        <v>0</v>
      </c>
      <c r="G54" s="102" t="s">
        <v>348</v>
      </c>
      <c r="H54" s="103">
        <v>38</v>
      </c>
      <c r="I54" s="102" t="s">
        <v>196</v>
      </c>
      <c r="J54" s="103">
        <v>21</v>
      </c>
      <c r="K54" s="101">
        <v>24</v>
      </c>
      <c r="L54" s="104">
        <v>4</v>
      </c>
      <c r="M54" s="104">
        <v>22</v>
      </c>
      <c r="N54" s="105"/>
      <c r="O54" s="106"/>
      <c r="P54" s="106"/>
      <c r="Q54" s="106">
        <v>15</v>
      </c>
      <c r="R54" s="106">
        <v>20</v>
      </c>
      <c r="S54" s="104">
        <v>35</v>
      </c>
      <c r="U54" s="4" t="s">
        <v>67</v>
      </c>
      <c r="V54" s="32" t="s">
        <v>733</v>
      </c>
      <c r="W54" s="48" t="s">
        <v>734</v>
      </c>
      <c r="X54" s="9">
        <v>1</v>
      </c>
      <c r="Y54" s="6">
        <v>1</v>
      </c>
      <c r="Z54" s="6">
        <v>1</v>
      </c>
      <c r="AA54" s="7">
        <v>3</v>
      </c>
      <c r="AB54" s="7">
        <v>2</v>
      </c>
      <c r="AC54" s="7">
        <v>1</v>
      </c>
      <c r="AD54" s="39"/>
      <c r="AE54" s="16"/>
      <c r="AF54" s="16"/>
      <c r="AG54" s="16"/>
      <c r="AH54" s="16"/>
      <c r="AI54" s="9"/>
      <c r="AJ54" s="9"/>
      <c r="AK54" s="9"/>
      <c r="AL54" s="6">
        <v>0</v>
      </c>
      <c r="AM54" s="6">
        <v>0</v>
      </c>
      <c r="AN54" s="6">
        <v>0</v>
      </c>
      <c r="AO54" s="6">
        <v>0</v>
      </c>
      <c r="AP54" s="7">
        <v>0</v>
      </c>
      <c r="AQ54" s="7">
        <v>0</v>
      </c>
      <c r="AR54" s="6"/>
      <c r="AS54" s="7">
        <v>0</v>
      </c>
      <c r="AT54" s="7">
        <v>0</v>
      </c>
      <c r="AU54" s="7" t="s">
        <v>34</v>
      </c>
      <c r="AV54" s="7">
        <v>0</v>
      </c>
      <c r="AW54" s="7">
        <v>0</v>
      </c>
      <c r="AX54" s="7">
        <v>0</v>
      </c>
      <c r="AY54" s="7">
        <v>0</v>
      </c>
      <c r="AZ54" s="7" t="s">
        <v>34</v>
      </c>
    </row>
    <row r="55" spans="1:52" x14ac:dyDescent="0.25">
      <c r="A55" s="4" t="s">
        <v>65</v>
      </c>
      <c r="B55" s="98"/>
      <c r="C55" s="99" t="s">
        <v>739</v>
      </c>
      <c r="D55" s="100" t="s">
        <v>793</v>
      </c>
      <c r="E55" s="101">
        <v>16</v>
      </c>
      <c r="F55" s="101">
        <v>0</v>
      </c>
      <c r="G55" s="102" t="s">
        <v>65</v>
      </c>
      <c r="H55" s="103">
        <v>23</v>
      </c>
      <c r="I55" s="102" t="s">
        <v>65</v>
      </c>
      <c r="J55" s="103">
        <v>20</v>
      </c>
      <c r="K55" s="101">
        <v>16</v>
      </c>
      <c r="L55" s="104">
        <v>24</v>
      </c>
      <c r="M55" s="104">
        <v>21</v>
      </c>
      <c r="N55" s="105"/>
      <c r="O55" s="106"/>
      <c r="P55" s="106"/>
      <c r="Q55" s="106">
        <v>4</v>
      </c>
      <c r="R55" s="106">
        <v>16</v>
      </c>
      <c r="S55" s="104">
        <v>20</v>
      </c>
      <c r="U55" s="4" t="s">
        <v>219</v>
      </c>
      <c r="V55" s="32" t="s">
        <v>733</v>
      </c>
      <c r="W55" s="48" t="s">
        <v>734</v>
      </c>
      <c r="X55" s="9">
        <v>1</v>
      </c>
      <c r="Y55" s="6">
        <v>1</v>
      </c>
      <c r="Z55" s="6">
        <v>1</v>
      </c>
      <c r="AA55" s="7">
        <v>1</v>
      </c>
      <c r="AB55" s="7">
        <v>1</v>
      </c>
      <c r="AC55" s="7">
        <v>1</v>
      </c>
      <c r="AD55" s="39"/>
      <c r="AE55" s="16"/>
      <c r="AF55" s="16"/>
      <c r="AG55" s="16"/>
      <c r="AH55" s="16"/>
      <c r="AI55" s="9"/>
      <c r="AJ55" s="9"/>
      <c r="AK55" s="9"/>
      <c r="AL55" s="6">
        <v>0</v>
      </c>
      <c r="AM55" s="6">
        <v>0</v>
      </c>
      <c r="AN55" s="6">
        <v>0</v>
      </c>
      <c r="AO55" s="6">
        <v>0</v>
      </c>
      <c r="AP55" s="7">
        <v>0</v>
      </c>
      <c r="AQ55" s="7">
        <v>0</v>
      </c>
      <c r="AR55" s="6"/>
      <c r="AS55" s="7">
        <v>0</v>
      </c>
      <c r="AT55" s="7">
        <v>0</v>
      </c>
      <c r="AU55" s="7" t="s">
        <v>34</v>
      </c>
      <c r="AV55" s="7">
        <v>0</v>
      </c>
      <c r="AW55" s="7">
        <v>0</v>
      </c>
      <c r="AX55" s="7">
        <v>0</v>
      </c>
      <c r="AY55" s="7">
        <v>0</v>
      </c>
      <c r="AZ55" s="7" t="s">
        <v>34</v>
      </c>
    </row>
    <row r="56" spans="1:52" x14ac:dyDescent="0.25">
      <c r="A56" s="4" t="s">
        <v>217</v>
      </c>
      <c r="B56" s="98"/>
      <c r="C56" s="99" t="s">
        <v>176</v>
      </c>
      <c r="D56" s="100" t="s">
        <v>794</v>
      </c>
      <c r="E56" s="101">
        <v>3</v>
      </c>
      <c r="F56" s="101">
        <v>0</v>
      </c>
      <c r="G56" s="102" t="s">
        <v>65</v>
      </c>
      <c r="H56" s="103">
        <v>26</v>
      </c>
      <c r="I56" s="102" t="s">
        <v>65</v>
      </c>
      <c r="J56" s="103">
        <v>22</v>
      </c>
      <c r="K56" s="101">
        <v>3</v>
      </c>
      <c r="L56" s="104">
        <v>3</v>
      </c>
      <c r="M56" s="104">
        <v>2</v>
      </c>
      <c r="N56" s="105"/>
      <c r="O56" s="106"/>
      <c r="P56" s="106"/>
      <c r="Q56" s="106">
        <v>0</v>
      </c>
      <c r="R56" s="106">
        <v>2</v>
      </c>
      <c r="S56" s="104">
        <v>2</v>
      </c>
      <c r="U56" s="4" t="s">
        <v>220</v>
      </c>
      <c r="V56" s="32" t="s">
        <v>733</v>
      </c>
      <c r="W56" s="48" t="s">
        <v>734</v>
      </c>
      <c r="X56" s="9">
        <v>1</v>
      </c>
      <c r="Y56" s="6">
        <v>1</v>
      </c>
      <c r="Z56" s="6">
        <v>1</v>
      </c>
      <c r="AA56" s="7">
        <v>1</v>
      </c>
      <c r="AB56" s="7">
        <v>1</v>
      </c>
      <c r="AC56" s="7">
        <v>1</v>
      </c>
      <c r="AD56" s="39"/>
      <c r="AE56" s="16"/>
      <c r="AF56" s="16"/>
      <c r="AG56" s="16"/>
      <c r="AH56" s="16"/>
      <c r="AI56" s="9"/>
      <c r="AJ56" s="9"/>
      <c r="AK56" s="9"/>
      <c r="AL56" s="6">
        <v>0</v>
      </c>
      <c r="AM56" s="6">
        <v>0</v>
      </c>
      <c r="AN56" s="6">
        <v>0</v>
      </c>
      <c r="AO56" s="6">
        <v>0</v>
      </c>
      <c r="AP56" s="7">
        <v>0</v>
      </c>
      <c r="AQ56" s="7">
        <v>0</v>
      </c>
      <c r="AR56" s="6"/>
      <c r="AS56" s="7">
        <v>0</v>
      </c>
      <c r="AT56" s="7">
        <v>0</v>
      </c>
      <c r="AU56" s="7" t="s">
        <v>34</v>
      </c>
      <c r="AV56" s="7">
        <v>0</v>
      </c>
      <c r="AW56" s="7">
        <v>0</v>
      </c>
      <c r="AX56" s="7">
        <v>0</v>
      </c>
      <c r="AY56" s="7">
        <v>0</v>
      </c>
      <c r="AZ56" s="7" t="s">
        <v>34</v>
      </c>
    </row>
    <row r="57" spans="1:52" x14ac:dyDescent="0.25">
      <c r="A57" s="4" t="s">
        <v>218</v>
      </c>
      <c r="B57" s="98"/>
      <c r="C57" s="99"/>
      <c r="D57" s="100" t="s">
        <v>795</v>
      </c>
      <c r="E57" s="101">
        <v>3</v>
      </c>
      <c r="F57" s="101">
        <v>0</v>
      </c>
      <c r="G57" s="102" t="s">
        <v>65</v>
      </c>
      <c r="H57" s="103">
        <v>29</v>
      </c>
      <c r="I57" s="102" t="s">
        <v>65</v>
      </c>
      <c r="J57" s="103">
        <v>24</v>
      </c>
      <c r="K57" s="101">
        <v>3</v>
      </c>
      <c r="L57" s="104">
        <v>3</v>
      </c>
      <c r="M57" s="104">
        <v>2</v>
      </c>
      <c r="N57" s="105"/>
      <c r="O57" s="106"/>
      <c r="P57" s="106"/>
      <c r="Q57" s="106">
        <v>0</v>
      </c>
      <c r="R57" s="106">
        <v>2</v>
      </c>
      <c r="S57" s="104">
        <v>2</v>
      </c>
      <c r="U57" s="4" t="s">
        <v>353</v>
      </c>
      <c r="V57" s="32" t="s">
        <v>733</v>
      </c>
      <c r="W57" s="48" t="s">
        <v>734</v>
      </c>
      <c r="X57" s="9">
        <v>3</v>
      </c>
      <c r="Y57" s="6">
        <v>3</v>
      </c>
      <c r="Z57" s="6">
        <v>3</v>
      </c>
      <c r="AA57" s="7">
        <v>3</v>
      </c>
      <c r="AB57" s="7">
        <v>3</v>
      </c>
      <c r="AC57" s="7">
        <v>3</v>
      </c>
      <c r="AD57" s="39"/>
      <c r="AE57" s="16"/>
      <c r="AF57" s="16"/>
      <c r="AG57" s="16"/>
      <c r="AH57" s="16"/>
      <c r="AI57" s="9"/>
      <c r="AJ57" s="9"/>
      <c r="AK57" s="9"/>
      <c r="AL57" s="6">
        <v>0</v>
      </c>
      <c r="AM57" s="6">
        <v>0</v>
      </c>
      <c r="AN57" s="6">
        <v>0</v>
      </c>
      <c r="AO57" s="6">
        <v>0</v>
      </c>
      <c r="AP57" s="7">
        <v>0</v>
      </c>
      <c r="AQ57" s="7">
        <v>0</v>
      </c>
      <c r="AR57" s="6"/>
      <c r="AS57" s="7">
        <v>0</v>
      </c>
      <c r="AT57" s="7">
        <v>0</v>
      </c>
      <c r="AU57" s="7" t="s">
        <v>34</v>
      </c>
      <c r="AV57" s="7">
        <v>0</v>
      </c>
      <c r="AW57" s="7">
        <v>0</v>
      </c>
      <c r="AX57" s="7">
        <v>0</v>
      </c>
      <c r="AY57" s="7">
        <v>0</v>
      </c>
      <c r="AZ57" s="7" t="s">
        <v>34</v>
      </c>
    </row>
    <row r="58" spans="1:52" x14ac:dyDescent="0.25">
      <c r="A58" s="4" t="s">
        <v>67</v>
      </c>
      <c r="B58" s="98"/>
      <c r="C58" s="99" t="s">
        <v>739</v>
      </c>
      <c r="D58" s="100" t="s">
        <v>796</v>
      </c>
      <c r="E58" s="101">
        <v>15</v>
      </c>
      <c r="F58" s="101">
        <v>0</v>
      </c>
      <c r="G58" s="102" t="s">
        <v>67</v>
      </c>
      <c r="H58" s="103">
        <v>21</v>
      </c>
      <c r="I58" s="102" t="s">
        <v>67</v>
      </c>
      <c r="J58" s="103">
        <v>18</v>
      </c>
      <c r="K58" s="101">
        <v>15</v>
      </c>
      <c r="L58" s="104">
        <v>22</v>
      </c>
      <c r="M58" s="104">
        <v>19</v>
      </c>
      <c r="N58" s="105"/>
      <c r="O58" s="106"/>
      <c r="P58" s="106"/>
      <c r="Q58" s="106">
        <v>2</v>
      </c>
      <c r="R58" s="106">
        <v>14</v>
      </c>
      <c r="S58" s="104">
        <v>16</v>
      </c>
      <c r="U58" s="4" t="s">
        <v>69</v>
      </c>
      <c r="V58" s="32" t="s">
        <v>733</v>
      </c>
      <c r="W58" s="48" t="s">
        <v>734</v>
      </c>
      <c r="X58" s="9">
        <v>1</v>
      </c>
      <c r="Y58" s="6">
        <v>1</v>
      </c>
      <c r="Z58" s="6">
        <v>1</v>
      </c>
      <c r="AA58" s="7">
        <v>3</v>
      </c>
      <c r="AB58" s="7">
        <v>2</v>
      </c>
      <c r="AC58" s="7">
        <v>1</v>
      </c>
      <c r="AD58" s="39"/>
      <c r="AE58" s="10"/>
      <c r="AF58" s="10"/>
      <c r="AG58" s="10"/>
      <c r="AH58" s="10"/>
      <c r="AI58" s="9"/>
      <c r="AJ58" s="9"/>
      <c r="AK58" s="9"/>
      <c r="AL58" s="6">
        <v>0</v>
      </c>
      <c r="AM58" s="6">
        <v>0</v>
      </c>
      <c r="AN58" s="6">
        <v>0</v>
      </c>
      <c r="AO58" s="6">
        <v>0</v>
      </c>
      <c r="AP58" s="7">
        <v>0</v>
      </c>
      <c r="AQ58" s="7">
        <v>0</v>
      </c>
      <c r="AR58" s="6"/>
      <c r="AS58" s="7">
        <v>0</v>
      </c>
      <c r="AT58" s="7">
        <v>0</v>
      </c>
      <c r="AU58" s="7" t="s">
        <v>34</v>
      </c>
      <c r="AV58" s="7">
        <v>0</v>
      </c>
      <c r="AW58" s="7">
        <v>0</v>
      </c>
      <c r="AX58" s="7">
        <v>0</v>
      </c>
      <c r="AY58" s="7">
        <v>0</v>
      </c>
      <c r="AZ58" s="7" t="s">
        <v>34</v>
      </c>
    </row>
    <row r="59" spans="1:52" x14ac:dyDescent="0.25">
      <c r="A59" s="4" t="s">
        <v>219</v>
      </c>
      <c r="B59" s="98"/>
      <c r="C59" s="99"/>
      <c r="D59" s="100" t="s">
        <v>797</v>
      </c>
      <c r="E59" s="101">
        <v>3</v>
      </c>
      <c r="F59" s="101">
        <v>0</v>
      </c>
      <c r="G59" s="102" t="s">
        <v>67</v>
      </c>
      <c r="H59" s="103">
        <v>24</v>
      </c>
      <c r="I59" s="102" t="s">
        <v>67</v>
      </c>
      <c r="J59" s="103">
        <v>20</v>
      </c>
      <c r="K59" s="101">
        <v>3</v>
      </c>
      <c r="L59" s="104">
        <v>3</v>
      </c>
      <c r="M59" s="104">
        <v>2</v>
      </c>
      <c r="N59" s="105"/>
      <c r="O59" s="106"/>
      <c r="P59" s="106"/>
      <c r="Q59" s="106">
        <v>0</v>
      </c>
      <c r="R59" s="106">
        <v>2</v>
      </c>
      <c r="S59" s="104">
        <v>2</v>
      </c>
      <c r="U59" s="4" t="s">
        <v>221</v>
      </c>
      <c r="V59" s="32" t="s">
        <v>733</v>
      </c>
      <c r="W59" s="48" t="s">
        <v>734</v>
      </c>
      <c r="X59" s="9">
        <v>1</v>
      </c>
      <c r="Y59" s="6">
        <v>1</v>
      </c>
      <c r="Z59" s="6">
        <v>1</v>
      </c>
      <c r="AA59" s="7">
        <v>1</v>
      </c>
      <c r="AB59" s="7">
        <v>1</v>
      </c>
      <c r="AC59" s="7">
        <v>1</v>
      </c>
      <c r="AD59" s="39"/>
      <c r="AE59" s="11"/>
      <c r="AF59" s="11"/>
      <c r="AG59" s="11"/>
      <c r="AH59" s="11"/>
      <c r="AI59" s="9"/>
      <c r="AJ59" s="9"/>
      <c r="AK59" s="9"/>
      <c r="AL59" s="6">
        <v>0</v>
      </c>
      <c r="AM59" s="6">
        <v>0</v>
      </c>
      <c r="AN59" s="6">
        <v>0</v>
      </c>
      <c r="AO59" s="6">
        <v>0</v>
      </c>
      <c r="AP59" s="7">
        <v>0</v>
      </c>
      <c r="AQ59" s="7">
        <v>0</v>
      </c>
      <c r="AR59" s="6"/>
      <c r="AS59" s="7">
        <v>0</v>
      </c>
      <c r="AT59" s="7">
        <v>0</v>
      </c>
      <c r="AU59" s="7" t="s">
        <v>34</v>
      </c>
      <c r="AV59" s="7">
        <v>0</v>
      </c>
      <c r="AW59" s="7">
        <v>0</v>
      </c>
      <c r="AX59" s="7">
        <v>0</v>
      </c>
      <c r="AY59" s="7">
        <v>0</v>
      </c>
      <c r="AZ59" s="7" t="s">
        <v>34</v>
      </c>
    </row>
    <row r="60" spans="1:52" x14ac:dyDescent="0.25">
      <c r="A60" s="4" t="s">
        <v>220</v>
      </c>
      <c r="B60" s="98"/>
      <c r="C60" s="99"/>
      <c r="D60" s="100" t="s">
        <v>798</v>
      </c>
      <c r="E60" s="101">
        <v>3</v>
      </c>
      <c r="F60" s="101">
        <v>0</v>
      </c>
      <c r="G60" s="102" t="s">
        <v>67</v>
      </c>
      <c r="H60" s="103">
        <v>27</v>
      </c>
      <c r="I60" s="102" t="s">
        <v>67</v>
      </c>
      <c r="J60" s="103">
        <v>22</v>
      </c>
      <c r="K60" s="101">
        <v>3</v>
      </c>
      <c r="L60" s="104">
        <v>3</v>
      </c>
      <c r="M60" s="104">
        <v>2</v>
      </c>
      <c r="N60" s="105"/>
      <c r="O60" s="106"/>
      <c r="P60" s="106"/>
      <c r="Q60" s="106">
        <v>0</v>
      </c>
      <c r="R60" s="106">
        <v>2</v>
      </c>
      <c r="S60" s="104">
        <v>2</v>
      </c>
      <c r="U60" s="4" t="s">
        <v>222</v>
      </c>
      <c r="V60" s="32" t="s">
        <v>733</v>
      </c>
      <c r="W60" s="48" t="s">
        <v>734</v>
      </c>
      <c r="X60" s="9">
        <v>1</v>
      </c>
      <c r="Y60" s="6">
        <v>1</v>
      </c>
      <c r="Z60" s="6">
        <v>1</v>
      </c>
      <c r="AA60" s="7">
        <v>1</v>
      </c>
      <c r="AB60" s="7">
        <v>1</v>
      </c>
      <c r="AC60" s="7">
        <v>1</v>
      </c>
      <c r="AD60" s="39"/>
      <c r="AE60" s="11"/>
      <c r="AF60" s="11"/>
      <c r="AG60" s="11"/>
      <c r="AH60" s="11"/>
      <c r="AI60" s="9"/>
      <c r="AJ60" s="9"/>
      <c r="AK60" s="9"/>
      <c r="AL60" s="6">
        <v>0</v>
      </c>
      <c r="AM60" s="6">
        <v>0</v>
      </c>
      <c r="AN60" s="6">
        <v>0</v>
      </c>
      <c r="AO60" s="6">
        <v>0</v>
      </c>
      <c r="AP60" s="7">
        <v>0</v>
      </c>
      <c r="AQ60" s="7">
        <v>0</v>
      </c>
      <c r="AR60" s="6"/>
      <c r="AS60" s="7">
        <v>0</v>
      </c>
      <c r="AT60" s="7">
        <v>0</v>
      </c>
      <c r="AU60" s="7" t="s">
        <v>34</v>
      </c>
      <c r="AV60" s="7">
        <v>0</v>
      </c>
      <c r="AW60" s="7">
        <v>0</v>
      </c>
      <c r="AX60" s="7">
        <v>0</v>
      </c>
      <c r="AY60" s="7">
        <v>0</v>
      </c>
      <c r="AZ60" s="7" t="s">
        <v>34</v>
      </c>
    </row>
    <row r="61" spans="1:52" x14ac:dyDescent="0.25">
      <c r="A61" s="4" t="s">
        <v>353</v>
      </c>
      <c r="B61" s="98"/>
      <c r="C61" s="99" t="s">
        <v>799</v>
      </c>
      <c r="D61" s="100" t="s">
        <v>800</v>
      </c>
      <c r="E61" s="101">
        <v>7</v>
      </c>
      <c r="F61" s="101">
        <v>0</v>
      </c>
      <c r="G61" s="102" t="s">
        <v>67</v>
      </c>
      <c r="H61" s="103">
        <v>34</v>
      </c>
      <c r="I61" s="102" t="s">
        <v>67</v>
      </c>
      <c r="J61" s="103">
        <v>28</v>
      </c>
      <c r="K61" s="101">
        <v>7</v>
      </c>
      <c r="L61" s="104">
        <v>7</v>
      </c>
      <c r="M61" s="104">
        <v>6</v>
      </c>
      <c r="N61" s="105"/>
      <c r="O61" s="106"/>
      <c r="P61" s="106"/>
      <c r="Q61" s="106">
        <v>90</v>
      </c>
      <c r="R61" s="106">
        <v>45</v>
      </c>
      <c r="S61" s="104">
        <v>132</v>
      </c>
      <c r="U61" s="4" t="s">
        <v>71</v>
      </c>
      <c r="V61" s="32" t="s">
        <v>733</v>
      </c>
      <c r="W61" s="48" t="s">
        <v>734</v>
      </c>
      <c r="X61" s="9">
        <v>1</v>
      </c>
      <c r="Y61" s="6">
        <v>1</v>
      </c>
      <c r="Z61" s="6">
        <v>1</v>
      </c>
      <c r="AA61" s="7">
        <v>3</v>
      </c>
      <c r="AB61" s="7">
        <v>2</v>
      </c>
      <c r="AC61" s="7">
        <v>1</v>
      </c>
      <c r="AD61" s="39"/>
      <c r="AE61" s="10"/>
      <c r="AF61" s="10"/>
      <c r="AG61" s="10"/>
      <c r="AH61" s="10"/>
      <c r="AI61" s="9"/>
      <c r="AJ61" s="9"/>
      <c r="AK61" s="9"/>
      <c r="AL61" s="6">
        <v>0</v>
      </c>
      <c r="AM61" s="6">
        <v>0</v>
      </c>
      <c r="AN61" s="6">
        <v>0</v>
      </c>
      <c r="AO61" s="6">
        <v>0</v>
      </c>
      <c r="AP61" s="7">
        <v>0</v>
      </c>
      <c r="AQ61" s="7">
        <v>0</v>
      </c>
      <c r="AR61" s="6"/>
      <c r="AS61" s="7">
        <v>0</v>
      </c>
      <c r="AT61" s="7">
        <v>0</v>
      </c>
      <c r="AU61" s="7" t="s">
        <v>34</v>
      </c>
      <c r="AV61" s="7">
        <v>0</v>
      </c>
      <c r="AW61" s="7">
        <v>0</v>
      </c>
      <c r="AX61" s="7">
        <v>0</v>
      </c>
      <c r="AY61" s="7">
        <v>0</v>
      </c>
      <c r="AZ61" s="7" t="s">
        <v>34</v>
      </c>
    </row>
    <row r="62" spans="1:52" x14ac:dyDescent="0.25">
      <c r="A62" s="4" t="s">
        <v>69</v>
      </c>
      <c r="B62" s="98"/>
      <c r="C62" s="99" t="s">
        <v>739</v>
      </c>
      <c r="D62" s="100" t="s">
        <v>801</v>
      </c>
      <c r="E62" s="101">
        <v>16</v>
      </c>
      <c r="F62" s="101">
        <v>0</v>
      </c>
      <c r="G62" s="102" t="s">
        <v>69</v>
      </c>
      <c r="H62" s="103">
        <v>23</v>
      </c>
      <c r="I62" s="102" t="s">
        <v>69</v>
      </c>
      <c r="J62" s="103">
        <v>20</v>
      </c>
      <c r="K62" s="101">
        <v>16</v>
      </c>
      <c r="L62" s="104">
        <v>24</v>
      </c>
      <c r="M62" s="104">
        <v>21</v>
      </c>
      <c r="N62" s="105"/>
      <c r="O62" s="106"/>
      <c r="P62" s="106"/>
      <c r="Q62" s="106">
        <v>4</v>
      </c>
      <c r="R62" s="106">
        <v>16</v>
      </c>
      <c r="S62" s="104">
        <v>20</v>
      </c>
      <c r="U62" s="4" t="s">
        <v>223</v>
      </c>
      <c r="V62" s="32" t="s">
        <v>733</v>
      </c>
      <c r="W62" s="48" t="s">
        <v>734</v>
      </c>
      <c r="X62" s="9">
        <v>1</v>
      </c>
      <c r="Y62" s="6">
        <v>1</v>
      </c>
      <c r="Z62" s="6">
        <v>1</v>
      </c>
      <c r="AA62" s="7">
        <v>1</v>
      </c>
      <c r="AB62" s="7">
        <v>1</v>
      </c>
      <c r="AC62" s="7">
        <v>1</v>
      </c>
      <c r="AD62" s="39"/>
      <c r="AE62" s="11"/>
      <c r="AF62" s="11"/>
      <c r="AG62" s="11"/>
      <c r="AH62" s="11"/>
      <c r="AI62" s="9"/>
      <c r="AJ62" s="9"/>
      <c r="AK62" s="9"/>
      <c r="AL62" s="6">
        <v>0</v>
      </c>
      <c r="AM62" s="6">
        <v>0</v>
      </c>
      <c r="AN62" s="6">
        <v>0</v>
      </c>
      <c r="AO62" s="6">
        <v>0</v>
      </c>
      <c r="AP62" s="7">
        <v>0</v>
      </c>
      <c r="AQ62" s="7">
        <v>0</v>
      </c>
      <c r="AR62" s="6"/>
      <c r="AS62" s="7">
        <v>0</v>
      </c>
      <c r="AT62" s="7">
        <v>0</v>
      </c>
      <c r="AU62" s="7" t="s">
        <v>34</v>
      </c>
      <c r="AV62" s="7">
        <v>0</v>
      </c>
      <c r="AW62" s="7">
        <v>0</v>
      </c>
      <c r="AX62" s="7">
        <v>0</v>
      </c>
      <c r="AY62" s="7">
        <v>0</v>
      </c>
      <c r="AZ62" s="7" t="s">
        <v>34</v>
      </c>
    </row>
    <row r="63" spans="1:52" x14ac:dyDescent="0.25">
      <c r="A63" s="4" t="s">
        <v>221</v>
      </c>
      <c r="B63" s="98"/>
      <c r="C63" s="99"/>
      <c r="D63" s="100" t="s">
        <v>802</v>
      </c>
      <c r="E63" s="101">
        <v>4</v>
      </c>
      <c r="F63" s="101">
        <v>0</v>
      </c>
      <c r="G63" s="102" t="s">
        <v>69</v>
      </c>
      <c r="H63" s="103">
        <v>27</v>
      </c>
      <c r="I63" s="102" t="s">
        <v>69</v>
      </c>
      <c r="J63" s="103">
        <v>23</v>
      </c>
      <c r="K63" s="101">
        <v>4</v>
      </c>
      <c r="L63" s="104">
        <v>4</v>
      </c>
      <c r="M63" s="104">
        <v>3</v>
      </c>
      <c r="N63" s="105"/>
      <c r="O63" s="106"/>
      <c r="P63" s="106"/>
      <c r="Q63" s="106">
        <v>0</v>
      </c>
      <c r="R63" s="106">
        <v>4</v>
      </c>
      <c r="S63" s="104">
        <v>4</v>
      </c>
      <c r="U63" s="4" t="s">
        <v>224</v>
      </c>
      <c r="V63" s="32" t="s">
        <v>733</v>
      </c>
      <c r="W63" s="48" t="s">
        <v>734</v>
      </c>
      <c r="X63" s="9">
        <v>1</v>
      </c>
      <c r="Y63" s="6">
        <v>1</v>
      </c>
      <c r="Z63" s="6">
        <v>1</v>
      </c>
      <c r="AA63" s="7">
        <v>1</v>
      </c>
      <c r="AB63" s="7">
        <v>1</v>
      </c>
      <c r="AC63" s="7">
        <v>1</v>
      </c>
      <c r="AD63" s="39"/>
      <c r="AE63" s="10"/>
      <c r="AF63" s="10"/>
      <c r="AG63" s="10"/>
      <c r="AH63" s="10"/>
      <c r="AI63" s="9"/>
      <c r="AJ63" s="9"/>
      <c r="AK63" s="9"/>
      <c r="AL63" s="6">
        <v>0</v>
      </c>
      <c r="AM63" s="6">
        <v>0</v>
      </c>
      <c r="AN63" s="6">
        <v>0</v>
      </c>
      <c r="AO63" s="6">
        <v>0</v>
      </c>
      <c r="AP63" s="7">
        <v>0</v>
      </c>
      <c r="AQ63" s="7">
        <v>0</v>
      </c>
      <c r="AR63" s="6"/>
      <c r="AS63" s="7">
        <v>0</v>
      </c>
      <c r="AT63" s="7">
        <v>0</v>
      </c>
      <c r="AU63" s="7" t="s">
        <v>34</v>
      </c>
      <c r="AV63" s="7">
        <v>0</v>
      </c>
      <c r="AW63" s="7">
        <v>0</v>
      </c>
      <c r="AX63" s="7">
        <v>0</v>
      </c>
      <c r="AY63" s="7">
        <v>0</v>
      </c>
      <c r="AZ63" s="7" t="s">
        <v>34</v>
      </c>
    </row>
    <row r="64" spans="1:52" x14ac:dyDescent="0.25">
      <c r="A64" s="4" t="s">
        <v>222</v>
      </c>
      <c r="B64" s="98"/>
      <c r="C64" s="99"/>
      <c r="D64" s="100" t="s">
        <v>803</v>
      </c>
      <c r="E64" s="101">
        <v>4</v>
      </c>
      <c r="F64" s="101">
        <v>0</v>
      </c>
      <c r="G64" s="102" t="s">
        <v>69</v>
      </c>
      <c r="H64" s="103">
        <v>31</v>
      </c>
      <c r="I64" s="102" t="s">
        <v>69</v>
      </c>
      <c r="J64" s="103">
        <v>26</v>
      </c>
      <c r="K64" s="101">
        <v>4</v>
      </c>
      <c r="L64" s="104">
        <v>4</v>
      </c>
      <c r="M64" s="104">
        <v>3</v>
      </c>
      <c r="N64" s="105"/>
      <c r="O64" s="106"/>
      <c r="P64" s="106"/>
      <c r="Q64" s="106">
        <v>0</v>
      </c>
      <c r="R64" s="106">
        <v>4</v>
      </c>
      <c r="S64" s="104">
        <v>4</v>
      </c>
      <c r="U64" s="4" t="s">
        <v>73</v>
      </c>
      <c r="V64" s="32" t="s">
        <v>733</v>
      </c>
      <c r="W64" s="48" t="s">
        <v>734</v>
      </c>
      <c r="X64" s="9">
        <v>1</v>
      </c>
      <c r="Y64" s="6">
        <v>1</v>
      </c>
      <c r="Z64" s="6">
        <v>1</v>
      </c>
      <c r="AA64" s="7">
        <v>3</v>
      </c>
      <c r="AB64" s="7">
        <v>2</v>
      </c>
      <c r="AC64" s="7">
        <v>1</v>
      </c>
      <c r="AD64" s="39"/>
      <c r="AE64" s="16"/>
      <c r="AF64" s="16"/>
      <c r="AG64" s="16"/>
      <c r="AH64" s="16"/>
      <c r="AI64" s="9"/>
      <c r="AJ64" s="9"/>
      <c r="AK64" s="9"/>
      <c r="AL64" s="6">
        <v>0</v>
      </c>
      <c r="AM64" s="6">
        <v>0</v>
      </c>
      <c r="AN64" s="6">
        <v>0</v>
      </c>
      <c r="AO64" s="6">
        <v>0</v>
      </c>
      <c r="AP64" s="7">
        <v>0</v>
      </c>
      <c r="AQ64" s="7">
        <v>0</v>
      </c>
      <c r="AR64" s="6"/>
      <c r="AS64" s="7">
        <v>0</v>
      </c>
      <c r="AT64" s="7">
        <v>0</v>
      </c>
      <c r="AU64" s="7" t="s">
        <v>34</v>
      </c>
      <c r="AV64" s="7">
        <v>0</v>
      </c>
      <c r="AW64" s="7">
        <v>0</v>
      </c>
      <c r="AX64" s="7">
        <v>0</v>
      </c>
      <c r="AY64" s="7">
        <v>0</v>
      </c>
      <c r="AZ64" s="7" t="s">
        <v>34</v>
      </c>
    </row>
    <row r="65" spans="1:52" x14ac:dyDescent="0.25">
      <c r="A65" s="4" t="s">
        <v>71</v>
      </c>
      <c r="B65" s="98"/>
      <c r="C65" s="99" t="s">
        <v>739</v>
      </c>
      <c r="D65" s="100" t="s">
        <v>804</v>
      </c>
      <c r="E65" s="101">
        <v>16</v>
      </c>
      <c r="F65" s="101">
        <v>0</v>
      </c>
      <c r="G65" s="102" t="s">
        <v>71</v>
      </c>
      <c r="H65" s="103">
        <v>23</v>
      </c>
      <c r="I65" s="102" t="s">
        <v>71</v>
      </c>
      <c r="J65" s="103">
        <v>20</v>
      </c>
      <c r="K65" s="101">
        <v>16</v>
      </c>
      <c r="L65" s="104">
        <v>24</v>
      </c>
      <c r="M65" s="104">
        <v>21</v>
      </c>
      <c r="N65" s="105"/>
      <c r="O65" s="106"/>
      <c r="P65" s="106"/>
      <c r="Q65" s="106">
        <v>2</v>
      </c>
      <c r="R65" s="106">
        <v>20</v>
      </c>
      <c r="S65" s="104">
        <v>22</v>
      </c>
      <c r="U65" s="4" t="s">
        <v>225</v>
      </c>
      <c r="V65" s="32" t="s">
        <v>733</v>
      </c>
      <c r="W65" s="48" t="s">
        <v>734</v>
      </c>
      <c r="X65" s="9">
        <v>1</v>
      </c>
      <c r="Y65" s="6">
        <v>1</v>
      </c>
      <c r="Z65" s="6">
        <v>1</v>
      </c>
      <c r="AA65" s="7">
        <v>1</v>
      </c>
      <c r="AB65" s="7">
        <v>1</v>
      </c>
      <c r="AC65" s="7">
        <v>1</v>
      </c>
      <c r="AD65" s="39"/>
      <c r="AE65" s="16"/>
      <c r="AF65" s="16"/>
      <c r="AG65" s="16"/>
      <c r="AH65" s="16"/>
      <c r="AI65" s="9"/>
      <c r="AJ65" s="9"/>
      <c r="AK65" s="9"/>
      <c r="AL65" s="6">
        <v>0</v>
      </c>
      <c r="AM65" s="6">
        <v>0</v>
      </c>
      <c r="AN65" s="6">
        <v>0</v>
      </c>
      <c r="AO65" s="6">
        <v>0</v>
      </c>
      <c r="AP65" s="7">
        <v>0</v>
      </c>
      <c r="AQ65" s="7">
        <v>0</v>
      </c>
      <c r="AR65" s="6"/>
      <c r="AS65" s="7">
        <v>0</v>
      </c>
      <c r="AT65" s="7">
        <v>0</v>
      </c>
      <c r="AU65" s="7" t="s">
        <v>34</v>
      </c>
      <c r="AV65" s="7">
        <v>0</v>
      </c>
      <c r="AW65" s="7">
        <v>0</v>
      </c>
      <c r="AX65" s="7">
        <v>0</v>
      </c>
      <c r="AY65" s="7">
        <v>0</v>
      </c>
      <c r="AZ65" s="7" t="s">
        <v>34</v>
      </c>
    </row>
    <row r="66" spans="1:52" x14ac:dyDescent="0.25">
      <c r="A66" s="4" t="s">
        <v>223</v>
      </c>
      <c r="B66" s="98"/>
      <c r="C66" s="99"/>
      <c r="D66" s="100" t="s">
        <v>805</v>
      </c>
      <c r="E66" s="101">
        <v>4</v>
      </c>
      <c r="F66" s="101">
        <v>0</v>
      </c>
      <c r="G66" s="102" t="s">
        <v>71</v>
      </c>
      <c r="H66" s="103">
        <v>27</v>
      </c>
      <c r="I66" s="102" t="s">
        <v>71</v>
      </c>
      <c r="J66" s="103">
        <v>23</v>
      </c>
      <c r="K66" s="101">
        <v>4</v>
      </c>
      <c r="L66" s="104">
        <v>4</v>
      </c>
      <c r="M66" s="104">
        <v>3</v>
      </c>
      <c r="N66" s="105"/>
      <c r="O66" s="106"/>
      <c r="P66" s="106"/>
      <c r="Q66" s="106">
        <v>0</v>
      </c>
      <c r="R66" s="106">
        <v>4</v>
      </c>
      <c r="S66" s="104">
        <v>4</v>
      </c>
      <c r="U66" s="4" t="s">
        <v>226</v>
      </c>
      <c r="V66" s="32" t="s">
        <v>733</v>
      </c>
      <c r="W66" s="48" t="s">
        <v>734</v>
      </c>
      <c r="X66" s="9">
        <v>1</v>
      </c>
      <c r="Y66" s="6">
        <v>1</v>
      </c>
      <c r="Z66" s="6">
        <v>1</v>
      </c>
      <c r="AA66" s="7">
        <v>1</v>
      </c>
      <c r="AB66" s="7">
        <v>1</v>
      </c>
      <c r="AC66" s="7">
        <v>1</v>
      </c>
      <c r="AD66" s="39"/>
      <c r="AE66" s="16"/>
      <c r="AF66" s="16"/>
      <c r="AG66" s="16"/>
      <c r="AH66" s="16"/>
      <c r="AI66" s="9"/>
      <c r="AJ66" s="9"/>
      <c r="AK66" s="9"/>
      <c r="AL66" s="6">
        <v>0</v>
      </c>
      <c r="AM66" s="6">
        <v>0</v>
      </c>
      <c r="AN66" s="6">
        <v>0</v>
      </c>
      <c r="AO66" s="6">
        <v>0</v>
      </c>
      <c r="AP66" s="7">
        <v>0</v>
      </c>
      <c r="AQ66" s="7">
        <v>0</v>
      </c>
      <c r="AR66" s="6"/>
      <c r="AS66" s="7">
        <v>0</v>
      </c>
      <c r="AT66" s="7">
        <v>0</v>
      </c>
      <c r="AU66" s="7" t="s">
        <v>34</v>
      </c>
      <c r="AV66" s="7">
        <v>0</v>
      </c>
      <c r="AW66" s="7">
        <v>0</v>
      </c>
      <c r="AX66" s="7">
        <v>0</v>
      </c>
      <c r="AY66" s="7">
        <v>0</v>
      </c>
      <c r="AZ66" s="7" t="s">
        <v>34</v>
      </c>
    </row>
    <row r="67" spans="1:52" x14ac:dyDescent="0.25">
      <c r="A67" s="4" t="s">
        <v>224</v>
      </c>
      <c r="B67" s="98"/>
      <c r="C67" s="99"/>
      <c r="D67" s="100" t="s">
        <v>806</v>
      </c>
      <c r="E67" s="101">
        <v>4</v>
      </c>
      <c r="F67" s="101">
        <v>0</v>
      </c>
      <c r="G67" s="102" t="s">
        <v>71</v>
      </c>
      <c r="H67" s="103">
        <v>31</v>
      </c>
      <c r="I67" s="102" t="s">
        <v>71</v>
      </c>
      <c r="J67" s="103">
        <v>26</v>
      </c>
      <c r="K67" s="101">
        <v>4</v>
      </c>
      <c r="L67" s="104">
        <v>4</v>
      </c>
      <c r="M67" s="104">
        <v>3</v>
      </c>
      <c r="N67" s="105"/>
      <c r="O67" s="106"/>
      <c r="P67" s="106"/>
      <c r="Q67" s="106">
        <v>0</v>
      </c>
      <c r="R67" s="106">
        <v>4</v>
      </c>
      <c r="S67" s="104">
        <v>4</v>
      </c>
      <c r="U67" s="4" t="s">
        <v>396</v>
      </c>
      <c r="V67" s="32" t="s">
        <v>733</v>
      </c>
      <c r="W67" s="48" t="s">
        <v>734</v>
      </c>
      <c r="X67" s="9">
        <v>2</v>
      </c>
      <c r="Y67" s="6">
        <v>2</v>
      </c>
      <c r="Z67" s="6">
        <v>2</v>
      </c>
      <c r="AA67" s="7">
        <v>2</v>
      </c>
      <c r="AB67" s="7">
        <v>2</v>
      </c>
      <c r="AC67" s="7">
        <v>2</v>
      </c>
      <c r="AD67" s="39"/>
      <c r="AE67" s="16"/>
      <c r="AF67" s="16"/>
      <c r="AG67" s="16"/>
      <c r="AH67" s="16"/>
      <c r="AI67" s="9"/>
      <c r="AJ67" s="9"/>
      <c r="AK67" s="9"/>
      <c r="AL67" s="6">
        <v>0</v>
      </c>
      <c r="AM67" s="6">
        <v>0</v>
      </c>
      <c r="AN67" s="6">
        <v>0</v>
      </c>
      <c r="AO67" s="6">
        <v>0</v>
      </c>
      <c r="AP67" s="7">
        <v>0</v>
      </c>
      <c r="AQ67" s="7">
        <v>0</v>
      </c>
      <c r="AR67" s="6"/>
      <c r="AS67" s="7">
        <v>0</v>
      </c>
      <c r="AT67" s="7">
        <v>0</v>
      </c>
      <c r="AU67" s="7" t="s">
        <v>34</v>
      </c>
      <c r="AV67" s="7">
        <v>0</v>
      </c>
      <c r="AW67" s="7">
        <v>0</v>
      </c>
      <c r="AX67" s="7">
        <v>0</v>
      </c>
      <c r="AY67" s="7">
        <v>0</v>
      </c>
      <c r="AZ67" s="7" t="s">
        <v>34</v>
      </c>
    </row>
    <row r="68" spans="1:52" x14ac:dyDescent="0.25">
      <c r="A68" s="4" t="s">
        <v>73</v>
      </c>
      <c r="B68" s="98"/>
      <c r="C68" s="99" t="s">
        <v>739</v>
      </c>
      <c r="D68" s="100" t="s">
        <v>807</v>
      </c>
      <c r="E68" s="101">
        <v>13</v>
      </c>
      <c r="F68" s="101">
        <v>0</v>
      </c>
      <c r="G68" s="102" t="s">
        <v>73</v>
      </c>
      <c r="H68" s="103">
        <v>18</v>
      </c>
      <c r="I68" s="102" t="s">
        <v>73</v>
      </c>
      <c r="J68" s="103">
        <v>15</v>
      </c>
      <c r="K68" s="101">
        <v>13</v>
      </c>
      <c r="L68" s="104">
        <v>19</v>
      </c>
      <c r="M68" s="104">
        <v>16</v>
      </c>
      <c r="N68" s="105"/>
      <c r="O68" s="106"/>
      <c r="P68" s="106"/>
      <c r="Q68" s="106">
        <v>2</v>
      </c>
      <c r="R68" s="106">
        <v>16</v>
      </c>
      <c r="S68" s="104">
        <v>18</v>
      </c>
      <c r="U68" s="4" t="s">
        <v>74</v>
      </c>
      <c r="V68" s="32" t="s">
        <v>733</v>
      </c>
      <c r="W68" s="48" t="s">
        <v>734</v>
      </c>
      <c r="X68" s="9">
        <v>1</v>
      </c>
      <c r="Y68" s="6">
        <v>1</v>
      </c>
      <c r="Z68" s="6">
        <v>1</v>
      </c>
      <c r="AA68" s="7">
        <v>3</v>
      </c>
      <c r="AB68" s="7">
        <v>2</v>
      </c>
      <c r="AC68" s="7">
        <v>1</v>
      </c>
      <c r="AD68" s="39"/>
      <c r="AE68" s="10"/>
      <c r="AF68" s="10"/>
      <c r="AG68" s="10"/>
      <c r="AH68" s="10"/>
      <c r="AI68" s="9"/>
      <c r="AJ68" s="9"/>
      <c r="AK68" s="9"/>
      <c r="AL68" s="6">
        <v>0</v>
      </c>
      <c r="AM68" s="6">
        <v>0</v>
      </c>
      <c r="AN68" s="6">
        <v>0</v>
      </c>
      <c r="AO68" s="6">
        <v>0</v>
      </c>
      <c r="AP68" s="7">
        <v>0</v>
      </c>
      <c r="AQ68" s="7">
        <v>0</v>
      </c>
      <c r="AR68" s="6"/>
      <c r="AS68" s="7">
        <v>0</v>
      </c>
      <c r="AT68" s="7">
        <v>0</v>
      </c>
      <c r="AU68" s="7" t="s">
        <v>34</v>
      </c>
      <c r="AV68" s="7">
        <v>0</v>
      </c>
      <c r="AW68" s="7">
        <v>0</v>
      </c>
      <c r="AX68" s="7">
        <v>0</v>
      </c>
      <c r="AY68" s="7">
        <v>0</v>
      </c>
      <c r="AZ68" s="7" t="s">
        <v>34</v>
      </c>
    </row>
    <row r="69" spans="1:52" x14ac:dyDescent="0.25">
      <c r="A69" s="4" t="s">
        <v>225</v>
      </c>
      <c r="B69" s="98"/>
      <c r="C69" s="99"/>
      <c r="D69" s="100" t="s">
        <v>808</v>
      </c>
      <c r="E69" s="101">
        <v>4</v>
      </c>
      <c r="F69" s="101">
        <v>0</v>
      </c>
      <c r="G69" s="102" t="s">
        <v>73</v>
      </c>
      <c r="H69" s="103">
        <v>22</v>
      </c>
      <c r="I69" s="102" t="s">
        <v>73</v>
      </c>
      <c r="J69" s="103">
        <v>18</v>
      </c>
      <c r="K69" s="101">
        <v>4</v>
      </c>
      <c r="L69" s="104">
        <v>4</v>
      </c>
      <c r="M69" s="104">
        <v>3</v>
      </c>
      <c r="N69" s="105"/>
      <c r="O69" s="106"/>
      <c r="P69" s="106"/>
      <c r="Q69" s="106">
        <v>0</v>
      </c>
      <c r="R69" s="106">
        <v>4</v>
      </c>
      <c r="S69" s="104">
        <v>4</v>
      </c>
      <c r="U69" s="4" t="s">
        <v>79</v>
      </c>
      <c r="V69" s="32" t="s">
        <v>733</v>
      </c>
      <c r="W69" s="48" t="s">
        <v>734</v>
      </c>
      <c r="X69" s="9">
        <v>1</v>
      </c>
      <c r="Y69" s="6">
        <v>1</v>
      </c>
      <c r="Z69" s="6">
        <v>1</v>
      </c>
      <c r="AA69" s="7">
        <v>3</v>
      </c>
      <c r="AB69" s="7">
        <v>2</v>
      </c>
      <c r="AC69" s="7">
        <v>1</v>
      </c>
      <c r="AD69" s="39"/>
      <c r="AE69" s="10"/>
      <c r="AF69" s="10"/>
      <c r="AG69" s="10"/>
      <c r="AH69" s="10"/>
      <c r="AI69" s="9"/>
      <c r="AJ69" s="9"/>
      <c r="AK69" s="9"/>
      <c r="AL69" s="6">
        <v>0</v>
      </c>
      <c r="AM69" s="6">
        <v>0</v>
      </c>
      <c r="AN69" s="6">
        <v>0</v>
      </c>
      <c r="AO69" s="6">
        <v>0</v>
      </c>
      <c r="AP69" s="7">
        <v>0</v>
      </c>
      <c r="AQ69" s="7">
        <v>0</v>
      </c>
      <c r="AR69" s="6"/>
      <c r="AS69" s="7">
        <v>0</v>
      </c>
      <c r="AT69" s="7">
        <v>0</v>
      </c>
      <c r="AU69" s="7" t="s">
        <v>34</v>
      </c>
      <c r="AV69" s="7">
        <v>0</v>
      </c>
      <c r="AW69" s="7">
        <v>0</v>
      </c>
      <c r="AX69" s="7">
        <v>0</v>
      </c>
      <c r="AY69" s="7">
        <v>0</v>
      </c>
      <c r="AZ69" s="7" t="s">
        <v>34</v>
      </c>
    </row>
    <row r="70" spans="1:52" x14ac:dyDescent="0.25">
      <c r="A70" s="4" t="s">
        <v>226</v>
      </c>
      <c r="B70" s="98"/>
      <c r="C70" s="99"/>
      <c r="D70" s="100" t="s">
        <v>809</v>
      </c>
      <c r="E70" s="101">
        <v>4</v>
      </c>
      <c r="F70" s="101">
        <v>0</v>
      </c>
      <c r="G70" s="102" t="s">
        <v>73</v>
      </c>
      <c r="H70" s="103">
        <v>26</v>
      </c>
      <c r="I70" s="102" t="s">
        <v>73</v>
      </c>
      <c r="J70" s="103">
        <v>21</v>
      </c>
      <c r="K70" s="101">
        <v>4</v>
      </c>
      <c r="L70" s="104">
        <v>4</v>
      </c>
      <c r="M70" s="104">
        <v>3</v>
      </c>
      <c r="N70" s="105"/>
      <c r="O70" s="106"/>
      <c r="P70" s="106"/>
      <c r="Q70" s="106">
        <v>0</v>
      </c>
      <c r="R70" s="106">
        <v>4</v>
      </c>
      <c r="S70" s="104">
        <v>4</v>
      </c>
      <c r="U70" s="4" t="s">
        <v>398</v>
      </c>
      <c r="V70" s="32" t="s">
        <v>733</v>
      </c>
      <c r="W70" s="48" t="s">
        <v>734</v>
      </c>
      <c r="X70" s="9">
        <v>1</v>
      </c>
      <c r="Y70" s="6">
        <v>1</v>
      </c>
      <c r="Z70" s="6">
        <v>1</v>
      </c>
      <c r="AA70" s="7">
        <v>1</v>
      </c>
      <c r="AB70" s="7">
        <v>1</v>
      </c>
      <c r="AC70" s="7">
        <v>1</v>
      </c>
      <c r="AD70" s="39"/>
      <c r="AE70" s="16"/>
      <c r="AF70" s="16"/>
      <c r="AG70" s="16"/>
      <c r="AH70" s="16"/>
      <c r="AI70" s="9"/>
      <c r="AJ70" s="9"/>
      <c r="AK70" s="9"/>
      <c r="AL70" s="6">
        <v>0</v>
      </c>
      <c r="AM70" s="6">
        <v>0</v>
      </c>
      <c r="AN70" s="6">
        <v>0</v>
      </c>
      <c r="AO70" s="6">
        <v>0</v>
      </c>
      <c r="AP70" s="7">
        <v>0</v>
      </c>
      <c r="AQ70" s="7">
        <v>0</v>
      </c>
      <c r="AR70" s="6"/>
      <c r="AS70" s="7">
        <v>0</v>
      </c>
      <c r="AT70" s="7">
        <v>0</v>
      </c>
      <c r="AU70" s="7" t="s">
        <v>34</v>
      </c>
      <c r="AV70" s="7">
        <v>0</v>
      </c>
      <c r="AW70" s="7">
        <v>0</v>
      </c>
      <c r="AX70" s="7">
        <v>0</v>
      </c>
      <c r="AY70" s="7">
        <v>0</v>
      </c>
      <c r="AZ70" s="7" t="s">
        <v>34</v>
      </c>
    </row>
    <row r="71" spans="1:52" x14ac:dyDescent="0.25">
      <c r="A71" s="4" t="s">
        <v>396</v>
      </c>
      <c r="B71" s="98"/>
      <c r="C71" s="99" t="s">
        <v>535</v>
      </c>
      <c r="D71" s="100" t="s">
        <v>810</v>
      </c>
      <c r="E71" s="101">
        <v>9</v>
      </c>
      <c r="F71" s="101">
        <v>0</v>
      </c>
      <c r="G71" s="102" t="s">
        <v>73</v>
      </c>
      <c r="H71" s="103">
        <v>35</v>
      </c>
      <c r="I71" s="102" t="s">
        <v>73</v>
      </c>
      <c r="J71" s="103">
        <v>24</v>
      </c>
      <c r="K71" s="101">
        <v>9</v>
      </c>
      <c r="L71" s="104">
        <v>9</v>
      </c>
      <c r="M71" s="104">
        <v>3</v>
      </c>
      <c r="N71" s="105"/>
      <c r="O71" s="106"/>
      <c r="P71" s="106"/>
      <c r="Q71" s="106">
        <v>5</v>
      </c>
      <c r="R71" s="106">
        <v>59</v>
      </c>
      <c r="S71" s="104">
        <v>61</v>
      </c>
      <c r="U71" s="4" t="s">
        <v>401</v>
      </c>
      <c r="V71" s="32" t="s">
        <v>733</v>
      </c>
      <c r="W71" s="48" t="s">
        <v>734</v>
      </c>
      <c r="X71" s="9">
        <v>3</v>
      </c>
      <c r="Y71" s="6">
        <v>3</v>
      </c>
      <c r="Z71" s="6">
        <v>3</v>
      </c>
      <c r="AA71" s="7">
        <v>5</v>
      </c>
      <c r="AB71" s="7">
        <v>4</v>
      </c>
      <c r="AC71" s="7">
        <v>3</v>
      </c>
      <c r="AD71" s="39"/>
      <c r="AE71" s="16"/>
      <c r="AF71" s="16"/>
      <c r="AG71" s="16"/>
      <c r="AH71" s="16"/>
      <c r="AI71" s="9"/>
      <c r="AJ71" s="9"/>
      <c r="AK71" s="9"/>
      <c r="AL71" s="6">
        <v>0</v>
      </c>
      <c r="AM71" s="6">
        <v>0</v>
      </c>
      <c r="AN71" s="6">
        <v>0</v>
      </c>
      <c r="AO71" s="6">
        <v>0</v>
      </c>
      <c r="AP71" s="7">
        <v>0</v>
      </c>
      <c r="AQ71" s="7">
        <v>0</v>
      </c>
      <c r="AR71" s="6"/>
      <c r="AS71" s="7">
        <v>0</v>
      </c>
      <c r="AT71" s="7">
        <v>0</v>
      </c>
      <c r="AU71" s="7" t="s">
        <v>34</v>
      </c>
      <c r="AV71" s="7">
        <v>0</v>
      </c>
      <c r="AW71" s="7">
        <v>0</v>
      </c>
      <c r="AX71" s="7">
        <v>0</v>
      </c>
      <c r="AY71" s="7">
        <v>0</v>
      </c>
      <c r="AZ71" s="7" t="s">
        <v>34</v>
      </c>
    </row>
    <row r="72" spans="1:52" x14ac:dyDescent="0.25">
      <c r="A72" s="4" t="s">
        <v>74</v>
      </c>
      <c r="B72" s="98"/>
      <c r="C72" s="99" t="s">
        <v>739</v>
      </c>
      <c r="D72" s="100" t="s">
        <v>811</v>
      </c>
      <c r="E72" s="101">
        <v>14</v>
      </c>
      <c r="F72" s="101">
        <v>0</v>
      </c>
      <c r="G72" s="102" t="s">
        <v>74</v>
      </c>
      <c r="H72" s="103">
        <v>20</v>
      </c>
      <c r="I72" s="102" t="s">
        <v>74</v>
      </c>
      <c r="J72" s="103">
        <v>17</v>
      </c>
      <c r="K72" s="101">
        <v>14</v>
      </c>
      <c r="L72" s="104">
        <v>21</v>
      </c>
      <c r="M72" s="104">
        <v>18</v>
      </c>
      <c r="N72" s="105"/>
      <c r="O72" s="106"/>
      <c r="P72" s="106"/>
      <c r="Q72" s="106">
        <v>1</v>
      </c>
      <c r="R72" s="106">
        <v>14</v>
      </c>
      <c r="S72" s="104">
        <v>15</v>
      </c>
      <c r="U72" s="4" t="s">
        <v>402</v>
      </c>
      <c r="V72" s="32" t="s">
        <v>733</v>
      </c>
      <c r="W72" s="48" t="s">
        <v>734</v>
      </c>
      <c r="X72" s="9">
        <v>1</v>
      </c>
      <c r="Y72" s="6">
        <v>1</v>
      </c>
      <c r="Z72" s="6">
        <v>1</v>
      </c>
      <c r="AA72" s="7">
        <v>1</v>
      </c>
      <c r="AB72" s="7">
        <v>1</v>
      </c>
      <c r="AC72" s="7">
        <v>1</v>
      </c>
      <c r="AD72" s="36"/>
      <c r="AE72" s="6"/>
      <c r="AF72" s="6"/>
      <c r="AG72" s="6"/>
      <c r="AH72" s="6"/>
      <c r="AI72" s="9"/>
      <c r="AJ72" s="9"/>
      <c r="AK72" s="9"/>
      <c r="AL72" s="6">
        <v>0</v>
      </c>
      <c r="AM72" s="6">
        <v>0</v>
      </c>
      <c r="AN72" s="6">
        <v>0</v>
      </c>
      <c r="AO72" s="6">
        <v>0</v>
      </c>
      <c r="AP72" s="7">
        <v>0</v>
      </c>
      <c r="AQ72" s="7">
        <v>0</v>
      </c>
      <c r="AR72" s="6"/>
      <c r="AS72" s="7">
        <v>0</v>
      </c>
      <c r="AT72" s="7">
        <v>0</v>
      </c>
      <c r="AU72" s="7" t="s">
        <v>34</v>
      </c>
      <c r="AV72" s="7">
        <v>0</v>
      </c>
      <c r="AW72" s="7">
        <v>0</v>
      </c>
      <c r="AX72" s="7">
        <v>0</v>
      </c>
      <c r="AY72" s="7">
        <v>0</v>
      </c>
      <c r="AZ72" s="7" t="s">
        <v>34</v>
      </c>
    </row>
    <row r="73" spans="1:52" x14ac:dyDescent="0.25">
      <c r="A73" s="4" t="s">
        <v>227</v>
      </c>
      <c r="B73" s="98"/>
      <c r="C73" s="99"/>
      <c r="D73" s="100" t="s">
        <v>812</v>
      </c>
      <c r="E73" s="101">
        <v>3</v>
      </c>
      <c r="F73" s="101">
        <v>0</v>
      </c>
      <c r="G73" s="102" t="s">
        <v>74</v>
      </c>
      <c r="H73" s="103">
        <v>23</v>
      </c>
      <c r="I73" s="102" t="s">
        <v>74</v>
      </c>
      <c r="J73" s="103">
        <v>19</v>
      </c>
      <c r="K73" s="101">
        <v>3</v>
      </c>
      <c r="L73" s="104">
        <v>3</v>
      </c>
      <c r="M73" s="104">
        <v>2</v>
      </c>
      <c r="N73" s="105"/>
      <c r="O73" s="106"/>
      <c r="P73" s="106"/>
      <c r="Q73" s="106">
        <v>0</v>
      </c>
      <c r="R73" s="106">
        <v>4</v>
      </c>
      <c r="S73" s="104">
        <v>4</v>
      </c>
      <c r="U73" s="4" t="s">
        <v>405</v>
      </c>
      <c r="V73" s="32" t="s">
        <v>733</v>
      </c>
      <c r="W73" s="48" t="s">
        <v>734</v>
      </c>
      <c r="X73" s="9">
        <v>1</v>
      </c>
      <c r="Y73" s="6">
        <v>1</v>
      </c>
      <c r="Z73" s="6">
        <v>1</v>
      </c>
      <c r="AA73" s="7">
        <v>1</v>
      </c>
      <c r="AB73" s="7">
        <v>1</v>
      </c>
      <c r="AC73" s="7">
        <v>1</v>
      </c>
      <c r="AD73" s="36"/>
      <c r="AE73" s="6"/>
      <c r="AF73" s="6"/>
      <c r="AG73" s="6"/>
      <c r="AH73" s="6"/>
      <c r="AI73" s="9"/>
      <c r="AJ73" s="9"/>
      <c r="AK73" s="9"/>
      <c r="AL73" s="6">
        <v>0</v>
      </c>
      <c r="AM73" s="6">
        <v>0</v>
      </c>
      <c r="AN73" s="6">
        <v>0</v>
      </c>
      <c r="AO73" s="6">
        <v>0</v>
      </c>
      <c r="AP73" s="7">
        <v>0</v>
      </c>
      <c r="AQ73" s="7">
        <v>0</v>
      </c>
      <c r="AR73" s="6"/>
      <c r="AS73" s="7">
        <v>0</v>
      </c>
      <c r="AT73" s="7">
        <v>0</v>
      </c>
      <c r="AU73" s="7" t="s">
        <v>34</v>
      </c>
      <c r="AV73" s="7">
        <v>0</v>
      </c>
      <c r="AW73" s="7">
        <v>0</v>
      </c>
      <c r="AX73" s="7">
        <v>0</v>
      </c>
      <c r="AY73" s="7">
        <v>0</v>
      </c>
      <c r="AZ73" s="7" t="s">
        <v>34</v>
      </c>
    </row>
    <row r="74" spans="1:52" x14ac:dyDescent="0.25">
      <c r="A74" s="4" t="s">
        <v>228</v>
      </c>
      <c r="B74" s="98"/>
      <c r="C74" s="99"/>
      <c r="D74" s="100" t="s">
        <v>813</v>
      </c>
      <c r="E74" s="101">
        <v>3</v>
      </c>
      <c r="F74" s="101">
        <v>0</v>
      </c>
      <c r="G74" s="102" t="s">
        <v>74</v>
      </c>
      <c r="H74" s="103">
        <v>26</v>
      </c>
      <c r="I74" s="102" t="s">
        <v>74</v>
      </c>
      <c r="J74" s="103">
        <v>21</v>
      </c>
      <c r="K74" s="101">
        <v>3</v>
      </c>
      <c r="L74" s="104">
        <v>3</v>
      </c>
      <c r="M74" s="104">
        <v>2</v>
      </c>
      <c r="N74" s="105"/>
      <c r="O74" s="106"/>
      <c r="P74" s="106"/>
      <c r="Q74" s="106">
        <v>0</v>
      </c>
      <c r="R74" s="106">
        <v>4</v>
      </c>
      <c r="S74" s="104">
        <v>4</v>
      </c>
      <c r="U74" s="4" t="s">
        <v>408</v>
      </c>
      <c r="V74" s="32" t="s">
        <v>733</v>
      </c>
      <c r="W74" s="48" t="s">
        <v>734</v>
      </c>
      <c r="X74" s="9">
        <v>1</v>
      </c>
      <c r="Y74" s="6">
        <v>1</v>
      </c>
      <c r="Z74" s="6">
        <v>1</v>
      </c>
      <c r="AA74" s="7">
        <v>1</v>
      </c>
      <c r="AB74" s="7">
        <v>1</v>
      </c>
      <c r="AC74" s="7">
        <v>1</v>
      </c>
      <c r="AD74" s="36"/>
      <c r="AE74" s="6"/>
      <c r="AF74" s="6"/>
      <c r="AG74" s="6"/>
      <c r="AH74" s="6"/>
      <c r="AI74" s="9"/>
      <c r="AJ74" s="9"/>
      <c r="AK74" s="9"/>
      <c r="AL74" s="6">
        <v>0</v>
      </c>
      <c r="AM74" s="6">
        <v>0</v>
      </c>
      <c r="AN74" s="6">
        <v>0</v>
      </c>
      <c r="AO74" s="6">
        <v>0</v>
      </c>
      <c r="AP74" s="7">
        <v>0</v>
      </c>
      <c r="AQ74" s="7">
        <v>0</v>
      </c>
      <c r="AR74" s="6"/>
      <c r="AS74" s="7">
        <v>0</v>
      </c>
      <c r="AT74" s="7">
        <v>0</v>
      </c>
      <c r="AU74" s="7" t="s">
        <v>34</v>
      </c>
      <c r="AV74" s="7">
        <v>0</v>
      </c>
      <c r="AW74" s="7">
        <v>0</v>
      </c>
      <c r="AX74" s="7">
        <v>0</v>
      </c>
      <c r="AY74" s="7">
        <v>0</v>
      </c>
      <c r="AZ74" s="7" t="s">
        <v>34</v>
      </c>
    </row>
    <row r="75" spans="1:52" x14ac:dyDescent="0.25">
      <c r="A75" s="4" t="s">
        <v>79</v>
      </c>
      <c r="B75" s="98"/>
      <c r="C75" s="99" t="s">
        <v>739</v>
      </c>
      <c r="D75" s="100" t="s">
        <v>814</v>
      </c>
      <c r="E75" s="101">
        <v>11</v>
      </c>
      <c r="F75" s="101">
        <v>0</v>
      </c>
      <c r="G75" s="102" t="s">
        <v>79</v>
      </c>
      <c r="H75" s="103">
        <v>14</v>
      </c>
      <c r="I75" s="102" t="s">
        <v>79</v>
      </c>
      <c r="J75" s="103">
        <v>11</v>
      </c>
      <c r="K75" s="101">
        <v>11</v>
      </c>
      <c r="L75" s="104">
        <v>15</v>
      </c>
      <c r="M75" s="104">
        <v>12</v>
      </c>
      <c r="N75" s="105"/>
      <c r="O75" s="106"/>
      <c r="P75" s="106"/>
      <c r="Q75" s="106">
        <v>2</v>
      </c>
      <c r="R75" s="106">
        <v>15</v>
      </c>
      <c r="S75" s="104">
        <v>17</v>
      </c>
      <c r="U75" s="4" t="s">
        <v>411</v>
      </c>
      <c r="V75" s="32" t="s">
        <v>733</v>
      </c>
      <c r="W75" s="48" t="s">
        <v>734</v>
      </c>
      <c r="X75" s="9">
        <v>1</v>
      </c>
      <c r="Y75" s="6">
        <v>1</v>
      </c>
      <c r="Z75" s="6">
        <v>1</v>
      </c>
      <c r="AA75" s="7">
        <v>1</v>
      </c>
      <c r="AB75" s="7">
        <v>1</v>
      </c>
      <c r="AC75" s="7">
        <v>1</v>
      </c>
      <c r="AD75" s="36"/>
      <c r="AE75" s="6"/>
      <c r="AF75" s="6"/>
      <c r="AG75" s="6"/>
      <c r="AH75" s="6"/>
      <c r="AI75" s="9"/>
      <c r="AJ75" s="9"/>
      <c r="AK75" s="9"/>
      <c r="AL75" s="6">
        <v>0</v>
      </c>
      <c r="AM75" s="6">
        <v>0</v>
      </c>
      <c r="AN75" s="6">
        <v>0</v>
      </c>
      <c r="AO75" s="6">
        <v>0</v>
      </c>
      <c r="AP75" s="7">
        <v>0</v>
      </c>
      <c r="AQ75" s="7">
        <v>0</v>
      </c>
      <c r="AR75" s="6"/>
      <c r="AS75" s="7">
        <v>0</v>
      </c>
      <c r="AT75" s="7">
        <v>0</v>
      </c>
      <c r="AU75" s="7" t="s">
        <v>34</v>
      </c>
      <c r="AV75" s="7">
        <v>0</v>
      </c>
      <c r="AW75" s="7">
        <v>0</v>
      </c>
      <c r="AX75" s="7">
        <v>0</v>
      </c>
      <c r="AY75" s="7">
        <v>0</v>
      </c>
      <c r="AZ75" s="7" t="s">
        <v>34</v>
      </c>
    </row>
    <row r="76" spans="1:52" x14ac:dyDescent="0.25">
      <c r="A76" s="4" t="s">
        <v>229</v>
      </c>
      <c r="B76" s="98"/>
      <c r="C76" s="99"/>
      <c r="D76" s="100" t="s">
        <v>815</v>
      </c>
      <c r="E76" s="101">
        <v>3</v>
      </c>
      <c r="F76" s="101">
        <v>0</v>
      </c>
      <c r="G76" s="102" t="s">
        <v>79</v>
      </c>
      <c r="H76" s="103">
        <v>17</v>
      </c>
      <c r="I76" s="102" t="s">
        <v>79</v>
      </c>
      <c r="J76" s="103">
        <v>13</v>
      </c>
      <c r="K76" s="101">
        <v>3</v>
      </c>
      <c r="L76" s="104">
        <v>3</v>
      </c>
      <c r="M76" s="104">
        <v>2</v>
      </c>
      <c r="N76" s="105"/>
      <c r="O76" s="106"/>
      <c r="P76" s="106"/>
      <c r="Q76" s="106">
        <v>0</v>
      </c>
      <c r="R76" s="106">
        <v>6</v>
      </c>
      <c r="S76" s="104">
        <v>6</v>
      </c>
      <c r="U76" s="4" t="s">
        <v>414</v>
      </c>
      <c r="V76" s="32" t="s">
        <v>733</v>
      </c>
      <c r="W76" s="48" t="s">
        <v>734</v>
      </c>
      <c r="X76" s="9">
        <v>1</v>
      </c>
      <c r="Y76" s="6">
        <v>1</v>
      </c>
      <c r="Z76" s="6">
        <v>1</v>
      </c>
      <c r="AA76" s="7">
        <v>1</v>
      </c>
      <c r="AB76" s="7">
        <v>1</v>
      </c>
      <c r="AC76" s="7">
        <v>1</v>
      </c>
      <c r="AD76" s="36"/>
      <c r="AE76" s="6"/>
      <c r="AF76" s="6"/>
      <c r="AG76" s="6"/>
      <c r="AH76" s="6"/>
      <c r="AI76" s="9"/>
      <c r="AJ76" s="9"/>
      <c r="AK76" s="9"/>
      <c r="AL76" s="6">
        <v>0</v>
      </c>
      <c r="AM76" s="6">
        <v>0</v>
      </c>
      <c r="AN76" s="6">
        <v>0</v>
      </c>
      <c r="AO76" s="6">
        <v>0</v>
      </c>
      <c r="AP76" s="7">
        <v>0</v>
      </c>
      <c r="AQ76" s="7">
        <v>0</v>
      </c>
      <c r="AR76" s="6"/>
      <c r="AS76" s="7">
        <v>0</v>
      </c>
      <c r="AT76" s="7">
        <v>0</v>
      </c>
      <c r="AU76" s="7" t="s">
        <v>34</v>
      </c>
      <c r="AV76" s="7">
        <v>0</v>
      </c>
      <c r="AW76" s="7">
        <v>0</v>
      </c>
      <c r="AX76" s="7">
        <v>0</v>
      </c>
      <c r="AY76" s="7">
        <v>0</v>
      </c>
      <c r="AZ76" s="7" t="s">
        <v>34</v>
      </c>
    </row>
    <row r="77" spans="1:52" x14ac:dyDescent="0.25">
      <c r="A77" s="4" t="s">
        <v>397</v>
      </c>
      <c r="B77" s="98"/>
      <c r="C77" s="99"/>
      <c r="D77" s="100" t="s">
        <v>816</v>
      </c>
      <c r="E77" s="101">
        <v>1</v>
      </c>
      <c r="F77" s="101">
        <v>0</v>
      </c>
      <c r="G77" s="102" t="s">
        <v>79</v>
      </c>
      <c r="H77" s="103">
        <v>18</v>
      </c>
      <c r="I77" s="102" t="s">
        <v>79</v>
      </c>
      <c r="J77" s="103">
        <v>13</v>
      </c>
      <c r="K77" s="101">
        <v>1</v>
      </c>
      <c r="L77" s="104">
        <v>1</v>
      </c>
      <c r="M77" s="104">
        <v>0</v>
      </c>
      <c r="N77" s="105"/>
      <c r="O77" s="106"/>
      <c r="P77" s="106"/>
      <c r="Q77" s="106">
        <v>0</v>
      </c>
      <c r="R77" s="106">
        <v>0</v>
      </c>
      <c r="S77" s="104">
        <v>0</v>
      </c>
      <c r="U77" s="4" t="s">
        <v>417</v>
      </c>
      <c r="V77" s="32" t="s">
        <v>733</v>
      </c>
      <c r="W77" s="48" t="s">
        <v>734</v>
      </c>
      <c r="X77" s="9">
        <v>1</v>
      </c>
      <c r="Y77" s="6">
        <v>1</v>
      </c>
      <c r="Z77" s="6">
        <v>1</v>
      </c>
      <c r="AA77" s="7">
        <v>1</v>
      </c>
      <c r="AB77" s="7">
        <v>1</v>
      </c>
      <c r="AC77" s="7">
        <v>1</v>
      </c>
      <c r="AD77" s="36"/>
      <c r="AE77" s="6"/>
      <c r="AF77" s="6"/>
      <c r="AG77" s="6"/>
      <c r="AH77" s="6"/>
      <c r="AI77" s="9"/>
      <c r="AJ77" s="9"/>
      <c r="AK77" s="9"/>
      <c r="AL77" s="6">
        <v>0</v>
      </c>
      <c r="AM77" s="6">
        <v>0</v>
      </c>
      <c r="AN77" s="6">
        <v>0</v>
      </c>
      <c r="AO77" s="6">
        <v>0</v>
      </c>
      <c r="AP77" s="7">
        <v>0</v>
      </c>
      <c r="AQ77" s="7">
        <v>0</v>
      </c>
      <c r="AR77" s="6"/>
      <c r="AS77" s="7">
        <v>0</v>
      </c>
      <c r="AT77" s="7">
        <v>0</v>
      </c>
      <c r="AU77" s="7" t="s">
        <v>34</v>
      </c>
      <c r="AV77" s="7">
        <v>0</v>
      </c>
      <c r="AW77" s="7">
        <v>0</v>
      </c>
      <c r="AX77" s="7">
        <v>0</v>
      </c>
      <c r="AY77" s="7">
        <v>0</v>
      </c>
      <c r="AZ77" s="7" t="s">
        <v>34</v>
      </c>
    </row>
    <row r="78" spans="1:52" x14ac:dyDescent="0.25">
      <c r="A78" s="4" t="s">
        <v>398</v>
      </c>
      <c r="B78" s="98"/>
      <c r="C78" s="99"/>
      <c r="D78" s="100" t="s">
        <v>817</v>
      </c>
      <c r="E78" s="101">
        <v>2</v>
      </c>
      <c r="F78" s="101">
        <v>0</v>
      </c>
      <c r="G78" s="102" t="s">
        <v>398</v>
      </c>
      <c r="H78" s="103">
        <v>19</v>
      </c>
      <c r="I78" s="102" t="s">
        <v>79</v>
      </c>
      <c r="J78" s="103">
        <v>14</v>
      </c>
      <c r="K78" s="101">
        <v>2</v>
      </c>
      <c r="L78" s="104">
        <v>1</v>
      </c>
      <c r="M78" s="104">
        <v>1</v>
      </c>
      <c r="N78" s="105"/>
      <c r="O78" s="106"/>
      <c r="P78" s="106"/>
      <c r="Q78" s="106">
        <v>0</v>
      </c>
      <c r="R78" s="106">
        <v>0</v>
      </c>
      <c r="S78" s="104">
        <v>0</v>
      </c>
      <c r="U78" s="4" t="s">
        <v>420</v>
      </c>
      <c r="V78" s="32" t="s">
        <v>733</v>
      </c>
      <c r="W78" s="48" t="s">
        <v>734</v>
      </c>
      <c r="X78" s="9">
        <v>1</v>
      </c>
      <c r="Y78" s="6">
        <v>1</v>
      </c>
      <c r="Z78" s="6">
        <v>1</v>
      </c>
      <c r="AA78" s="7">
        <v>1</v>
      </c>
      <c r="AB78" s="7">
        <v>1</v>
      </c>
      <c r="AC78" s="7">
        <v>1</v>
      </c>
      <c r="AD78" s="36"/>
      <c r="AE78" s="6"/>
      <c r="AF78" s="6"/>
      <c r="AG78" s="6"/>
      <c r="AH78" s="6"/>
      <c r="AI78" s="9"/>
      <c r="AJ78" s="9"/>
      <c r="AK78" s="9"/>
      <c r="AL78" s="6">
        <v>0</v>
      </c>
      <c r="AM78" s="6">
        <v>0</v>
      </c>
      <c r="AN78" s="6">
        <v>0</v>
      </c>
      <c r="AO78" s="6">
        <v>0</v>
      </c>
      <c r="AP78" s="7">
        <v>0</v>
      </c>
      <c r="AQ78" s="7">
        <v>0</v>
      </c>
      <c r="AR78" s="6"/>
      <c r="AS78" s="7">
        <v>0</v>
      </c>
      <c r="AT78" s="7">
        <v>0</v>
      </c>
      <c r="AU78" s="7" t="s">
        <v>34</v>
      </c>
      <c r="AV78" s="7">
        <v>0</v>
      </c>
      <c r="AW78" s="7">
        <v>0</v>
      </c>
      <c r="AX78" s="7">
        <v>0</v>
      </c>
      <c r="AY78" s="7">
        <v>0</v>
      </c>
      <c r="AZ78" s="7" t="s">
        <v>34</v>
      </c>
    </row>
    <row r="79" spans="1:52" x14ac:dyDescent="0.25">
      <c r="A79" s="4" t="s">
        <v>399</v>
      </c>
      <c r="B79" s="98"/>
      <c r="C79" s="99" t="s">
        <v>176</v>
      </c>
      <c r="D79" s="100" t="s">
        <v>818</v>
      </c>
      <c r="E79" s="101">
        <v>1</v>
      </c>
      <c r="F79" s="101">
        <v>0</v>
      </c>
      <c r="G79" s="102" t="s">
        <v>398</v>
      </c>
      <c r="H79" s="103">
        <v>0</v>
      </c>
      <c r="I79" s="102" t="s">
        <v>79</v>
      </c>
      <c r="J79" s="103">
        <v>14</v>
      </c>
      <c r="K79" s="101">
        <v>1</v>
      </c>
      <c r="L79" s="104">
        <v>1</v>
      </c>
      <c r="M79" s="104">
        <v>0</v>
      </c>
      <c r="N79" s="105"/>
      <c r="O79" s="106"/>
      <c r="P79" s="106"/>
      <c r="Q79" s="106">
        <v>0</v>
      </c>
      <c r="R79" s="106">
        <v>0</v>
      </c>
      <c r="S79" s="104">
        <v>0</v>
      </c>
      <c r="U79" s="4" t="s">
        <v>422</v>
      </c>
      <c r="V79" s="32" t="s">
        <v>733</v>
      </c>
      <c r="W79" s="48" t="s">
        <v>734</v>
      </c>
      <c r="X79" s="9">
        <v>1</v>
      </c>
      <c r="Y79" s="6">
        <v>1</v>
      </c>
      <c r="Z79" s="6">
        <v>1</v>
      </c>
      <c r="AA79" s="7">
        <v>1</v>
      </c>
      <c r="AB79" s="7">
        <v>1</v>
      </c>
      <c r="AC79" s="7">
        <v>1</v>
      </c>
      <c r="AD79" s="36"/>
      <c r="AE79" s="6"/>
      <c r="AF79" s="6"/>
      <c r="AG79" s="6"/>
      <c r="AH79" s="6"/>
      <c r="AI79" s="9"/>
      <c r="AJ79" s="9"/>
      <c r="AK79" s="9"/>
      <c r="AL79" s="6">
        <v>0</v>
      </c>
      <c r="AM79" s="6">
        <v>0</v>
      </c>
      <c r="AN79" s="6">
        <v>0</v>
      </c>
      <c r="AO79" s="6">
        <v>0</v>
      </c>
      <c r="AP79" s="7">
        <v>0</v>
      </c>
      <c r="AQ79" s="7">
        <v>0</v>
      </c>
      <c r="AR79" s="6"/>
      <c r="AS79" s="7">
        <v>0</v>
      </c>
      <c r="AT79" s="7">
        <v>0</v>
      </c>
      <c r="AU79" s="7" t="s">
        <v>34</v>
      </c>
      <c r="AV79" s="7">
        <v>0</v>
      </c>
      <c r="AW79" s="7">
        <v>0</v>
      </c>
      <c r="AX79" s="7">
        <v>0</v>
      </c>
      <c r="AY79" s="7">
        <v>0</v>
      </c>
      <c r="AZ79" s="7" t="s">
        <v>34</v>
      </c>
    </row>
    <row r="80" spans="1:52" x14ac:dyDescent="0.25">
      <c r="A80" s="4" t="s">
        <v>400</v>
      </c>
      <c r="B80" s="98"/>
      <c r="C80" s="99" t="s">
        <v>176</v>
      </c>
      <c r="D80" s="100" t="s">
        <v>819</v>
      </c>
      <c r="E80" s="101">
        <v>1</v>
      </c>
      <c r="F80" s="101">
        <v>0</v>
      </c>
      <c r="G80" s="102" t="s">
        <v>398</v>
      </c>
      <c r="H80" s="103">
        <v>1</v>
      </c>
      <c r="I80" s="102" t="s">
        <v>79</v>
      </c>
      <c r="J80" s="103">
        <v>14</v>
      </c>
      <c r="K80" s="101">
        <v>1</v>
      </c>
      <c r="L80" s="104">
        <v>1</v>
      </c>
      <c r="M80" s="104">
        <v>0</v>
      </c>
      <c r="N80" s="105"/>
      <c r="O80" s="106"/>
      <c r="P80" s="106"/>
      <c r="Q80" s="106">
        <v>0</v>
      </c>
      <c r="R80" s="106">
        <v>0</v>
      </c>
      <c r="S80" s="104">
        <v>0</v>
      </c>
      <c r="U80" s="4" t="s">
        <v>425</v>
      </c>
      <c r="V80" s="32" t="s">
        <v>733</v>
      </c>
      <c r="W80" s="48" t="s">
        <v>734</v>
      </c>
      <c r="X80" s="9">
        <v>1</v>
      </c>
      <c r="Y80" s="6">
        <v>1</v>
      </c>
      <c r="Z80" s="6">
        <v>1</v>
      </c>
      <c r="AA80" s="7">
        <v>1</v>
      </c>
      <c r="AB80" s="7">
        <v>1</v>
      </c>
      <c r="AC80" s="7">
        <v>1</v>
      </c>
      <c r="AD80" s="36"/>
      <c r="AE80" s="6"/>
      <c r="AF80" s="6"/>
      <c r="AG80" s="6"/>
      <c r="AH80" s="6"/>
      <c r="AI80" s="9"/>
      <c r="AJ80" s="9"/>
      <c r="AK80" s="9"/>
      <c r="AL80" s="6">
        <v>0</v>
      </c>
      <c r="AM80" s="6">
        <v>0</v>
      </c>
      <c r="AN80" s="6">
        <v>0</v>
      </c>
      <c r="AO80" s="6">
        <v>0</v>
      </c>
      <c r="AP80" s="7">
        <v>0</v>
      </c>
      <c r="AQ80" s="7">
        <v>0</v>
      </c>
      <c r="AR80" s="6"/>
      <c r="AS80" s="7">
        <v>0</v>
      </c>
      <c r="AT80" s="7">
        <v>0</v>
      </c>
      <c r="AU80" s="7" t="s">
        <v>34</v>
      </c>
      <c r="AV80" s="7">
        <v>0</v>
      </c>
      <c r="AW80" s="7">
        <v>0</v>
      </c>
      <c r="AX80" s="7">
        <v>0</v>
      </c>
      <c r="AY80" s="7">
        <v>0</v>
      </c>
      <c r="AZ80" s="7" t="s">
        <v>34</v>
      </c>
    </row>
    <row r="81" spans="1:52" x14ac:dyDescent="0.25">
      <c r="A81" s="4" t="s">
        <v>401</v>
      </c>
      <c r="B81" s="98"/>
      <c r="C81" s="99" t="s">
        <v>535</v>
      </c>
      <c r="D81" s="100" t="s">
        <v>820</v>
      </c>
      <c r="E81" s="101">
        <v>23</v>
      </c>
      <c r="F81" s="101">
        <v>0</v>
      </c>
      <c r="G81" s="102" t="s">
        <v>401</v>
      </c>
      <c r="H81" s="103">
        <v>6</v>
      </c>
      <c r="I81" s="102" t="s">
        <v>401</v>
      </c>
      <c r="J81" s="103">
        <v>3</v>
      </c>
      <c r="K81" s="101">
        <v>23</v>
      </c>
      <c r="L81" s="104">
        <v>7</v>
      </c>
      <c r="M81" s="104">
        <v>4</v>
      </c>
      <c r="N81" s="105"/>
      <c r="O81" s="106"/>
      <c r="P81" s="106"/>
      <c r="Q81" s="106">
        <v>88</v>
      </c>
      <c r="R81" s="106">
        <v>51</v>
      </c>
      <c r="S81" s="104">
        <v>136</v>
      </c>
      <c r="U81" s="4" t="s">
        <v>428</v>
      </c>
      <c r="V81" s="32" t="s">
        <v>733</v>
      </c>
      <c r="W81" s="48" t="s">
        <v>734</v>
      </c>
      <c r="X81" s="9">
        <v>1</v>
      </c>
      <c r="Y81" s="6">
        <v>1</v>
      </c>
      <c r="Z81" s="6">
        <v>1</v>
      </c>
      <c r="AA81" s="7">
        <v>1</v>
      </c>
      <c r="AB81" s="7">
        <v>1</v>
      </c>
      <c r="AC81" s="7">
        <v>1</v>
      </c>
      <c r="AD81" s="36"/>
      <c r="AE81" s="6"/>
      <c r="AF81" s="6"/>
      <c r="AG81" s="6"/>
      <c r="AH81" s="6"/>
      <c r="AI81" s="9"/>
      <c r="AJ81" s="9"/>
      <c r="AK81" s="9"/>
      <c r="AL81" s="6">
        <v>0</v>
      </c>
      <c r="AM81" s="6">
        <v>0</v>
      </c>
      <c r="AN81" s="6">
        <v>0</v>
      </c>
      <c r="AO81" s="6">
        <v>0</v>
      </c>
      <c r="AP81" s="7">
        <v>0</v>
      </c>
      <c r="AQ81" s="7">
        <v>0</v>
      </c>
      <c r="AR81" s="6"/>
      <c r="AS81" s="7">
        <v>0</v>
      </c>
      <c r="AT81" s="7">
        <v>0</v>
      </c>
      <c r="AU81" s="7" t="s">
        <v>34</v>
      </c>
      <c r="AV81" s="7">
        <v>0</v>
      </c>
      <c r="AW81" s="7">
        <v>0</v>
      </c>
      <c r="AX81" s="7">
        <v>0</v>
      </c>
      <c r="AY81" s="7">
        <v>0</v>
      </c>
      <c r="AZ81" s="7" t="s">
        <v>34</v>
      </c>
    </row>
    <row r="82" spans="1:52" x14ac:dyDescent="0.25">
      <c r="A82" s="4" t="s">
        <v>402</v>
      </c>
      <c r="B82" s="98"/>
      <c r="C82" s="99"/>
      <c r="D82" s="100" t="s">
        <v>821</v>
      </c>
      <c r="E82" s="101">
        <v>1</v>
      </c>
      <c r="F82" s="101">
        <v>0</v>
      </c>
      <c r="G82" s="102"/>
      <c r="H82" s="103">
        <v>0</v>
      </c>
      <c r="I82" s="102"/>
      <c r="J82" s="103"/>
      <c r="K82" s="101">
        <v>1</v>
      </c>
      <c r="L82" s="104">
        <v>1</v>
      </c>
      <c r="M82" s="104">
        <v>1</v>
      </c>
      <c r="N82" s="105"/>
      <c r="O82" s="106"/>
      <c r="P82" s="106"/>
      <c r="Q82" s="106">
        <v>0</v>
      </c>
      <c r="R82" s="106">
        <v>0</v>
      </c>
      <c r="S82" s="104">
        <v>0</v>
      </c>
      <c r="U82" s="4" t="s">
        <v>431</v>
      </c>
      <c r="V82" s="32" t="s">
        <v>733</v>
      </c>
      <c r="W82" s="48" t="s">
        <v>734</v>
      </c>
      <c r="X82" s="9">
        <v>1</v>
      </c>
      <c r="Y82" s="6">
        <v>1</v>
      </c>
      <c r="Z82" s="6">
        <v>1</v>
      </c>
      <c r="AA82" s="7">
        <v>1</v>
      </c>
      <c r="AB82" s="7">
        <v>1</v>
      </c>
      <c r="AC82" s="7">
        <v>1</v>
      </c>
      <c r="AD82" s="36"/>
      <c r="AE82" s="6"/>
      <c r="AF82" s="6"/>
      <c r="AG82" s="6"/>
      <c r="AH82" s="6"/>
      <c r="AI82" s="9"/>
      <c r="AJ82" s="9"/>
      <c r="AK82" s="9"/>
      <c r="AL82" s="6">
        <v>0</v>
      </c>
      <c r="AM82" s="6">
        <v>0</v>
      </c>
      <c r="AN82" s="6">
        <v>0</v>
      </c>
      <c r="AO82" s="6">
        <v>0</v>
      </c>
      <c r="AP82" s="7">
        <v>0</v>
      </c>
      <c r="AQ82" s="7">
        <v>0</v>
      </c>
      <c r="AR82" s="6"/>
      <c r="AS82" s="7">
        <v>0</v>
      </c>
      <c r="AT82" s="7">
        <v>0</v>
      </c>
      <c r="AU82" s="7" t="s">
        <v>34</v>
      </c>
      <c r="AV82" s="7">
        <v>0</v>
      </c>
      <c r="AW82" s="7">
        <v>0</v>
      </c>
      <c r="AX82" s="7">
        <v>0</v>
      </c>
      <c r="AY82" s="7">
        <v>0</v>
      </c>
      <c r="AZ82" s="7" t="s">
        <v>34</v>
      </c>
    </row>
    <row r="83" spans="1:52" x14ac:dyDescent="0.25">
      <c r="A83" s="4" t="s">
        <v>403</v>
      </c>
      <c r="B83" s="98"/>
      <c r="C83" s="99"/>
      <c r="D83" s="100" t="s">
        <v>822</v>
      </c>
      <c r="E83" s="101">
        <v>1</v>
      </c>
      <c r="F83" s="101">
        <v>0</v>
      </c>
      <c r="G83" s="102"/>
      <c r="H83" s="103">
        <v>1</v>
      </c>
      <c r="I83" s="102"/>
      <c r="J83" s="103"/>
      <c r="K83" s="101">
        <v>1</v>
      </c>
      <c r="L83" s="104">
        <v>1</v>
      </c>
      <c r="M83" s="104">
        <v>0</v>
      </c>
      <c r="N83" s="105"/>
      <c r="O83" s="106"/>
      <c r="P83" s="106"/>
      <c r="Q83" s="106">
        <v>0</v>
      </c>
      <c r="R83" s="106">
        <v>0</v>
      </c>
      <c r="S83" s="104">
        <v>0</v>
      </c>
      <c r="U83" s="4" t="s">
        <v>434</v>
      </c>
      <c r="V83" s="32" t="s">
        <v>733</v>
      </c>
      <c r="W83" s="48" t="s">
        <v>734</v>
      </c>
      <c r="X83" s="9">
        <v>1</v>
      </c>
      <c r="Y83" s="6">
        <v>1</v>
      </c>
      <c r="Z83" s="6">
        <v>1</v>
      </c>
      <c r="AA83" s="7">
        <v>1</v>
      </c>
      <c r="AB83" s="7">
        <v>1</v>
      </c>
      <c r="AC83" s="7">
        <v>1</v>
      </c>
      <c r="AD83" s="36"/>
      <c r="AE83" s="6"/>
      <c r="AF83" s="6"/>
      <c r="AG83" s="6"/>
      <c r="AH83" s="6"/>
      <c r="AI83" s="9"/>
      <c r="AJ83" s="9"/>
      <c r="AK83" s="9"/>
      <c r="AL83" s="6">
        <v>0</v>
      </c>
      <c r="AM83" s="6">
        <v>0</v>
      </c>
      <c r="AN83" s="6">
        <v>0</v>
      </c>
      <c r="AO83" s="6">
        <v>0</v>
      </c>
      <c r="AP83" s="7">
        <v>0</v>
      </c>
      <c r="AQ83" s="7">
        <v>0</v>
      </c>
      <c r="AR83" s="6"/>
      <c r="AS83" s="7">
        <v>0</v>
      </c>
      <c r="AT83" s="7">
        <v>0</v>
      </c>
      <c r="AU83" s="7" t="s">
        <v>34</v>
      </c>
      <c r="AV83" s="7">
        <v>0</v>
      </c>
      <c r="AW83" s="7">
        <v>0</v>
      </c>
      <c r="AX83" s="7">
        <v>0</v>
      </c>
      <c r="AY83" s="7">
        <v>0</v>
      </c>
      <c r="AZ83" s="7" t="s">
        <v>34</v>
      </c>
    </row>
    <row r="84" spans="1:52" x14ac:dyDescent="0.25">
      <c r="A84" s="4" t="s">
        <v>404</v>
      </c>
      <c r="B84" s="98"/>
      <c r="C84" s="99"/>
      <c r="D84" s="100" t="s">
        <v>823</v>
      </c>
      <c r="E84" s="101">
        <v>1</v>
      </c>
      <c r="F84" s="101">
        <v>0</v>
      </c>
      <c r="G84" s="102"/>
      <c r="H84" s="103">
        <v>2</v>
      </c>
      <c r="I84" s="102"/>
      <c r="J84" s="103"/>
      <c r="K84" s="101">
        <v>1</v>
      </c>
      <c r="L84" s="104">
        <v>1</v>
      </c>
      <c r="M84" s="104">
        <v>0</v>
      </c>
      <c r="N84" s="105"/>
      <c r="O84" s="106"/>
      <c r="P84" s="106"/>
      <c r="Q84" s="106">
        <v>0</v>
      </c>
      <c r="R84" s="106">
        <v>0</v>
      </c>
      <c r="S84" s="104">
        <v>0</v>
      </c>
      <c r="U84" s="4" t="s">
        <v>437</v>
      </c>
      <c r="V84" s="32" t="s">
        <v>733</v>
      </c>
      <c r="W84" s="48" t="s">
        <v>734</v>
      </c>
      <c r="X84" s="9">
        <v>1</v>
      </c>
      <c r="Y84" s="6">
        <v>1</v>
      </c>
      <c r="Z84" s="6">
        <v>1</v>
      </c>
      <c r="AA84" s="7">
        <v>1</v>
      </c>
      <c r="AB84" s="7">
        <v>1</v>
      </c>
      <c r="AC84" s="7">
        <v>1</v>
      </c>
      <c r="AD84" s="36"/>
      <c r="AE84" s="6"/>
      <c r="AF84" s="6"/>
      <c r="AG84" s="6"/>
      <c r="AH84" s="6"/>
      <c r="AI84" s="9"/>
      <c r="AJ84" s="9"/>
      <c r="AK84" s="9"/>
      <c r="AL84" s="6">
        <v>0</v>
      </c>
      <c r="AM84" s="6">
        <v>0</v>
      </c>
      <c r="AN84" s="6">
        <v>0</v>
      </c>
      <c r="AO84" s="6">
        <v>0</v>
      </c>
      <c r="AP84" s="7">
        <v>0</v>
      </c>
      <c r="AQ84" s="7">
        <v>0</v>
      </c>
      <c r="AR84" s="6"/>
      <c r="AS84" s="7">
        <v>0</v>
      </c>
      <c r="AT84" s="7">
        <v>0</v>
      </c>
      <c r="AU84" s="7" t="s">
        <v>34</v>
      </c>
      <c r="AV84" s="7">
        <v>0</v>
      </c>
      <c r="AW84" s="7">
        <v>0</v>
      </c>
      <c r="AX84" s="7">
        <v>0</v>
      </c>
      <c r="AY84" s="7">
        <v>0</v>
      </c>
      <c r="AZ84" s="7" t="s">
        <v>34</v>
      </c>
    </row>
    <row r="85" spans="1:52" x14ac:dyDescent="0.25">
      <c r="A85" s="4" t="s">
        <v>405</v>
      </c>
      <c r="B85" s="98"/>
      <c r="C85" s="99"/>
      <c r="D85" s="100" t="s">
        <v>824</v>
      </c>
      <c r="E85" s="101">
        <v>1</v>
      </c>
      <c r="F85" s="101">
        <v>0</v>
      </c>
      <c r="G85" s="102"/>
      <c r="H85" s="103">
        <v>3</v>
      </c>
      <c r="I85" s="102"/>
      <c r="J85" s="103"/>
      <c r="K85" s="101">
        <v>1</v>
      </c>
      <c r="L85" s="104">
        <v>1</v>
      </c>
      <c r="M85" s="104">
        <v>1</v>
      </c>
      <c r="N85" s="105"/>
      <c r="O85" s="106"/>
      <c r="P85" s="106"/>
      <c r="Q85" s="106">
        <v>0</v>
      </c>
      <c r="R85" s="106">
        <v>0</v>
      </c>
      <c r="S85" s="104">
        <v>0</v>
      </c>
      <c r="U85" s="4" t="s">
        <v>440</v>
      </c>
      <c r="V85" s="32" t="s">
        <v>733</v>
      </c>
      <c r="W85" s="48" t="s">
        <v>734</v>
      </c>
      <c r="X85" s="9">
        <v>1</v>
      </c>
      <c r="Y85" s="6">
        <v>1</v>
      </c>
      <c r="Z85" s="6">
        <v>1</v>
      </c>
      <c r="AA85" s="7">
        <v>1</v>
      </c>
      <c r="AB85" s="7">
        <v>1</v>
      </c>
      <c r="AC85" s="7">
        <v>1</v>
      </c>
      <c r="AD85" s="36"/>
      <c r="AE85" s="6"/>
      <c r="AF85" s="6"/>
      <c r="AG85" s="6"/>
      <c r="AH85" s="6"/>
      <c r="AI85" s="9"/>
      <c r="AJ85" s="9"/>
      <c r="AK85" s="9"/>
      <c r="AL85" s="6">
        <v>0</v>
      </c>
      <c r="AM85" s="6">
        <v>0</v>
      </c>
      <c r="AN85" s="6">
        <v>0</v>
      </c>
      <c r="AO85" s="6">
        <v>0</v>
      </c>
      <c r="AP85" s="7">
        <v>0</v>
      </c>
      <c r="AQ85" s="7">
        <v>0</v>
      </c>
      <c r="AR85" s="6"/>
      <c r="AS85" s="7">
        <v>0</v>
      </c>
      <c r="AT85" s="7">
        <v>0</v>
      </c>
      <c r="AU85" s="7" t="s">
        <v>34</v>
      </c>
      <c r="AV85" s="7">
        <v>0</v>
      </c>
      <c r="AW85" s="7">
        <v>0</v>
      </c>
      <c r="AX85" s="7">
        <v>0</v>
      </c>
      <c r="AY85" s="7">
        <v>0</v>
      </c>
      <c r="AZ85" s="7" t="s">
        <v>34</v>
      </c>
    </row>
    <row r="86" spans="1:52" x14ac:dyDescent="0.25">
      <c r="A86" s="4" t="s">
        <v>406</v>
      </c>
      <c r="B86" s="98"/>
      <c r="C86" s="99"/>
      <c r="D86" s="100" t="s">
        <v>825</v>
      </c>
      <c r="E86" s="101">
        <v>0</v>
      </c>
      <c r="F86" s="101">
        <v>0</v>
      </c>
      <c r="G86" s="102"/>
      <c r="H86" s="103">
        <v>3</v>
      </c>
      <c r="I86" s="102"/>
      <c r="J86" s="103"/>
      <c r="K86" s="101">
        <v>0</v>
      </c>
      <c r="L86" s="104">
        <v>0</v>
      </c>
      <c r="M86" s="104">
        <v>0</v>
      </c>
      <c r="N86" s="105"/>
      <c r="O86" s="106"/>
      <c r="P86" s="106"/>
      <c r="Q86" s="106">
        <v>0</v>
      </c>
      <c r="R86" s="106">
        <v>0</v>
      </c>
      <c r="S86" s="104">
        <v>0</v>
      </c>
      <c r="U86" s="4" t="s">
        <v>442</v>
      </c>
      <c r="V86" s="32" t="s">
        <v>733</v>
      </c>
      <c r="W86" s="48" t="s">
        <v>734</v>
      </c>
      <c r="X86" s="9">
        <v>1</v>
      </c>
      <c r="Y86" s="6">
        <v>1</v>
      </c>
      <c r="Z86" s="6">
        <v>1</v>
      </c>
      <c r="AA86" s="7">
        <v>1</v>
      </c>
      <c r="AB86" s="7">
        <v>1</v>
      </c>
      <c r="AC86" s="7">
        <v>1</v>
      </c>
      <c r="AD86" s="36"/>
      <c r="AE86" s="6"/>
      <c r="AF86" s="6"/>
      <c r="AG86" s="6"/>
      <c r="AH86" s="6"/>
      <c r="AI86" s="9"/>
      <c r="AJ86" s="9"/>
      <c r="AK86" s="9"/>
      <c r="AL86" s="6">
        <v>0</v>
      </c>
      <c r="AM86" s="6">
        <v>0</v>
      </c>
      <c r="AN86" s="6">
        <v>0</v>
      </c>
      <c r="AO86" s="6">
        <v>0</v>
      </c>
      <c r="AP86" s="7">
        <v>0</v>
      </c>
      <c r="AQ86" s="7">
        <v>0</v>
      </c>
      <c r="AR86" s="6"/>
      <c r="AS86" s="7">
        <v>0</v>
      </c>
      <c r="AT86" s="7">
        <v>0</v>
      </c>
      <c r="AU86" s="7" t="s">
        <v>34</v>
      </c>
      <c r="AV86" s="7">
        <v>0</v>
      </c>
      <c r="AW86" s="7">
        <v>0</v>
      </c>
      <c r="AX86" s="7">
        <v>0</v>
      </c>
      <c r="AY86" s="7">
        <v>0</v>
      </c>
      <c r="AZ86" s="7" t="s">
        <v>34</v>
      </c>
    </row>
    <row r="87" spans="1:52" x14ac:dyDescent="0.25">
      <c r="A87" s="4" t="s">
        <v>407</v>
      </c>
      <c r="B87" s="98"/>
      <c r="C87" s="99"/>
      <c r="D87" s="100" t="s">
        <v>826</v>
      </c>
      <c r="E87" s="101">
        <v>0</v>
      </c>
      <c r="F87" s="101">
        <v>0</v>
      </c>
      <c r="G87" s="102"/>
      <c r="H87" s="103">
        <v>3</v>
      </c>
      <c r="I87" s="102"/>
      <c r="J87" s="103"/>
      <c r="K87" s="101">
        <v>0</v>
      </c>
      <c r="L87" s="104">
        <v>0</v>
      </c>
      <c r="M87" s="104">
        <v>0</v>
      </c>
      <c r="N87" s="105"/>
      <c r="O87" s="106"/>
      <c r="P87" s="106"/>
      <c r="Q87" s="106">
        <v>0</v>
      </c>
      <c r="R87" s="106">
        <v>0</v>
      </c>
      <c r="S87" s="104">
        <v>0</v>
      </c>
      <c r="U87" s="4" t="s">
        <v>445</v>
      </c>
      <c r="V87" s="32" t="s">
        <v>733</v>
      </c>
      <c r="W87" s="48" t="s">
        <v>734</v>
      </c>
      <c r="X87" s="9">
        <v>1</v>
      </c>
      <c r="Y87" s="6">
        <v>1</v>
      </c>
      <c r="Z87" s="6">
        <v>1</v>
      </c>
      <c r="AA87" s="7">
        <v>1</v>
      </c>
      <c r="AB87" s="7">
        <v>1</v>
      </c>
      <c r="AC87" s="7">
        <v>1</v>
      </c>
      <c r="AD87" s="36"/>
      <c r="AE87" s="6"/>
      <c r="AF87" s="6"/>
      <c r="AG87" s="6"/>
      <c r="AH87" s="6"/>
      <c r="AI87" s="9"/>
      <c r="AJ87" s="9"/>
      <c r="AK87" s="9"/>
      <c r="AL87" s="6">
        <v>0</v>
      </c>
      <c r="AM87" s="6">
        <v>0</v>
      </c>
      <c r="AN87" s="6">
        <v>0</v>
      </c>
      <c r="AO87" s="6">
        <v>0</v>
      </c>
      <c r="AP87" s="7">
        <v>0</v>
      </c>
      <c r="AQ87" s="7">
        <v>0</v>
      </c>
      <c r="AR87" s="6"/>
      <c r="AS87" s="7">
        <v>0</v>
      </c>
      <c r="AT87" s="7">
        <v>0</v>
      </c>
      <c r="AU87" s="7" t="s">
        <v>34</v>
      </c>
      <c r="AV87" s="7">
        <v>0</v>
      </c>
      <c r="AW87" s="7">
        <v>0</v>
      </c>
      <c r="AX87" s="7">
        <v>0</v>
      </c>
      <c r="AY87" s="7">
        <v>0</v>
      </c>
      <c r="AZ87" s="7" t="s">
        <v>34</v>
      </c>
    </row>
    <row r="88" spans="1:52" x14ac:dyDescent="0.25">
      <c r="A88" s="4" t="s">
        <v>408</v>
      </c>
      <c r="B88" s="98"/>
      <c r="C88" s="99"/>
      <c r="D88" s="100" t="s">
        <v>827</v>
      </c>
      <c r="E88" s="101">
        <v>1</v>
      </c>
      <c r="F88" s="101">
        <v>0</v>
      </c>
      <c r="G88" s="102"/>
      <c r="H88" s="103">
        <v>4</v>
      </c>
      <c r="I88" s="102"/>
      <c r="J88" s="103"/>
      <c r="K88" s="101">
        <v>1</v>
      </c>
      <c r="L88" s="104">
        <v>1</v>
      </c>
      <c r="M88" s="104">
        <v>1</v>
      </c>
      <c r="N88" s="105"/>
      <c r="O88" s="106"/>
      <c r="P88" s="106"/>
      <c r="Q88" s="106">
        <v>0</v>
      </c>
      <c r="R88" s="106">
        <v>0</v>
      </c>
      <c r="S88" s="104">
        <v>0</v>
      </c>
      <c r="U88" s="4" t="s">
        <v>448</v>
      </c>
      <c r="V88" s="32" t="s">
        <v>733</v>
      </c>
      <c r="W88" s="48" t="s">
        <v>734</v>
      </c>
      <c r="X88" s="9">
        <v>1</v>
      </c>
      <c r="Y88" s="6">
        <v>1</v>
      </c>
      <c r="Z88" s="6">
        <v>1</v>
      </c>
      <c r="AA88" s="7">
        <v>1</v>
      </c>
      <c r="AB88" s="7">
        <v>1</v>
      </c>
      <c r="AC88" s="7">
        <v>1</v>
      </c>
      <c r="AD88" s="36"/>
      <c r="AE88" s="6"/>
      <c r="AF88" s="6"/>
      <c r="AG88" s="6"/>
      <c r="AH88" s="6"/>
      <c r="AI88" s="9"/>
      <c r="AJ88" s="9"/>
      <c r="AK88" s="9"/>
      <c r="AL88" s="6">
        <v>0</v>
      </c>
      <c r="AM88" s="6">
        <v>0</v>
      </c>
      <c r="AN88" s="6">
        <v>0</v>
      </c>
      <c r="AO88" s="6">
        <v>0</v>
      </c>
      <c r="AP88" s="7">
        <v>0</v>
      </c>
      <c r="AQ88" s="7">
        <v>0</v>
      </c>
      <c r="AR88" s="6"/>
      <c r="AS88" s="7">
        <v>0</v>
      </c>
      <c r="AT88" s="7">
        <v>0</v>
      </c>
      <c r="AU88" s="7" t="s">
        <v>34</v>
      </c>
      <c r="AV88" s="7">
        <v>0</v>
      </c>
      <c r="AW88" s="7">
        <v>0</v>
      </c>
      <c r="AX88" s="7">
        <v>0</v>
      </c>
      <c r="AY88" s="7">
        <v>0</v>
      </c>
      <c r="AZ88" s="7" t="s">
        <v>34</v>
      </c>
    </row>
    <row r="89" spans="1:52" x14ac:dyDescent="0.25">
      <c r="A89" s="4" t="s">
        <v>409</v>
      </c>
      <c r="B89" s="98"/>
      <c r="C89" s="99"/>
      <c r="D89" s="100" t="s">
        <v>828</v>
      </c>
      <c r="E89" s="101">
        <v>0</v>
      </c>
      <c r="F89" s="101">
        <v>0</v>
      </c>
      <c r="G89" s="102"/>
      <c r="H89" s="103">
        <v>4</v>
      </c>
      <c r="I89" s="102"/>
      <c r="J89" s="103"/>
      <c r="K89" s="101">
        <v>0</v>
      </c>
      <c r="L89" s="104">
        <v>0</v>
      </c>
      <c r="M89" s="104">
        <v>0</v>
      </c>
      <c r="N89" s="105"/>
      <c r="O89" s="106"/>
      <c r="P89" s="106"/>
      <c r="Q89" s="106">
        <v>0</v>
      </c>
      <c r="R89" s="106">
        <v>0</v>
      </c>
      <c r="S89" s="104">
        <v>0</v>
      </c>
      <c r="U89" s="4" t="s">
        <v>451</v>
      </c>
      <c r="V89" s="32" t="s">
        <v>733</v>
      </c>
      <c r="W89" s="48" t="s">
        <v>734</v>
      </c>
      <c r="X89" s="9">
        <v>1</v>
      </c>
      <c r="Y89" s="6">
        <v>1</v>
      </c>
      <c r="Z89" s="6">
        <v>1</v>
      </c>
      <c r="AA89" s="7">
        <v>1</v>
      </c>
      <c r="AB89" s="7">
        <v>1</v>
      </c>
      <c r="AC89" s="7">
        <v>1</v>
      </c>
      <c r="AD89" s="36"/>
      <c r="AE89" s="6"/>
      <c r="AF89" s="6"/>
      <c r="AG89" s="6"/>
      <c r="AH89" s="6"/>
      <c r="AI89" s="9"/>
      <c r="AJ89" s="9"/>
      <c r="AK89" s="9"/>
      <c r="AL89" s="6">
        <v>0</v>
      </c>
      <c r="AM89" s="6">
        <v>0</v>
      </c>
      <c r="AN89" s="6">
        <v>0</v>
      </c>
      <c r="AO89" s="6">
        <v>0</v>
      </c>
      <c r="AP89" s="7">
        <v>0</v>
      </c>
      <c r="AQ89" s="7">
        <v>0</v>
      </c>
      <c r="AR89" s="6"/>
      <c r="AS89" s="7">
        <v>0</v>
      </c>
      <c r="AT89" s="7">
        <v>0</v>
      </c>
      <c r="AU89" s="7" t="s">
        <v>34</v>
      </c>
      <c r="AV89" s="7">
        <v>0</v>
      </c>
      <c r="AW89" s="7">
        <v>0</v>
      </c>
      <c r="AX89" s="7">
        <v>0</v>
      </c>
      <c r="AY89" s="7">
        <v>0</v>
      </c>
      <c r="AZ89" s="7" t="s">
        <v>34</v>
      </c>
    </row>
    <row r="90" spans="1:52" x14ac:dyDescent="0.25">
      <c r="A90" s="4" t="s">
        <v>410</v>
      </c>
      <c r="B90" s="98"/>
      <c r="C90" s="99"/>
      <c r="D90" s="100" t="s">
        <v>829</v>
      </c>
      <c r="E90" s="101">
        <v>0</v>
      </c>
      <c r="F90" s="101">
        <v>0</v>
      </c>
      <c r="G90" s="102"/>
      <c r="H90" s="103">
        <v>4</v>
      </c>
      <c r="I90" s="102"/>
      <c r="J90" s="103"/>
      <c r="K90" s="101">
        <v>0</v>
      </c>
      <c r="L90" s="104">
        <v>0</v>
      </c>
      <c r="M90" s="104">
        <v>0</v>
      </c>
      <c r="N90" s="105"/>
      <c r="O90" s="106"/>
      <c r="P90" s="106"/>
      <c r="Q90" s="106">
        <v>0</v>
      </c>
      <c r="R90" s="106">
        <v>0</v>
      </c>
      <c r="S90" s="104">
        <v>0</v>
      </c>
      <c r="U90" s="4" t="s">
        <v>454</v>
      </c>
      <c r="V90" s="32" t="s">
        <v>733</v>
      </c>
      <c r="W90" s="48" t="s">
        <v>734</v>
      </c>
      <c r="X90" s="9">
        <v>1</v>
      </c>
      <c r="Y90" s="6">
        <v>1</v>
      </c>
      <c r="Z90" s="6">
        <v>1</v>
      </c>
      <c r="AA90" s="7">
        <v>1</v>
      </c>
      <c r="AB90" s="7">
        <v>1</v>
      </c>
      <c r="AC90" s="7">
        <v>1</v>
      </c>
      <c r="AD90" s="36"/>
      <c r="AE90" s="6"/>
      <c r="AF90" s="6"/>
      <c r="AG90" s="6"/>
      <c r="AH90" s="6"/>
      <c r="AI90" s="9"/>
      <c r="AJ90" s="9"/>
      <c r="AK90" s="9"/>
      <c r="AL90" s="6">
        <v>0</v>
      </c>
      <c r="AM90" s="6">
        <v>0</v>
      </c>
      <c r="AN90" s="6">
        <v>0</v>
      </c>
      <c r="AO90" s="6">
        <v>0</v>
      </c>
      <c r="AP90" s="7">
        <v>0</v>
      </c>
      <c r="AQ90" s="7">
        <v>0</v>
      </c>
      <c r="AR90" s="6"/>
      <c r="AS90" s="7">
        <v>0</v>
      </c>
      <c r="AT90" s="7">
        <v>0</v>
      </c>
      <c r="AU90" s="7" t="s">
        <v>34</v>
      </c>
      <c r="AV90" s="7">
        <v>0</v>
      </c>
      <c r="AW90" s="7">
        <v>0</v>
      </c>
      <c r="AX90" s="7">
        <v>0</v>
      </c>
      <c r="AY90" s="7">
        <v>0</v>
      </c>
      <c r="AZ90" s="7" t="s">
        <v>34</v>
      </c>
    </row>
    <row r="91" spans="1:52" x14ac:dyDescent="0.25">
      <c r="A91" s="4" t="s">
        <v>411</v>
      </c>
      <c r="B91" s="98"/>
      <c r="C91" s="99"/>
      <c r="D91" s="100" t="s">
        <v>830</v>
      </c>
      <c r="E91" s="101">
        <v>1</v>
      </c>
      <c r="F91" s="101">
        <v>0</v>
      </c>
      <c r="G91" s="102"/>
      <c r="H91" s="103">
        <v>5</v>
      </c>
      <c r="I91" s="102"/>
      <c r="J91" s="103"/>
      <c r="K91" s="101">
        <v>1</v>
      </c>
      <c r="L91" s="104">
        <v>1</v>
      </c>
      <c r="M91" s="104">
        <v>1</v>
      </c>
      <c r="N91" s="105"/>
      <c r="O91" s="106"/>
      <c r="P91" s="106"/>
      <c r="Q91" s="106">
        <v>0</v>
      </c>
      <c r="R91" s="106">
        <v>0</v>
      </c>
      <c r="S91" s="104">
        <v>0</v>
      </c>
      <c r="U91" s="4" t="s">
        <v>457</v>
      </c>
      <c r="V91" s="32" t="s">
        <v>733</v>
      </c>
      <c r="W91" s="48" t="s">
        <v>734</v>
      </c>
      <c r="X91" s="9">
        <v>1</v>
      </c>
      <c r="Y91" s="6">
        <v>1</v>
      </c>
      <c r="Z91" s="6">
        <v>1</v>
      </c>
      <c r="AA91" s="7">
        <v>1</v>
      </c>
      <c r="AB91" s="7">
        <v>1</v>
      </c>
      <c r="AC91" s="7">
        <v>1</v>
      </c>
      <c r="AD91" s="36"/>
      <c r="AE91" s="6"/>
      <c r="AF91" s="6"/>
      <c r="AG91" s="6"/>
      <c r="AH91" s="6"/>
      <c r="AI91" s="9"/>
      <c r="AJ91" s="9"/>
      <c r="AK91" s="9"/>
      <c r="AL91" s="6">
        <v>0</v>
      </c>
      <c r="AM91" s="6">
        <v>0</v>
      </c>
      <c r="AN91" s="6">
        <v>0</v>
      </c>
      <c r="AO91" s="6">
        <v>0</v>
      </c>
      <c r="AP91" s="7">
        <v>0</v>
      </c>
      <c r="AQ91" s="7">
        <v>0</v>
      </c>
      <c r="AR91" s="6"/>
      <c r="AS91" s="7">
        <v>0</v>
      </c>
      <c r="AT91" s="7">
        <v>0</v>
      </c>
      <c r="AU91" s="7" t="s">
        <v>34</v>
      </c>
      <c r="AV91" s="7">
        <v>0</v>
      </c>
      <c r="AW91" s="7">
        <v>0</v>
      </c>
      <c r="AX91" s="7">
        <v>0</v>
      </c>
      <c r="AY91" s="7">
        <v>0</v>
      </c>
      <c r="AZ91" s="7" t="s">
        <v>34</v>
      </c>
    </row>
    <row r="92" spans="1:52" x14ac:dyDescent="0.25">
      <c r="A92" s="4" t="s">
        <v>412</v>
      </c>
      <c r="B92" s="98"/>
      <c r="C92" s="99"/>
      <c r="D92" s="100" t="s">
        <v>831</v>
      </c>
      <c r="E92" s="101">
        <v>0</v>
      </c>
      <c r="F92" s="101">
        <v>0</v>
      </c>
      <c r="G92" s="102"/>
      <c r="H92" s="103">
        <v>5</v>
      </c>
      <c r="I92" s="102"/>
      <c r="J92" s="103"/>
      <c r="K92" s="101">
        <v>0</v>
      </c>
      <c r="L92" s="104">
        <v>0</v>
      </c>
      <c r="M92" s="104">
        <v>0</v>
      </c>
      <c r="N92" s="105"/>
      <c r="O92" s="106"/>
      <c r="P92" s="106"/>
      <c r="Q92" s="106">
        <v>0</v>
      </c>
      <c r="R92" s="106">
        <v>0</v>
      </c>
      <c r="S92" s="104">
        <v>0</v>
      </c>
      <c r="U92" s="4" t="s">
        <v>460</v>
      </c>
      <c r="V92" s="32" t="s">
        <v>733</v>
      </c>
      <c r="W92" s="48" t="s">
        <v>734</v>
      </c>
      <c r="X92" s="9">
        <v>1</v>
      </c>
      <c r="Y92" s="6">
        <v>1</v>
      </c>
      <c r="Z92" s="6">
        <v>1</v>
      </c>
      <c r="AA92" s="7">
        <v>1</v>
      </c>
      <c r="AB92" s="7">
        <v>1</v>
      </c>
      <c r="AC92" s="7">
        <v>1</v>
      </c>
      <c r="AD92" s="36"/>
      <c r="AE92" s="6"/>
      <c r="AF92" s="6"/>
      <c r="AG92" s="6"/>
      <c r="AH92" s="6"/>
      <c r="AI92" s="9"/>
      <c r="AJ92" s="9"/>
      <c r="AK92" s="9"/>
      <c r="AL92" s="6">
        <v>0</v>
      </c>
      <c r="AM92" s="6">
        <v>0</v>
      </c>
      <c r="AN92" s="6">
        <v>0</v>
      </c>
      <c r="AO92" s="6">
        <v>0</v>
      </c>
      <c r="AP92" s="7">
        <v>0</v>
      </c>
      <c r="AQ92" s="7">
        <v>0</v>
      </c>
      <c r="AR92" s="6"/>
      <c r="AS92" s="7">
        <v>0</v>
      </c>
      <c r="AT92" s="7">
        <v>0</v>
      </c>
      <c r="AU92" s="7" t="s">
        <v>34</v>
      </c>
      <c r="AV92" s="7">
        <v>0</v>
      </c>
      <c r="AW92" s="7">
        <v>0</v>
      </c>
      <c r="AX92" s="7">
        <v>0</v>
      </c>
      <c r="AY92" s="7">
        <v>0</v>
      </c>
      <c r="AZ92" s="7" t="s">
        <v>34</v>
      </c>
    </row>
    <row r="93" spans="1:52" x14ac:dyDescent="0.25">
      <c r="A93" s="4" t="s">
        <v>413</v>
      </c>
      <c r="B93" s="98"/>
      <c r="C93" s="99"/>
      <c r="D93" s="100" t="s">
        <v>832</v>
      </c>
      <c r="E93" s="101">
        <v>0</v>
      </c>
      <c r="F93" s="101">
        <v>0</v>
      </c>
      <c r="G93" s="102"/>
      <c r="H93" s="103">
        <v>5</v>
      </c>
      <c r="I93" s="102"/>
      <c r="J93" s="103"/>
      <c r="K93" s="101">
        <v>0</v>
      </c>
      <c r="L93" s="104">
        <v>0</v>
      </c>
      <c r="M93" s="104">
        <v>0</v>
      </c>
      <c r="N93" s="105"/>
      <c r="O93" s="106"/>
      <c r="P93" s="106"/>
      <c r="Q93" s="106">
        <v>0</v>
      </c>
      <c r="R93" s="106">
        <v>0</v>
      </c>
      <c r="S93" s="104">
        <v>0</v>
      </c>
      <c r="U93" s="4" t="s">
        <v>462</v>
      </c>
      <c r="V93" s="32" t="s">
        <v>733</v>
      </c>
      <c r="W93" s="48" t="s">
        <v>734</v>
      </c>
      <c r="X93" s="9">
        <v>1</v>
      </c>
      <c r="Y93" s="6">
        <v>1</v>
      </c>
      <c r="Z93" s="6">
        <v>1</v>
      </c>
      <c r="AA93" s="7">
        <v>1</v>
      </c>
      <c r="AB93" s="7">
        <v>1</v>
      </c>
      <c r="AC93" s="7">
        <v>1</v>
      </c>
      <c r="AD93" s="36"/>
      <c r="AE93" s="6"/>
      <c r="AF93" s="6"/>
      <c r="AG93" s="6"/>
      <c r="AH93" s="6"/>
      <c r="AI93" s="9"/>
      <c r="AJ93" s="9"/>
      <c r="AK93" s="9"/>
      <c r="AL93" s="6">
        <v>0</v>
      </c>
      <c r="AM93" s="6">
        <v>0</v>
      </c>
      <c r="AN93" s="6">
        <v>0</v>
      </c>
      <c r="AO93" s="6">
        <v>0</v>
      </c>
      <c r="AP93" s="7">
        <v>0</v>
      </c>
      <c r="AQ93" s="7">
        <v>0</v>
      </c>
      <c r="AR93" s="6"/>
      <c r="AS93" s="7">
        <v>0</v>
      </c>
      <c r="AT93" s="7">
        <v>0</v>
      </c>
      <c r="AU93" s="7" t="s">
        <v>34</v>
      </c>
      <c r="AV93" s="7">
        <v>0</v>
      </c>
      <c r="AW93" s="7">
        <v>0</v>
      </c>
      <c r="AX93" s="7">
        <v>0</v>
      </c>
      <c r="AY93" s="7">
        <v>0</v>
      </c>
      <c r="AZ93" s="7" t="s">
        <v>34</v>
      </c>
    </row>
    <row r="94" spans="1:52" x14ac:dyDescent="0.25">
      <c r="A94" s="4" t="s">
        <v>414</v>
      </c>
      <c r="B94" s="98"/>
      <c r="C94" s="99"/>
      <c r="D94" s="100" t="s">
        <v>833</v>
      </c>
      <c r="E94" s="101">
        <v>1</v>
      </c>
      <c r="F94" s="101">
        <v>0</v>
      </c>
      <c r="G94" s="102"/>
      <c r="H94" s="103">
        <v>6</v>
      </c>
      <c r="I94" s="102"/>
      <c r="J94" s="103"/>
      <c r="K94" s="101">
        <v>1</v>
      </c>
      <c r="L94" s="104">
        <v>1</v>
      </c>
      <c r="M94" s="104">
        <v>1</v>
      </c>
      <c r="N94" s="105"/>
      <c r="O94" s="106"/>
      <c r="P94" s="106"/>
      <c r="Q94" s="106">
        <v>0</v>
      </c>
      <c r="R94" s="106">
        <v>0</v>
      </c>
      <c r="S94" s="104">
        <v>0</v>
      </c>
      <c r="U94" s="4" t="s">
        <v>463</v>
      </c>
      <c r="V94" s="32" t="s">
        <v>733</v>
      </c>
      <c r="W94" s="48" t="s">
        <v>734</v>
      </c>
      <c r="X94" s="9">
        <v>2</v>
      </c>
      <c r="Y94" s="6">
        <v>2</v>
      </c>
      <c r="Z94" s="6">
        <v>2</v>
      </c>
      <c r="AA94" s="7">
        <v>3</v>
      </c>
      <c r="AB94" s="7">
        <v>2</v>
      </c>
      <c r="AC94" s="7">
        <v>2</v>
      </c>
      <c r="AD94" s="36"/>
      <c r="AE94" s="6"/>
      <c r="AF94" s="6"/>
      <c r="AG94" s="6"/>
      <c r="AH94" s="6"/>
      <c r="AI94" s="9"/>
      <c r="AJ94" s="9"/>
      <c r="AK94" s="9"/>
      <c r="AL94" s="6">
        <v>0</v>
      </c>
      <c r="AM94" s="6">
        <v>0</v>
      </c>
      <c r="AN94" s="6">
        <v>0</v>
      </c>
      <c r="AO94" s="6">
        <v>0</v>
      </c>
      <c r="AP94" s="7">
        <v>0</v>
      </c>
      <c r="AQ94" s="7">
        <v>0</v>
      </c>
      <c r="AR94" s="6"/>
      <c r="AS94" s="7">
        <v>0</v>
      </c>
      <c r="AT94" s="7">
        <v>0</v>
      </c>
      <c r="AU94" s="7" t="s">
        <v>34</v>
      </c>
      <c r="AV94" s="7">
        <v>0</v>
      </c>
      <c r="AW94" s="7">
        <v>0</v>
      </c>
      <c r="AX94" s="7">
        <v>0</v>
      </c>
      <c r="AY94" s="7">
        <v>0</v>
      </c>
      <c r="AZ94" s="7" t="s">
        <v>34</v>
      </c>
    </row>
    <row r="95" spans="1:52" x14ac:dyDescent="0.25">
      <c r="A95" s="4" t="s">
        <v>415</v>
      </c>
      <c r="B95" s="98"/>
      <c r="C95" s="99"/>
      <c r="D95" s="100" t="s">
        <v>834</v>
      </c>
      <c r="E95" s="101">
        <v>0</v>
      </c>
      <c r="F95" s="101">
        <v>0</v>
      </c>
      <c r="G95" s="102"/>
      <c r="H95" s="103">
        <v>6</v>
      </c>
      <c r="I95" s="102"/>
      <c r="J95" s="103"/>
      <c r="K95" s="101">
        <v>0</v>
      </c>
      <c r="L95" s="104">
        <v>0</v>
      </c>
      <c r="M95" s="104">
        <v>0</v>
      </c>
      <c r="N95" s="105"/>
      <c r="O95" s="106"/>
      <c r="P95" s="106"/>
      <c r="Q95" s="106">
        <v>0</v>
      </c>
      <c r="R95" s="106">
        <v>0</v>
      </c>
      <c r="S95" s="104">
        <v>0</v>
      </c>
      <c r="U95" s="4" t="s">
        <v>466</v>
      </c>
      <c r="V95" s="32" t="s">
        <v>733</v>
      </c>
      <c r="W95" s="48" t="s">
        <v>734</v>
      </c>
      <c r="X95" s="9">
        <v>1</v>
      </c>
      <c r="Y95" s="6">
        <v>1</v>
      </c>
      <c r="Z95" s="6">
        <v>1</v>
      </c>
      <c r="AA95" s="7">
        <v>1</v>
      </c>
      <c r="AB95" s="7">
        <v>1</v>
      </c>
      <c r="AC95" s="7">
        <v>1</v>
      </c>
      <c r="AD95" s="36"/>
      <c r="AE95" s="6"/>
      <c r="AF95" s="6"/>
      <c r="AG95" s="6"/>
      <c r="AH95" s="6"/>
      <c r="AI95" s="9"/>
      <c r="AJ95" s="9"/>
      <c r="AK95" s="9"/>
      <c r="AL95" s="6">
        <v>0</v>
      </c>
      <c r="AM95" s="6">
        <v>0</v>
      </c>
      <c r="AN95" s="6">
        <v>0</v>
      </c>
      <c r="AO95" s="6">
        <v>0</v>
      </c>
      <c r="AP95" s="7">
        <v>0</v>
      </c>
      <c r="AQ95" s="7">
        <v>0</v>
      </c>
      <c r="AR95" s="6"/>
      <c r="AS95" s="7">
        <v>0</v>
      </c>
      <c r="AT95" s="7">
        <v>0</v>
      </c>
      <c r="AU95" s="7" t="s">
        <v>34</v>
      </c>
      <c r="AV95" s="7">
        <v>0</v>
      </c>
      <c r="AW95" s="7">
        <v>0</v>
      </c>
      <c r="AX95" s="7">
        <v>0</v>
      </c>
      <c r="AY95" s="7">
        <v>0</v>
      </c>
      <c r="AZ95" s="7" t="s">
        <v>34</v>
      </c>
    </row>
    <row r="96" spans="1:52" x14ac:dyDescent="0.25">
      <c r="A96" s="4" t="s">
        <v>416</v>
      </c>
      <c r="B96" s="98"/>
      <c r="C96" s="99"/>
      <c r="D96" s="100" t="s">
        <v>835</v>
      </c>
      <c r="E96" s="101">
        <v>0</v>
      </c>
      <c r="F96" s="101">
        <v>0</v>
      </c>
      <c r="G96" s="102"/>
      <c r="H96" s="103">
        <v>6</v>
      </c>
      <c r="I96" s="102"/>
      <c r="J96" s="103"/>
      <c r="K96" s="101">
        <v>0</v>
      </c>
      <c r="L96" s="104">
        <v>0</v>
      </c>
      <c r="M96" s="104">
        <v>0</v>
      </c>
      <c r="N96" s="105"/>
      <c r="O96" s="106"/>
      <c r="P96" s="106"/>
      <c r="Q96" s="106">
        <v>0</v>
      </c>
      <c r="R96" s="106">
        <v>0</v>
      </c>
      <c r="S96" s="104">
        <v>0</v>
      </c>
      <c r="U96" s="4" t="s">
        <v>468</v>
      </c>
      <c r="V96" s="32" t="s">
        <v>733</v>
      </c>
      <c r="W96" s="48" t="s">
        <v>734</v>
      </c>
      <c r="X96" s="9">
        <v>1</v>
      </c>
      <c r="Y96" s="6">
        <v>1</v>
      </c>
      <c r="Z96" s="6">
        <v>1</v>
      </c>
      <c r="AA96" s="7">
        <v>1</v>
      </c>
      <c r="AB96" s="7">
        <v>1</v>
      </c>
      <c r="AC96" s="7">
        <v>1</v>
      </c>
      <c r="AD96" s="36"/>
      <c r="AE96" s="6"/>
      <c r="AF96" s="6"/>
      <c r="AG96" s="6"/>
      <c r="AH96" s="6"/>
      <c r="AI96" s="9"/>
      <c r="AJ96" s="9"/>
      <c r="AK96" s="9"/>
      <c r="AL96" s="6">
        <v>0</v>
      </c>
      <c r="AM96" s="6">
        <v>0</v>
      </c>
      <c r="AN96" s="6">
        <v>0</v>
      </c>
      <c r="AO96" s="6">
        <v>0</v>
      </c>
      <c r="AP96" s="7">
        <v>0</v>
      </c>
      <c r="AQ96" s="7">
        <v>0</v>
      </c>
      <c r="AR96" s="6"/>
      <c r="AS96" s="7">
        <v>0</v>
      </c>
      <c r="AT96" s="7">
        <v>0</v>
      </c>
      <c r="AU96" s="7" t="s">
        <v>34</v>
      </c>
      <c r="AV96" s="7">
        <v>0</v>
      </c>
      <c r="AW96" s="7">
        <v>0</v>
      </c>
      <c r="AX96" s="7">
        <v>0</v>
      </c>
      <c r="AY96" s="7">
        <v>0</v>
      </c>
      <c r="AZ96" s="7" t="s">
        <v>34</v>
      </c>
    </row>
    <row r="97" spans="1:52" x14ac:dyDescent="0.25">
      <c r="A97" s="4" t="s">
        <v>417</v>
      </c>
      <c r="B97" s="98"/>
      <c r="C97" s="99"/>
      <c r="D97" s="100" t="s">
        <v>836</v>
      </c>
      <c r="E97" s="101">
        <v>1</v>
      </c>
      <c r="F97" s="101">
        <v>0</v>
      </c>
      <c r="G97" s="102"/>
      <c r="H97" s="103">
        <v>7</v>
      </c>
      <c r="I97" s="102"/>
      <c r="J97" s="103"/>
      <c r="K97" s="101">
        <v>1</v>
      </c>
      <c r="L97" s="104">
        <v>1</v>
      </c>
      <c r="M97" s="104">
        <v>1</v>
      </c>
      <c r="N97" s="105"/>
      <c r="O97" s="106"/>
      <c r="P97" s="106"/>
      <c r="Q97" s="106">
        <v>0</v>
      </c>
      <c r="R97" s="106">
        <v>0</v>
      </c>
      <c r="S97" s="104">
        <v>0</v>
      </c>
      <c r="U97" s="4" t="s">
        <v>469</v>
      </c>
      <c r="V97" s="32" t="s">
        <v>733</v>
      </c>
      <c r="W97" s="48" t="s">
        <v>734</v>
      </c>
      <c r="X97" s="9">
        <v>1</v>
      </c>
      <c r="Y97" s="6">
        <v>1</v>
      </c>
      <c r="Z97" s="6">
        <v>1</v>
      </c>
      <c r="AA97" s="7">
        <v>1</v>
      </c>
      <c r="AB97" s="7">
        <v>1</v>
      </c>
      <c r="AC97" s="7">
        <v>1</v>
      </c>
      <c r="AD97" s="36"/>
      <c r="AE97" s="6"/>
      <c r="AF97" s="6"/>
      <c r="AG97" s="6"/>
      <c r="AH97" s="6"/>
      <c r="AI97" s="9"/>
      <c r="AJ97" s="9"/>
      <c r="AK97" s="9"/>
      <c r="AL97" s="6">
        <v>0</v>
      </c>
      <c r="AM97" s="6">
        <v>0</v>
      </c>
      <c r="AN97" s="6">
        <v>0</v>
      </c>
      <c r="AO97" s="6">
        <v>0</v>
      </c>
      <c r="AP97" s="7">
        <v>0</v>
      </c>
      <c r="AQ97" s="7">
        <v>0</v>
      </c>
      <c r="AR97" s="6"/>
      <c r="AS97" s="7">
        <v>0</v>
      </c>
      <c r="AT97" s="7">
        <v>0</v>
      </c>
      <c r="AU97" s="7" t="s">
        <v>34</v>
      </c>
      <c r="AV97" s="7">
        <v>0</v>
      </c>
      <c r="AW97" s="7">
        <v>0</v>
      </c>
      <c r="AX97" s="7">
        <v>0</v>
      </c>
      <c r="AY97" s="7">
        <v>0</v>
      </c>
      <c r="AZ97" s="7" t="s">
        <v>34</v>
      </c>
    </row>
    <row r="98" spans="1:52" x14ac:dyDescent="0.25">
      <c r="A98" s="4" t="s">
        <v>418</v>
      </c>
      <c r="B98" s="98"/>
      <c r="C98" s="99"/>
      <c r="D98" s="100" t="s">
        <v>837</v>
      </c>
      <c r="E98" s="101">
        <v>0</v>
      </c>
      <c r="F98" s="101">
        <v>0</v>
      </c>
      <c r="G98" s="102"/>
      <c r="H98" s="103">
        <v>7</v>
      </c>
      <c r="I98" s="102"/>
      <c r="J98" s="103"/>
      <c r="K98" s="101">
        <v>0</v>
      </c>
      <c r="L98" s="104">
        <v>0</v>
      </c>
      <c r="M98" s="104">
        <v>0</v>
      </c>
      <c r="N98" s="105"/>
      <c r="O98" s="106"/>
      <c r="P98" s="106"/>
      <c r="Q98" s="106">
        <v>0</v>
      </c>
      <c r="R98" s="106">
        <v>0</v>
      </c>
      <c r="S98" s="104">
        <v>0</v>
      </c>
      <c r="U98" s="4" t="s">
        <v>470</v>
      </c>
      <c r="V98" s="32" t="s">
        <v>733</v>
      </c>
      <c r="W98" s="48" t="s">
        <v>734</v>
      </c>
      <c r="X98" s="9">
        <v>1</v>
      </c>
      <c r="Y98" s="6">
        <v>1</v>
      </c>
      <c r="Z98" s="6">
        <v>1</v>
      </c>
      <c r="AA98" s="7">
        <v>1</v>
      </c>
      <c r="AB98" s="7">
        <v>1</v>
      </c>
      <c r="AC98" s="7">
        <v>1</v>
      </c>
      <c r="AD98" s="36"/>
      <c r="AE98" s="6"/>
      <c r="AF98" s="6"/>
      <c r="AG98" s="6"/>
      <c r="AH98" s="6"/>
      <c r="AI98" s="9"/>
      <c r="AJ98" s="9"/>
      <c r="AK98" s="9"/>
      <c r="AL98" s="6">
        <v>0</v>
      </c>
      <c r="AM98" s="6">
        <v>0</v>
      </c>
      <c r="AN98" s="6">
        <v>0</v>
      </c>
      <c r="AO98" s="6">
        <v>0</v>
      </c>
      <c r="AP98" s="7">
        <v>0</v>
      </c>
      <c r="AQ98" s="7">
        <v>0</v>
      </c>
      <c r="AR98" s="6"/>
      <c r="AS98" s="7">
        <v>0</v>
      </c>
      <c r="AT98" s="7">
        <v>0</v>
      </c>
      <c r="AU98" s="7" t="s">
        <v>34</v>
      </c>
      <c r="AV98" s="7">
        <v>0</v>
      </c>
      <c r="AW98" s="7">
        <v>0</v>
      </c>
      <c r="AX98" s="7">
        <v>0</v>
      </c>
      <c r="AY98" s="7">
        <v>0</v>
      </c>
      <c r="AZ98" s="7" t="s">
        <v>34</v>
      </c>
    </row>
    <row r="99" spans="1:52" x14ac:dyDescent="0.25">
      <c r="A99" s="4" t="s">
        <v>419</v>
      </c>
      <c r="B99" s="98"/>
      <c r="C99" s="99"/>
      <c r="D99" s="100" t="s">
        <v>838</v>
      </c>
      <c r="E99" s="101">
        <v>0</v>
      </c>
      <c r="F99" s="101">
        <v>0</v>
      </c>
      <c r="G99" s="102"/>
      <c r="H99" s="103">
        <v>7</v>
      </c>
      <c r="I99" s="102"/>
      <c r="J99" s="103"/>
      <c r="K99" s="101">
        <v>0</v>
      </c>
      <c r="L99" s="104">
        <v>0</v>
      </c>
      <c r="M99" s="104">
        <v>0</v>
      </c>
      <c r="N99" s="105"/>
      <c r="O99" s="106"/>
      <c r="P99" s="106"/>
      <c r="Q99" s="106">
        <v>0</v>
      </c>
      <c r="R99" s="106">
        <v>0</v>
      </c>
      <c r="S99" s="104">
        <v>0</v>
      </c>
      <c r="U99" s="4" t="s">
        <v>471</v>
      </c>
      <c r="V99" s="32" t="s">
        <v>733</v>
      </c>
      <c r="W99" s="48" t="s">
        <v>734</v>
      </c>
      <c r="X99" s="9">
        <v>1</v>
      </c>
      <c r="Y99" s="6">
        <v>1</v>
      </c>
      <c r="Z99" s="6">
        <v>1</v>
      </c>
      <c r="AA99" s="7">
        <v>1</v>
      </c>
      <c r="AB99" s="7">
        <v>1</v>
      </c>
      <c r="AC99" s="7">
        <v>1</v>
      </c>
      <c r="AD99" s="36"/>
      <c r="AE99" s="6"/>
      <c r="AF99" s="6"/>
      <c r="AG99" s="6"/>
      <c r="AH99" s="6"/>
      <c r="AI99" s="9"/>
      <c r="AJ99" s="9"/>
      <c r="AK99" s="9"/>
      <c r="AL99" s="6">
        <v>0</v>
      </c>
      <c r="AM99" s="6">
        <v>0</v>
      </c>
      <c r="AN99" s="6">
        <v>0</v>
      </c>
      <c r="AO99" s="6">
        <v>0</v>
      </c>
      <c r="AP99" s="7">
        <v>0</v>
      </c>
      <c r="AQ99" s="7">
        <v>0</v>
      </c>
      <c r="AR99" s="6"/>
      <c r="AS99" s="7">
        <v>0</v>
      </c>
      <c r="AT99" s="7">
        <v>0</v>
      </c>
      <c r="AU99" s="7" t="s">
        <v>34</v>
      </c>
      <c r="AV99" s="7">
        <v>0</v>
      </c>
      <c r="AW99" s="7">
        <v>0</v>
      </c>
      <c r="AX99" s="7">
        <v>0</v>
      </c>
      <c r="AY99" s="7">
        <v>0</v>
      </c>
      <c r="AZ99" s="7" t="s">
        <v>34</v>
      </c>
    </row>
    <row r="100" spans="1:52" x14ac:dyDescent="0.25">
      <c r="A100" s="4" t="s">
        <v>420</v>
      </c>
      <c r="B100" s="98"/>
      <c r="C100" s="99"/>
      <c r="D100" s="100" t="s">
        <v>839</v>
      </c>
      <c r="E100" s="101">
        <v>1</v>
      </c>
      <c r="F100" s="101">
        <v>0</v>
      </c>
      <c r="G100" s="102"/>
      <c r="H100" s="103">
        <v>8</v>
      </c>
      <c r="I100" s="102"/>
      <c r="J100" s="103"/>
      <c r="K100" s="101">
        <v>1</v>
      </c>
      <c r="L100" s="104">
        <v>1</v>
      </c>
      <c r="M100" s="104">
        <v>1</v>
      </c>
      <c r="N100" s="105"/>
      <c r="O100" s="106"/>
      <c r="P100" s="106"/>
      <c r="Q100" s="106">
        <v>0</v>
      </c>
      <c r="R100" s="106">
        <v>0</v>
      </c>
      <c r="S100" s="104">
        <v>0</v>
      </c>
      <c r="U100" s="4" t="s">
        <v>472</v>
      </c>
      <c r="V100" s="32" t="s">
        <v>733</v>
      </c>
      <c r="W100" s="48" t="s">
        <v>734</v>
      </c>
      <c r="X100" s="9">
        <v>1</v>
      </c>
      <c r="Y100" s="6">
        <v>1</v>
      </c>
      <c r="Z100" s="6">
        <v>1</v>
      </c>
      <c r="AA100" s="7">
        <v>1</v>
      </c>
      <c r="AB100" s="7">
        <v>1</v>
      </c>
      <c r="AC100" s="7">
        <v>1</v>
      </c>
      <c r="AD100" s="36"/>
      <c r="AE100" s="6"/>
      <c r="AF100" s="6"/>
      <c r="AG100" s="6"/>
      <c r="AH100" s="6"/>
      <c r="AI100" s="9"/>
      <c r="AJ100" s="9"/>
      <c r="AK100" s="9"/>
      <c r="AL100" s="6">
        <v>0</v>
      </c>
      <c r="AM100" s="6">
        <v>0</v>
      </c>
      <c r="AN100" s="6">
        <v>0</v>
      </c>
      <c r="AO100" s="6">
        <v>0</v>
      </c>
      <c r="AP100" s="7">
        <v>0</v>
      </c>
      <c r="AQ100" s="7">
        <v>0</v>
      </c>
      <c r="AR100" s="6"/>
      <c r="AS100" s="7">
        <v>0</v>
      </c>
      <c r="AT100" s="7">
        <v>0</v>
      </c>
      <c r="AU100" s="7" t="s">
        <v>34</v>
      </c>
      <c r="AV100" s="7">
        <v>0</v>
      </c>
      <c r="AW100" s="7">
        <v>0</v>
      </c>
      <c r="AX100" s="7">
        <v>0</v>
      </c>
      <c r="AY100" s="7">
        <v>0</v>
      </c>
      <c r="AZ100" s="7" t="s">
        <v>34</v>
      </c>
    </row>
    <row r="101" spans="1:52" x14ac:dyDescent="0.25">
      <c r="A101" s="4" t="s">
        <v>421</v>
      </c>
      <c r="B101" s="98"/>
      <c r="C101" s="99"/>
      <c r="D101" s="100" t="s">
        <v>840</v>
      </c>
      <c r="E101" s="101">
        <v>0</v>
      </c>
      <c r="F101" s="101">
        <v>0</v>
      </c>
      <c r="G101" s="102"/>
      <c r="H101" s="103">
        <v>8</v>
      </c>
      <c r="I101" s="102"/>
      <c r="J101" s="103"/>
      <c r="K101" s="101">
        <v>0</v>
      </c>
      <c r="L101" s="104">
        <v>0</v>
      </c>
      <c r="M101" s="104">
        <v>0</v>
      </c>
      <c r="N101" s="105"/>
      <c r="O101" s="106"/>
      <c r="P101" s="106"/>
      <c r="Q101" s="106">
        <v>0</v>
      </c>
      <c r="R101" s="106">
        <v>0</v>
      </c>
      <c r="S101" s="104">
        <v>0</v>
      </c>
      <c r="U101" s="4" t="s">
        <v>473</v>
      </c>
      <c r="V101" s="32" t="s">
        <v>733</v>
      </c>
      <c r="W101" s="48" t="s">
        <v>734</v>
      </c>
      <c r="X101" s="9">
        <v>1</v>
      </c>
      <c r="Y101" s="6">
        <v>1</v>
      </c>
      <c r="Z101" s="6">
        <v>1</v>
      </c>
      <c r="AA101" s="7">
        <v>1</v>
      </c>
      <c r="AB101" s="7">
        <v>1</v>
      </c>
      <c r="AC101" s="7">
        <v>1</v>
      </c>
      <c r="AD101" s="36"/>
      <c r="AE101" s="6"/>
      <c r="AF101" s="6"/>
      <c r="AG101" s="6"/>
      <c r="AH101" s="6"/>
      <c r="AI101" s="9"/>
      <c r="AJ101" s="9"/>
      <c r="AK101" s="9"/>
      <c r="AL101" s="6">
        <v>0</v>
      </c>
      <c r="AM101" s="6">
        <v>0</v>
      </c>
      <c r="AN101" s="6">
        <v>0</v>
      </c>
      <c r="AO101" s="6">
        <v>0</v>
      </c>
      <c r="AP101" s="7">
        <v>0</v>
      </c>
      <c r="AQ101" s="7">
        <v>0</v>
      </c>
      <c r="AR101" s="6"/>
      <c r="AS101" s="7">
        <v>0</v>
      </c>
      <c r="AT101" s="7">
        <v>0</v>
      </c>
      <c r="AU101" s="7" t="s">
        <v>34</v>
      </c>
      <c r="AV101" s="7">
        <v>0</v>
      </c>
      <c r="AW101" s="7">
        <v>0</v>
      </c>
      <c r="AX101" s="7">
        <v>0</v>
      </c>
      <c r="AY101" s="7">
        <v>0</v>
      </c>
      <c r="AZ101" s="7" t="s">
        <v>34</v>
      </c>
    </row>
    <row r="102" spans="1:52" x14ac:dyDescent="0.25">
      <c r="A102" s="4" t="s">
        <v>422</v>
      </c>
      <c r="B102" s="98"/>
      <c r="C102" s="99"/>
      <c r="D102" s="100" t="s">
        <v>841</v>
      </c>
      <c r="E102" s="101">
        <v>1</v>
      </c>
      <c r="F102" s="101">
        <v>0</v>
      </c>
      <c r="G102" s="102"/>
      <c r="H102" s="103">
        <v>9</v>
      </c>
      <c r="I102" s="102"/>
      <c r="J102" s="103"/>
      <c r="K102" s="101">
        <v>1</v>
      </c>
      <c r="L102" s="104">
        <v>1</v>
      </c>
      <c r="M102" s="104">
        <v>1</v>
      </c>
      <c r="N102" s="105"/>
      <c r="O102" s="106"/>
      <c r="P102" s="106"/>
      <c r="Q102" s="106">
        <v>0</v>
      </c>
      <c r="R102" s="106">
        <v>0</v>
      </c>
      <c r="S102" s="104">
        <v>0</v>
      </c>
      <c r="U102" s="4" t="s">
        <v>474</v>
      </c>
      <c r="V102" s="32" t="s">
        <v>733</v>
      </c>
      <c r="W102" s="48" t="s">
        <v>734</v>
      </c>
      <c r="X102" s="9">
        <v>1</v>
      </c>
      <c r="Y102" s="6">
        <v>1</v>
      </c>
      <c r="Z102" s="6">
        <v>1</v>
      </c>
      <c r="AA102" s="7">
        <v>1</v>
      </c>
      <c r="AB102" s="7">
        <v>1</v>
      </c>
      <c r="AC102" s="7">
        <v>1</v>
      </c>
      <c r="AD102" s="36"/>
      <c r="AE102" s="6"/>
      <c r="AF102" s="6"/>
      <c r="AG102" s="6"/>
      <c r="AH102" s="6"/>
      <c r="AI102" s="9"/>
      <c r="AJ102" s="9"/>
      <c r="AK102" s="9"/>
      <c r="AL102" s="6">
        <v>0</v>
      </c>
      <c r="AM102" s="6">
        <v>0</v>
      </c>
      <c r="AN102" s="6">
        <v>0</v>
      </c>
      <c r="AO102" s="6">
        <v>0</v>
      </c>
      <c r="AP102" s="7">
        <v>0</v>
      </c>
      <c r="AQ102" s="7">
        <v>0</v>
      </c>
      <c r="AR102" s="6"/>
      <c r="AS102" s="7">
        <v>0</v>
      </c>
      <c r="AT102" s="7">
        <v>0</v>
      </c>
      <c r="AU102" s="7" t="s">
        <v>34</v>
      </c>
      <c r="AV102" s="7">
        <v>0</v>
      </c>
      <c r="AW102" s="7">
        <v>0</v>
      </c>
      <c r="AX102" s="7">
        <v>0</v>
      </c>
      <c r="AY102" s="7">
        <v>0</v>
      </c>
      <c r="AZ102" s="7" t="s">
        <v>34</v>
      </c>
    </row>
    <row r="103" spans="1:52" x14ac:dyDescent="0.25">
      <c r="A103" s="4" t="s">
        <v>423</v>
      </c>
      <c r="B103" s="98"/>
      <c r="C103" s="99"/>
      <c r="D103" s="100" t="s">
        <v>842</v>
      </c>
      <c r="E103" s="101">
        <v>0</v>
      </c>
      <c r="F103" s="101">
        <v>0</v>
      </c>
      <c r="G103" s="102"/>
      <c r="H103" s="103">
        <v>9</v>
      </c>
      <c r="I103" s="102"/>
      <c r="J103" s="103"/>
      <c r="K103" s="101">
        <v>0</v>
      </c>
      <c r="L103" s="104">
        <v>0</v>
      </c>
      <c r="M103" s="104">
        <v>0</v>
      </c>
      <c r="N103" s="105"/>
      <c r="O103" s="106"/>
      <c r="P103" s="106"/>
      <c r="Q103" s="106">
        <v>0</v>
      </c>
      <c r="R103" s="106">
        <v>0</v>
      </c>
      <c r="S103" s="104">
        <v>0</v>
      </c>
      <c r="U103" s="4" t="s">
        <v>475</v>
      </c>
      <c r="V103" s="32" t="s">
        <v>733</v>
      </c>
      <c r="W103" s="48" t="s">
        <v>734</v>
      </c>
      <c r="X103" s="9">
        <v>1</v>
      </c>
      <c r="Y103" s="6">
        <v>1</v>
      </c>
      <c r="Z103" s="6">
        <v>1</v>
      </c>
      <c r="AA103" s="7">
        <v>1</v>
      </c>
      <c r="AB103" s="7">
        <v>1</v>
      </c>
      <c r="AC103" s="7">
        <v>1</v>
      </c>
      <c r="AD103" s="36"/>
      <c r="AE103" s="6"/>
      <c r="AF103" s="6"/>
      <c r="AG103" s="6"/>
      <c r="AH103" s="6"/>
      <c r="AI103" s="9"/>
      <c r="AJ103" s="9"/>
      <c r="AK103" s="9"/>
      <c r="AL103" s="6">
        <v>0</v>
      </c>
      <c r="AM103" s="6">
        <v>0</v>
      </c>
      <c r="AN103" s="6">
        <v>0</v>
      </c>
      <c r="AO103" s="6">
        <v>0</v>
      </c>
      <c r="AP103" s="7">
        <v>0</v>
      </c>
      <c r="AQ103" s="7">
        <v>0</v>
      </c>
      <c r="AR103" s="6"/>
      <c r="AS103" s="7">
        <v>0</v>
      </c>
      <c r="AT103" s="7">
        <v>0</v>
      </c>
      <c r="AU103" s="7" t="s">
        <v>34</v>
      </c>
      <c r="AV103" s="7">
        <v>0</v>
      </c>
      <c r="AW103" s="7">
        <v>0</v>
      </c>
      <c r="AX103" s="7">
        <v>0</v>
      </c>
      <c r="AY103" s="7">
        <v>0</v>
      </c>
      <c r="AZ103" s="7" t="s">
        <v>34</v>
      </c>
    </row>
    <row r="104" spans="1:52" x14ac:dyDescent="0.25">
      <c r="A104" s="4" t="s">
        <v>424</v>
      </c>
      <c r="B104" s="98"/>
      <c r="C104" s="99"/>
      <c r="D104" s="100" t="s">
        <v>843</v>
      </c>
      <c r="E104" s="101">
        <v>0</v>
      </c>
      <c r="F104" s="101">
        <v>0</v>
      </c>
      <c r="G104" s="102"/>
      <c r="H104" s="103">
        <v>9</v>
      </c>
      <c r="I104" s="102"/>
      <c r="J104" s="103"/>
      <c r="K104" s="101">
        <v>0</v>
      </c>
      <c r="L104" s="104">
        <v>0</v>
      </c>
      <c r="M104" s="104">
        <v>0</v>
      </c>
      <c r="N104" s="105"/>
      <c r="O104" s="106"/>
      <c r="P104" s="106"/>
      <c r="Q104" s="106">
        <v>0</v>
      </c>
      <c r="R104" s="106">
        <v>0</v>
      </c>
      <c r="S104" s="104">
        <v>0</v>
      </c>
      <c r="U104" s="4" t="s">
        <v>476</v>
      </c>
      <c r="V104" s="32" t="s">
        <v>733</v>
      </c>
      <c r="W104" s="48" t="s">
        <v>734</v>
      </c>
      <c r="X104" s="9">
        <v>1</v>
      </c>
      <c r="Y104" s="6">
        <v>1</v>
      </c>
      <c r="Z104" s="6">
        <v>1</v>
      </c>
      <c r="AA104" s="7">
        <v>1</v>
      </c>
      <c r="AB104" s="7">
        <v>1</v>
      </c>
      <c r="AC104" s="7">
        <v>1</v>
      </c>
      <c r="AD104" s="36"/>
      <c r="AE104" s="6"/>
      <c r="AF104" s="6"/>
      <c r="AG104" s="6"/>
      <c r="AH104" s="6"/>
      <c r="AI104" s="9"/>
      <c r="AJ104" s="9"/>
      <c r="AK104" s="9"/>
      <c r="AL104" s="6">
        <v>0</v>
      </c>
      <c r="AM104" s="6">
        <v>0</v>
      </c>
      <c r="AN104" s="6">
        <v>0</v>
      </c>
      <c r="AO104" s="6">
        <v>0</v>
      </c>
      <c r="AP104" s="7">
        <v>0</v>
      </c>
      <c r="AQ104" s="7">
        <v>0</v>
      </c>
      <c r="AR104" s="6"/>
      <c r="AS104" s="7">
        <v>0</v>
      </c>
      <c r="AT104" s="7">
        <v>0</v>
      </c>
      <c r="AU104" s="7" t="s">
        <v>34</v>
      </c>
      <c r="AV104" s="7">
        <v>0</v>
      </c>
      <c r="AW104" s="7">
        <v>0</v>
      </c>
      <c r="AX104" s="7">
        <v>0</v>
      </c>
      <c r="AY104" s="7">
        <v>0</v>
      </c>
      <c r="AZ104" s="7" t="s">
        <v>34</v>
      </c>
    </row>
    <row r="105" spans="1:52" x14ac:dyDescent="0.25">
      <c r="A105" s="4" t="s">
        <v>425</v>
      </c>
      <c r="B105" s="98"/>
      <c r="C105" s="99"/>
      <c r="D105" s="100" t="s">
        <v>844</v>
      </c>
      <c r="E105" s="101">
        <v>1</v>
      </c>
      <c r="F105" s="101">
        <v>0</v>
      </c>
      <c r="G105" s="102"/>
      <c r="H105" s="103">
        <v>10</v>
      </c>
      <c r="I105" s="102"/>
      <c r="J105" s="103"/>
      <c r="K105" s="101">
        <v>1</v>
      </c>
      <c r="L105" s="104">
        <v>1</v>
      </c>
      <c r="M105" s="104">
        <v>1</v>
      </c>
      <c r="N105" s="105"/>
      <c r="O105" s="106"/>
      <c r="P105" s="106"/>
      <c r="Q105" s="106">
        <v>0</v>
      </c>
      <c r="R105" s="106">
        <v>0</v>
      </c>
      <c r="S105" s="104">
        <v>0</v>
      </c>
      <c r="U105" s="4" t="s">
        <v>479</v>
      </c>
      <c r="V105" s="32" t="s">
        <v>733</v>
      </c>
      <c r="W105" s="48" t="s">
        <v>734</v>
      </c>
      <c r="X105" s="9">
        <v>1</v>
      </c>
      <c r="Y105" s="34">
        <v>1</v>
      </c>
      <c r="Z105" s="6">
        <v>1</v>
      </c>
      <c r="AA105" s="7">
        <v>3</v>
      </c>
      <c r="AB105" s="7">
        <v>2</v>
      </c>
      <c r="AC105" s="7">
        <v>1</v>
      </c>
      <c r="AD105" s="36"/>
      <c r="AE105" s="6"/>
      <c r="AF105" s="6"/>
      <c r="AG105" s="6"/>
      <c r="AH105" s="6"/>
      <c r="AI105" s="9"/>
      <c r="AJ105" s="9"/>
      <c r="AK105" s="9"/>
      <c r="AL105" s="6">
        <v>0</v>
      </c>
      <c r="AM105" s="6">
        <v>0</v>
      </c>
      <c r="AN105" s="6">
        <v>0</v>
      </c>
      <c r="AO105" s="6">
        <v>0</v>
      </c>
      <c r="AP105" s="7">
        <v>0</v>
      </c>
      <c r="AQ105" s="7">
        <v>0</v>
      </c>
      <c r="AR105" s="6"/>
      <c r="AS105" s="7">
        <v>0</v>
      </c>
      <c r="AT105" s="7">
        <v>0</v>
      </c>
      <c r="AU105" s="7" t="s">
        <v>34</v>
      </c>
      <c r="AV105" s="7">
        <v>0</v>
      </c>
      <c r="AW105" s="7">
        <v>0</v>
      </c>
      <c r="AX105" s="7">
        <v>0</v>
      </c>
      <c r="AY105" s="7">
        <v>0</v>
      </c>
      <c r="AZ105" s="7" t="s">
        <v>34</v>
      </c>
    </row>
    <row r="106" spans="1:52" x14ac:dyDescent="0.25">
      <c r="A106" s="4" t="s">
        <v>426</v>
      </c>
      <c r="B106" s="98"/>
      <c r="C106" s="99"/>
      <c r="D106" s="100" t="s">
        <v>845</v>
      </c>
      <c r="E106" s="101">
        <v>0</v>
      </c>
      <c r="F106" s="101">
        <v>0</v>
      </c>
      <c r="G106" s="102"/>
      <c r="H106" s="103">
        <v>10</v>
      </c>
      <c r="I106" s="102"/>
      <c r="J106" s="103"/>
      <c r="K106" s="101">
        <v>0</v>
      </c>
      <c r="L106" s="104">
        <v>0</v>
      </c>
      <c r="M106" s="104">
        <v>0</v>
      </c>
      <c r="N106" s="105"/>
      <c r="O106" s="106"/>
      <c r="P106" s="106"/>
      <c r="Q106" s="106">
        <v>0</v>
      </c>
      <c r="R106" s="106">
        <v>0</v>
      </c>
      <c r="S106" s="104">
        <v>0</v>
      </c>
      <c r="U106" s="4" t="s">
        <v>480</v>
      </c>
      <c r="V106" s="32" t="s">
        <v>735</v>
      </c>
      <c r="W106" s="48" t="s">
        <v>734</v>
      </c>
      <c r="X106" s="9">
        <v>1</v>
      </c>
      <c r="Y106" s="6">
        <v>1</v>
      </c>
      <c r="Z106" s="6">
        <v>1</v>
      </c>
      <c r="AA106" s="7">
        <v>1</v>
      </c>
      <c r="AB106" s="7">
        <v>1</v>
      </c>
      <c r="AC106" s="7">
        <v>1</v>
      </c>
      <c r="AD106" s="36"/>
      <c r="AE106" s="6"/>
      <c r="AF106" s="6"/>
      <c r="AG106" s="6"/>
      <c r="AH106" s="6"/>
      <c r="AI106" s="9"/>
      <c r="AJ106" s="9"/>
      <c r="AK106" s="9"/>
      <c r="AL106" s="6">
        <v>0</v>
      </c>
      <c r="AM106" s="6">
        <v>0</v>
      </c>
      <c r="AN106" s="6">
        <v>0</v>
      </c>
      <c r="AO106" s="6">
        <v>0</v>
      </c>
      <c r="AP106" s="7">
        <v>0</v>
      </c>
      <c r="AQ106" s="7">
        <v>0</v>
      </c>
      <c r="AR106" s="6"/>
      <c r="AS106" s="7">
        <v>0</v>
      </c>
      <c r="AT106" s="7">
        <v>0</v>
      </c>
      <c r="AU106" s="7" t="s">
        <v>34</v>
      </c>
      <c r="AV106" s="7">
        <v>0</v>
      </c>
      <c r="AW106" s="7">
        <v>0</v>
      </c>
      <c r="AX106" s="7">
        <v>0</v>
      </c>
      <c r="AY106" s="7">
        <v>0</v>
      </c>
      <c r="AZ106" s="7" t="s">
        <v>34</v>
      </c>
    </row>
    <row r="107" spans="1:52" x14ac:dyDescent="0.25">
      <c r="A107" s="4" t="s">
        <v>427</v>
      </c>
      <c r="B107" s="98"/>
      <c r="C107" s="99"/>
      <c r="D107" s="100" t="s">
        <v>846</v>
      </c>
      <c r="E107" s="101">
        <v>0</v>
      </c>
      <c r="F107" s="101">
        <v>0</v>
      </c>
      <c r="G107" s="102"/>
      <c r="H107" s="103">
        <v>10</v>
      </c>
      <c r="I107" s="102"/>
      <c r="J107" s="103"/>
      <c r="K107" s="101">
        <v>0</v>
      </c>
      <c r="L107" s="104">
        <v>0</v>
      </c>
      <c r="M107" s="104">
        <v>0</v>
      </c>
      <c r="N107" s="105"/>
      <c r="O107" s="106"/>
      <c r="P107" s="106"/>
      <c r="Q107" s="106">
        <v>0</v>
      </c>
      <c r="R107" s="106">
        <v>0</v>
      </c>
      <c r="S107" s="104">
        <v>0</v>
      </c>
    </row>
    <row r="108" spans="1:52" x14ac:dyDescent="0.25">
      <c r="A108" s="4" t="s">
        <v>428</v>
      </c>
      <c r="B108" s="98"/>
      <c r="C108" s="99"/>
      <c r="D108" s="100" t="s">
        <v>847</v>
      </c>
      <c r="E108" s="101">
        <v>1</v>
      </c>
      <c r="F108" s="101">
        <v>0</v>
      </c>
      <c r="G108" s="102"/>
      <c r="H108" s="103">
        <v>11</v>
      </c>
      <c r="I108" s="102"/>
      <c r="J108" s="103"/>
      <c r="K108" s="101">
        <v>1</v>
      </c>
      <c r="L108" s="104">
        <v>1</v>
      </c>
      <c r="M108" s="104">
        <v>1</v>
      </c>
      <c r="N108" s="105"/>
      <c r="O108" s="106"/>
      <c r="P108" s="106"/>
      <c r="Q108" s="106">
        <v>0</v>
      </c>
      <c r="R108" s="106">
        <v>0</v>
      </c>
      <c r="S108" s="104">
        <v>0</v>
      </c>
    </row>
    <row r="109" spans="1:52" x14ac:dyDescent="0.25">
      <c r="A109" s="4" t="s">
        <v>429</v>
      </c>
      <c r="B109" s="98"/>
      <c r="C109" s="99"/>
      <c r="D109" s="100" t="s">
        <v>848</v>
      </c>
      <c r="E109" s="101">
        <v>0</v>
      </c>
      <c r="F109" s="101">
        <v>0</v>
      </c>
      <c r="G109" s="102"/>
      <c r="H109" s="103">
        <v>11</v>
      </c>
      <c r="I109" s="102"/>
      <c r="J109" s="103"/>
      <c r="K109" s="101">
        <v>0</v>
      </c>
      <c r="L109" s="104">
        <v>0</v>
      </c>
      <c r="M109" s="104">
        <v>0</v>
      </c>
      <c r="N109" s="105"/>
      <c r="O109" s="106"/>
      <c r="P109" s="106"/>
      <c r="Q109" s="106">
        <v>0</v>
      </c>
      <c r="R109" s="106">
        <v>0</v>
      </c>
      <c r="S109" s="104">
        <v>0</v>
      </c>
    </row>
    <row r="110" spans="1:52" x14ac:dyDescent="0.25">
      <c r="A110" s="4" t="s">
        <v>430</v>
      </c>
      <c r="B110" s="98"/>
      <c r="C110" s="99"/>
      <c r="D110" s="100" t="s">
        <v>849</v>
      </c>
      <c r="E110" s="101">
        <v>0</v>
      </c>
      <c r="F110" s="101">
        <v>0</v>
      </c>
      <c r="G110" s="102"/>
      <c r="H110" s="103">
        <v>11</v>
      </c>
      <c r="I110" s="102"/>
      <c r="J110" s="103"/>
      <c r="K110" s="101">
        <v>0</v>
      </c>
      <c r="L110" s="104">
        <v>0</v>
      </c>
      <c r="M110" s="104">
        <v>0</v>
      </c>
      <c r="N110" s="105"/>
      <c r="O110" s="106"/>
      <c r="P110" s="106"/>
      <c r="Q110" s="106">
        <v>0</v>
      </c>
      <c r="R110" s="106">
        <v>0</v>
      </c>
      <c r="S110" s="104">
        <v>0</v>
      </c>
    </row>
    <row r="111" spans="1:52" x14ac:dyDescent="0.25">
      <c r="A111" s="4" t="s">
        <v>431</v>
      </c>
      <c r="B111" s="98"/>
      <c r="C111" s="99"/>
      <c r="D111" s="100" t="s">
        <v>850</v>
      </c>
      <c r="E111" s="101">
        <v>1</v>
      </c>
      <c r="F111" s="101">
        <v>0</v>
      </c>
      <c r="G111" s="102"/>
      <c r="H111" s="103">
        <v>12</v>
      </c>
      <c r="I111" s="102"/>
      <c r="J111" s="103"/>
      <c r="K111" s="101">
        <v>1</v>
      </c>
      <c r="L111" s="104">
        <v>1</v>
      </c>
      <c r="M111" s="104">
        <v>1</v>
      </c>
      <c r="N111" s="105"/>
      <c r="O111" s="106"/>
      <c r="P111" s="106"/>
      <c r="Q111" s="106">
        <v>0</v>
      </c>
      <c r="R111" s="106">
        <v>0</v>
      </c>
      <c r="S111" s="104">
        <v>0</v>
      </c>
    </row>
    <row r="112" spans="1:52" x14ac:dyDescent="0.25">
      <c r="A112" s="4" t="s">
        <v>432</v>
      </c>
      <c r="B112" s="98"/>
      <c r="C112" s="99"/>
      <c r="D112" s="100" t="s">
        <v>851</v>
      </c>
      <c r="E112" s="101">
        <v>0</v>
      </c>
      <c r="F112" s="101">
        <v>0</v>
      </c>
      <c r="G112" s="102"/>
      <c r="H112" s="103">
        <v>12</v>
      </c>
      <c r="I112" s="102"/>
      <c r="J112" s="103"/>
      <c r="K112" s="101">
        <v>0</v>
      </c>
      <c r="L112" s="104">
        <v>0</v>
      </c>
      <c r="M112" s="104">
        <v>0</v>
      </c>
      <c r="N112" s="105"/>
      <c r="O112" s="106"/>
      <c r="P112" s="106"/>
      <c r="Q112" s="106">
        <v>0</v>
      </c>
      <c r="R112" s="106">
        <v>0</v>
      </c>
      <c r="S112" s="104">
        <v>0</v>
      </c>
    </row>
    <row r="113" spans="1:19" x14ac:dyDescent="0.25">
      <c r="A113" s="4" t="s">
        <v>433</v>
      </c>
      <c r="B113" s="98"/>
      <c r="C113" s="99"/>
      <c r="D113" s="100" t="s">
        <v>852</v>
      </c>
      <c r="E113" s="101">
        <v>0</v>
      </c>
      <c r="F113" s="101">
        <v>0</v>
      </c>
      <c r="G113" s="102"/>
      <c r="H113" s="103">
        <v>12</v>
      </c>
      <c r="I113" s="102"/>
      <c r="J113" s="103"/>
      <c r="K113" s="101">
        <v>0</v>
      </c>
      <c r="L113" s="104">
        <v>0</v>
      </c>
      <c r="M113" s="104">
        <v>0</v>
      </c>
      <c r="N113" s="105"/>
      <c r="O113" s="106"/>
      <c r="P113" s="106"/>
      <c r="Q113" s="106">
        <v>0</v>
      </c>
      <c r="R113" s="106">
        <v>0</v>
      </c>
      <c r="S113" s="104">
        <v>0</v>
      </c>
    </row>
    <row r="114" spans="1:19" x14ac:dyDescent="0.25">
      <c r="A114" s="4" t="s">
        <v>434</v>
      </c>
      <c r="B114" s="98"/>
      <c r="C114" s="99"/>
      <c r="D114" s="100" t="s">
        <v>853</v>
      </c>
      <c r="E114" s="101">
        <v>1</v>
      </c>
      <c r="F114" s="101">
        <v>0</v>
      </c>
      <c r="G114" s="102"/>
      <c r="H114" s="103">
        <v>13</v>
      </c>
      <c r="I114" s="102"/>
      <c r="J114" s="103"/>
      <c r="K114" s="101">
        <v>1</v>
      </c>
      <c r="L114" s="104">
        <v>1</v>
      </c>
      <c r="M114" s="104">
        <v>1</v>
      </c>
      <c r="N114" s="105"/>
      <c r="O114" s="106"/>
      <c r="P114" s="106"/>
      <c r="Q114" s="106">
        <v>0</v>
      </c>
      <c r="R114" s="106">
        <v>0</v>
      </c>
      <c r="S114" s="104">
        <v>0</v>
      </c>
    </row>
    <row r="115" spans="1:19" x14ac:dyDescent="0.25">
      <c r="A115" s="4" t="s">
        <v>435</v>
      </c>
      <c r="B115" s="98"/>
      <c r="C115" s="99"/>
      <c r="D115" s="100" t="s">
        <v>854</v>
      </c>
      <c r="E115" s="101">
        <v>0</v>
      </c>
      <c r="F115" s="101">
        <v>0</v>
      </c>
      <c r="G115" s="102"/>
      <c r="H115" s="103">
        <v>13</v>
      </c>
      <c r="I115" s="102"/>
      <c r="J115" s="103"/>
      <c r="K115" s="101">
        <v>0</v>
      </c>
      <c r="L115" s="104">
        <v>0</v>
      </c>
      <c r="M115" s="104">
        <v>0</v>
      </c>
      <c r="N115" s="105"/>
      <c r="O115" s="106"/>
      <c r="P115" s="106"/>
      <c r="Q115" s="106">
        <v>0</v>
      </c>
      <c r="R115" s="106">
        <v>0</v>
      </c>
      <c r="S115" s="104">
        <v>0</v>
      </c>
    </row>
    <row r="116" spans="1:19" x14ac:dyDescent="0.25">
      <c r="A116" s="4" t="s">
        <v>436</v>
      </c>
      <c r="B116" s="98"/>
      <c r="C116" s="99"/>
      <c r="D116" s="100" t="s">
        <v>855</v>
      </c>
      <c r="E116" s="101">
        <v>0</v>
      </c>
      <c r="F116" s="101">
        <v>0</v>
      </c>
      <c r="G116" s="102"/>
      <c r="H116" s="103">
        <v>13</v>
      </c>
      <c r="I116" s="102"/>
      <c r="J116" s="103"/>
      <c r="K116" s="101">
        <v>0</v>
      </c>
      <c r="L116" s="104">
        <v>0</v>
      </c>
      <c r="M116" s="104">
        <v>0</v>
      </c>
      <c r="N116" s="105"/>
      <c r="O116" s="106"/>
      <c r="P116" s="106"/>
      <c r="Q116" s="106">
        <v>0</v>
      </c>
      <c r="R116" s="106">
        <v>0</v>
      </c>
      <c r="S116" s="104">
        <v>0</v>
      </c>
    </row>
    <row r="117" spans="1:19" x14ac:dyDescent="0.25">
      <c r="A117" s="4" t="s">
        <v>437</v>
      </c>
      <c r="B117" s="98"/>
      <c r="C117" s="99"/>
      <c r="D117" s="100" t="s">
        <v>856</v>
      </c>
      <c r="E117" s="101">
        <v>1</v>
      </c>
      <c r="F117" s="101">
        <v>0</v>
      </c>
      <c r="G117" s="102"/>
      <c r="H117" s="103">
        <v>14</v>
      </c>
      <c r="I117" s="102"/>
      <c r="J117" s="103"/>
      <c r="K117" s="101">
        <v>1</v>
      </c>
      <c r="L117" s="104">
        <v>1</v>
      </c>
      <c r="M117" s="104">
        <v>1</v>
      </c>
      <c r="N117" s="105"/>
      <c r="O117" s="106"/>
      <c r="P117" s="106"/>
      <c r="Q117" s="106">
        <v>0</v>
      </c>
      <c r="R117" s="106">
        <v>0</v>
      </c>
      <c r="S117" s="104">
        <v>0</v>
      </c>
    </row>
    <row r="118" spans="1:19" x14ac:dyDescent="0.25">
      <c r="A118" s="4" t="s">
        <v>438</v>
      </c>
      <c r="B118" s="98"/>
      <c r="C118" s="99"/>
      <c r="D118" s="100" t="s">
        <v>857</v>
      </c>
      <c r="E118" s="101">
        <v>0</v>
      </c>
      <c r="F118" s="101">
        <v>0</v>
      </c>
      <c r="G118" s="102"/>
      <c r="H118" s="103">
        <v>14</v>
      </c>
      <c r="I118" s="102"/>
      <c r="J118" s="103"/>
      <c r="K118" s="101">
        <v>0</v>
      </c>
      <c r="L118" s="104">
        <v>0</v>
      </c>
      <c r="M118" s="104">
        <v>0</v>
      </c>
      <c r="N118" s="105"/>
      <c r="O118" s="106"/>
      <c r="P118" s="106"/>
      <c r="Q118" s="106">
        <v>0</v>
      </c>
      <c r="R118" s="106">
        <v>0</v>
      </c>
      <c r="S118" s="104">
        <v>0</v>
      </c>
    </row>
    <row r="119" spans="1:19" x14ac:dyDescent="0.25">
      <c r="A119" s="4" t="s">
        <v>439</v>
      </c>
      <c r="B119" s="98"/>
      <c r="C119" s="99"/>
      <c r="D119" s="100" t="s">
        <v>858</v>
      </c>
      <c r="E119" s="101">
        <v>0</v>
      </c>
      <c r="F119" s="101">
        <v>0</v>
      </c>
      <c r="G119" s="102"/>
      <c r="H119" s="103">
        <v>14</v>
      </c>
      <c r="I119" s="102"/>
      <c r="J119" s="103"/>
      <c r="K119" s="101">
        <v>0</v>
      </c>
      <c r="L119" s="104">
        <v>0</v>
      </c>
      <c r="M119" s="104">
        <v>0</v>
      </c>
      <c r="N119" s="105"/>
      <c r="O119" s="106"/>
      <c r="P119" s="106"/>
      <c r="Q119" s="106">
        <v>0</v>
      </c>
      <c r="R119" s="106">
        <v>0</v>
      </c>
      <c r="S119" s="104">
        <v>0</v>
      </c>
    </row>
    <row r="120" spans="1:19" x14ac:dyDescent="0.25">
      <c r="A120" s="4" t="s">
        <v>440</v>
      </c>
      <c r="B120" s="98"/>
      <c r="C120" s="99"/>
      <c r="D120" s="100" t="s">
        <v>859</v>
      </c>
      <c r="E120" s="101">
        <v>1</v>
      </c>
      <c r="F120" s="101">
        <v>0</v>
      </c>
      <c r="G120" s="102"/>
      <c r="H120" s="103">
        <v>15</v>
      </c>
      <c r="I120" s="102"/>
      <c r="J120" s="103"/>
      <c r="K120" s="101">
        <v>1</v>
      </c>
      <c r="L120" s="104">
        <v>1</v>
      </c>
      <c r="M120" s="104">
        <v>1</v>
      </c>
      <c r="N120" s="105"/>
      <c r="O120" s="106"/>
      <c r="P120" s="106"/>
      <c r="Q120" s="106">
        <v>0</v>
      </c>
      <c r="R120" s="106">
        <v>0</v>
      </c>
      <c r="S120" s="104">
        <v>0</v>
      </c>
    </row>
    <row r="121" spans="1:19" x14ac:dyDescent="0.25">
      <c r="A121" s="4" t="s">
        <v>441</v>
      </c>
      <c r="B121" s="98"/>
      <c r="C121" s="99"/>
      <c r="D121" s="100" t="s">
        <v>860</v>
      </c>
      <c r="E121" s="101">
        <v>0</v>
      </c>
      <c r="F121" s="101">
        <v>0</v>
      </c>
      <c r="G121" s="102"/>
      <c r="H121" s="103">
        <v>15</v>
      </c>
      <c r="I121" s="102"/>
      <c r="J121" s="103"/>
      <c r="K121" s="101">
        <v>0</v>
      </c>
      <c r="L121" s="104">
        <v>0</v>
      </c>
      <c r="M121" s="104">
        <v>0</v>
      </c>
      <c r="N121" s="105"/>
      <c r="O121" s="106"/>
      <c r="P121" s="106"/>
      <c r="Q121" s="106">
        <v>0</v>
      </c>
      <c r="R121" s="106">
        <v>0</v>
      </c>
      <c r="S121" s="104">
        <v>0</v>
      </c>
    </row>
    <row r="122" spans="1:19" x14ac:dyDescent="0.25">
      <c r="A122" s="4" t="s">
        <v>442</v>
      </c>
      <c r="B122" s="98"/>
      <c r="C122" s="99"/>
      <c r="D122" s="100" t="s">
        <v>861</v>
      </c>
      <c r="E122" s="101">
        <v>1</v>
      </c>
      <c r="F122" s="101">
        <v>0</v>
      </c>
      <c r="G122" s="102"/>
      <c r="H122" s="103">
        <v>16</v>
      </c>
      <c r="I122" s="102"/>
      <c r="J122" s="103"/>
      <c r="K122" s="101">
        <v>1</v>
      </c>
      <c r="L122" s="104">
        <v>1</v>
      </c>
      <c r="M122" s="104">
        <v>1</v>
      </c>
      <c r="N122" s="105"/>
      <c r="O122" s="106"/>
      <c r="P122" s="106"/>
      <c r="Q122" s="106">
        <v>0</v>
      </c>
      <c r="R122" s="106">
        <v>0</v>
      </c>
      <c r="S122" s="104">
        <v>0</v>
      </c>
    </row>
    <row r="123" spans="1:19" x14ac:dyDescent="0.25">
      <c r="A123" s="4" t="s">
        <v>443</v>
      </c>
      <c r="B123" s="98"/>
      <c r="C123" s="99"/>
      <c r="D123" s="100" t="s">
        <v>862</v>
      </c>
      <c r="E123" s="101">
        <v>0</v>
      </c>
      <c r="F123" s="101">
        <v>0</v>
      </c>
      <c r="G123" s="102"/>
      <c r="H123" s="103">
        <v>16</v>
      </c>
      <c r="I123" s="102"/>
      <c r="J123" s="103"/>
      <c r="K123" s="101">
        <v>0</v>
      </c>
      <c r="L123" s="104">
        <v>0</v>
      </c>
      <c r="M123" s="104">
        <v>0</v>
      </c>
      <c r="N123" s="105"/>
      <c r="O123" s="106"/>
      <c r="P123" s="106"/>
      <c r="Q123" s="106">
        <v>0</v>
      </c>
      <c r="R123" s="106">
        <v>0</v>
      </c>
      <c r="S123" s="104">
        <v>0</v>
      </c>
    </row>
    <row r="124" spans="1:19" x14ac:dyDescent="0.25">
      <c r="A124" s="4" t="s">
        <v>444</v>
      </c>
      <c r="B124" s="98"/>
      <c r="C124" s="99"/>
      <c r="D124" s="100" t="s">
        <v>863</v>
      </c>
      <c r="E124" s="101">
        <v>0</v>
      </c>
      <c r="F124" s="101">
        <v>0</v>
      </c>
      <c r="G124" s="102"/>
      <c r="H124" s="103">
        <v>16</v>
      </c>
      <c r="I124" s="102"/>
      <c r="J124" s="103"/>
      <c r="K124" s="101">
        <v>0</v>
      </c>
      <c r="L124" s="104">
        <v>0</v>
      </c>
      <c r="M124" s="104">
        <v>0</v>
      </c>
      <c r="N124" s="105"/>
      <c r="O124" s="106"/>
      <c r="P124" s="106"/>
      <c r="Q124" s="106">
        <v>0</v>
      </c>
      <c r="R124" s="106">
        <v>0</v>
      </c>
      <c r="S124" s="104">
        <v>0</v>
      </c>
    </row>
    <row r="125" spans="1:19" x14ac:dyDescent="0.25">
      <c r="A125" s="4" t="s">
        <v>445</v>
      </c>
      <c r="B125" s="98"/>
      <c r="C125" s="99"/>
      <c r="D125" s="100" t="s">
        <v>864</v>
      </c>
      <c r="E125" s="101">
        <v>1</v>
      </c>
      <c r="F125" s="101">
        <v>0</v>
      </c>
      <c r="G125" s="102"/>
      <c r="H125" s="103">
        <v>17</v>
      </c>
      <c r="I125" s="102"/>
      <c r="J125" s="103"/>
      <c r="K125" s="101">
        <v>1</v>
      </c>
      <c r="L125" s="104">
        <v>1</v>
      </c>
      <c r="M125" s="104">
        <v>1</v>
      </c>
      <c r="N125" s="105"/>
      <c r="O125" s="106"/>
      <c r="P125" s="106"/>
      <c r="Q125" s="106">
        <v>0</v>
      </c>
      <c r="R125" s="106">
        <v>0</v>
      </c>
      <c r="S125" s="104">
        <v>0</v>
      </c>
    </row>
    <row r="126" spans="1:19" x14ac:dyDescent="0.25">
      <c r="A126" s="4" t="s">
        <v>446</v>
      </c>
      <c r="B126" s="98"/>
      <c r="C126" s="99"/>
      <c r="D126" s="100" t="s">
        <v>865</v>
      </c>
      <c r="E126" s="101">
        <v>0</v>
      </c>
      <c r="F126" s="101">
        <v>0</v>
      </c>
      <c r="G126" s="102"/>
      <c r="H126" s="103">
        <v>17</v>
      </c>
      <c r="I126" s="102"/>
      <c r="J126" s="103"/>
      <c r="K126" s="101">
        <v>0</v>
      </c>
      <c r="L126" s="104">
        <v>0</v>
      </c>
      <c r="M126" s="104">
        <v>0</v>
      </c>
      <c r="N126" s="105"/>
      <c r="O126" s="106"/>
      <c r="P126" s="106"/>
      <c r="Q126" s="106">
        <v>0</v>
      </c>
      <c r="R126" s="106">
        <v>0</v>
      </c>
      <c r="S126" s="104">
        <v>0</v>
      </c>
    </row>
    <row r="127" spans="1:19" x14ac:dyDescent="0.25">
      <c r="A127" s="4" t="s">
        <v>447</v>
      </c>
      <c r="B127" s="98"/>
      <c r="C127" s="99"/>
      <c r="D127" s="100" t="s">
        <v>866</v>
      </c>
      <c r="E127" s="101">
        <v>0</v>
      </c>
      <c r="F127" s="101">
        <v>0</v>
      </c>
      <c r="G127" s="102"/>
      <c r="H127" s="103">
        <v>17</v>
      </c>
      <c r="I127" s="102"/>
      <c r="J127" s="103"/>
      <c r="K127" s="101">
        <v>0</v>
      </c>
      <c r="L127" s="104">
        <v>0</v>
      </c>
      <c r="M127" s="104">
        <v>0</v>
      </c>
      <c r="N127" s="105"/>
      <c r="O127" s="106"/>
      <c r="P127" s="106"/>
      <c r="Q127" s="106">
        <v>0</v>
      </c>
      <c r="R127" s="106">
        <v>0</v>
      </c>
      <c r="S127" s="104">
        <v>0</v>
      </c>
    </row>
    <row r="128" spans="1:19" x14ac:dyDescent="0.25">
      <c r="A128" s="4" t="s">
        <v>448</v>
      </c>
      <c r="B128" s="98"/>
      <c r="C128" s="99"/>
      <c r="D128" s="100" t="s">
        <v>867</v>
      </c>
      <c r="E128" s="101">
        <v>1</v>
      </c>
      <c r="F128" s="101">
        <v>0</v>
      </c>
      <c r="G128" s="102"/>
      <c r="H128" s="103">
        <v>18</v>
      </c>
      <c r="I128" s="102"/>
      <c r="J128" s="103"/>
      <c r="K128" s="101">
        <v>1</v>
      </c>
      <c r="L128" s="104">
        <v>1</v>
      </c>
      <c r="M128" s="104">
        <v>1</v>
      </c>
      <c r="N128" s="105"/>
      <c r="O128" s="106"/>
      <c r="P128" s="106"/>
      <c r="Q128" s="106">
        <v>0</v>
      </c>
      <c r="R128" s="106">
        <v>0</v>
      </c>
      <c r="S128" s="104">
        <v>0</v>
      </c>
    </row>
    <row r="129" spans="1:19" x14ac:dyDescent="0.25">
      <c r="A129" s="4" t="s">
        <v>449</v>
      </c>
      <c r="B129" s="98"/>
      <c r="C129" s="99"/>
      <c r="D129" s="100" t="s">
        <v>868</v>
      </c>
      <c r="E129" s="101">
        <v>0</v>
      </c>
      <c r="F129" s="101">
        <v>0</v>
      </c>
      <c r="G129" s="102"/>
      <c r="H129" s="103">
        <v>18</v>
      </c>
      <c r="I129" s="102"/>
      <c r="J129" s="103"/>
      <c r="K129" s="101">
        <v>0</v>
      </c>
      <c r="L129" s="104">
        <v>0</v>
      </c>
      <c r="M129" s="104">
        <v>0</v>
      </c>
      <c r="N129" s="105"/>
      <c r="O129" s="106"/>
      <c r="P129" s="106"/>
      <c r="Q129" s="106">
        <v>0</v>
      </c>
      <c r="R129" s="106">
        <v>0</v>
      </c>
      <c r="S129" s="104">
        <v>0</v>
      </c>
    </row>
    <row r="130" spans="1:19" x14ac:dyDescent="0.25">
      <c r="A130" s="4" t="s">
        <v>450</v>
      </c>
      <c r="B130" s="98"/>
      <c r="C130" s="99"/>
      <c r="D130" s="100" t="s">
        <v>869</v>
      </c>
      <c r="E130" s="101">
        <v>0</v>
      </c>
      <c r="F130" s="101">
        <v>0</v>
      </c>
      <c r="G130" s="102"/>
      <c r="H130" s="103">
        <v>18</v>
      </c>
      <c r="I130" s="102"/>
      <c r="J130" s="103"/>
      <c r="K130" s="101">
        <v>0</v>
      </c>
      <c r="L130" s="104">
        <v>0</v>
      </c>
      <c r="M130" s="104">
        <v>0</v>
      </c>
      <c r="N130" s="105"/>
      <c r="O130" s="106"/>
      <c r="P130" s="106"/>
      <c r="Q130" s="106">
        <v>0</v>
      </c>
      <c r="R130" s="106">
        <v>0</v>
      </c>
      <c r="S130" s="104">
        <v>0</v>
      </c>
    </row>
    <row r="131" spans="1:19" x14ac:dyDescent="0.25">
      <c r="A131" s="4" t="s">
        <v>451</v>
      </c>
      <c r="B131" s="98"/>
      <c r="C131" s="99"/>
      <c r="D131" s="100" t="s">
        <v>870</v>
      </c>
      <c r="E131" s="101">
        <v>1</v>
      </c>
      <c r="F131" s="101">
        <v>0</v>
      </c>
      <c r="G131" s="102"/>
      <c r="H131" s="103">
        <v>19</v>
      </c>
      <c r="I131" s="102"/>
      <c r="J131" s="103"/>
      <c r="K131" s="101">
        <v>1</v>
      </c>
      <c r="L131" s="104">
        <v>1</v>
      </c>
      <c r="M131" s="104">
        <v>1</v>
      </c>
      <c r="N131" s="105"/>
      <c r="O131" s="106"/>
      <c r="P131" s="106"/>
      <c r="Q131" s="106">
        <v>0</v>
      </c>
      <c r="R131" s="106">
        <v>0</v>
      </c>
      <c r="S131" s="104">
        <v>0</v>
      </c>
    </row>
    <row r="132" spans="1:19" x14ac:dyDescent="0.25">
      <c r="A132" s="4" t="s">
        <v>452</v>
      </c>
      <c r="B132" s="98"/>
      <c r="C132" s="99"/>
      <c r="D132" s="100" t="s">
        <v>871</v>
      </c>
      <c r="E132" s="101">
        <v>0</v>
      </c>
      <c r="F132" s="101">
        <v>0</v>
      </c>
      <c r="G132" s="102"/>
      <c r="H132" s="103">
        <v>19</v>
      </c>
      <c r="I132" s="102"/>
      <c r="J132" s="103"/>
      <c r="K132" s="101">
        <v>0</v>
      </c>
      <c r="L132" s="104">
        <v>0</v>
      </c>
      <c r="M132" s="104">
        <v>0</v>
      </c>
      <c r="N132" s="105"/>
      <c r="O132" s="106"/>
      <c r="P132" s="106"/>
      <c r="Q132" s="106">
        <v>0</v>
      </c>
      <c r="R132" s="106">
        <v>0</v>
      </c>
      <c r="S132" s="104">
        <v>0</v>
      </c>
    </row>
    <row r="133" spans="1:19" x14ac:dyDescent="0.25">
      <c r="A133" s="4" t="s">
        <v>453</v>
      </c>
      <c r="B133" s="98"/>
      <c r="C133" s="99"/>
      <c r="D133" s="100" t="s">
        <v>872</v>
      </c>
      <c r="E133" s="101">
        <v>0</v>
      </c>
      <c r="F133" s="101">
        <v>0</v>
      </c>
      <c r="G133" s="102"/>
      <c r="H133" s="103">
        <v>19</v>
      </c>
      <c r="I133" s="102"/>
      <c r="J133" s="103"/>
      <c r="K133" s="101">
        <v>0</v>
      </c>
      <c r="L133" s="104">
        <v>0</v>
      </c>
      <c r="M133" s="104">
        <v>0</v>
      </c>
      <c r="N133" s="105"/>
      <c r="O133" s="106"/>
      <c r="P133" s="106"/>
      <c r="Q133" s="106">
        <v>0</v>
      </c>
      <c r="R133" s="106">
        <v>0</v>
      </c>
      <c r="S133" s="104">
        <v>0</v>
      </c>
    </row>
    <row r="134" spans="1:19" x14ac:dyDescent="0.25">
      <c r="A134" s="4" t="s">
        <v>454</v>
      </c>
      <c r="B134" s="98"/>
      <c r="C134" s="99"/>
      <c r="D134" s="100" t="s">
        <v>873</v>
      </c>
      <c r="E134" s="101">
        <v>1</v>
      </c>
      <c r="F134" s="101">
        <v>0</v>
      </c>
      <c r="G134" s="102"/>
      <c r="H134" s="103">
        <v>20</v>
      </c>
      <c r="I134" s="102"/>
      <c r="J134" s="103"/>
      <c r="K134" s="101">
        <v>1</v>
      </c>
      <c r="L134" s="104">
        <v>1</v>
      </c>
      <c r="M134" s="104">
        <v>1</v>
      </c>
      <c r="N134" s="105"/>
      <c r="O134" s="106"/>
      <c r="P134" s="106"/>
      <c r="Q134" s="106">
        <v>0</v>
      </c>
      <c r="R134" s="106">
        <v>0</v>
      </c>
      <c r="S134" s="104">
        <v>0</v>
      </c>
    </row>
    <row r="135" spans="1:19" x14ac:dyDescent="0.25">
      <c r="A135" s="4" t="s">
        <v>455</v>
      </c>
      <c r="B135" s="98"/>
      <c r="C135" s="99"/>
      <c r="D135" s="100" t="s">
        <v>874</v>
      </c>
      <c r="E135" s="101">
        <v>0</v>
      </c>
      <c r="F135" s="101">
        <v>0</v>
      </c>
      <c r="G135" s="102"/>
      <c r="H135" s="103">
        <v>20</v>
      </c>
      <c r="I135" s="102"/>
      <c r="J135" s="103"/>
      <c r="K135" s="101">
        <v>0</v>
      </c>
      <c r="L135" s="104">
        <v>0</v>
      </c>
      <c r="M135" s="104">
        <v>0</v>
      </c>
      <c r="N135" s="105"/>
      <c r="O135" s="106"/>
      <c r="P135" s="106"/>
      <c r="Q135" s="106">
        <v>0</v>
      </c>
      <c r="R135" s="106">
        <v>0</v>
      </c>
      <c r="S135" s="104">
        <v>0</v>
      </c>
    </row>
    <row r="136" spans="1:19" x14ac:dyDescent="0.25">
      <c r="A136" s="4" t="s">
        <v>456</v>
      </c>
      <c r="B136" s="98"/>
      <c r="C136" s="99"/>
      <c r="D136" s="100" t="s">
        <v>875</v>
      </c>
      <c r="E136" s="101">
        <v>0</v>
      </c>
      <c r="F136" s="101">
        <v>0</v>
      </c>
      <c r="G136" s="102"/>
      <c r="H136" s="103">
        <v>20</v>
      </c>
      <c r="I136" s="102"/>
      <c r="J136" s="103"/>
      <c r="K136" s="101">
        <v>0</v>
      </c>
      <c r="L136" s="104">
        <v>0</v>
      </c>
      <c r="M136" s="104">
        <v>0</v>
      </c>
      <c r="N136" s="105"/>
      <c r="O136" s="106"/>
      <c r="P136" s="106"/>
      <c r="Q136" s="106">
        <v>0</v>
      </c>
      <c r="R136" s="106">
        <v>0</v>
      </c>
      <c r="S136" s="104">
        <v>0</v>
      </c>
    </row>
    <row r="137" spans="1:19" x14ac:dyDescent="0.25">
      <c r="A137" s="4" t="s">
        <v>457</v>
      </c>
      <c r="B137" s="98"/>
      <c r="C137" s="99"/>
      <c r="D137" s="100" t="s">
        <v>876</v>
      </c>
      <c r="E137" s="101">
        <v>1</v>
      </c>
      <c r="F137" s="101">
        <v>0</v>
      </c>
      <c r="G137" s="102"/>
      <c r="H137" s="103">
        <v>21</v>
      </c>
      <c r="I137" s="102"/>
      <c r="J137" s="103"/>
      <c r="K137" s="101">
        <v>1</v>
      </c>
      <c r="L137" s="104">
        <v>1</v>
      </c>
      <c r="M137" s="104">
        <v>1</v>
      </c>
      <c r="N137" s="105"/>
      <c r="O137" s="106"/>
      <c r="P137" s="106"/>
      <c r="Q137" s="106">
        <v>0</v>
      </c>
      <c r="R137" s="106">
        <v>0</v>
      </c>
      <c r="S137" s="104">
        <v>0</v>
      </c>
    </row>
    <row r="138" spans="1:19" x14ac:dyDescent="0.25">
      <c r="A138" s="4" t="s">
        <v>458</v>
      </c>
      <c r="B138" s="98"/>
      <c r="C138" s="99"/>
      <c r="D138" s="100" t="s">
        <v>877</v>
      </c>
      <c r="E138" s="101">
        <v>0</v>
      </c>
      <c r="F138" s="101">
        <v>0</v>
      </c>
      <c r="G138" s="102"/>
      <c r="H138" s="103">
        <v>21</v>
      </c>
      <c r="I138" s="102"/>
      <c r="J138" s="103"/>
      <c r="K138" s="101">
        <v>0</v>
      </c>
      <c r="L138" s="104">
        <v>0</v>
      </c>
      <c r="M138" s="104">
        <v>0</v>
      </c>
      <c r="N138" s="105"/>
      <c r="O138" s="106"/>
      <c r="P138" s="106"/>
      <c r="Q138" s="106">
        <v>0</v>
      </c>
      <c r="R138" s="106">
        <v>0</v>
      </c>
      <c r="S138" s="104">
        <v>0</v>
      </c>
    </row>
    <row r="139" spans="1:19" x14ac:dyDescent="0.25">
      <c r="A139" s="4" t="s">
        <v>459</v>
      </c>
      <c r="B139" s="98"/>
      <c r="C139" s="99"/>
      <c r="D139" s="100" t="s">
        <v>878</v>
      </c>
      <c r="E139" s="101">
        <v>0</v>
      </c>
      <c r="F139" s="101">
        <v>0</v>
      </c>
      <c r="G139" s="102"/>
      <c r="H139" s="103">
        <v>21</v>
      </c>
      <c r="I139" s="102"/>
      <c r="J139" s="103"/>
      <c r="K139" s="101">
        <v>0</v>
      </c>
      <c r="L139" s="104">
        <v>0</v>
      </c>
      <c r="M139" s="104">
        <v>0</v>
      </c>
      <c r="N139" s="105"/>
      <c r="O139" s="106"/>
      <c r="P139" s="106"/>
      <c r="Q139" s="106">
        <v>0</v>
      </c>
      <c r="R139" s="106">
        <v>0</v>
      </c>
      <c r="S139" s="104">
        <v>0</v>
      </c>
    </row>
    <row r="140" spans="1:19" x14ac:dyDescent="0.25">
      <c r="A140" s="4" t="s">
        <v>460</v>
      </c>
      <c r="B140" s="98"/>
      <c r="C140" s="99"/>
      <c r="D140" s="100" t="s">
        <v>879</v>
      </c>
      <c r="E140" s="101">
        <v>1</v>
      </c>
      <c r="F140" s="101">
        <v>0</v>
      </c>
      <c r="G140" s="102"/>
      <c r="H140" s="103">
        <v>22</v>
      </c>
      <c r="I140" s="102"/>
      <c r="J140" s="103"/>
      <c r="K140" s="101">
        <v>1</v>
      </c>
      <c r="L140" s="104">
        <v>1</v>
      </c>
      <c r="M140" s="104">
        <v>1</v>
      </c>
      <c r="N140" s="105"/>
      <c r="O140" s="106"/>
      <c r="P140" s="106"/>
      <c r="Q140" s="106">
        <v>0</v>
      </c>
      <c r="R140" s="106">
        <v>0</v>
      </c>
      <c r="S140" s="104">
        <v>0</v>
      </c>
    </row>
    <row r="141" spans="1:19" x14ac:dyDescent="0.25">
      <c r="A141" s="4" t="s">
        <v>461</v>
      </c>
      <c r="B141" s="98"/>
      <c r="C141" s="99"/>
      <c r="D141" s="100" t="s">
        <v>880</v>
      </c>
      <c r="E141" s="101">
        <v>0</v>
      </c>
      <c r="F141" s="101">
        <v>0</v>
      </c>
      <c r="G141" s="102"/>
      <c r="H141" s="103">
        <v>22</v>
      </c>
      <c r="I141" s="102"/>
      <c r="J141" s="103"/>
      <c r="K141" s="101">
        <v>0</v>
      </c>
      <c r="L141" s="104">
        <v>0</v>
      </c>
      <c r="M141" s="104">
        <v>0</v>
      </c>
      <c r="N141" s="105"/>
      <c r="O141" s="106"/>
      <c r="P141" s="106"/>
      <c r="Q141" s="106">
        <v>0</v>
      </c>
      <c r="R141" s="106">
        <v>0</v>
      </c>
      <c r="S141" s="104">
        <v>0</v>
      </c>
    </row>
    <row r="142" spans="1:19" x14ac:dyDescent="0.25">
      <c r="A142" s="4" t="s">
        <v>462</v>
      </c>
      <c r="B142" s="98"/>
      <c r="C142" s="99" t="s">
        <v>540</v>
      </c>
      <c r="D142" s="100" t="s">
        <v>881</v>
      </c>
      <c r="E142" s="101">
        <v>2</v>
      </c>
      <c r="F142" s="101">
        <v>0</v>
      </c>
      <c r="G142" s="102" t="s">
        <v>224</v>
      </c>
      <c r="H142" s="103">
        <v>1</v>
      </c>
      <c r="I142" s="102" t="s">
        <v>467</v>
      </c>
      <c r="J142" s="103">
        <v>1</v>
      </c>
      <c r="K142" s="101">
        <v>2</v>
      </c>
      <c r="L142" s="104">
        <v>2</v>
      </c>
      <c r="M142" s="104">
        <v>2</v>
      </c>
      <c r="N142" s="105"/>
      <c r="O142" s="106"/>
      <c r="P142" s="106"/>
      <c r="Q142" s="106">
        <v>30</v>
      </c>
      <c r="R142" s="106">
        <v>12</v>
      </c>
      <c r="S142" s="107">
        <v>42</v>
      </c>
    </row>
    <row r="143" spans="1:19" x14ac:dyDescent="0.25">
      <c r="A143" s="4" t="s">
        <v>463</v>
      </c>
      <c r="B143" s="98"/>
      <c r="C143" s="99" t="s">
        <v>540</v>
      </c>
      <c r="D143" s="100" t="s">
        <v>882</v>
      </c>
      <c r="E143" s="101">
        <v>13</v>
      </c>
      <c r="F143" s="101">
        <v>0</v>
      </c>
      <c r="G143" s="102" t="s">
        <v>224</v>
      </c>
      <c r="H143" s="103">
        <v>13</v>
      </c>
      <c r="I143" s="102" t="s">
        <v>467</v>
      </c>
      <c r="J143" s="103">
        <v>13</v>
      </c>
      <c r="K143" s="101">
        <v>13</v>
      </c>
      <c r="L143" s="104">
        <v>12</v>
      </c>
      <c r="M143" s="104">
        <v>12</v>
      </c>
      <c r="N143" s="105"/>
      <c r="O143" s="106"/>
      <c r="P143" s="106"/>
      <c r="Q143" s="106">
        <v>16</v>
      </c>
      <c r="R143" s="106">
        <v>16</v>
      </c>
      <c r="S143" s="104">
        <v>32</v>
      </c>
    </row>
    <row r="144" spans="1:19" x14ac:dyDescent="0.25">
      <c r="A144" s="4" t="s">
        <v>464</v>
      </c>
      <c r="B144" s="98"/>
      <c r="C144" s="99"/>
      <c r="D144" s="100" t="s">
        <v>883</v>
      </c>
      <c r="E144" s="101">
        <v>21</v>
      </c>
      <c r="F144" s="101">
        <v>0</v>
      </c>
      <c r="G144" s="102" t="s">
        <v>224</v>
      </c>
      <c r="H144" s="103">
        <v>14</v>
      </c>
      <c r="I144" s="102" t="s">
        <v>467</v>
      </c>
      <c r="J144" s="103">
        <v>14</v>
      </c>
      <c r="K144" s="101">
        <v>21</v>
      </c>
      <c r="L144" s="104">
        <v>1</v>
      </c>
      <c r="M144" s="104">
        <v>1</v>
      </c>
      <c r="N144" s="105"/>
      <c r="O144" s="106"/>
      <c r="P144" s="106"/>
      <c r="Q144" s="106">
        <v>0</v>
      </c>
      <c r="R144" s="106">
        <v>0</v>
      </c>
      <c r="S144" s="104">
        <v>0</v>
      </c>
    </row>
    <row r="145" spans="1:19" x14ac:dyDescent="0.25">
      <c r="A145" s="4" t="s">
        <v>465</v>
      </c>
      <c r="B145" s="98"/>
      <c r="C145" s="99"/>
      <c r="D145" s="100" t="s">
        <v>884</v>
      </c>
      <c r="E145" s="101">
        <v>21</v>
      </c>
      <c r="F145" s="101">
        <v>0</v>
      </c>
      <c r="G145" s="102" t="s">
        <v>224</v>
      </c>
      <c r="H145" s="103">
        <v>15</v>
      </c>
      <c r="I145" s="102" t="s">
        <v>467</v>
      </c>
      <c r="J145" s="103">
        <v>15</v>
      </c>
      <c r="K145" s="101">
        <v>21</v>
      </c>
      <c r="L145" s="104">
        <v>1</v>
      </c>
      <c r="M145" s="104">
        <v>1</v>
      </c>
      <c r="N145" s="105"/>
      <c r="O145" s="106"/>
      <c r="P145" s="106"/>
      <c r="Q145" s="106">
        <v>0</v>
      </c>
      <c r="R145" s="106">
        <v>0</v>
      </c>
      <c r="S145" s="104">
        <v>0</v>
      </c>
    </row>
    <row r="146" spans="1:19" x14ac:dyDescent="0.25">
      <c r="A146" s="4" t="s">
        <v>466</v>
      </c>
      <c r="B146" s="98"/>
      <c r="C146" s="99"/>
      <c r="D146" s="100" t="s">
        <v>885</v>
      </c>
      <c r="E146" s="101">
        <v>28</v>
      </c>
      <c r="F146" s="101">
        <v>0</v>
      </c>
      <c r="G146" s="102" t="s">
        <v>224</v>
      </c>
      <c r="H146" s="103">
        <v>17</v>
      </c>
      <c r="I146" s="102" t="s">
        <v>467</v>
      </c>
      <c r="J146" s="103">
        <v>17</v>
      </c>
      <c r="K146" s="101">
        <v>28</v>
      </c>
      <c r="L146" s="104">
        <v>2</v>
      </c>
      <c r="M146" s="104">
        <v>2</v>
      </c>
      <c r="N146" s="105"/>
      <c r="O146" s="106"/>
      <c r="P146" s="106"/>
      <c r="Q146" s="106">
        <v>0</v>
      </c>
      <c r="R146" s="106">
        <v>0</v>
      </c>
      <c r="S146" s="104">
        <v>0</v>
      </c>
    </row>
    <row r="147" spans="1:19" x14ac:dyDescent="0.25">
      <c r="A147" s="4" t="s">
        <v>467</v>
      </c>
      <c r="B147" s="98"/>
      <c r="C147" s="99"/>
      <c r="D147" s="100" t="s">
        <v>886</v>
      </c>
      <c r="E147" s="101">
        <v>2</v>
      </c>
      <c r="F147" s="101">
        <v>0</v>
      </c>
      <c r="G147" s="102" t="s">
        <v>224</v>
      </c>
      <c r="H147" s="103">
        <v>19</v>
      </c>
      <c r="I147" s="102" t="s">
        <v>467</v>
      </c>
      <c r="J147" s="103">
        <v>18</v>
      </c>
      <c r="K147" s="101">
        <v>2</v>
      </c>
      <c r="L147" s="104">
        <v>2</v>
      </c>
      <c r="M147" s="104">
        <v>1</v>
      </c>
      <c r="N147" s="105"/>
      <c r="O147" s="106"/>
      <c r="P147" s="106"/>
      <c r="Q147" s="106">
        <v>0</v>
      </c>
      <c r="R147" s="106">
        <v>0</v>
      </c>
      <c r="S147" s="104">
        <v>0</v>
      </c>
    </row>
    <row r="148" spans="1:19" x14ac:dyDescent="0.25">
      <c r="A148" s="4" t="s">
        <v>468</v>
      </c>
      <c r="B148" s="98"/>
      <c r="C148" s="99"/>
      <c r="D148" s="100" t="s">
        <v>887</v>
      </c>
      <c r="E148" s="101">
        <v>20</v>
      </c>
      <c r="F148" s="101">
        <v>0</v>
      </c>
      <c r="G148" s="102" t="s">
        <v>224</v>
      </c>
      <c r="H148" s="103">
        <v>21</v>
      </c>
      <c r="I148" s="102" t="s">
        <v>467</v>
      </c>
      <c r="J148" s="103">
        <v>20</v>
      </c>
      <c r="K148" s="101">
        <v>20</v>
      </c>
      <c r="L148" s="104">
        <v>2</v>
      </c>
      <c r="M148" s="104">
        <v>2</v>
      </c>
      <c r="N148" s="105"/>
      <c r="O148" s="106"/>
      <c r="P148" s="106"/>
      <c r="Q148" s="106">
        <v>0</v>
      </c>
      <c r="R148" s="106">
        <v>0</v>
      </c>
      <c r="S148" s="104">
        <v>0</v>
      </c>
    </row>
    <row r="149" spans="1:19" x14ac:dyDescent="0.25">
      <c r="A149" s="4" t="s">
        <v>469</v>
      </c>
      <c r="B149" s="98"/>
      <c r="C149" s="99" t="s">
        <v>540</v>
      </c>
      <c r="D149" s="100" t="s">
        <v>888</v>
      </c>
      <c r="E149" s="101">
        <v>14</v>
      </c>
      <c r="F149" s="101">
        <v>0</v>
      </c>
      <c r="G149" s="102" t="s">
        <v>224</v>
      </c>
      <c r="H149" s="103">
        <v>31</v>
      </c>
      <c r="I149" s="102" t="s">
        <v>467</v>
      </c>
      <c r="J149" s="103">
        <v>30</v>
      </c>
      <c r="K149" s="101">
        <v>14</v>
      </c>
      <c r="L149" s="104">
        <v>10</v>
      </c>
      <c r="M149" s="104">
        <v>10</v>
      </c>
      <c r="N149" s="105"/>
      <c r="O149" s="106"/>
      <c r="P149" s="106"/>
      <c r="Q149" s="106">
        <v>16</v>
      </c>
      <c r="R149" s="106">
        <v>10</v>
      </c>
      <c r="S149" s="104">
        <v>24</v>
      </c>
    </row>
    <row r="150" spans="1:19" x14ac:dyDescent="0.25">
      <c r="A150" s="4" t="s">
        <v>470</v>
      </c>
      <c r="B150" s="98"/>
      <c r="C150" s="99" t="s">
        <v>540</v>
      </c>
      <c r="D150" s="100" t="s">
        <v>889</v>
      </c>
      <c r="E150" s="101">
        <v>1</v>
      </c>
      <c r="F150" s="101">
        <v>0</v>
      </c>
      <c r="G150" s="102" t="s">
        <v>224</v>
      </c>
      <c r="H150" s="103">
        <v>32</v>
      </c>
      <c r="I150" s="102" t="s">
        <v>467</v>
      </c>
      <c r="J150" s="103">
        <v>31</v>
      </c>
      <c r="K150" s="101">
        <v>1</v>
      </c>
      <c r="L150" s="104">
        <v>1</v>
      </c>
      <c r="M150" s="104">
        <v>1</v>
      </c>
      <c r="N150" s="105"/>
      <c r="O150" s="106"/>
      <c r="P150" s="106"/>
      <c r="Q150" s="106">
        <v>0</v>
      </c>
      <c r="R150" s="106">
        <v>0</v>
      </c>
      <c r="S150" s="104">
        <v>0</v>
      </c>
    </row>
    <row r="151" spans="1:19" x14ac:dyDescent="0.25">
      <c r="A151" s="4" t="s">
        <v>471</v>
      </c>
      <c r="B151" s="98"/>
      <c r="C151" s="99" t="s">
        <v>890</v>
      </c>
      <c r="D151" s="100" t="s">
        <v>891</v>
      </c>
      <c r="E151" s="101">
        <v>1</v>
      </c>
      <c r="F151" s="101">
        <v>0</v>
      </c>
      <c r="G151" s="102" t="s">
        <v>224</v>
      </c>
      <c r="H151" s="103">
        <v>33</v>
      </c>
      <c r="I151" s="102" t="s">
        <v>467</v>
      </c>
      <c r="J151" s="103">
        <v>32</v>
      </c>
      <c r="K151" s="101">
        <v>1</v>
      </c>
      <c r="L151" s="104">
        <v>1</v>
      </c>
      <c r="M151" s="104">
        <v>1</v>
      </c>
      <c r="N151" s="105"/>
      <c r="O151" s="106"/>
      <c r="P151" s="106"/>
      <c r="Q151" s="106">
        <v>0</v>
      </c>
      <c r="R151" s="106">
        <v>0</v>
      </c>
      <c r="S151" s="104">
        <v>0</v>
      </c>
    </row>
    <row r="152" spans="1:19" x14ac:dyDescent="0.25">
      <c r="A152" s="4" t="s">
        <v>472</v>
      </c>
      <c r="B152" s="98"/>
      <c r="C152" s="99" t="s">
        <v>890</v>
      </c>
      <c r="D152" s="100" t="s">
        <v>892</v>
      </c>
      <c r="E152" s="101">
        <v>1</v>
      </c>
      <c r="F152" s="101">
        <v>0</v>
      </c>
      <c r="G152" s="102" t="s">
        <v>224</v>
      </c>
      <c r="H152" s="103">
        <v>34</v>
      </c>
      <c r="I152" s="102" t="s">
        <v>467</v>
      </c>
      <c r="J152" s="103">
        <v>33</v>
      </c>
      <c r="K152" s="101">
        <v>1</v>
      </c>
      <c r="L152" s="104">
        <v>1</v>
      </c>
      <c r="M152" s="104">
        <v>1</v>
      </c>
      <c r="N152" s="105"/>
      <c r="O152" s="106"/>
      <c r="P152" s="106"/>
      <c r="Q152" s="106">
        <v>0</v>
      </c>
      <c r="R152" s="106">
        <v>0</v>
      </c>
      <c r="S152" s="104">
        <v>0</v>
      </c>
    </row>
    <row r="153" spans="1:19" x14ac:dyDescent="0.25">
      <c r="A153" s="4" t="s">
        <v>473</v>
      </c>
      <c r="B153" s="98"/>
      <c r="C153" s="99"/>
      <c r="D153" s="100" t="s">
        <v>893</v>
      </c>
      <c r="E153" s="101">
        <v>1</v>
      </c>
      <c r="F153" s="101">
        <v>0</v>
      </c>
      <c r="G153" s="102" t="s">
        <v>224</v>
      </c>
      <c r="H153" s="103">
        <v>35</v>
      </c>
      <c r="I153" s="102" t="s">
        <v>467</v>
      </c>
      <c r="J153" s="103">
        <v>34</v>
      </c>
      <c r="K153" s="101">
        <v>1</v>
      </c>
      <c r="L153" s="104">
        <v>1</v>
      </c>
      <c r="M153" s="104">
        <v>1</v>
      </c>
      <c r="N153" s="105"/>
      <c r="O153" s="106"/>
      <c r="P153" s="106"/>
      <c r="Q153" s="106">
        <v>0</v>
      </c>
      <c r="R153" s="106">
        <v>0</v>
      </c>
      <c r="S153" s="104">
        <v>0</v>
      </c>
    </row>
    <row r="154" spans="1:19" x14ac:dyDescent="0.25">
      <c r="A154" s="4" t="s">
        <v>474</v>
      </c>
      <c r="B154" s="98"/>
      <c r="C154" s="99"/>
      <c r="D154" s="100" t="s">
        <v>894</v>
      </c>
      <c r="E154" s="101">
        <v>1</v>
      </c>
      <c r="F154" s="101">
        <v>0</v>
      </c>
      <c r="G154" s="102" t="s">
        <v>224</v>
      </c>
      <c r="H154" s="103">
        <v>36</v>
      </c>
      <c r="I154" s="102" t="s">
        <v>467</v>
      </c>
      <c r="J154" s="103">
        <v>35</v>
      </c>
      <c r="K154" s="101">
        <v>1</v>
      </c>
      <c r="L154" s="104">
        <v>1</v>
      </c>
      <c r="M154" s="104">
        <v>1</v>
      </c>
      <c r="N154" s="105"/>
      <c r="O154" s="106"/>
      <c r="P154" s="106"/>
      <c r="Q154" s="106">
        <v>0</v>
      </c>
      <c r="R154" s="106">
        <v>0</v>
      </c>
      <c r="S154" s="104">
        <v>0</v>
      </c>
    </row>
    <row r="155" spans="1:19" x14ac:dyDescent="0.25">
      <c r="A155" s="4" t="s">
        <v>475</v>
      </c>
      <c r="B155" s="98"/>
      <c r="C155" s="99"/>
      <c r="D155" s="100" t="s">
        <v>895</v>
      </c>
      <c r="E155" s="101">
        <v>1</v>
      </c>
      <c r="F155" s="101">
        <v>0</v>
      </c>
      <c r="G155" s="102" t="s">
        <v>224</v>
      </c>
      <c r="H155" s="103">
        <v>37</v>
      </c>
      <c r="I155" s="102" t="s">
        <v>467</v>
      </c>
      <c r="J155" s="103">
        <v>36</v>
      </c>
      <c r="K155" s="101">
        <v>1</v>
      </c>
      <c r="L155" s="104">
        <v>1</v>
      </c>
      <c r="M155" s="104">
        <v>1</v>
      </c>
      <c r="N155" s="105"/>
      <c r="O155" s="106"/>
      <c r="P155" s="106"/>
      <c r="Q155" s="106">
        <v>0</v>
      </c>
      <c r="R155" s="106">
        <v>0</v>
      </c>
      <c r="S155" s="104">
        <v>0</v>
      </c>
    </row>
    <row r="156" spans="1:19" x14ac:dyDescent="0.25">
      <c r="A156" s="4" t="s">
        <v>476</v>
      </c>
      <c r="B156" s="98"/>
      <c r="C156" s="99"/>
      <c r="D156" s="100" t="s">
        <v>896</v>
      </c>
      <c r="E156" s="101">
        <v>1</v>
      </c>
      <c r="F156" s="101">
        <v>0</v>
      </c>
      <c r="G156" s="102" t="s">
        <v>224</v>
      </c>
      <c r="H156" s="103">
        <v>38</v>
      </c>
      <c r="I156" s="102" t="s">
        <v>467</v>
      </c>
      <c r="J156" s="103">
        <v>37</v>
      </c>
      <c r="K156" s="101">
        <v>1</v>
      </c>
      <c r="L156" s="104">
        <v>1</v>
      </c>
      <c r="M156" s="104">
        <v>1</v>
      </c>
      <c r="N156" s="105"/>
      <c r="O156" s="106"/>
      <c r="P156" s="106"/>
      <c r="Q156" s="106">
        <v>0</v>
      </c>
      <c r="R156" s="106">
        <v>0</v>
      </c>
      <c r="S156" s="104">
        <v>0</v>
      </c>
    </row>
    <row r="157" spans="1:19" x14ac:dyDescent="0.25">
      <c r="A157" s="4" t="s">
        <v>477</v>
      </c>
      <c r="B157" s="98"/>
      <c r="C157" s="99"/>
      <c r="D157" s="100" t="s">
        <v>897</v>
      </c>
      <c r="E157" s="101">
        <v>14</v>
      </c>
      <c r="F157" s="101">
        <v>0</v>
      </c>
      <c r="G157" s="102" t="s">
        <v>479</v>
      </c>
      <c r="H157" s="103">
        <v>7</v>
      </c>
      <c r="I157" s="102" t="s">
        <v>479</v>
      </c>
      <c r="J157" s="103">
        <v>8</v>
      </c>
      <c r="K157" s="101">
        <v>14</v>
      </c>
      <c r="L157" s="104">
        <v>8</v>
      </c>
      <c r="M157" s="104">
        <v>9</v>
      </c>
      <c r="N157" s="105"/>
      <c r="O157" s="106"/>
      <c r="P157" s="106"/>
      <c r="Q157" s="106">
        <v>0</v>
      </c>
      <c r="R157" s="106">
        <v>0</v>
      </c>
      <c r="S157" s="104">
        <v>0</v>
      </c>
    </row>
    <row r="158" spans="1:19" x14ac:dyDescent="0.25">
      <c r="A158" s="4" t="s">
        <v>478</v>
      </c>
      <c r="B158" s="98"/>
      <c r="C158" s="99"/>
      <c r="D158" s="100" t="s">
        <v>898</v>
      </c>
      <c r="E158" s="101">
        <v>18</v>
      </c>
      <c r="F158" s="101">
        <v>0</v>
      </c>
      <c r="G158" s="102" t="s">
        <v>479</v>
      </c>
      <c r="H158" s="103">
        <v>18</v>
      </c>
      <c r="I158" s="102" t="s">
        <v>479</v>
      </c>
      <c r="J158" s="103">
        <v>16</v>
      </c>
      <c r="K158" s="101">
        <v>18</v>
      </c>
      <c r="L158" s="104">
        <v>11</v>
      </c>
      <c r="M158" s="104">
        <v>8</v>
      </c>
      <c r="N158" s="105"/>
      <c r="O158" s="106"/>
      <c r="P158" s="106"/>
      <c r="Q158" s="106">
        <v>0</v>
      </c>
      <c r="R158" s="106">
        <v>0</v>
      </c>
      <c r="S158" s="104">
        <v>0</v>
      </c>
    </row>
    <row r="159" spans="1:19" x14ac:dyDescent="0.25">
      <c r="A159" s="4" t="s">
        <v>479</v>
      </c>
      <c r="B159" s="98"/>
      <c r="C159" s="99"/>
      <c r="D159" s="100" t="s">
        <v>899</v>
      </c>
      <c r="E159" s="101">
        <v>11</v>
      </c>
      <c r="F159" s="101">
        <v>1</v>
      </c>
      <c r="G159" s="102" t="s">
        <v>479</v>
      </c>
      <c r="H159" s="103">
        <v>24</v>
      </c>
      <c r="I159" s="93" t="s">
        <v>479</v>
      </c>
      <c r="J159" s="81">
        <v>20</v>
      </c>
      <c r="K159" s="101">
        <v>10</v>
      </c>
      <c r="L159" s="104">
        <v>6</v>
      </c>
      <c r="M159" s="104">
        <v>3</v>
      </c>
      <c r="N159" s="105"/>
      <c r="O159" s="106"/>
      <c r="P159" s="106"/>
      <c r="Q159" s="106">
        <v>0</v>
      </c>
      <c r="R159" s="106">
        <v>0</v>
      </c>
      <c r="S159" s="104">
        <v>0</v>
      </c>
    </row>
    <row r="160" spans="1:19" x14ac:dyDescent="0.25">
      <c r="A160" s="4" t="s">
        <v>480</v>
      </c>
      <c r="B160" s="98"/>
      <c r="C160" s="99"/>
      <c r="D160" s="100" t="s">
        <v>900</v>
      </c>
      <c r="E160" s="101">
        <v>4</v>
      </c>
      <c r="F160" s="101">
        <v>0</v>
      </c>
      <c r="G160" s="102" t="s">
        <v>479</v>
      </c>
      <c r="H160" s="103">
        <v>26</v>
      </c>
      <c r="I160" s="102" t="s">
        <v>479</v>
      </c>
      <c r="J160" s="103">
        <v>22</v>
      </c>
      <c r="K160" s="101">
        <v>4</v>
      </c>
      <c r="L160" s="104">
        <v>2</v>
      </c>
      <c r="M160" s="104">
        <v>2</v>
      </c>
      <c r="N160" s="105"/>
      <c r="O160" s="106"/>
      <c r="P160" s="106"/>
      <c r="Q160" s="106">
        <v>0</v>
      </c>
      <c r="R160" s="106">
        <v>0</v>
      </c>
      <c r="S160" s="104">
        <v>0</v>
      </c>
    </row>
    <row r="161" spans="1:19" x14ac:dyDescent="0.25">
      <c r="A161" s="4" t="s">
        <v>481</v>
      </c>
      <c r="B161" s="99"/>
      <c r="C161" s="99"/>
      <c r="D161" s="100" t="s">
        <v>901</v>
      </c>
      <c r="E161" s="101">
        <v>23</v>
      </c>
      <c r="F161" s="101">
        <v>0</v>
      </c>
      <c r="G161" s="102" t="s">
        <v>479</v>
      </c>
      <c r="H161" s="103">
        <v>48</v>
      </c>
      <c r="I161" s="102" t="s">
        <v>479</v>
      </c>
      <c r="J161" s="103">
        <v>27</v>
      </c>
      <c r="K161" s="101">
        <v>23</v>
      </c>
      <c r="L161" s="104">
        <v>22</v>
      </c>
      <c r="M161" s="104">
        <v>5</v>
      </c>
      <c r="N161" s="105"/>
      <c r="O161" s="106"/>
      <c r="P161" s="106"/>
      <c r="Q161" s="106">
        <v>0</v>
      </c>
      <c r="R161" s="106">
        <v>0</v>
      </c>
      <c r="S161" s="104">
        <v>0</v>
      </c>
    </row>
    <row r="162" spans="1:19" x14ac:dyDescent="0.25">
      <c r="A162" s="4" t="s">
        <v>482</v>
      </c>
      <c r="B162" s="98"/>
      <c r="C162" s="99"/>
      <c r="D162" s="100" t="s">
        <v>902</v>
      </c>
      <c r="E162" s="101">
        <v>1</v>
      </c>
      <c r="F162" s="101">
        <v>0</v>
      </c>
      <c r="G162" s="102"/>
      <c r="H162" s="103">
        <v>48</v>
      </c>
      <c r="I162" s="102"/>
      <c r="J162" s="103"/>
      <c r="K162" s="101">
        <v>1</v>
      </c>
      <c r="L162" s="104">
        <v>0</v>
      </c>
      <c r="M162" s="104">
        <v>0</v>
      </c>
      <c r="N162" s="105"/>
      <c r="O162" s="106"/>
      <c r="P162" s="106"/>
      <c r="Q162" s="106">
        <v>0</v>
      </c>
      <c r="R162" s="106">
        <v>0</v>
      </c>
      <c r="S162" s="104">
        <v>0</v>
      </c>
    </row>
    <row r="163" spans="1:19" x14ac:dyDescent="0.25">
      <c r="A163" s="4" t="s">
        <v>483</v>
      </c>
      <c r="B163" s="98"/>
      <c r="C163" s="99"/>
      <c r="D163" s="100" t="s">
        <v>903</v>
      </c>
      <c r="E163" s="101">
        <v>0</v>
      </c>
      <c r="F163" s="101">
        <v>0</v>
      </c>
      <c r="G163" s="102"/>
      <c r="H163" s="103">
        <v>48</v>
      </c>
      <c r="I163" s="102"/>
      <c r="J163" s="103"/>
      <c r="K163" s="101">
        <v>0</v>
      </c>
      <c r="L163" s="104">
        <v>0</v>
      </c>
      <c r="M163" s="104">
        <v>0</v>
      </c>
      <c r="N163" s="105"/>
      <c r="O163" s="106"/>
      <c r="P163" s="106"/>
      <c r="Q163" s="106">
        <v>0</v>
      </c>
      <c r="R163" s="106">
        <v>0</v>
      </c>
      <c r="S163" s="104">
        <v>0</v>
      </c>
    </row>
    <row r="164" spans="1:19" x14ac:dyDescent="0.25">
      <c r="A164" s="4" t="s">
        <v>484</v>
      </c>
      <c r="B164" s="98"/>
      <c r="C164" s="99"/>
      <c r="D164" s="100" t="s">
        <v>904</v>
      </c>
      <c r="E164" s="101">
        <v>0</v>
      </c>
      <c r="F164" s="101">
        <v>0</v>
      </c>
      <c r="G164" s="102"/>
      <c r="H164" s="103">
        <v>48</v>
      </c>
      <c r="I164" s="102"/>
      <c r="J164" s="103"/>
      <c r="K164" s="101">
        <v>0</v>
      </c>
      <c r="L164" s="104">
        <v>0</v>
      </c>
      <c r="M164" s="104">
        <v>0</v>
      </c>
      <c r="N164" s="105"/>
      <c r="O164" s="106"/>
      <c r="P164" s="106"/>
      <c r="Q164" s="106">
        <v>0</v>
      </c>
      <c r="R164" s="106">
        <v>0</v>
      </c>
      <c r="S164" s="104">
        <v>0</v>
      </c>
    </row>
    <row r="165" spans="1:19" x14ac:dyDescent="0.25">
      <c r="A165" s="4" t="s">
        <v>485</v>
      </c>
      <c r="B165" s="98"/>
      <c r="C165" s="99"/>
      <c r="D165" s="100" t="s">
        <v>905</v>
      </c>
      <c r="E165" s="101">
        <v>0</v>
      </c>
      <c r="F165" s="101">
        <v>0</v>
      </c>
      <c r="G165" s="102"/>
      <c r="H165" s="103">
        <v>48</v>
      </c>
      <c r="I165" s="102"/>
      <c r="J165" s="103"/>
      <c r="K165" s="101">
        <v>0</v>
      </c>
      <c r="L165" s="104">
        <v>0</v>
      </c>
      <c r="M165" s="104">
        <v>0</v>
      </c>
      <c r="N165" s="105"/>
      <c r="O165" s="106"/>
      <c r="P165" s="106"/>
      <c r="Q165" s="106">
        <v>0</v>
      </c>
      <c r="R165" s="106">
        <v>0</v>
      </c>
      <c r="S165" s="104">
        <v>0</v>
      </c>
    </row>
    <row r="166" spans="1:19" x14ac:dyDescent="0.25">
      <c r="A166" s="4" t="s">
        <v>486</v>
      </c>
      <c r="B166" s="98"/>
      <c r="C166" s="99"/>
      <c r="D166" s="100" t="s">
        <v>906</v>
      </c>
      <c r="E166" s="101">
        <v>0</v>
      </c>
      <c r="F166" s="101">
        <v>0</v>
      </c>
      <c r="G166" s="102"/>
      <c r="H166" s="103">
        <v>48</v>
      </c>
      <c r="I166" s="102"/>
      <c r="J166" s="103"/>
      <c r="K166" s="101">
        <v>0</v>
      </c>
      <c r="L166" s="104">
        <v>0</v>
      </c>
      <c r="M166" s="104">
        <v>0</v>
      </c>
      <c r="N166" s="105"/>
      <c r="O166" s="106"/>
      <c r="P166" s="106"/>
      <c r="Q166" s="106">
        <v>0</v>
      </c>
      <c r="R166" s="106">
        <v>0</v>
      </c>
      <c r="S166" s="104">
        <v>0</v>
      </c>
    </row>
    <row r="167" spans="1:19" x14ac:dyDescent="0.25">
      <c r="A167" s="4" t="s">
        <v>487</v>
      </c>
      <c r="B167" s="98"/>
      <c r="C167" s="99"/>
      <c r="D167" s="100" t="s">
        <v>907</v>
      </c>
      <c r="E167" s="101">
        <v>0</v>
      </c>
      <c r="F167" s="101">
        <v>0</v>
      </c>
      <c r="G167" s="102"/>
      <c r="H167" s="103">
        <v>48</v>
      </c>
      <c r="I167" s="102"/>
      <c r="J167" s="103"/>
      <c r="K167" s="101">
        <v>0</v>
      </c>
      <c r="L167" s="104">
        <v>0</v>
      </c>
      <c r="M167" s="104">
        <v>0</v>
      </c>
      <c r="N167" s="105"/>
      <c r="O167" s="106"/>
      <c r="P167" s="106"/>
      <c r="Q167" s="106">
        <v>0</v>
      </c>
      <c r="R167" s="106">
        <v>0</v>
      </c>
      <c r="S167" s="104">
        <v>0</v>
      </c>
    </row>
    <row r="168" spans="1:19" x14ac:dyDescent="0.25">
      <c r="A168" s="4" t="s">
        <v>488</v>
      </c>
      <c r="B168" s="98"/>
      <c r="C168" s="99"/>
      <c r="D168" s="100" t="s">
        <v>908</v>
      </c>
      <c r="E168" s="101">
        <v>0</v>
      </c>
      <c r="F168" s="101">
        <v>0</v>
      </c>
      <c r="G168" s="102"/>
      <c r="H168" s="103">
        <v>48</v>
      </c>
      <c r="I168" s="102"/>
      <c r="J168" s="103"/>
      <c r="K168" s="101">
        <v>0</v>
      </c>
      <c r="L168" s="104">
        <v>0</v>
      </c>
      <c r="M168" s="104">
        <v>0</v>
      </c>
      <c r="N168" s="105"/>
      <c r="O168" s="106"/>
      <c r="P168" s="106"/>
      <c r="Q168" s="106">
        <v>0</v>
      </c>
      <c r="R168" s="106">
        <v>0</v>
      </c>
      <c r="S168" s="104">
        <v>0</v>
      </c>
    </row>
    <row r="169" spans="1:19" x14ac:dyDescent="0.25">
      <c r="A169" s="4" t="s">
        <v>489</v>
      </c>
      <c r="B169" s="98"/>
      <c r="C169" s="99"/>
      <c r="D169" s="100" t="s">
        <v>909</v>
      </c>
      <c r="E169" s="101">
        <v>0</v>
      </c>
      <c r="F169" s="101">
        <v>0</v>
      </c>
      <c r="G169" s="102"/>
      <c r="H169" s="103">
        <v>48</v>
      </c>
      <c r="I169" s="102"/>
      <c r="J169" s="103"/>
      <c r="K169" s="101">
        <v>0</v>
      </c>
      <c r="L169" s="104">
        <v>0</v>
      </c>
      <c r="M169" s="104">
        <v>0</v>
      </c>
      <c r="N169" s="105"/>
      <c r="O169" s="106"/>
      <c r="P169" s="106"/>
      <c r="Q169" s="106">
        <v>0</v>
      </c>
      <c r="R169" s="106">
        <v>0</v>
      </c>
      <c r="S169" s="104">
        <v>0</v>
      </c>
    </row>
    <row r="170" spans="1:19" x14ac:dyDescent="0.25">
      <c r="A170" s="4" t="s">
        <v>490</v>
      </c>
      <c r="B170" s="98"/>
      <c r="C170" s="99"/>
      <c r="D170" s="100" t="s">
        <v>910</v>
      </c>
      <c r="E170" s="101">
        <v>0</v>
      </c>
      <c r="F170" s="101">
        <v>0</v>
      </c>
      <c r="G170" s="102"/>
      <c r="H170" s="103">
        <v>48</v>
      </c>
      <c r="I170" s="102"/>
      <c r="J170" s="103"/>
      <c r="K170" s="101">
        <v>0</v>
      </c>
      <c r="L170" s="104">
        <v>0</v>
      </c>
      <c r="M170" s="104">
        <v>0</v>
      </c>
      <c r="N170" s="105"/>
      <c r="O170" s="106"/>
      <c r="P170" s="106"/>
      <c r="Q170" s="106">
        <v>0</v>
      </c>
      <c r="R170" s="106">
        <v>0</v>
      </c>
      <c r="S170" s="104">
        <v>0</v>
      </c>
    </row>
    <row r="171" spans="1:19" x14ac:dyDescent="0.25">
      <c r="A171" s="4" t="s">
        <v>491</v>
      </c>
      <c r="B171" s="98"/>
      <c r="C171" s="99"/>
      <c r="D171" s="100" t="s">
        <v>911</v>
      </c>
      <c r="E171" s="101">
        <v>0</v>
      </c>
      <c r="F171" s="101">
        <v>0</v>
      </c>
      <c r="G171" s="102"/>
      <c r="H171" s="103">
        <v>48</v>
      </c>
      <c r="I171" s="102"/>
      <c r="J171" s="103"/>
      <c r="K171" s="101">
        <v>0</v>
      </c>
      <c r="L171" s="104">
        <v>0</v>
      </c>
      <c r="M171" s="104">
        <v>0</v>
      </c>
      <c r="N171" s="105"/>
      <c r="O171" s="106"/>
      <c r="P171" s="106"/>
      <c r="Q171" s="106">
        <v>0</v>
      </c>
      <c r="R171" s="106">
        <v>0</v>
      </c>
      <c r="S171" s="104">
        <v>0</v>
      </c>
    </row>
    <row r="172" spans="1:19" x14ac:dyDescent="0.25">
      <c r="A172" s="4" t="s">
        <v>492</v>
      </c>
      <c r="B172" s="98"/>
      <c r="C172" s="99"/>
      <c r="D172" s="100" t="s">
        <v>912</v>
      </c>
      <c r="E172" s="101">
        <v>0</v>
      </c>
      <c r="F172" s="101">
        <v>0</v>
      </c>
      <c r="G172" s="102"/>
      <c r="H172" s="103">
        <v>48</v>
      </c>
      <c r="I172" s="102"/>
      <c r="J172" s="103"/>
      <c r="K172" s="101">
        <v>0</v>
      </c>
      <c r="L172" s="104">
        <v>0</v>
      </c>
      <c r="M172" s="104">
        <v>0</v>
      </c>
      <c r="N172" s="105"/>
      <c r="O172" s="106"/>
      <c r="P172" s="106"/>
      <c r="Q172" s="106">
        <v>0</v>
      </c>
      <c r="R172" s="106">
        <v>0</v>
      </c>
      <c r="S172" s="104">
        <v>0</v>
      </c>
    </row>
    <row r="173" spans="1:19" x14ac:dyDescent="0.25">
      <c r="A173" s="4" t="s">
        <v>493</v>
      </c>
      <c r="B173" s="98"/>
      <c r="C173" s="99"/>
      <c r="D173" s="100" t="s">
        <v>913</v>
      </c>
      <c r="E173" s="101">
        <v>0</v>
      </c>
      <c r="F173" s="101">
        <v>0</v>
      </c>
      <c r="G173" s="102"/>
      <c r="H173" s="103">
        <v>48</v>
      </c>
      <c r="I173" s="102"/>
      <c r="J173" s="103"/>
      <c r="K173" s="101">
        <v>0</v>
      </c>
      <c r="L173" s="104">
        <v>0</v>
      </c>
      <c r="M173" s="104">
        <v>0</v>
      </c>
      <c r="N173" s="105"/>
      <c r="O173" s="106"/>
      <c r="P173" s="106"/>
      <c r="Q173" s="106">
        <v>0</v>
      </c>
      <c r="R173" s="106">
        <v>0</v>
      </c>
      <c r="S173" s="104">
        <v>0</v>
      </c>
    </row>
    <row r="174" spans="1:19" x14ac:dyDescent="0.25">
      <c r="A174" s="4" t="s">
        <v>494</v>
      </c>
      <c r="B174" s="98"/>
      <c r="C174" s="99"/>
      <c r="D174" s="100" t="s">
        <v>914</v>
      </c>
      <c r="E174" s="101">
        <v>0</v>
      </c>
      <c r="F174" s="101">
        <v>0</v>
      </c>
      <c r="G174" s="102"/>
      <c r="H174" s="103">
        <v>48</v>
      </c>
      <c r="I174" s="102"/>
      <c r="J174" s="103"/>
      <c r="K174" s="101">
        <v>0</v>
      </c>
      <c r="L174" s="104">
        <v>0</v>
      </c>
      <c r="M174" s="104">
        <v>0</v>
      </c>
      <c r="N174" s="105"/>
      <c r="O174" s="106"/>
      <c r="P174" s="106"/>
      <c r="Q174" s="106">
        <v>0</v>
      </c>
      <c r="R174" s="106">
        <v>0</v>
      </c>
      <c r="S174" s="104">
        <v>0</v>
      </c>
    </row>
    <row r="175" spans="1:19" x14ac:dyDescent="0.25">
      <c r="A175" s="4" t="s">
        <v>495</v>
      </c>
      <c r="B175" s="98"/>
      <c r="C175" s="99"/>
      <c r="D175" s="100" t="s">
        <v>915</v>
      </c>
      <c r="E175" s="101">
        <v>0</v>
      </c>
      <c r="F175" s="101">
        <v>0</v>
      </c>
      <c r="G175" s="102"/>
      <c r="H175" s="103">
        <v>48</v>
      </c>
      <c r="I175" s="102"/>
      <c r="J175" s="103"/>
      <c r="K175" s="101">
        <v>0</v>
      </c>
      <c r="L175" s="104">
        <v>0</v>
      </c>
      <c r="M175" s="104">
        <v>0</v>
      </c>
      <c r="N175" s="105"/>
      <c r="O175" s="106"/>
      <c r="P175" s="106"/>
      <c r="Q175" s="106">
        <v>0</v>
      </c>
      <c r="R175" s="106">
        <v>0</v>
      </c>
      <c r="S175" s="104">
        <v>0</v>
      </c>
    </row>
    <row r="176" spans="1:19" x14ac:dyDescent="0.25">
      <c r="A176" s="4" t="s">
        <v>496</v>
      </c>
      <c r="B176" s="98"/>
      <c r="C176" s="99"/>
      <c r="D176" s="100" t="s">
        <v>916</v>
      </c>
      <c r="E176" s="101">
        <v>0</v>
      </c>
      <c r="F176" s="101">
        <v>0</v>
      </c>
      <c r="G176" s="102"/>
      <c r="H176" s="103">
        <v>48</v>
      </c>
      <c r="I176" s="102"/>
      <c r="J176" s="103"/>
      <c r="K176" s="101">
        <v>0</v>
      </c>
      <c r="L176" s="104">
        <v>0</v>
      </c>
      <c r="M176" s="104">
        <v>0</v>
      </c>
      <c r="N176" s="105"/>
      <c r="O176" s="106"/>
      <c r="P176" s="106"/>
      <c r="Q176" s="106">
        <v>0</v>
      </c>
      <c r="R176" s="106">
        <v>0</v>
      </c>
      <c r="S176" s="104">
        <v>0</v>
      </c>
    </row>
    <row r="177" spans="1:19" x14ac:dyDescent="0.25">
      <c r="A177" s="4" t="s">
        <v>497</v>
      </c>
      <c r="B177" s="98"/>
      <c r="C177" s="99"/>
      <c r="D177" s="100" t="s">
        <v>917</v>
      </c>
      <c r="E177" s="101">
        <v>0</v>
      </c>
      <c r="F177" s="101">
        <v>0</v>
      </c>
      <c r="G177" s="102"/>
      <c r="H177" s="103">
        <v>48</v>
      </c>
      <c r="I177" s="102"/>
      <c r="J177" s="103"/>
      <c r="K177" s="101">
        <v>0</v>
      </c>
      <c r="L177" s="104">
        <v>0</v>
      </c>
      <c r="M177" s="104">
        <v>0</v>
      </c>
      <c r="N177" s="105"/>
      <c r="O177" s="106"/>
      <c r="P177" s="106"/>
      <c r="Q177" s="106">
        <v>0</v>
      </c>
      <c r="R177" s="106">
        <v>0</v>
      </c>
      <c r="S177" s="104">
        <v>0</v>
      </c>
    </row>
    <row r="178" spans="1:19" x14ac:dyDescent="0.25">
      <c r="A178" s="4" t="s">
        <v>498</v>
      </c>
      <c r="B178" s="98"/>
      <c r="C178" s="99"/>
      <c r="D178" s="100" t="s">
        <v>918</v>
      </c>
      <c r="E178" s="101">
        <v>0</v>
      </c>
      <c r="F178" s="101">
        <v>0</v>
      </c>
      <c r="G178" s="102"/>
      <c r="H178" s="103">
        <v>48</v>
      </c>
      <c r="I178" s="102"/>
      <c r="J178" s="103"/>
      <c r="K178" s="101">
        <v>0</v>
      </c>
      <c r="L178" s="104">
        <v>0</v>
      </c>
      <c r="M178" s="104">
        <v>0</v>
      </c>
      <c r="N178" s="105"/>
      <c r="O178" s="106"/>
      <c r="P178" s="106"/>
      <c r="Q178" s="106">
        <v>0</v>
      </c>
      <c r="R178" s="106">
        <v>0</v>
      </c>
      <c r="S178" s="104">
        <v>0</v>
      </c>
    </row>
    <row r="179" spans="1:19" x14ac:dyDescent="0.25">
      <c r="A179" s="4" t="s">
        <v>499</v>
      </c>
      <c r="B179" s="98"/>
      <c r="C179" s="99"/>
      <c r="D179" s="100" t="s">
        <v>919</v>
      </c>
      <c r="E179" s="101">
        <v>0</v>
      </c>
      <c r="F179" s="101">
        <v>0</v>
      </c>
      <c r="G179" s="102"/>
      <c r="H179" s="103">
        <v>48</v>
      </c>
      <c r="I179" s="102"/>
      <c r="J179" s="103"/>
      <c r="K179" s="101">
        <v>0</v>
      </c>
      <c r="L179" s="104">
        <v>0</v>
      </c>
      <c r="M179" s="104">
        <v>0</v>
      </c>
      <c r="N179" s="105"/>
      <c r="O179" s="106"/>
      <c r="P179" s="106"/>
      <c r="Q179" s="106">
        <v>0</v>
      </c>
      <c r="R179" s="106">
        <v>0</v>
      </c>
      <c r="S179" s="104">
        <v>0</v>
      </c>
    </row>
    <row r="180" spans="1:19" x14ac:dyDescent="0.25">
      <c r="A180" s="4" t="s">
        <v>500</v>
      </c>
      <c r="B180" s="98"/>
      <c r="C180" s="99"/>
      <c r="D180" s="100" t="s">
        <v>920</v>
      </c>
      <c r="E180" s="101">
        <v>0</v>
      </c>
      <c r="F180" s="101">
        <v>0</v>
      </c>
      <c r="G180" s="102"/>
      <c r="H180" s="103">
        <v>48</v>
      </c>
      <c r="I180" s="102"/>
      <c r="J180" s="103"/>
      <c r="K180" s="101">
        <v>0</v>
      </c>
      <c r="L180" s="104">
        <v>0</v>
      </c>
      <c r="M180" s="104">
        <v>0</v>
      </c>
      <c r="N180" s="105"/>
      <c r="O180" s="106"/>
      <c r="P180" s="106"/>
      <c r="Q180" s="106">
        <v>0</v>
      </c>
      <c r="R180" s="106">
        <v>0</v>
      </c>
      <c r="S180" s="104">
        <v>0</v>
      </c>
    </row>
    <row r="181" spans="1:19" x14ac:dyDescent="0.25">
      <c r="A181" s="4" t="s">
        <v>501</v>
      </c>
      <c r="B181" s="98"/>
      <c r="C181" s="99"/>
      <c r="D181" s="100" t="s">
        <v>921</v>
      </c>
      <c r="E181" s="101">
        <v>0</v>
      </c>
      <c r="F181" s="101">
        <v>0</v>
      </c>
      <c r="G181" s="102"/>
      <c r="H181" s="103">
        <v>48</v>
      </c>
      <c r="I181" s="102"/>
      <c r="J181" s="103"/>
      <c r="K181" s="101">
        <v>0</v>
      </c>
      <c r="L181" s="104">
        <v>0</v>
      </c>
      <c r="M181" s="104">
        <v>0</v>
      </c>
      <c r="N181" s="105"/>
      <c r="O181" s="106"/>
      <c r="P181" s="106"/>
      <c r="Q181" s="106">
        <v>0</v>
      </c>
      <c r="R181" s="106">
        <v>0</v>
      </c>
      <c r="S181" s="104">
        <v>0</v>
      </c>
    </row>
    <row r="182" spans="1:19" x14ac:dyDescent="0.25">
      <c r="A182" s="4" t="s">
        <v>502</v>
      </c>
      <c r="B182" s="98"/>
      <c r="C182" s="99"/>
      <c r="D182" s="100" t="s">
        <v>922</v>
      </c>
      <c r="E182" s="101">
        <v>0</v>
      </c>
      <c r="F182" s="101">
        <v>0</v>
      </c>
      <c r="G182" s="102"/>
      <c r="H182" s="103">
        <v>48</v>
      </c>
      <c r="I182" s="102"/>
      <c r="J182" s="103"/>
      <c r="K182" s="101">
        <v>0</v>
      </c>
      <c r="L182" s="104">
        <v>0</v>
      </c>
      <c r="M182" s="104">
        <v>0</v>
      </c>
      <c r="N182" s="105"/>
      <c r="O182" s="106"/>
      <c r="P182" s="106"/>
      <c r="Q182" s="106">
        <v>0</v>
      </c>
      <c r="R182" s="106">
        <v>0</v>
      </c>
      <c r="S182" s="104">
        <v>0</v>
      </c>
    </row>
    <row r="183" spans="1:19" x14ac:dyDescent="0.25">
      <c r="A183" s="4" t="s">
        <v>503</v>
      </c>
      <c r="B183" s="98"/>
      <c r="C183" s="99"/>
      <c r="D183" s="100" t="s">
        <v>923</v>
      </c>
      <c r="E183" s="101">
        <v>0</v>
      </c>
      <c r="F183" s="101">
        <v>0</v>
      </c>
      <c r="G183" s="102"/>
      <c r="H183" s="103">
        <v>48</v>
      </c>
      <c r="I183" s="102"/>
      <c r="J183" s="103"/>
      <c r="K183" s="101">
        <v>0</v>
      </c>
      <c r="L183" s="104">
        <v>0</v>
      </c>
      <c r="M183" s="104">
        <v>0</v>
      </c>
      <c r="N183" s="105"/>
      <c r="O183" s="106"/>
      <c r="P183" s="106"/>
      <c r="Q183" s="106">
        <v>0</v>
      </c>
      <c r="R183" s="106">
        <v>0</v>
      </c>
      <c r="S183" s="104">
        <v>0</v>
      </c>
    </row>
    <row r="184" spans="1:19" x14ac:dyDescent="0.25">
      <c r="A184" s="4" t="s">
        <v>504</v>
      </c>
      <c r="B184" s="98"/>
      <c r="C184" s="99"/>
      <c r="D184" s="100" t="s">
        <v>924</v>
      </c>
      <c r="E184" s="101">
        <v>0</v>
      </c>
      <c r="F184" s="101">
        <v>0</v>
      </c>
      <c r="G184" s="102"/>
      <c r="H184" s="103">
        <v>48</v>
      </c>
      <c r="I184" s="102"/>
      <c r="J184" s="103"/>
      <c r="K184" s="101">
        <v>0</v>
      </c>
      <c r="L184" s="104">
        <v>0</v>
      </c>
      <c r="M184" s="104">
        <v>0</v>
      </c>
      <c r="N184" s="105"/>
      <c r="O184" s="106"/>
      <c r="P184" s="106"/>
      <c r="Q184" s="106">
        <v>0</v>
      </c>
      <c r="R184" s="106">
        <v>0</v>
      </c>
      <c r="S184" s="104">
        <v>0</v>
      </c>
    </row>
    <row r="185" spans="1:19" x14ac:dyDescent="0.25">
      <c r="A185" s="4" t="s">
        <v>505</v>
      </c>
      <c r="B185" s="98"/>
      <c r="C185" s="99"/>
      <c r="D185" s="100" t="s">
        <v>925</v>
      </c>
      <c r="E185" s="101">
        <v>0</v>
      </c>
      <c r="F185" s="101">
        <v>0</v>
      </c>
      <c r="G185" s="102"/>
      <c r="H185" s="103">
        <v>48</v>
      </c>
      <c r="I185" s="102"/>
      <c r="J185" s="103"/>
      <c r="K185" s="101">
        <v>0</v>
      </c>
      <c r="L185" s="104">
        <v>0</v>
      </c>
      <c r="M185" s="104">
        <v>0</v>
      </c>
      <c r="N185" s="105"/>
      <c r="O185" s="106"/>
      <c r="P185" s="106"/>
      <c r="Q185" s="106">
        <v>0</v>
      </c>
      <c r="R185" s="106">
        <v>0</v>
      </c>
      <c r="S185" s="104">
        <v>0</v>
      </c>
    </row>
    <row r="186" spans="1:19" x14ac:dyDescent="0.25">
      <c r="A186" s="4" t="s">
        <v>506</v>
      </c>
      <c r="B186" s="98"/>
      <c r="C186" s="99"/>
      <c r="D186" s="100" t="s">
        <v>926</v>
      </c>
      <c r="E186" s="101">
        <v>0</v>
      </c>
      <c r="F186" s="101">
        <v>0</v>
      </c>
      <c r="G186" s="102"/>
      <c r="H186" s="103">
        <v>48</v>
      </c>
      <c r="I186" s="102"/>
      <c r="J186" s="103"/>
      <c r="K186" s="101">
        <v>0</v>
      </c>
      <c r="L186" s="104">
        <v>0</v>
      </c>
      <c r="M186" s="104">
        <v>0</v>
      </c>
      <c r="N186" s="105"/>
      <c r="O186" s="106"/>
      <c r="P186" s="106"/>
      <c r="Q186" s="106">
        <v>0</v>
      </c>
      <c r="R186" s="106">
        <v>0</v>
      </c>
      <c r="S186" s="104">
        <v>0</v>
      </c>
    </row>
    <row r="187" spans="1:19" x14ac:dyDescent="0.25">
      <c r="A187" s="4" t="s">
        <v>507</v>
      </c>
      <c r="B187" s="98"/>
      <c r="C187" s="99"/>
      <c r="D187" s="100" t="s">
        <v>927</v>
      </c>
      <c r="E187" s="101">
        <v>0</v>
      </c>
      <c r="F187" s="101">
        <v>0</v>
      </c>
      <c r="G187" s="102"/>
      <c r="H187" s="103">
        <v>48</v>
      </c>
      <c r="I187" s="102"/>
      <c r="J187" s="103"/>
      <c r="K187" s="101">
        <v>0</v>
      </c>
      <c r="L187" s="104">
        <v>0</v>
      </c>
      <c r="M187" s="104">
        <v>0</v>
      </c>
      <c r="N187" s="105"/>
      <c r="O187" s="106"/>
      <c r="P187" s="106"/>
      <c r="Q187" s="106">
        <v>0</v>
      </c>
      <c r="R187" s="106">
        <v>0</v>
      </c>
      <c r="S187" s="104">
        <v>0</v>
      </c>
    </row>
    <row r="188" spans="1:19" x14ac:dyDescent="0.25">
      <c r="A188" s="4" t="s">
        <v>508</v>
      </c>
      <c r="B188" s="98"/>
      <c r="C188" s="99"/>
      <c r="D188" s="100" t="s">
        <v>928</v>
      </c>
      <c r="E188" s="101">
        <v>0</v>
      </c>
      <c r="F188" s="101">
        <v>0</v>
      </c>
      <c r="G188" s="102"/>
      <c r="H188" s="103">
        <v>48</v>
      </c>
      <c r="I188" s="102"/>
      <c r="J188" s="103"/>
      <c r="K188" s="101">
        <v>0</v>
      </c>
      <c r="L188" s="104">
        <v>0</v>
      </c>
      <c r="M188" s="104">
        <v>0</v>
      </c>
      <c r="N188" s="105"/>
      <c r="O188" s="106"/>
      <c r="P188" s="106"/>
      <c r="Q188" s="106">
        <v>0</v>
      </c>
      <c r="R188" s="106">
        <v>0</v>
      </c>
      <c r="S188" s="104">
        <v>0</v>
      </c>
    </row>
    <row r="189" spans="1:19" x14ac:dyDescent="0.25">
      <c r="A189" s="4" t="s">
        <v>509</v>
      </c>
      <c r="B189" s="98"/>
      <c r="C189" s="99"/>
      <c r="D189" s="100" t="s">
        <v>929</v>
      </c>
      <c r="E189" s="101">
        <v>0</v>
      </c>
      <c r="F189" s="101">
        <v>0</v>
      </c>
      <c r="G189" s="102"/>
      <c r="H189" s="103">
        <v>48</v>
      </c>
      <c r="I189" s="102"/>
      <c r="J189" s="103"/>
      <c r="K189" s="101">
        <v>0</v>
      </c>
      <c r="L189" s="104">
        <v>0</v>
      </c>
      <c r="M189" s="104">
        <v>0</v>
      </c>
      <c r="N189" s="105"/>
      <c r="O189" s="106"/>
      <c r="P189" s="106"/>
      <c r="Q189" s="106">
        <v>0</v>
      </c>
      <c r="R189" s="106">
        <v>0</v>
      </c>
      <c r="S189" s="104">
        <v>0</v>
      </c>
    </row>
    <row r="190" spans="1:19" x14ac:dyDescent="0.25">
      <c r="A190" s="4" t="s">
        <v>510</v>
      </c>
      <c r="B190" s="98"/>
      <c r="C190" s="99"/>
      <c r="D190" s="100" t="s">
        <v>930</v>
      </c>
      <c r="E190" s="101">
        <v>0</v>
      </c>
      <c r="F190" s="101">
        <v>0</v>
      </c>
      <c r="G190" s="102"/>
      <c r="H190" s="103">
        <v>48</v>
      </c>
      <c r="I190" s="102"/>
      <c r="J190" s="103"/>
      <c r="K190" s="101">
        <v>0</v>
      </c>
      <c r="L190" s="104">
        <v>0</v>
      </c>
      <c r="M190" s="104">
        <v>0</v>
      </c>
      <c r="N190" s="105"/>
      <c r="O190" s="106"/>
      <c r="P190" s="106"/>
      <c r="Q190" s="106">
        <v>0</v>
      </c>
      <c r="R190" s="106">
        <v>0</v>
      </c>
      <c r="S190" s="104">
        <v>0</v>
      </c>
    </row>
    <row r="191" spans="1:19" x14ac:dyDescent="0.25">
      <c r="A191" s="4" t="s">
        <v>511</v>
      </c>
      <c r="B191" s="98"/>
      <c r="C191" s="99"/>
      <c r="D191" s="100" t="s">
        <v>931</v>
      </c>
      <c r="E191" s="101">
        <v>0</v>
      </c>
      <c r="F191" s="101">
        <v>0</v>
      </c>
      <c r="G191" s="102"/>
      <c r="H191" s="103">
        <v>48</v>
      </c>
      <c r="I191" s="102"/>
      <c r="J191" s="103"/>
      <c r="K191" s="101">
        <v>0</v>
      </c>
      <c r="L191" s="104">
        <v>0</v>
      </c>
      <c r="M191" s="104">
        <v>0</v>
      </c>
      <c r="N191" s="105"/>
      <c r="O191" s="106"/>
      <c r="P191" s="106"/>
      <c r="Q191" s="106">
        <v>0</v>
      </c>
      <c r="R191" s="106">
        <v>0</v>
      </c>
      <c r="S191" s="104">
        <v>0</v>
      </c>
    </row>
    <row r="192" spans="1:19" x14ac:dyDescent="0.25">
      <c r="A192" s="4" t="s">
        <v>512</v>
      </c>
      <c r="B192" s="98"/>
      <c r="C192" s="99"/>
      <c r="D192" s="100" t="s">
        <v>932</v>
      </c>
      <c r="E192" s="101">
        <v>0</v>
      </c>
      <c r="F192" s="101">
        <v>0</v>
      </c>
      <c r="G192" s="102"/>
      <c r="H192" s="103">
        <v>48</v>
      </c>
      <c r="I192" s="102"/>
      <c r="J192" s="103"/>
      <c r="K192" s="101">
        <v>0</v>
      </c>
      <c r="L192" s="104">
        <v>0</v>
      </c>
      <c r="M192" s="104">
        <v>0</v>
      </c>
      <c r="N192" s="105"/>
      <c r="O192" s="106"/>
      <c r="P192" s="106"/>
      <c r="Q192" s="106">
        <v>0</v>
      </c>
      <c r="R192" s="106">
        <v>0</v>
      </c>
      <c r="S192" s="104">
        <v>0</v>
      </c>
    </row>
    <row r="193" spans="1:19" x14ac:dyDescent="0.25">
      <c r="A193" s="4" t="s">
        <v>513</v>
      </c>
      <c r="B193" s="98"/>
      <c r="C193" s="99"/>
      <c r="D193" s="100" t="s">
        <v>933</v>
      </c>
      <c r="E193" s="101">
        <v>0</v>
      </c>
      <c r="F193" s="101">
        <v>0</v>
      </c>
      <c r="G193" s="102"/>
      <c r="H193" s="103">
        <v>48</v>
      </c>
      <c r="I193" s="102"/>
      <c r="J193" s="103"/>
      <c r="K193" s="101">
        <v>0</v>
      </c>
      <c r="L193" s="104">
        <v>0</v>
      </c>
      <c r="M193" s="104">
        <v>0</v>
      </c>
      <c r="N193" s="105"/>
      <c r="O193" s="106"/>
      <c r="P193" s="106"/>
      <c r="Q193" s="106">
        <v>0</v>
      </c>
      <c r="R193" s="106">
        <v>0</v>
      </c>
      <c r="S193" s="104">
        <v>0</v>
      </c>
    </row>
    <row r="194" spans="1:19" x14ac:dyDescent="0.25">
      <c r="A194" s="4" t="s">
        <v>514</v>
      </c>
      <c r="B194" s="98"/>
      <c r="C194" s="99"/>
      <c r="D194" s="100" t="s">
        <v>934</v>
      </c>
      <c r="E194" s="101">
        <v>0</v>
      </c>
      <c r="F194" s="101">
        <v>0</v>
      </c>
      <c r="G194" s="102"/>
      <c r="H194" s="103">
        <v>48</v>
      </c>
      <c r="I194" s="102"/>
      <c r="J194" s="103"/>
      <c r="K194" s="101">
        <v>0</v>
      </c>
      <c r="L194" s="104">
        <v>0</v>
      </c>
      <c r="M194" s="104">
        <v>0</v>
      </c>
      <c r="N194" s="105"/>
      <c r="O194" s="106"/>
      <c r="P194" s="106"/>
      <c r="Q194" s="106">
        <v>0</v>
      </c>
      <c r="R194" s="106">
        <v>0</v>
      </c>
      <c r="S194" s="104">
        <v>0</v>
      </c>
    </row>
    <row r="195" spans="1:19" x14ac:dyDescent="0.25">
      <c r="A195" s="4" t="s">
        <v>515</v>
      </c>
      <c r="B195" s="98"/>
      <c r="C195" s="99"/>
      <c r="D195" s="100" t="s">
        <v>935</v>
      </c>
      <c r="E195" s="101">
        <v>0</v>
      </c>
      <c r="F195" s="101">
        <v>0</v>
      </c>
      <c r="G195" s="102"/>
      <c r="H195" s="103">
        <v>48</v>
      </c>
      <c r="I195" s="102"/>
      <c r="J195" s="103"/>
      <c r="K195" s="101">
        <v>0</v>
      </c>
      <c r="L195" s="104">
        <v>0</v>
      </c>
      <c r="M195" s="104">
        <v>0</v>
      </c>
      <c r="N195" s="105"/>
      <c r="O195" s="106"/>
      <c r="P195" s="106"/>
      <c r="Q195" s="106">
        <v>0</v>
      </c>
      <c r="R195" s="106">
        <v>0</v>
      </c>
      <c r="S195" s="104">
        <v>0</v>
      </c>
    </row>
    <row r="196" spans="1:19" x14ac:dyDescent="0.25">
      <c r="A196" s="4" t="s">
        <v>516</v>
      </c>
      <c r="B196" s="98"/>
      <c r="C196" s="99"/>
      <c r="D196" s="100" t="s">
        <v>936</v>
      </c>
      <c r="E196" s="101">
        <v>0</v>
      </c>
      <c r="F196" s="101">
        <v>0</v>
      </c>
      <c r="G196" s="102"/>
      <c r="H196" s="103">
        <v>48</v>
      </c>
      <c r="I196" s="102"/>
      <c r="J196" s="103"/>
      <c r="K196" s="101">
        <v>0</v>
      </c>
      <c r="L196" s="104">
        <v>0</v>
      </c>
      <c r="M196" s="104">
        <v>0</v>
      </c>
      <c r="N196" s="105"/>
      <c r="O196" s="106"/>
      <c r="P196" s="106"/>
      <c r="Q196" s="106">
        <v>0</v>
      </c>
      <c r="R196" s="106">
        <v>0</v>
      </c>
      <c r="S196" s="104">
        <v>0</v>
      </c>
    </row>
    <row r="197" spans="1:19" x14ac:dyDescent="0.25">
      <c r="A197" s="4" t="s">
        <v>517</v>
      </c>
      <c r="B197" s="98"/>
      <c r="C197" s="99"/>
      <c r="D197" s="100" t="s">
        <v>937</v>
      </c>
      <c r="E197" s="101">
        <v>0</v>
      </c>
      <c r="F197" s="101">
        <v>0</v>
      </c>
      <c r="G197" s="102"/>
      <c r="H197" s="103">
        <v>48</v>
      </c>
      <c r="I197" s="102"/>
      <c r="J197" s="103"/>
      <c r="K197" s="101">
        <v>0</v>
      </c>
      <c r="L197" s="104">
        <v>0</v>
      </c>
      <c r="M197" s="104">
        <v>0</v>
      </c>
      <c r="N197" s="105"/>
      <c r="O197" s="106"/>
      <c r="P197" s="106"/>
      <c r="Q197" s="106">
        <v>0</v>
      </c>
      <c r="R197" s="106">
        <v>0</v>
      </c>
      <c r="S197" s="104">
        <v>0</v>
      </c>
    </row>
    <row r="198" spans="1:19" x14ac:dyDescent="0.25">
      <c r="A198" s="4" t="s">
        <v>518</v>
      </c>
      <c r="B198" s="98"/>
      <c r="C198" s="99"/>
      <c r="D198" s="100" t="s">
        <v>938</v>
      </c>
      <c r="E198" s="101">
        <v>0</v>
      </c>
      <c r="F198" s="101">
        <v>0</v>
      </c>
      <c r="G198" s="102"/>
      <c r="H198" s="103">
        <v>48</v>
      </c>
      <c r="I198" s="102"/>
      <c r="J198" s="103"/>
      <c r="K198" s="101">
        <v>0</v>
      </c>
      <c r="L198" s="104">
        <v>0</v>
      </c>
      <c r="M198" s="104">
        <v>0</v>
      </c>
      <c r="N198" s="105"/>
      <c r="O198" s="106"/>
      <c r="P198" s="106"/>
      <c r="Q198" s="106">
        <v>0</v>
      </c>
      <c r="R198" s="106">
        <v>0</v>
      </c>
      <c r="S198" s="104">
        <v>0</v>
      </c>
    </row>
    <row r="199" spans="1:19" x14ac:dyDescent="0.25">
      <c r="A199" s="4" t="s">
        <v>519</v>
      </c>
      <c r="B199" s="98"/>
      <c r="C199" s="99"/>
      <c r="D199" s="100" t="s">
        <v>939</v>
      </c>
      <c r="E199" s="101">
        <v>0</v>
      </c>
      <c r="F199" s="101">
        <v>0</v>
      </c>
      <c r="G199" s="102"/>
      <c r="H199" s="103">
        <v>48</v>
      </c>
      <c r="I199" s="102"/>
      <c r="J199" s="103"/>
      <c r="K199" s="101">
        <v>0</v>
      </c>
      <c r="L199" s="104">
        <v>0</v>
      </c>
      <c r="M199" s="104">
        <v>0</v>
      </c>
      <c r="N199" s="105"/>
      <c r="O199" s="106"/>
      <c r="P199" s="106"/>
      <c r="Q199" s="106">
        <v>0</v>
      </c>
      <c r="R199" s="106">
        <v>0</v>
      </c>
      <c r="S199" s="104">
        <v>0</v>
      </c>
    </row>
    <row r="200" spans="1:19" x14ac:dyDescent="0.25">
      <c r="A200" s="4" t="s">
        <v>520</v>
      </c>
      <c r="B200" s="98"/>
      <c r="C200" s="99"/>
      <c r="D200" s="100" t="s">
        <v>940</v>
      </c>
      <c r="E200" s="101">
        <v>0</v>
      </c>
      <c r="F200" s="101">
        <v>0</v>
      </c>
      <c r="G200" s="102"/>
      <c r="H200" s="103">
        <v>48</v>
      </c>
      <c r="I200" s="102"/>
      <c r="J200" s="103"/>
      <c r="K200" s="101">
        <v>0</v>
      </c>
      <c r="L200" s="104">
        <v>0</v>
      </c>
      <c r="M200" s="104">
        <v>0</v>
      </c>
      <c r="N200" s="105"/>
      <c r="O200" s="106"/>
      <c r="P200" s="106"/>
      <c r="Q200" s="106">
        <v>0</v>
      </c>
      <c r="R200" s="106">
        <v>0</v>
      </c>
      <c r="S200" s="104">
        <v>0</v>
      </c>
    </row>
    <row r="201" spans="1:19" x14ac:dyDescent="0.25">
      <c r="A201" s="4" t="s">
        <v>521</v>
      </c>
      <c r="B201" s="98"/>
      <c r="C201" s="99"/>
      <c r="D201" s="100" t="s">
        <v>941</v>
      </c>
      <c r="E201" s="101">
        <v>1</v>
      </c>
      <c r="F201" s="101">
        <v>0</v>
      </c>
      <c r="G201" s="102"/>
      <c r="H201" s="103">
        <v>48</v>
      </c>
      <c r="I201" s="102"/>
      <c r="J201" s="103"/>
      <c r="K201" s="101">
        <v>1</v>
      </c>
      <c r="L201" s="104">
        <v>0</v>
      </c>
      <c r="M201" s="104">
        <v>0</v>
      </c>
      <c r="N201" s="105"/>
      <c r="O201" s="106"/>
      <c r="P201" s="106"/>
      <c r="Q201" s="106">
        <v>0</v>
      </c>
      <c r="R201" s="106">
        <v>0</v>
      </c>
      <c r="S201" s="104">
        <v>0</v>
      </c>
    </row>
  </sheetData>
  <conditionalFormatting sqref="AK105:AK106 AK96:AK103 AK71:AK94 AK68:AK69 AK63:AK65 AK58:AK61 AK53:AK55 AK2:AK51">
    <cfRule type="containsText" dxfId="1198" priority="353" operator="containsText" text="SPINE">
      <formula>NOT(ISERROR(SEARCH("SPINE",AK2)))</formula>
    </cfRule>
    <cfRule type="containsText" dxfId="1197" priority="354" operator="containsText" text="LEAF2">
      <formula>NOT(ISERROR(SEARCH("LEAF2",AK2)))</formula>
    </cfRule>
    <cfRule type="containsText" dxfId="1196" priority="355" operator="containsText" text="LEAF1">
      <formula>NOT(ISERROR(SEARCH("LEAF1",AK2)))</formula>
    </cfRule>
  </conditionalFormatting>
  <conditionalFormatting sqref="AK52">
    <cfRule type="containsText" dxfId="1195" priority="349" operator="containsText" text="SPINE">
      <formula>NOT(ISERROR(SEARCH("SPINE",AK52)))</formula>
    </cfRule>
    <cfRule type="containsText" dxfId="1194" priority="350" operator="containsText" text="LEAF2">
      <formula>NOT(ISERROR(SEARCH("LEAF2",AK52)))</formula>
    </cfRule>
    <cfRule type="containsText" dxfId="1193" priority="351" operator="containsText" text="LEAF1">
      <formula>NOT(ISERROR(SEARCH("LEAF1",AK52)))</formula>
    </cfRule>
  </conditionalFormatting>
  <conditionalFormatting sqref="AK56">
    <cfRule type="containsText" dxfId="1192" priority="346" operator="containsText" text="SPINE">
      <formula>NOT(ISERROR(SEARCH("SPINE",AK56)))</formula>
    </cfRule>
    <cfRule type="containsText" dxfId="1191" priority="347" operator="containsText" text="LEAF2">
      <formula>NOT(ISERROR(SEARCH("LEAF2",AK56)))</formula>
    </cfRule>
    <cfRule type="containsText" dxfId="1190" priority="348" operator="containsText" text="LEAF1">
      <formula>NOT(ISERROR(SEARCH("LEAF1",AK56)))</formula>
    </cfRule>
  </conditionalFormatting>
  <conditionalFormatting sqref="AK57">
    <cfRule type="containsText" dxfId="1189" priority="343" operator="containsText" text="SPINE">
      <formula>NOT(ISERROR(SEARCH("SPINE",AK57)))</formula>
    </cfRule>
    <cfRule type="containsText" dxfId="1188" priority="344" operator="containsText" text="LEAF2">
      <formula>NOT(ISERROR(SEARCH("LEAF2",AK57)))</formula>
    </cfRule>
    <cfRule type="containsText" dxfId="1187" priority="345" operator="containsText" text="LEAF1">
      <formula>NOT(ISERROR(SEARCH("LEAF1",AK57)))</formula>
    </cfRule>
  </conditionalFormatting>
  <conditionalFormatting sqref="AK62">
    <cfRule type="containsText" dxfId="1186" priority="340" operator="containsText" text="SPINE">
      <formula>NOT(ISERROR(SEARCH("SPINE",AK62)))</formula>
    </cfRule>
    <cfRule type="containsText" dxfId="1185" priority="341" operator="containsText" text="LEAF2">
      <formula>NOT(ISERROR(SEARCH("LEAF2",AK62)))</formula>
    </cfRule>
    <cfRule type="containsText" dxfId="1184" priority="342" operator="containsText" text="LEAF1">
      <formula>NOT(ISERROR(SEARCH("LEAF1",AK62)))</formula>
    </cfRule>
  </conditionalFormatting>
  <conditionalFormatting sqref="AK66">
    <cfRule type="containsText" dxfId="1183" priority="337" operator="containsText" text="SPINE">
      <formula>NOT(ISERROR(SEARCH("SPINE",AK66)))</formula>
    </cfRule>
    <cfRule type="containsText" dxfId="1182" priority="338" operator="containsText" text="LEAF2">
      <formula>NOT(ISERROR(SEARCH("LEAF2",AK66)))</formula>
    </cfRule>
    <cfRule type="containsText" dxfId="1181" priority="339" operator="containsText" text="LEAF1">
      <formula>NOT(ISERROR(SEARCH("LEAF1",AK66)))</formula>
    </cfRule>
  </conditionalFormatting>
  <conditionalFormatting sqref="AK67">
    <cfRule type="containsText" dxfId="1180" priority="334" operator="containsText" text="SPINE">
      <formula>NOT(ISERROR(SEARCH("SPINE",AK67)))</formula>
    </cfRule>
    <cfRule type="containsText" dxfId="1179" priority="335" operator="containsText" text="LEAF2">
      <formula>NOT(ISERROR(SEARCH("LEAF2",AK67)))</formula>
    </cfRule>
    <cfRule type="containsText" dxfId="1178" priority="336" operator="containsText" text="LEAF1">
      <formula>NOT(ISERROR(SEARCH("LEAF1",AK67)))</formula>
    </cfRule>
  </conditionalFormatting>
  <conditionalFormatting sqref="AK70">
    <cfRule type="containsText" dxfId="1177" priority="331" operator="containsText" text="SPINE">
      <formula>NOT(ISERROR(SEARCH("SPINE",AK70)))</formula>
    </cfRule>
    <cfRule type="containsText" dxfId="1176" priority="332" operator="containsText" text="LEAF2">
      <formula>NOT(ISERROR(SEARCH("LEAF2",AK70)))</formula>
    </cfRule>
    <cfRule type="containsText" dxfId="1175" priority="333" operator="containsText" text="LEAF1">
      <formula>NOT(ISERROR(SEARCH("LEAF1",AK70)))</formula>
    </cfRule>
  </conditionalFormatting>
  <conditionalFormatting sqref="AK95">
    <cfRule type="containsText" dxfId="1174" priority="328" operator="containsText" text="SPINE">
      <formula>NOT(ISERROR(SEARCH("SPINE",AK95)))</formula>
    </cfRule>
    <cfRule type="containsText" dxfId="1173" priority="329" operator="containsText" text="LEAF2">
      <formula>NOT(ISERROR(SEARCH("LEAF2",AK95)))</formula>
    </cfRule>
    <cfRule type="containsText" dxfId="1172" priority="330" operator="containsText" text="LEAF1">
      <formula>NOT(ISERROR(SEARCH("LEAF1",AK95)))</formula>
    </cfRule>
  </conditionalFormatting>
  <conditionalFormatting sqref="AK104">
    <cfRule type="containsText" dxfId="1171" priority="325" operator="containsText" text="SPINE">
      <formula>NOT(ISERROR(SEARCH("SPINE",AK104)))</formula>
    </cfRule>
    <cfRule type="containsText" dxfId="1170" priority="326" operator="containsText" text="LEAF2">
      <formula>NOT(ISERROR(SEARCH("LEAF2",AK104)))</formula>
    </cfRule>
    <cfRule type="containsText" dxfId="1169" priority="327" operator="containsText" text="LEAF1">
      <formula>NOT(ISERROR(SEARCH("LEAF1",AK104)))</formula>
    </cfRule>
  </conditionalFormatting>
  <conditionalFormatting sqref="F2">
    <cfRule type="cellIs" dxfId="1168" priority="321" operator="notEqual">
      <formula>0</formula>
    </cfRule>
  </conditionalFormatting>
  <conditionalFormatting sqref="G2:G81 I2:I81">
    <cfRule type="expression" dxfId="1167" priority="320">
      <formula>IF(G2&lt;&gt;G1,1,0)</formula>
    </cfRule>
  </conditionalFormatting>
  <conditionalFormatting sqref="F3">
    <cfRule type="cellIs" dxfId="1166" priority="319" operator="notEqual">
      <formula>0</formula>
    </cfRule>
  </conditionalFormatting>
  <conditionalFormatting sqref="F4">
    <cfRule type="cellIs" dxfId="1165" priority="318" operator="notEqual">
      <formula>0</formula>
    </cfRule>
  </conditionalFormatting>
  <conditionalFormatting sqref="F5">
    <cfRule type="cellIs" dxfId="1164" priority="317" operator="notEqual">
      <formula>0</formula>
    </cfRule>
  </conditionalFormatting>
  <conditionalFormatting sqref="F6">
    <cfRule type="cellIs" dxfId="1163" priority="316" operator="notEqual">
      <formula>0</formula>
    </cfRule>
  </conditionalFormatting>
  <conditionalFormatting sqref="F7">
    <cfRule type="cellIs" dxfId="1162" priority="315" operator="notEqual">
      <formula>0</formula>
    </cfRule>
  </conditionalFormatting>
  <conditionalFormatting sqref="F8">
    <cfRule type="cellIs" dxfId="1161" priority="314" operator="notEqual">
      <formula>0</formula>
    </cfRule>
  </conditionalFormatting>
  <conditionalFormatting sqref="F9">
    <cfRule type="cellIs" dxfId="1160" priority="313" operator="notEqual">
      <formula>0</formula>
    </cfRule>
  </conditionalFormatting>
  <conditionalFormatting sqref="F10">
    <cfRule type="cellIs" dxfId="1159" priority="312" operator="notEqual">
      <formula>0</formula>
    </cfRule>
  </conditionalFormatting>
  <conditionalFormatting sqref="F11">
    <cfRule type="cellIs" dxfId="1158" priority="311" operator="notEqual">
      <formula>0</formula>
    </cfRule>
  </conditionalFormatting>
  <conditionalFormatting sqref="F12">
    <cfRule type="cellIs" dxfId="1157" priority="310" operator="notEqual">
      <formula>0</formula>
    </cfRule>
  </conditionalFormatting>
  <conditionalFormatting sqref="F13">
    <cfRule type="cellIs" dxfId="1156" priority="309" operator="notEqual">
      <formula>0</formula>
    </cfRule>
  </conditionalFormatting>
  <conditionalFormatting sqref="F14">
    <cfRule type="cellIs" dxfId="1155" priority="308" operator="notEqual">
      <formula>0</formula>
    </cfRule>
  </conditionalFormatting>
  <conditionalFormatting sqref="F15">
    <cfRule type="cellIs" dxfId="1154" priority="307" operator="notEqual">
      <formula>0</formula>
    </cfRule>
  </conditionalFormatting>
  <conditionalFormatting sqref="F16">
    <cfRule type="cellIs" dxfId="1153" priority="306" operator="notEqual">
      <formula>0</formula>
    </cfRule>
  </conditionalFormatting>
  <conditionalFormatting sqref="F17">
    <cfRule type="cellIs" dxfId="1152" priority="305" operator="notEqual">
      <formula>0</formula>
    </cfRule>
  </conditionalFormatting>
  <conditionalFormatting sqref="F18">
    <cfRule type="cellIs" dxfId="1151" priority="304" operator="notEqual">
      <formula>0</formula>
    </cfRule>
  </conditionalFormatting>
  <conditionalFormatting sqref="F19">
    <cfRule type="cellIs" dxfId="1150" priority="303" operator="notEqual">
      <formula>0</formula>
    </cfRule>
  </conditionalFormatting>
  <conditionalFormatting sqref="F20">
    <cfRule type="cellIs" dxfId="1149" priority="302" operator="notEqual">
      <formula>0</formula>
    </cfRule>
  </conditionalFormatting>
  <conditionalFormatting sqref="F21">
    <cfRule type="cellIs" dxfId="1148" priority="301" operator="notEqual">
      <formula>0</formula>
    </cfRule>
  </conditionalFormatting>
  <conditionalFormatting sqref="F22">
    <cfRule type="cellIs" dxfId="1147" priority="300" operator="notEqual">
      <formula>0</formula>
    </cfRule>
  </conditionalFormatting>
  <conditionalFormatting sqref="F23">
    <cfRule type="cellIs" dxfId="1146" priority="299" operator="notEqual">
      <formula>0</formula>
    </cfRule>
  </conditionalFormatting>
  <conditionalFormatting sqref="F24">
    <cfRule type="cellIs" dxfId="1145" priority="298" operator="notEqual">
      <formula>0</formula>
    </cfRule>
  </conditionalFormatting>
  <conditionalFormatting sqref="F25">
    <cfRule type="cellIs" dxfId="1144" priority="297" operator="notEqual">
      <formula>0</formula>
    </cfRule>
  </conditionalFormatting>
  <conditionalFormatting sqref="F26">
    <cfRule type="cellIs" dxfId="1143" priority="296" operator="notEqual">
      <formula>0</formula>
    </cfRule>
  </conditionalFormatting>
  <conditionalFormatting sqref="F27">
    <cfRule type="cellIs" dxfId="1142" priority="295" operator="notEqual">
      <formula>0</formula>
    </cfRule>
  </conditionalFormatting>
  <conditionalFormatting sqref="F28">
    <cfRule type="cellIs" dxfId="1141" priority="294" operator="notEqual">
      <formula>0</formula>
    </cfRule>
  </conditionalFormatting>
  <conditionalFormatting sqref="F29">
    <cfRule type="cellIs" dxfId="1140" priority="293" operator="notEqual">
      <formula>0</formula>
    </cfRule>
  </conditionalFormatting>
  <conditionalFormatting sqref="F30">
    <cfRule type="cellIs" dxfId="1139" priority="292" operator="notEqual">
      <formula>0</formula>
    </cfRule>
  </conditionalFormatting>
  <conditionalFormatting sqref="F31">
    <cfRule type="cellIs" dxfId="1138" priority="291" operator="notEqual">
      <formula>0</formula>
    </cfRule>
  </conditionalFormatting>
  <conditionalFormatting sqref="F32">
    <cfRule type="cellIs" dxfId="1137" priority="290" operator="notEqual">
      <formula>0</formula>
    </cfRule>
  </conditionalFormatting>
  <conditionalFormatting sqref="F33">
    <cfRule type="cellIs" dxfId="1136" priority="289" operator="notEqual">
      <formula>0</formula>
    </cfRule>
  </conditionalFormatting>
  <conditionalFormatting sqref="F34">
    <cfRule type="cellIs" dxfId="1135" priority="288" operator="notEqual">
      <formula>0</formula>
    </cfRule>
  </conditionalFormatting>
  <conditionalFormatting sqref="F35">
    <cfRule type="cellIs" dxfId="1134" priority="287" operator="notEqual">
      <formula>0</formula>
    </cfRule>
  </conditionalFormatting>
  <conditionalFormatting sqref="F36">
    <cfRule type="cellIs" dxfId="1133" priority="286" operator="notEqual">
      <formula>0</formula>
    </cfRule>
  </conditionalFormatting>
  <conditionalFormatting sqref="F37">
    <cfRule type="cellIs" dxfId="1132" priority="285" operator="notEqual">
      <formula>0</formula>
    </cfRule>
  </conditionalFormatting>
  <conditionalFormatting sqref="F38">
    <cfRule type="cellIs" dxfId="1131" priority="284" operator="notEqual">
      <formula>0</formula>
    </cfRule>
  </conditionalFormatting>
  <conditionalFormatting sqref="F39">
    <cfRule type="cellIs" dxfId="1130" priority="283" operator="notEqual">
      <formula>0</formula>
    </cfRule>
  </conditionalFormatting>
  <conditionalFormatting sqref="F40">
    <cfRule type="cellIs" dxfId="1129" priority="282" operator="notEqual">
      <formula>0</formula>
    </cfRule>
  </conditionalFormatting>
  <conditionalFormatting sqref="F41">
    <cfRule type="cellIs" dxfId="1128" priority="281" operator="notEqual">
      <formula>0</formula>
    </cfRule>
  </conditionalFormatting>
  <conditionalFormatting sqref="F42">
    <cfRule type="cellIs" dxfId="1127" priority="280" operator="notEqual">
      <formula>0</formula>
    </cfRule>
  </conditionalFormatting>
  <conditionalFormatting sqref="F43">
    <cfRule type="cellIs" dxfId="1126" priority="279" operator="notEqual">
      <formula>0</formula>
    </cfRule>
  </conditionalFormatting>
  <conditionalFormatting sqref="F44">
    <cfRule type="cellIs" dxfId="1125" priority="278" operator="notEqual">
      <formula>0</formula>
    </cfRule>
  </conditionalFormatting>
  <conditionalFormatting sqref="F45">
    <cfRule type="cellIs" dxfId="1124" priority="277" operator="notEqual">
      <formula>0</formula>
    </cfRule>
  </conditionalFormatting>
  <conditionalFormatting sqref="F46">
    <cfRule type="cellIs" dxfId="1123" priority="276" operator="notEqual">
      <formula>0</formula>
    </cfRule>
  </conditionalFormatting>
  <conditionalFormatting sqref="F47">
    <cfRule type="cellIs" dxfId="1122" priority="275" operator="notEqual">
      <formula>0</formula>
    </cfRule>
  </conditionalFormatting>
  <conditionalFormatting sqref="F48">
    <cfRule type="cellIs" dxfId="1121" priority="274" operator="notEqual">
      <formula>0</formula>
    </cfRule>
  </conditionalFormatting>
  <conditionalFormatting sqref="F49">
    <cfRule type="cellIs" dxfId="1120" priority="273" operator="notEqual">
      <formula>0</formula>
    </cfRule>
  </conditionalFormatting>
  <conditionalFormatting sqref="F50">
    <cfRule type="cellIs" dxfId="1119" priority="272" operator="notEqual">
      <formula>0</formula>
    </cfRule>
  </conditionalFormatting>
  <conditionalFormatting sqref="F51">
    <cfRule type="cellIs" dxfId="1118" priority="271" operator="notEqual">
      <formula>0</formula>
    </cfRule>
  </conditionalFormatting>
  <conditionalFormatting sqref="F52">
    <cfRule type="cellIs" dxfId="1117" priority="270" operator="notEqual">
      <formula>0</formula>
    </cfRule>
  </conditionalFormatting>
  <conditionalFormatting sqref="F53">
    <cfRule type="cellIs" dxfId="1116" priority="269" operator="notEqual">
      <formula>0</formula>
    </cfRule>
  </conditionalFormatting>
  <conditionalFormatting sqref="F54">
    <cfRule type="cellIs" dxfId="1115" priority="268" operator="notEqual">
      <formula>0</formula>
    </cfRule>
  </conditionalFormatting>
  <conditionalFormatting sqref="F55">
    <cfRule type="cellIs" dxfId="1114" priority="267" operator="notEqual">
      <formula>0</formula>
    </cfRule>
  </conditionalFormatting>
  <conditionalFormatting sqref="F56">
    <cfRule type="cellIs" dxfId="1113" priority="266" operator="notEqual">
      <formula>0</formula>
    </cfRule>
  </conditionalFormatting>
  <conditionalFormatting sqref="F57">
    <cfRule type="cellIs" dxfId="1112" priority="265" operator="notEqual">
      <formula>0</formula>
    </cfRule>
  </conditionalFormatting>
  <conditionalFormatting sqref="F58">
    <cfRule type="cellIs" dxfId="1111" priority="264" operator="notEqual">
      <formula>0</formula>
    </cfRule>
  </conditionalFormatting>
  <conditionalFormatting sqref="F59">
    <cfRule type="cellIs" dxfId="1110" priority="263" operator="notEqual">
      <formula>0</formula>
    </cfRule>
  </conditionalFormatting>
  <conditionalFormatting sqref="F60">
    <cfRule type="cellIs" dxfId="1109" priority="262" operator="notEqual">
      <formula>0</formula>
    </cfRule>
  </conditionalFormatting>
  <conditionalFormatting sqref="F61">
    <cfRule type="cellIs" dxfId="1108" priority="261" operator="notEqual">
      <formula>0</formula>
    </cfRule>
  </conditionalFormatting>
  <conditionalFormatting sqref="F62">
    <cfRule type="cellIs" dxfId="1107" priority="260" operator="notEqual">
      <formula>0</formula>
    </cfRule>
  </conditionalFormatting>
  <conditionalFormatting sqref="F63">
    <cfRule type="cellIs" dxfId="1106" priority="259" operator="notEqual">
      <formula>0</formula>
    </cfRule>
  </conditionalFormatting>
  <conditionalFormatting sqref="F64">
    <cfRule type="cellIs" dxfId="1105" priority="258" operator="notEqual">
      <formula>0</formula>
    </cfRule>
  </conditionalFormatting>
  <conditionalFormatting sqref="F65">
    <cfRule type="cellIs" dxfId="1104" priority="257" operator="notEqual">
      <formula>0</formula>
    </cfRule>
  </conditionalFormatting>
  <conditionalFormatting sqref="F66">
    <cfRule type="cellIs" dxfId="1103" priority="256" operator="notEqual">
      <formula>0</formula>
    </cfRule>
  </conditionalFormatting>
  <conditionalFormatting sqref="F67">
    <cfRule type="cellIs" dxfId="1102" priority="255" operator="notEqual">
      <formula>0</formula>
    </cfRule>
  </conditionalFormatting>
  <conditionalFormatting sqref="F68">
    <cfRule type="cellIs" dxfId="1101" priority="254" operator="notEqual">
      <formula>0</formula>
    </cfRule>
  </conditionalFormatting>
  <conditionalFormatting sqref="F69">
    <cfRule type="cellIs" dxfId="1100" priority="253" operator="notEqual">
      <formula>0</formula>
    </cfRule>
  </conditionalFormatting>
  <conditionalFormatting sqref="F70">
    <cfRule type="cellIs" dxfId="1099" priority="252" operator="notEqual">
      <formula>0</formula>
    </cfRule>
  </conditionalFormatting>
  <conditionalFormatting sqref="F71">
    <cfRule type="cellIs" dxfId="1098" priority="251" operator="notEqual">
      <formula>0</formula>
    </cfRule>
  </conditionalFormatting>
  <conditionalFormatting sqref="F72">
    <cfRule type="cellIs" dxfId="1097" priority="250" operator="notEqual">
      <formula>0</formula>
    </cfRule>
  </conditionalFormatting>
  <conditionalFormatting sqref="F73">
    <cfRule type="cellIs" dxfId="1096" priority="249" operator="notEqual">
      <formula>0</formula>
    </cfRule>
  </conditionalFormatting>
  <conditionalFormatting sqref="F74">
    <cfRule type="cellIs" dxfId="1095" priority="248" operator="notEqual">
      <formula>0</formula>
    </cfRule>
  </conditionalFormatting>
  <conditionalFormatting sqref="F75">
    <cfRule type="cellIs" dxfId="1094" priority="247" operator="notEqual">
      <formula>0</formula>
    </cfRule>
  </conditionalFormatting>
  <conditionalFormatting sqref="F76">
    <cfRule type="cellIs" dxfId="1093" priority="246" operator="notEqual">
      <formula>0</formula>
    </cfRule>
  </conditionalFormatting>
  <conditionalFormatting sqref="F77">
    <cfRule type="cellIs" dxfId="1092" priority="245" operator="notEqual">
      <formula>0</formula>
    </cfRule>
  </conditionalFormatting>
  <conditionalFormatting sqref="F78">
    <cfRule type="cellIs" dxfId="1091" priority="244" operator="notEqual">
      <formula>0</formula>
    </cfRule>
  </conditionalFormatting>
  <conditionalFormatting sqref="F79">
    <cfRule type="cellIs" dxfId="1090" priority="243" operator="notEqual">
      <formula>0</formula>
    </cfRule>
  </conditionalFormatting>
  <conditionalFormatting sqref="F80">
    <cfRule type="cellIs" dxfId="1089" priority="242" operator="notEqual">
      <formula>0</formula>
    </cfRule>
  </conditionalFormatting>
  <conditionalFormatting sqref="F81">
    <cfRule type="cellIs" dxfId="1088" priority="241" operator="notEqual">
      <formula>0</formula>
    </cfRule>
  </conditionalFormatting>
  <conditionalFormatting sqref="F82:G82">
    <cfRule type="cellIs" dxfId="1087" priority="240" operator="notEqual">
      <formula>0</formula>
    </cfRule>
  </conditionalFormatting>
  <conditionalFormatting sqref="F83:G83">
    <cfRule type="cellIs" dxfId="1086" priority="239" operator="notEqual">
      <formula>0</formula>
    </cfRule>
  </conditionalFormatting>
  <conditionalFormatting sqref="F84:G84">
    <cfRule type="cellIs" dxfId="1085" priority="238" operator="notEqual">
      <formula>0</formula>
    </cfRule>
  </conditionalFormatting>
  <conditionalFormatting sqref="F85:G85">
    <cfRule type="cellIs" dxfId="1084" priority="237" operator="notEqual">
      <formula>0</formula>
    </cfRule>
  </conditionalFormatting>
  <conditionalFormatting sqref="F86:G86">
    <cfRule type="cellIs" dxfId="1083" priority="236" operator="notEqual">
      <formula>0</formula>
    </cfRule>
  </conditionalFormatting>
  <conditionalFormatting sqref="F87:G87">
    <cfRule type="cellIs" dxfId="1082" priority="235" operator="notEqual">
      <formula>0</formula>
    </cfRule>
  </conditionalFormatting>
  <conditionalFormatting sqref="F88:G88">
    <cfRule type="cellIs" dxfId="1081" priority="234" operator="notEqual">
      <formula>0</formula>
    </cfRule>
  </conditionalFormatting>
  <conditionalFormatting sqref="F89:G89">
    <cfRule type="cellIs" dxfId="1080" priority="233" operator="notEqual">
      <formula>0</formula>
    </cfRule>
  </conditionalFormatting>
  <conditionalFormatting sqref="F90:G90">
    <cfRule type="cellIs" dxfId="1079" priority="232" operator="notEqual">
      <formula>0</formula>
    </cfRule>
  </conditionalFormatting>
  <conditionalFormatting sqref="F91:G91">
    <cfRule type="cellIs" dxfId="1078" priority="231" operator="notEqual">
      <formula>0</formula>
    </cfRule>
  </conditionalFormatting>
  <conditionalFormatting sqref="F92:G92">
    <cfRule type="cellIs" dxfId="1077" priority="230" operator="notEqual">
      <formula>0</formula>
    </cfRule>
  </conditionalFormatting>
  <conditionalFormatting sqref="F93:G93">
    <cfRule type="cellIs" dxfId="1076" priority="229" operator="notEqual">
      <formula>0</formula>
    </cfRule>
  </conditionalFormatting>
  <conditionalFormatting sqref="F94:G94">
    <cfRule type="cellIs" dxfId="1075" priority="228" operator="notEqual">
      <formula>0</formula>
    </cfRule>
  </conditionalFormatting>
  <conditionalFormatting sqref="F95:G95">
    <cfRule type="cellIs" dxfId="1074" priority="227" operator="notEqual">
      <formula>0</formula>
    </cfRule>
  </conditionalFormatting>
  <conditionalFormatting sqref="F96:G96">
    <cfRule type="cellIs" dxfId="1073" priority="226" operator="notEqual">
      <formula>0</formula>
    </cfRule>
  </conditionalFormatting>
  <conditionalFormatting sqref="F97:G97">
    <cfRule type="cellIs" dxfId="1072" priority="225" operator="notEqual">
      <formula>0</formula>
    </cfRule>
  </conditionalFormatting>
  <conditionalFormatting sqref="F98:G98">
    <cfRule type="cellIs" dxfId="1071" priority="224" operator="notEqual">
      <formula>0</formula>
    </cfRule>
  </conditionalFormatting>
  <conditionalFormatting sqref="F99:G99">
    <cfRule type="cellIs" dxfId="1070" priority="223" operator="notEqual">
      <formula>0</formula>
    </cfRule>
  </conditionalFormatting>
  <conditionalFormatting sqref="F100:G100">
    <cfRule type="cellIs" dxfId="1069" priority="222" operator="notEqual">
      <formula>0</formula>
    </cfRule>
  </conditionalFormatting>
  <conditionalFormatting sqref="F101:G101">
    <cfRule type="cellIs" dxfId="1068" priority="221" operator="notEqual">
      <formula>0</formula>
    </cfRule>
  </conditionalFormatting>
  <conditionalFormatting sqref="F102:G102">
    <cfRule type="cellIs" dxfId="1067" priority="220" operator="notEqual">
      <formula>0</formula>
    </cfRule>
  </conditionalFormatting>
  <conditionalFormatting sqref="F103:G103">
    <cfRule type="cellIs" dxfId="1066" priority="219" operator="notEqual">
      <formula>0</formula>
    </cfRule>
  </conditionalFormatting>
  <conditionalFormatting sqref="F104:G104">
    <cfRule type="cellIs" dxfId="1065" priority="218" operator="notEqual">
      <formula>0</formula>
    </cfRule>
  </conditionalFormatting>
  <conditionalFormatting sqref="F105:G105">
    <cfRule type="cellIs" dxfId="1064" priority="217" operator="notEqual">
      <formula>0</formula>
    </cfRule>
  </conditionalFormatting>
  <conditionalFormatting sqref="F106:G106">
    <cfRule type="cellIs" dxfId="1063" priority="216" operator="notEqual">
      <formula>0</formula>
    </cfRule>
  </conditionalFormatting>
  <conditionalFormatting sqref="F107:G107">
    <cfRule type="cellIs" dxfId="1062" priority="215" operator="notEqual">
      <formula>0</formula>
    </cfRule>
  </conditionalFormatting>
  <conditionalFormatting sqref="F108:G108">
    <cfRule type="cellIs" dxfId="1061" priority="214" operator="notEqual">
      <formula>0</formula>
    </cfRule>
  </conditionalFormatting>
  <conditionalFormatting sqref="F109:G109">
    <cfRule type="cellIs" dxfId="1060" priority="213" operator="notEqual">
      <formula>0</formula>
    </cfRule>
  </conditionalFormatting>
  <conditionalFormatting sqref="F110:G110">
    <cfRule type="cellIs" dxfId="1059" priority="212" operator="notEqual">
      <formula>0</formula>
    </cfRule>
  </conditionalFormatting>
  <conditionalFormatting sqref="F111:G111">
    <cfRule type="cellIs" dxfId="1058" priority="211" operator="notEqual">
      <formula>0</formula>
    </cfRule>
  </conditionalFormatting>
  <conditionalFormatting sqref="F112:G112">
    <cfRule type="cellIs" dxfId="1057" priority="210" operator="notEqual">
      <formula>0</formula>
    </cfRule>
  </conditionalFormatting>
  <conditionalFormatting sqref="F113:G113">
    <cfRule type="cellIs" dxfId="1056" priority="209" operator="notEqual">
      <formula>0</formula>
    </cfRule>
  </conditionalFormatting>
  <conditionalFormatting sqref="F114:G114">
    <cfRule type="cellIs" dxfId="1055" priority="208" operator="notEqual">
      <formula>0</formula>
    </cfRule>
  </conditionalFormatting>
  <conditionalFormatting sqref="F115:G115">
    <cfRule type="cellIs" dxfId="1054" priority="207" operator="notEqual">
      <formula>0</formula>
    </cfRule>
  </conditionalFormatting>
  <conditionalFormatting sqref="F116:G116">
    <cfRule type="cellIs" dxfId="1053" priority="206" operator="notEqual">
      <formula>0</formula>
    </cfRule>
  </conditionalFormatting>
  <conditionalFormatting sqref="F117:G117">
    <cfRule type="cellIs" dxfId="1052" priority="205" operator="notEqual">
      <formula>0</formula>
    </cfRule>
  </conditionalFormatting>
  <conditionalFormatting sqref="F118:G118">
    <cfRule type="cellIs" dxfId="1051" priority="204" operator="notEqual">
      <formula>0</formula>
    </cfRule>
  </conditionalFormatting>
  <conditionalFormatting sqref="F119:G119">
    <cfRule type="cellIs" dxfId="1050" priority="203" operator="notEqual">
      <formula>0</formula>
    </cfRule>
  </conditionalFormatting>
  <conditionalFormatting sqref="F120:G120">
    <cfRule type="cellIs" dxfId="1049" priority="202" operator="notEqual">
      <formula>0</formula>
    </cfRule>
  </conditionalFormatting>
  <conditionalFormatting sqref="F121:G121">
    <cfRule type="cellIs" dxfId="1048" priority="201" operator="notEqual">
      <formula>0</formula>
    </cfRule>
  </conditionalFormatting>
  <conditionalFormatting sqref="F122:G122">
    <cfRule type="cellIs" dxfId="1047" priority="200" operator="notEqual">
      <formula>0</formula>
    </cfRule>
  </conditionalFormatting>
  <conditionalFormatting sqref="F123:G123">
    <cfRule type="cellIs" dxfId="1046" priority="199" operator="notEqual">
      <formula>0</formula>
    </cfRule>
  </conditionalFormatting>
  <conditionalFormatting sqref="F124:G124">
    <cfRule type="cellIs" dxfId="1045" priority="198" operator="notEqual">
      <formula>0</formula>
    </cfRule>
  </conditionalFormatting>
  <conditionalFormatting sqref="F125:G125">
    <cfRule type="cellIs" dxfId="1044" priority="197" operator="notEqual">
      <formula>0</formula>
    </cfRule>
  </conditionalFormatting>
  <conditionalFormatting sqref="F126:G126">
    <cfRule type="cellIs" dxfId="1043" priority="196" operator="notEqual">
      <formula>0</formula>
    </cfRule>
  </conditionalFormatting>
  <conditionalFormatting sqref="F127:G127">
    <cfRule type="cellIs" dxfId="1042" priority="195" operator="notEqual">
      <formula>0</formula>
    </cfRule>
  </conditionalFormatting>
  <conditionalFormatting sqref="F128:G128">
    <cfRule type="cellIs" dxfId="1041" priority="194" operator="notEqual">
      <formula>0</formula>
    </cfRule>
  </conditionalFormatting>
  <conditionalFormatting sqref="F129:G129">
    <cfRule type="cellIs" dxfId="1040" priority="193" operator="notEqual">
      <formula>0</formula>
    </cfRule>
  </conditionalFormatting>
  <conditionalFormatting sqref="F130:G130">
    <cfRule type="cellIs" dxfId="1039" priority="192" operator="notEqual">
      <formula>0</formula>
    </cfRule>
  </conditionalFormatting>
  <conditionalFormatting sqref="F131:G131">
    <cfRule type="cellIs" dxfId="1038" priority="191" operator="notEqual">
      <formula>0</formula>
    </cfRule>
  </conditionalFormatting>
  <conditionalFormatting sqref="F132:G132">
    <cfRule type="cellIs" dxfId="1037" priority="190" operator="notEqual">
      <formula>0</formula>
    </cfRule>
  </conditionalFormatting>
  <conditionalFormatting sqref="F133:G133">
    <cfRule type="cellIs" dxfId="1036" priority="189" operator="notEqual">
      <formula>0</formula>
    </cfRule>
  </conditionalFormatting>
  <conditionalFormatting sqref="F134:G134">
    <cfRule type="cellIs" dxfId="1035" priority="188" operator="notEqual">
      <formula>0</formula>
    </cfRule>
  </conditionalFormatting>
  <conditionalFormatting sqref="F135:G135">
    <cfRule type="cellIs" dxfId="1034" priority="187" operator="notEqual">
      <formula>0</formula>
    </cfRule>
  </conditionalFormatting>
  <conditionalFormatting sqref="F136:G136">
    <cfRule type="cellIs" dxfId="1033" priority="186" operator="notEqual">
      <formula>0</formula>
    </cfRule>
  </conditionalFormatting>
  <conditionalFormatting sqref="F137:G137">
    <cfRule type="cellIs" dxfId="1032" priority="185" operator="notEqual">
      <formula>0</formula>
    </cfRule>
  </conditionalFormatting>
  <conditionalFormatting sqref="F138:G138">
    <cfRule type="cellIs" dxfId="1031" priority="184" operator="notEqual">
      <formula>0</formula>
    </cfRule>
  </conditionalFormatting>
  <conditionalFormatting sqref="F139:G139">
    <cfRule type="cellIs" dxfId="1030" priority="183" operator="notEqual">
      <formula>0</formula>
    </cfRule>
  </conditionalFormatting>
  <conditionalFormatting sqref="F140:G140">
    <cfRule type="cellIs" dxfId="1029" priority="182" operator="notEqual">
      <formula>0</formula>
    </cfRule>
  </conditionalFormatting>
  <conditionalFormatting sqref="F141:G141">
    <cfRule type="cellIs" dxfId="1028" priority="181" operator="notEqual">
      <formula>0</formula>
    </cfRule>
  </conditionalFormatting>
  <conditionalFormatting sqref="F142">
    <cfRule type="cellIs" dxfId="1027" priority="180" operator="notEqual">
      <formula>0</formula>
    </cfRule>
  </conditionalFormatting>
  <conditionalFormatting sqref="F143">
    <cfRule type="cellIs" dxfId="1026" priority="179" operator="notEqual">
      <formula>0</formula>
    </cfRule>
  </conditionalFormatting>
  <conditionalFormatting sqref="F144">
    <cfRule type="cellIs" dxfId="1025" priority="178" operator="notEqual">
      <formula>0</formula>
    </cfRule>
  </conditionalFormatting>
  <conditionalFormatting sqref="F145">
    <cfRule type="cellIs" dxfId="1024" priority="177" operator="notEqual">
      <formula>0</formula>
    </cfRule>
  </conditionalFormatting>
  <conditionalFormatting sqref="F146">
    <cfRule type="cellIs" dxfId="1023" priority="176" operator="notEqual">
      <formula>0</formula>
    </cfRule>
  </conditionalFormatting>
  <conditionalFormatting sqref="F147">
    <cfRule type="cellIs" dxfId="1022" priority="175" operator="notEqual">
      <formula>0</formula>
    </cfRule>
  </conditionalFormatting>
  <conditionalFormatting sqref="F148">
    <cfRule type="cellIs" dxfId="1021" priority="174" operator="notEqual">
      <formula>0</formula>
    </cfRule>
  </conditionalFormatting>
  <conditionalFormatting sqref="F149">
    <cfRule type="cellIs" dxfId="1020" priority="173" operator="notEqual">
      <formula>0</formula>
    </cfRule>
  </conditionalFormatting>
  <conditionalFormatting sqref="F150">
    <cfRule type="cellIs" dxfId="1019" priority="172" operator="notEqual">
      <formula>0</formula>
    </cfRule>
  </conditionalFormatting>
  <conditionalFormatting sqref="F151">
    <cfRule type="cellIs" dxfId="1018" priority="171" operator="notEqual">
      <formula>0</formula>
    </cfRule>
  </conditionalFormatting>
  <conditionalFormatting sqref="F152">
    <cfRule type="cellIs" dxfId="1017" priority="170" operator="notEqual">
      <formula>0</formula>
    </cfRule>
  </conditionalFormatting>
  <conditionalFormatting sqref="F153">
    <cfRule type="cellIs" dxfId="1016" priority="169" operator="notEqual">
      <formula>0</formula>
    </cfRule>
  </conditionalFormatting>
  <conditionalFormatting sqref="F154">
    <cfRule type="cellIs" dxfId="1015" priority="168" operator="notEqual">
      <formula>0</formula>
    </cfRule>
  </conditionalFormatting>
  <conditionalFormatting sqref="F155">
    <cfRule type="cellIs" dxfId="1014" priority="167" operator="notEqual">
      <formula>0</formula>
    </cfRule>
  </conditionalFormatting>
  <conditionalFormatting sqref="F156">
    <cfRule type="cellIs" dxfId="1013" priority="166" operator="notEqual">
      <formula>0</formula>
    </cfRule>
  </conditionalFormatting>
  <conditionalFormatting sqref="F157">
    <cfRule type="cellIs" dxfId="1012" priority="165" operator="notEqual">
      <formula>0</formula>
    </cfRule>
  </conditionalFormatting>
  <conditionalFormatting sqref="F158">
    <cfRule type="cellIs" dxfId="1011" priority="164" operator="notEqual">
      <formula>0</formula>
    </cfRule>
  </conditionalFormatting>
  <conditionalFormatting sqref="F159">
    <cfRule type="cellIs" dxfId="1010" priority="163" operator="notEqual">
      <formula>0</formula>
    </cfRule>
  </conditionalFormatting>
  <conditionalFormatting sqref="F160">
    <cfRule type="cellIs" dxfId="1009" priority="162" operator="notEqual">
      <formula>0</formula>
    </cfRule>
  </conditionalFormatting>
  <conditionalFormatting sqref="F161">
    <cfRule type="cellIs" dxfId="1008" priority="161" operator="notEqual">
      <formula>0</formula>
    </cfRule>
  </conditionalFormatting>
  <conditionalFormatting sqref="F162:G162">
    <cfRule type="cellIs" dxfId="1007" priority="157" operator="notEqual">
      <formula>0</formula>
    </cfRule>
  </conditionalFormatting>
  <conditionalFormatting sqref="F163:G163">
    <cfRule type="cellIs" dxfId="1006" priority="153" operator="notEqual">
      <formula>0</formula>
    </cfRule>
  </conditionalFormatting>
  <conditionalFormatting sqref="F164:G164">
    <cfRule type="cellIs" dxfId="1005" priority="149" operator="notEqual">
      <formula>0</formula>
    </cfRule>
  </conditionalFormatting>
  <conditionalFormatting sqref="F165:G165">
    <cfRule type="cellIs" dxfId="1004" priority="145" operator="notEqual">
      <formula>0</formula>
    </cfRule>
  </conditionalFormatting>
  <conditionalFormatting sqref="F166:G166">
    <cfRule type="cellIs" dxfId="1003" priority="141" operator="notEqual">
      <formula>0</formula>
    </cfRule>
  </conditionalFormatting>
  <conditionalFormatting sqref="F167:G167">
    <cfRule type="cellIs" dxfId="1002" priority="137" operator="notEqual">
      <formula>0</formula>
    </cfRule>
  </conditionalFormatting>
  <conditionalFormatting sqref="F168:G168">
    <cfRule type="cellIs" dxfId="1001" priority="133" operator="notEqual">
      <formula>0</formula>
    </cfRule>
  </conditionalFormatting>
  <conditionalFormatting sqref="F169:G169">
    <cfRule type="cellIs" dxfId="1000" priority="129" operator="notEqual">
      <formula>0</formula>
    </cfRule>
  </conditionalFormatting>
  <conditionalFormatting sqref="F170:G170">
    <cfRule type="cellIs" dxfId="999" priority="125" operator="notEqual">
      <formula>0</formula>
    </cfRule>
  </conditionalFormatting>
  <conditionalFormatting sqref="F171:G171">
    <cfRule type="cellIs" dxfId="998" priority="121" operator="notEqual">
      <formula>0</formula>
    </cfRule>
  </conditionalFormatting>
  <conditionalFormatting sqref="F172:G172">
    <cfRule type="cellIs" dxfId="997" priority="117" operator="notEqual">
      <formula>0</formula>
    </cfRule>
  </conditionalFormatting>
  <conditionalFormatting sqref="F173:G173">
    <cfRule type="cellIs" dxfId="996" priority="113" operator="notEqual">
      <formula>0</formula>
    </cfRule>
  </conditionalFormatting>
  <conditionalFormatting sqref="F174:G174">
    <cfRule type="cellIs" dxfId="995" priority="109" operator="notEqual">
      <formula>0</formula>
    </cfRule>
  </conditionalFormatting>
  <conditionalFormatting sqref="F175:G175">
    <cfRule type="cellIs" dxfId="994" priority="105" operator="notEqual">
      <formula>0</formula>
    </cfRule>
  </conditionalFormatting>
  <conditionalFormatting sqref="F176:G176">
    <cfRule type="cellIs" dxfId="993" priority="101" operator="notEqual">
      <formula>0</formula>
    </cfRule>
  </conditionalFormatting>
  <conditionalFormatting sqref="F177:G177">
    <cfRule type="cellIs" dxfId="992" priority="97" operator="notEqual">
      <formula>0</formula>
    </cfRule>
  </conditionalFormatting>
  <conditionalFormatting sqref="F178:G178">
    <cfRule type="cellIs" dxfId="991" priority="93" operator="notEqual">
      <formula>0</formula>
    </cfRule>
  </conditionalFormatting>
  <conditionalFormatting sqref="F179:G179">
    <cfRule type="cellIs" dxfId="990" priority="89" operator="notEqual">
      <formula>0</formula>
    </cfRule>
  </conditionalFormatting>
  <conditionalFormatting sqref="F180:G180">
    <cfRule type="cellIs" dxfId="989" priority="85" operator="notEqual">
      <formula>0</formula>
    </cfRule>
  </conditionalFormatting>
  <conditionalFormatting sqref="F181:G181">
    <cfRule type="cellIs" dxfId="988" priority="81" operator="notEqual">
      <formula>0</formula>
    </cfRule>
  </conditionalFormatting>
  <conditionalFormatting sqref="F182:G182">
    <cfRule type="cellIs" dxfId="987" priority="77" operator="notEqual">
      <formula>0</formula>
    </cfRule>
  </conditionalFormatting>
  <conditionalFormatting sqref="F183:G183">
    <cfRule type="cellIs" dxfId="986" priority="73" operator="notEqual">
      <formula>0</formula>
    </cfRule>
  </conditionalFormatting>
  <conditionalFormatting sqref="F184:G184">
    <cfRule type="cellIs" dxfId="985" priority="69" operator="notEqual">
      <formula>0</formula>
    </cfRule>
  </conditionalFormatting>
  <conditionalFormatting sqref="F185:G185">
    <cfRule type="cellIs" dxfId="984" priority="65" operator="notEqual">
      <formula>0</formula>
    </cfRule>
  </conditionalFormatting>
  <conditionalFormatting sqref="F186:G186">
    <cfRule type="cellIs" dxfId="983" priority="61" operator="notEqual">
      <formula>0</formula>
    </cfRule>
  </conditionalFormatting>
  <conditionalFormatting sqref="F187:G187">
    <cfRule type="cellIs" dxfId="982" priority="57" operator="notEqual">
      <formula>0</formula>
    </cfRule>
  </conditionalFormatting>
  <conditionalFormatting sqref="F188:G188">
    <cfRule type="cellIs" dxfId="981" priority="53" operator="notEqual">
      <formula>0</formula>
    </cfRule>
  </conditionalFormatting>
  <conditionalFormatting sqref="F189:G189">
    <cfRule type="cellIs" dxfId="980" priority="49" operator="notEqual">
      <formula>0</formula>
    </cfRule>
  </conditionalFormatting>
  <conditionalFormatting sqref="F190:G190">
    <cfRule type="cellIs" dxfId="979" priority="45" operator="notEqual">
      <formula>0</formula>
    </cfRule>
  </conditionalFormatting>
  <conditionalFormatting sqref="F191:G191">
    <cfRule type="cellIs" dxfId="978" priority="41" operator="notEqual">
      <formula>0</formula>
    </cfRule>
  </conditionalFormatting>
  <conditionalFormatting sqref="F192:G192">
    <cfRule type="cellIs" dxfId="977" priority="37" operator="notEqual">
      <formula>0</formula>
    </cfRule>
  </conditionalFormatting>
  <conditionalFormatting sqref="F193:G193">
    <cfRule type="cellIs" dxfId="976" priority="33" operator="notEqual">
      <formula>0</formula>
    </cfRule>
  </conditionalFormatting>
  <conditionalFormatting sqref="F194:G194">
    <cfRule type="cellIs" dxfId="975" priority="29" operator="notEqual">
      <formula>0</formula>
    </cfRule>
  </conditionalFormatting>
  <conditionalFormatting sqref="F195:G195">
    <cfRule type="cellIs" dxfId="974" priority="25" operator="notEqual">
      <formula>0</formula>
    </cfRule>
  </conditionalFormatting>
  <conditionalFormatting sqref="F196:G196">
    <cfRule type="cellIs" dxfId="973" priority="21" operator="notEqual">
      <formula>0</formula>
    </cfRule>
  </conditionalFormatting>
  <conditionalFormatting sqref="F197:G197">
    <cfRule type="cellIs" dxfId="972" priority="17" operator="notEqual">
      <formula>0</formula>
    </cfRule>
  </conditionalFormatting>
  <conditionalFormatting sqref="F198:G198">
    <cfRule type="cellIs" dxfId="971" priority="13" operator="notEqual">
      <formula>0</formula>
    </cfRule>
  </conditionalFormatting>
  <conditionalFormatting sqref="F199:G199">
    <cfRule type="cellIs" dxfId="970" priority="9" operator="notEqual">
      <formula>0</formula>
    </cfRule>
  </conditionalFormatting>
  <conditionalFormatting sqref="F200:G200">
    <cfRule type="cellIs" dxfId="969" priority="5" operator="notEqual">
      <formula>0</formula>
    </cfRule>
  </conditionalFormatting>
  <conditionalFormatting sqref="F201:G201">
    <cfRule type="cellIs" dxfId="968" priority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7B1E-7F8B-4D87-9FB1-4F99E4ACAB48}">
  <dimension ref="A1:BB498"/>
  <sheetViews>
    <sheetView topLeftCell="L1" zoomScaleNormal="100" workbookViewId="0">
      <pane ySplit="1" topLeftCell="A2" activePane="bottomLeft" state="frozen"/>
      <selection pane="bottomLeft" activeCell="T1" sqref="T1:T1048576"/>
    </sheetView>
  </sheetViews>
  <sheetFormatPr defaultRowHeight="14.3" x14ac:dyDescent="0.25"/>
  <cols>
    <col min="2" max="2" width="7" style="122" customWidth="1"/>
    <col min="3" max="4" width="7.125" style="137" customWidth="1"/>
    <col min="5" max="5" width="17.25" bestFit="1" customWidth="1"/>
    <col min="6" max="6" width="14.875" bestFit="1" customWidth="1"/>
    <col min="7" max="7" width="12.375" customWidth="1"/>
    <col min="8" max="9" width="19.875" customWidth="1"/>
    <col min="10" max="10" width="10.125" style="139" bestFit="1" customWidth="1"/>
    <col min="11" max="11" width="10.125" style="139" customWidth="1"/>
    <col min="12" max="15" width="12" style="139" customWidth="1"/>
    <col min="16" max="16" width="7.25" style="67" customWidth="1"/>
    <col min="17" max="17" width="7.375" style="67" customWidth="1"/>
    <col min="18" max="18" width="11.125" bestFit="1" customWidth="1"/>
    <col min="35" max="35" width="10" customWidth="1"/>
  </cols>
  <sheetData>
    <row r="1" spans="1:54" ht="76.599999999999994" x14ac:dyDescent="0.25">
      <c r="A1" s="133" t="s">
        <v>0</v>
      </c>
      <c r="B1" s="30" t="s">
        <v>1016</v>
      </c>
      <c r="C1" s="134" t="s">
        <v>2015</v>
      </c>
      <c r="D1" s="134" t="s">
        <v>2016</v>
      </c>
      <c r="E1" s="30" t="s">
        <v>1017</v>
      </c>
      <c r="F1" s="30" t="s">
        <v>1018</v>
      </c>
      <c r="G1" s="30" t="s">
        <v>2054</v>
      </c>
      <c r="H1" s="2" t="s">
        <v>1</v>
      </c>
      <c r="I1" s="2" t="s">
        <v>387</v>
      </c>
      <c r="J1" s="131" t="s">
        <v>2026</v>
      </c>
      <c r="K1" s="131" t="s">
        <v>2027</v>
      </c>
      <c r="L1" s="131" t="s">
        <v>2022</v>
      </c>
      <c r="M1" s="131" t="s">
        <v>2023</v>
      </c>
      <c r="N1" s="131" t="s">
        <v>2024</v>
      </c>
      <c r="O1" s="131" t="s">
        <v>2025</v>
      </c>
      <c r="P1" s="65" t="s">
        <v>390</v>
      </c>
      <c r="Q1" s="65" t="s">
        <v>389</v>
      </c>
      <c r="R1" s="2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0" t="s">
        <v>2017</v>
      </c>
      <c r="Z1" s="30" t="s">
        <v>2018</v>
      </c>
      <c r="AA1" s="30" t="s">
        <v>383</v>
      </c>
      <c r="AB1" s="30" t="s">
        <v>391</v>
      </c>
      <c r="AC1" s="30" t="s">
        <v>392</v>
      </c>
      <c r="AD1" s="30" t="s">
        <v>393</v>
      </c>
      <c r="AE1" s="30" t="s">
        <v>2019</v>
      </c>
      <c r="AF1" s="30" t="s">
        <v>386</v>
      </c>
      <c r="AG1" s="3" t="s">
        <v>9</v>
      </c>
      <c r="AH1" s="3" t="s">
        <v>10</v>
      </c>
      <c r="AI1" s="3" t="s">
        <v>11</v>
      </c>
      <c r="AJ1" s="3" t="s">
        <v>12</v>
      </c>
      <c r="AK1" s="3" t="s">
        <v>13</v>
      </c>
      <c r="AL1" s="3" t="s">
        <v>14</v>
      </c>
      <c r="AM1" s="3" t="s">
        <v>15</v>
      </c>
      <c r="AN1" s="3" t="s">
        <v>16</v>
      </c>
      <c r="AO1" s="3" t="s">
        <v>17</v>
      </c>
      <c r="AP1" s="3" t="s">
        <v>18</v>
      </c>
      <c r="AQ1" s="3" t="s">
        <v>19</v>
      </c>
      <c r="AR1" s="3" t="s">
        <v>20</v>
      </c>
      <c r="AS1" s="3" t="s">
        <v>21</v>
      </c>
      <c r="AT1" s="3" t="s">
        <v>22</v>
      </c>
      <c r="AU1" s="3" t="s">
        <v>23</v>
      </c>
      <c r="AV1" s="3" t="s">
        <v>24</v>
      </c>
      <c r="AW1" s="3" t="s">
        <v>25</v>
      </c>
      <c r="AX1" s="3" t="s">
        <v>26</v>
      </c>
      <c r="AY1" s="3" t="s">
        <v>27</v>
      </c>
      <c r="AZ1" s="3" t="s">
        <v>28</v>
      </c>
      <c r="BA1" s="3" t="s">
        <v>29</v>
      </c>
      <c r="BB1" s="3" t="s">
        <v>30</v>
      </c>
    </row>
    <row r="2" spans="1:54" ht="14.95" x14ac:dyDescent="0.25">
      <c r="A2" s="140" t="s">
        <v>31</v>
      </c>
      <c r="B2" s="119">
        <v>46</v>
      </c>
      <c r="C2" s="135">
        <f>IF(MID(H2,6,3)="Agg",1,C1)</f>
        <v>1</v>
      </c>
      <c r="D2" s="135">
        <f t="shared" ref="D2:D65" si="0">IF(C2&lt;&gt;C1,1,IF(MID(H2,6,3)="Acc",D1+1,D1))</f>
        <v>1</v>
      </c>
      <c r="E2" s="18" t="str">
        <f>IF(C2&lt;&gt;C1,_xlfn.CONCAT("E9-2-AGGSH-",REPT(0,3-LEN(C2))&amp;C2,"-1"),IF(D2&lt;&gt;D1,_xlfn.CONCAT("E9-2-ACCSH-",REPT(0,3-LEN(C2))&amp;C2,"-",D2),""))</f>
        <v>E9-2-AGGSH-001-1</v>
      </c>
      <c r="F2" s="18" t="str">
        <f>_xlfn.CONCAT(G2,"-",IF(G2=J$1,REPT(0,3-LEN(J2))&amp;J2,IF(G2=K$1,REPT(0,3-LEN(K2))&amp;K2,IF(G2=L$1,REPT(0,3-LEN(L2))&amp;L2,IF(G2=M$1,REPT(0,3-LEN(M2))&amp;M2,IF(G2=N$1,REPT(0,3-LEN(N2))&amp;N2,IF(G2=O$1,REPT(0,3-LEN(O2))&amp;O2,"")))))))</f>
        <v>CLX3001-001</v>
      </c>
      <c r="G2" s="18" t="str">
        <f>MID(I2,FIND("_",I2)+1,FIND("_",I2,FIND("_",I2)+1)-FIND("_",I2)-1)</f>
        <v>CLX3001</v>
      </c>
      <c r="H2" s="18" t="s">
        <v>35</v>
      </c>
      <c r="I2" s="63" t="s">
        <v>2028</v>
      </c>
      <c r="J2" s="138">
        <f t="shared" ref="J2:O2" si="1">IF(AND(NOT(ISBLANK($H2)), MID($I2,4,LEN(J$1))=J$1),1,0)</f>
        <v>1</v>
      </c>
      <c r="K2" s="138">
        <f t="shared" si="1"/>
        <v>0</v>
      </c>
      <c r="L2" s="136">
        <f t="shared" si="1"/>
        <v>0</v>
      </c>
      <c r="M2" s="136">
        <f t="shared" si="1"/>
        <v>0</v>
      </c>
      <c r="N2" s="136">
        <f t="shared" si="1"/>
        <v>0</v>
      </c>
      <c r="O2" s="136">
        <f t="shared" si="1"/>
        <v>0</v>
      </c>
      <c r="P2" s="66">
        <f>IF(ISBLANK(Z2),IF(MID(Y2,1,3)=MID(Y1,1,3),0,1),IF(MID(Z2,1,3)=MID(Z1,1,3),0,1))</f>
        <v>1</v>
      </c>
      <c r="Q2" s="66">
        <f>IF(MID(AE2,1,3)=MID(AE1,1,3),0,1)</f>
        <v>1</v>
      </c>
      <c r="R2" s="18" t="s">
        <v>33</v>
      </c>
      <c r="S2" s="19">
        <v>1</v>
      </c>
      <c r="T2" s="20">
        <v>2</v>
      </c>
      <c r="U2" s="20">
        <v>2</v>
      </c>
      <c r="V2" s="21">
        <v>9</v>
      </c>
      <c r="W2" s="21">
        <v>12</v>
      </c>
      <c r="X2" s="21">
        <v>11</v>
      </c>
      <c r="Y2" s="22" t="s">
        <v>274</v>
      </c>
      <c r="Z2" s="22" t="s">
        <v>275</v>
      </c>
      <c r="AA2" s="22"/>
      <c r="AB2" s="22" t="str">
        <f t="shared" ref="AB2:AB65" si="2">IF(ISBLANK(A2),AB1,A2)</f>
        <v>A01</v>
      </c>
      <c r="AC2" s="22">
        <f>IF(AB2&lt;&gt;AB1,IF(ISBLANK(Y2),0,1),IF(ISBLANK(Y2),AC1,AC1+1))</f>
        <v>1</v>
      </c>
      <c r="AD2" s="22">
        <f t="shared" ref="AD2:AD65" si="3">IF(AB2&lt;&gt;AB1,_xlfn.MAXIFS(AC:AC,AB:AB,AB2)+IF(ISBLANK(Z2),0,1),IF(ISBLANK(Z2),AD1,AD1+1))</f>
        <v>7</v>
      </c>
      <c r="AE2" s="22"/>
      <c r="AF2" s="22"/>
      <c r="AG2" s="8">
        <v>2</v>
      </c>
      <c r="AH2" s="6">
        <v>2</v>
      </c>
      <c r="AI2" s="6"/>
      <c r="AJ2" s="6"/>
      <c r="AK2" s="9"/>
      <c r="AL2" s="9"/>
      <c r="AM2" s="9"/>
      <c r="AN2" s="6">
        <v>2</v>
      </c>
      <c r="AO2" s="6">
        <v>2</v>
      </c>
      <c r="AP2" s="6">
        <v>0</v>
      </c>
      <c r="AQ2" s="6">
        <v>0</v>
      </c>
      <c r="AR2" s="7">
        <v>0</v>
      </c>
      <c r="AS2" s="7">
        <v>0</v>
      </c>
      <c r="AT2" s="6"/>
      <c r="AU2" s="7">
        <v>6</v>
      </c>
      <c r="AV2" s="7">
        <v>8</v>
      </c>
      <c r="AW2" s="7" t="s">
        <v>34</v>
      </c>
      <c r="AX2" s="7">
        <v>0</v>
      </c>
      <c r="AY2" s="7">
        <v>0</v>
      </c>
      <c r="AZ2" s="7">
        <v>0</v>
      </c>
      <c r="BA2" s="7">
        <v>0</v>
      </c>
      <c r="BB2" s="7" t="s">
        <v>34</v>
      </c>
    </row>
    <row r="3" spans="1:54" ht="14.95" x14ac:dyDescent="0.25">
      <c r="A3" s="4"/>
      <c r="B3" s="119"/>
      <c r="C3" s="135">
        <f t="shared" ref="C3:C66" si="4">IF(MID(H3,6,3)="Agg",C2+1,C2)</f>
        <v>1</v>
      </c>
      <c r="D3" s="135">
        <f t="shared" si="0"/>
        <v>1</v>
      </c>
      <c r="E3" s="18" t="str">
        <f t="shared" ref="E3:E66" si="5">IF(C3&lt;&gt;C2,_xlfn.CONCAT("E9-2-AGGSH-",REPT(0,3-LEN(C3))&amp;C3,"-1"),IF(D3&lt;&gt;D2,_xlfn.CONCAT("E9-2-ACCSH-",REPT(0,3-LEN(C3))&amp;C3,"-",D3),""))</f>
        <v/>
      </c>
      <c r="F3" s="18" t="str">
        <f t="shared" ref="F3:F66" si="6">_xlfn.CONCAT(G3,"-",IF(G3=J$1,REPT(0,3-LEN(J3))&amp;J3,IF(G3=K$1,REPT(0,3-LEN(K3))&amp;K3,IF(G3=L$1,REPT(0,3-LEN(L3))&amp;L3,IF(G3=M$1,REPT(0,3-LEN(M3))&amp;M3,IF(G3=N$1,REPT(0,3-LEN(N3))&amp;N3,IF(G3=O$1,REPT(0,3-LEN(O3))&amp;O3,"")))))))</f>
        <v>CLX3001-002</v>
      </c>
      <c r="G3" s="18" t="str">
        <f t="shared" ref="G3:G66" si="7">MID(I3,FIND("_",I3)+1,FIND("_",I3,FIND("_",I3)+1)-FIND("_",I3)-1)</f>
        <v>CLX3001</v>
      </c>
      <c r="H3" s="18" t="s">
        <v>388</v>
      </c>
      <c r="I3" s="60" t="s">
        <v>2029</v>
      </c>
      <c r="J3" s="138">
        <f t="shared" ref="J3:K3" si="8">IF(AND(NOT(ISBLANK($H3)), MID($I3,4,LEN(J$1))=J$1),J2+1,J2)</f>
        <v>2</v>
      </c>
      <c r="K3" s="138">
        <f t="shared" si="8"/>
        <v>0</v>
      </c>
      <c r="L3" s="136">
        <f>IF(AND(NOT(ISBLANK($H3)), MID($I3,4,LEN(L$1))=L$1),L2+1,L2)</f>
        <v>0</v>
      </c>
      <c r="M3" s="136">
        <f t="shared" ref="M3:O3" si="9">IF(AND(NOT(ISBLANK($H3)), MID($I3,4,LEN(M$1))=M$1),M2+1,M2)</f>
        <v>0</v>
      </c>
      <c r="N3" s="136">
        <f t="shared" si="9"/>
        <v>0</v>
      </c>
      <c r="O3" s="136">
        <f t="shared" si="9"/>
        <v>0</v>
      </c>
      <c r="P3" s="66">
        <f t="shared" ref="P3:P66" si="10">IF(ISBLANK(Z3),IF(MID(Y3,1,3)=MID(Y2,1,3),0,1),IF(MID(Z3,1,3)=MID(Z2,1,3),0,1))</f>
        <v>1</v>
      </c>
      <c r="Q3" s="66">
        <f t="shared" ref="Q3:Q66" si="11">IF(MID(AE3,1,3)=MID(AE2,1,3),0,1)</f>
        <v>0</v>
      </c>
      <c r="R3" s="18"/>
      <c r="S3" s="19"/>
      <c r="T3" s="20"/>
      <c r="U3" s="20"/>
      <c r="V3" s="21"/>
      <c r="W3" s="21"/>
      <c r="X3" s="21"/>
      <c r="Y3" s="22" t="s">
        <v>276</v>
      </c>
      <c r="Z3" s="22" t="s">
        <v>277</v>
      </c>
      <c r="AA3" s="22"/>
      <c r="AB3" s="22" t="str">
        <f t="shared" si="2"/>
        <v>A01</v>
      </c>
      <c r="AC3" s="22">
        <f t="shared" ref="AC3:AC66" si="12">IF(AB3&lt;&gt;AB2,IF(ISBLANK(Y3),0,1),IF(ISBLANK(Y3),AC2,AC2+1))</f>
        <v>2</v>
      </c>
      <c r="AD3" s="22">
        <f t="shared" si="3"/>
        <v>8</v>
      </c>
      <c r="AE3" s="22"/>
      <c r="AF3" s="22"/>
      <c r="AG3" s="8"/>
      <c r="AH3" s="6"/>
      <c r="AI3" s="6"/>
      <c r="AJ3" s="6"/>
      <c r="AK3" s="9"/>
      <c r="AL3" s="9"/>
      <c r="AM3" s="9"/>
      <c r="AN3" s="6"/>
      <c r="AO3" s="6"/>
      <c r="AP3" s="6"/>
      <c r="AQ3" s="6"/>
      <c r="AR3" s="7"/>
      <c r="AS3" s="7"/>
      <c r="AT3" s="6"/>
      <c r="AU3" s="7"/>
      <c r="AV3" s="7"/>
      <c r="AW3" s="7"/>
      <c r="AX3" s="7"/>
      <c r="AY3" s="7"/>
      <c r="AZ3" s="7"/>
      <c r="BA3" s="7"/>
      <c r="BB3" s="7"/>
    </row>
    <row r="4" spans="1:54" ht="14.95" x14ac:dyDescent="0.25">
      <c r="A4" s="4" t="s">
        <v>31</v>
      </c>
      <c r="B4" s="120">
        <v>44</v>
      </c>
      <c r="C4" s="136">
        <f t="shared" si="4"/>
        <v>1</v>
      </c>
      <c r="D4" s="136">
        <f t="shared" si="0"/>
        <v>2</v>
      </c>
      <c r="E4" s="24" t="str">
        <f t="shared" si="5"/>
        <v>E9-2-ACCSH-001-2</v>
      </c>
      <c r="F4" s="24" t="str">
        <f t="shared" si="6"/>
        <v>NG1601-001</v>
      </c>
      <c r="G4" s="24" t="str">
        <f t="shared" si="7"/>
        <v>NG1601</v>
      </c>
      <c r="H4" s="24" t="s">
        <v>36</v>
      </c>
      <c r="I4" s="62" t="s">
        <v>2030</v>
      </c>
      <c r="J4" s="138">
        <f t="shared" ref="J4:J67" si="13">IF(AND(NOT(ISBLANK($H4)), MID($I4,4,LEN(J$1))=J$1),J3+1,J3)</f>
        <v>2</v>
      </c>
      <c r="K4" s="138">
        <f t="shared" ref="K4:K67" si="14">IF(AND(NOT(ISBLANK($H4)), MID($I4,4,LEN(K$1))=K$1),K3+1,K3)</f>
        <v>0</v>
      </c>
      <c r="L4" s="136">
        <f t="shared" ref="L4:L67" si="15">IF(AND(NOT(ISBLANK($H4)), MID($I4,4,LEN(L$1))=L$1),L3+1,L3)</f>
        <v>1</v>
      </c>
      <c r="M4" s="136">
        <f t="shared" ref="M4:M67" si="16">IF(AND(NOT(ISBLANK($H4)), MID($I4,4,LEN(M$1))=M$1),M3+1,M3)</f>
        <v>0</v>
      </c>
      <c r="N4" s="136">
        <f t="shared" ref="N4:N67" si="17">IF(AND(NOT(ISBLANK($H4)), MID($I4,4,LEN(N$1))=N$1),N3+1,N3)</f>
        <v>0</v>
      </c>
      <c r="O4" s="136">
        <f t="shared" ref="O4:O67" si="18">IF(AND(NOT(ISBLANK($H4)), MID($I4,4,LEN(O$1))=O$1),O3+1,O3)</f>
        <v>0</v>
      </c>
      <c r="P4" s="66">
        <f t="shared" si="10"/>
        <v>1</v>
      </c>
      <c r="Q4" s="66">
        <f t="shared" si="11"/>
        <v>1</v>
      </c>
      <c r="R4" s="24" t="s">
        <v>37</v>
      </c>
      <c r="S4" s="25">
        <v>5</v>
      </c>
      <c r="T4" s="26">
        <v>10</v>
      </c>
      <c r="U4" s="26">
        <v>10</v>
      </c>
      <c r="V4" s="27">
        <v>14</v>
      </c>
      <c r="W4" s="27">
        <v>22</v>
      </c>
      <c r="X4" s="27">
        <v>21</v>
      </c>
      <c r="Y4" s="28"/>
      <c r="Z4" s="28"/>
      <c r="AA4" s="28"/>
      <c r="AB4" s="68" t="str">
        <f t="shared" si="2"/>
        <v>A01</v>
      </c>
      <c r="AC4" s="68">
        <f t="shared" si="12"/>
        <v>2</v>
      </c>
      <c r="AD4" s="68">
        <f t="shared" si="3"/>
        <v>8</v>
      </c>
      <c r="AE4" s="28" t="s">
        <v>278</v>
      </c>
      <c r="AF4" s="28"/>
      <c r="AG4" s="6"/>
      <c r="AH4" s="6"/>
      <c r="AI4" s="6"/>
      <c r="AJ4" s="6"/>
      <c r="AK4" s="9" t="s">
        <v>38</v>
      </c>
      <c r="AL4" s="9"/>
      <c r="AM4" s="5" t="s">
        <v>39</v>
      </c>
      <c r="AN4" s="6">
        <v>0</v>
      </c>
      <c r="AO4" s="6">
        <v>0</v>
      </c>
      <c r="AP4" s="6">
        <v>0</v>
      </c>
      <c r="AQ4" s="6">
        <v>0</v>
      </c>
      <c r="AR4" s="7">
        <v>0</v>
      </c>
      <c r="AS4" s="7">
        <v>10</v>
      </c>
      <c r="AT4" s="6"/>
      <c r="AU4" s="7">
        <v>6</v>
      </c>
      <c r="AV4" s="7">
        <v>8</v>
      </c>
      <c r="AW4" s="7" t="s">
        <v>34</v>
      </c>
      <c r="AX4" s="7">
        <v>0</v>
      </c>
      <c r="AY4" s="7">
        <v>0</v>
      </c>
      <c r="AZ4" s="7">
        <v>10</v>
      </c>
      <c r="BA4" s="7">
        <v>0</v>
      </c>
      <c r="BB4" s="7" t="s">
        <v>34</v>
      </c>
    </row>
    <row r="5" spans="1:54" ht="14.95" x14ac:dyDescent="0.25">
      <c r="A5" s="4"/>
      <c r="B5" s="120"/>
      <c r="C5" s="136">
        <f t="shared" si="4"/>
        <v>1</v>
      </c>
      <c r="D5" s="136">
        <f t="shared" si="0"/>
        <v>2</v>
      </c>
      <c r="E5" s="24" t="str">
        <f t="shared" si="5"/>
        <v/>
      </c>
      <c r="F5" s="24" t="str">
        <f t="shared" si="6"/>
        <v>GP1601-001</v>
      </c>
      <c r="G5" s="24" t="str">
        <f t="shared" si="7"/>
        <v>GP1601</v>
      </c>
      <c r="H5" s="24" t="s">
        <v>388</v>
      </c>
      <c r="I5" s="61" t="s">
        <v>2031</v>
      </c>
      <c r="J5" s="138">
        <f t="shared" si="13"/>
        <v>2</v>
      </c>
      <c r="K5" s="138">
        <f t="shared" si="14"/>
        <v>0</v>
      </c>
      <c r="L5" s="136">
        <f t="shared" si="15"/>
        <v>1</v>
      </c>
      <c r="M5" s="136">
        <f t="shared" si="16"/>
        <v>0</v>
      </c>
      <c r="N5" s="136">
        <f t="shared" si="17"/>
        <v>1</v>
      </c>
      <c r="O5" s="136">
        <f t="shared" si="18"/>
        <v>0</v>
      </c>
      <c r="P5" s="66">
        <f t="shared" si="10"/>
        <v>0</v>
      </c>
      <c r="Q5" s="66">
        <f t="shared" si="11"/>
        <v>1</v>
      </c>
      <c r="R5" s="24"/>
      <c r="S5" s="25"/>
      <c r="T5" s="26"/>
      <c r="U5" s="26"/>
      <c r="V5" s="27"/>
      <c r="W5" s="27"/>
      <c r="X5" s="27"/>
      <c r="Y5" s="28"/>
      <c r="Z5" s="28"/>
      <c r="AA5" s="28"/>
      <c r="AB5" s="68" t="str">
        <f t="shared" si="2"/>
        <v>A01</v>
      </c>
      <c r="AC5" s="68">
        <f t="shared" si="12"/>
        <v>2</v>
      </c>
      <c r="AD5" s="68">
        <f t="shared" si="3"/>
        <v>8</v>
      </c>
      <c r="AE5" s="28" t="s">
        <v>279</v>
      </c>
      <c r="AF5" s="28"/>
      <c r="AG5" s="6"/>
      <c r="AH5" s="6"/>
      <c r="AI5" s="6"/>
      <c r="AJ5" s="6"/>
      <c r="AK5" s="9"/>
      <c r="AL5" s="9"/>
      <c r="AM5" s="5" t="s">
        <v>39</v>
      </c>
      <c r="AN5" s="6"/>
      <c r="AO5" s="6"/>
      <c r="AP5" s="6"/>
      <c r="AQ5" s="6"/>
      <c r="AR5" s="7"/>
      <c r="AS5" s="7"/>
      <c r="AT5" s="6"/>
      <c r="AU5" s="7"/>
      <c r="AV5" s="7"/>
      <c r="AW5" s="7"/>
      <c r="AX5" s="7"/>
      <c r="AY5" s="7"/>
      <c r="AZ5" s="7"/>
      <c r="BA5" s="7"/>
      <c r="BB5" s="7"/>
    </row>
    <row r="6" spans="1:54" ht="14.95" x14ac:dyDescent="0.25">
      <c r="A6" s="4" t="s">
        <v>31</v>
      </c>
      <c r="B6" s="120">
        <v>42</v>
      </c>
      <c r="C6" s="136">
        <f t="shared" si="4"/>
        <v>1</v>
      </c>
      <c r="D6" s="136">
        <f t="shared" si="0"/>
        <v>3</v>
      </c>
      <c r="E6" s="24" t="str">
        <f t="shared" si="5"/>
        <v>E9-2-ACCSH-001-3</v>
      </c>
      <c r="F6" s="24" t="str">
        <f t="shared" si="6"/>
        <v>NG1601-002</v>
      </c>
      <c r="G6" s="24" t="str">
        <f t="shared" si="7"/>
        <v>NG1601</v>
      </c>
      <c r="H6" s="24" t="s">
        <v>36</v>
      </c>
      <c r="I6" s="62" t="s">
        <v>2032</v>
      </c>
      <c r="J6" s="138">
        <f t="shared" si="13"/>
        <v>2</v>
      </c>
      <c r="K6" s="138">
        <f t="shared" si="14"/>
        <v>0</v>
      </c>
      <c r="L6" s="136">
        <f t="shared" si="15"/>
        <v>2</v>
      </c>
      <c r="M6" s="136">
        <f t="shared" si="16"/>
        <v>0</v>
      </c>
      <c r="N6" s="136">
        <f t="shared" si="17"/>
        <v>1</v>
      </c>
      <c r="O6" s="136">
        <f t="shared" si="18"/>
        <v>0</v>
      </c>
      <c r="P6" s="66">
        <f t="shared" si="10"/>
        <v>0</v>
      </c>
      <c r="Q6" s="66">
        <f t="shared" si="11"/>
        <v>1</v>
      </c>
      <c r="R6" s="24"/>
      <c r="S6" s="25"/>
      <c r="T6" s="26"/>
      <c r="U6" s="26"/>
      <c r="V6" s="27"/>
      <c r="W6" s="27"/>
      <c r="X6" s="27"/>
      <c r="Y6" s="28"/>
      <c r="Z6" s="28"/>
      <c r="AA6" s="28"/>
      <c r="AB6" s="68" t="str">
        <f t="shared" si="2"/>
        <v>A01</v>
      </c>
      <c r="AC6" s="68">
        <f t="shared" si="12"/>
        <v>2</v>
      </c>
      <c r="AD6" s="68">
        <f t="shared" si="3"/>
        <v>8</v>
      </c>
      <c r="AE6" s="28" t="s">
        <v>280</v>
      </c>
      <c r="AF6" s="28"/>
      <c r="AG6" s="6"/>
      <c r="AH6" s="6"/>
      <c r="AI6" s="6"/>
      <c r="AJ6" s="6"/>
      <c r="AK6" s="9"/>
      <c r="AL6" s="9"/>
      <c r="AM6" s="5" t="s">
        <v>39</v>
      </c>
      <c r="AN6" s="6"/>
      <c r="AO6" s="6"/>
      <c r="AP6" s="6"/>
      <c r="AQ6" s="6"/>
      <c r="AR6" s="7"/>
      <c r="AS6" s="7"/>
      <c r="AT6" s="6"/>
      <c r="AU6" s="7"/>
      <c r="AV6" s="7"/>
      <c r="AW6" s="7"/>
      <c r="AX6" s="7"/>
      <c r="AY6" s="7"/>
      <c r="AZ6" s="7"/>
      <c r="BA6" s="7"/>
      <c r="BB6" s="7"/>
    </row>
    <row r="7" spans="1:54" ht="14.95" x14ac:dyDescent="0.25">
      <c r="A7" s="4"/>
      <c r="B7" s="120"/>
      <c r="C7" s="136">
        <f t="shared" si="4"/>
        <v>1</v>
      </c>
      <c r="D7" s="136">
        <f t="shared" si="0"/>
        <v>3</v>
      </c>
      <c r="E7" s="24" t="str">
        <f t="shared" si="5"/>
        <v/>
      </c>
      <c r="F7" s="24" t="str">
        <f t="shared" si="6"/>
        <v>GP1601-002</v>
      </c>
      <c r="G7" s="24" t="str">
        <f t="shared" si="7"/>
        <v>GP1601</v>
      </c>
      <c r="H7" s="24" t="s">
        <v>388</v>
      </c>
      <c r="I7" s="61" t="s">
        <v>2033</v>
      </c>
      <c r="J7" s="138">
        <f t="shared" si="13"/>
        <v>2</v>
      </c>
      <c r="K7" s="138">
        <f t="shared" si="14"/>
        <v>0</v>
      </c>
      <c r="L7" s="136">
        <f t="shared" si="15"/>
        <v>2</v>
      </c>
      <c r="M7" s="136">
        <f t="shared" si="16"/>
        <v>0</v>
      </c>
      <c r="N7" s="136">
        <f t="shared" si="17"/>
        <v>2</v>
      </c>
      <c r="O7" s="136">
        <f t="shared" si="18"/>
        <v>0</v>
      </c>
      <c r="P7" s="66">
        <f t="shared" si="10"/>
        <v>0</v>
      </c>
      <c r="Q7" s="66">
        <f t="shared" si="11"/>
        <v>1</v>
      </c>
      <c r="R7" s="24"/>
      <c r="S7" s="25"/>
      <c r="T7" s="26"/>
      <c r="U7" s="26"/>
      <c r="V7" s="27"/>
      <c r="W7" s="27"/>
      <c r="X7" s="27"/>
      <c r="Y7" s="28"/>
      <c r="Z7" s="28"/>
      <c r="AA7" s="28"/>
      <c r="AB7" s="68" t="str">
        <f t="shared" si="2"/>
        <v>A01</v>
      </c>
      <c r="AC7" s="68">
        <f t="shared" si="12"/>
        <v>2</v>
      </c>
      <c r="AD7" s="68">
        <f t="shared" si="3"/>
        <v>8</v>
      </c>
      <c r="AE7" s="28" t="s">
        <v>281</v>
      </c>
      <c r="AF7" s="28"/>
      <c r="AG7" s="6"/>
      <c r="AH7" s="6"/>
      <c r="AI7" s="6"/>
      <c r="AJ7" s="6"/>
      <c r="AK7" s="9"/>
      <c r="AL7" s="9"/>
      <c r="AM7" s="5" t="s">
        <v>39</v>
      </c>
      <c r="AN7" s="6"/>
      <c r="AO7" s="6"/>
      <c r="AP7" s="6"/>
      <c r="AQ7" s="6"/>
      <c r="AR7" s="7"/>
      <c r="AS7" s="7"/>
      <c r="AT7" s="6"/>
      <c r="AU7" s="7"/>
      <c r="AV7" s="7"/>
      <c r="AW7" s="7"/>
      <c r="AX7" s="7"/>
      <c r="AY7" s="7"/>
      <c r="AZ7" s="7"/>
      <c r="BA7" s="7"/>
      <c r="BB7" s="7"/>
    </row>
    <row r="8" spans="1:54" ht="14.95" x14ac:dyDescent="0.25">
      <c r="A8" s="4" t="s">
        <v>31</v>
      </c>
      <c r="B8" s="119">
        <v>39</v>
      </c>
      <c r="C8" s="135">
        <f t="shared" si="4"/>
        <v>2</v>
      </c>
      <c r="D8" s="135">
        <f t="shared" si="0"/>
        <v>1</v>
      </c>
      <c r="E8" s="18" t="str">
        <f t="shared" si="5"/>
        <v>E9-2-AGGSH-002-1</v>
      </c>
      <c r="F8" s="18" t="str">
        <f t="shared" si="6"/>
        <v>CLX3001-003</v>
      </c>
      <c r="G8" s="18" t="str">
        <f t="shared" si="7"/>
        <v>CLX3001</v>
      </c>
      <c r="H8" s="18" t="s">
        <v>32</v>
      </c>
      <c r="I8" s="63" t="s">
        <v>2028</v>
      </c>
      <c r="J8" s="138">
        <f t="shared" si="13"/>
        <v>3</v>
      </c>
      <c r="K8" s="138">
        <f t="shared" si="14"/>
        <v>0</v>
      </c>
      <c r="L8" s="136">
        <f t="shared" si="15"/>
        <v>2</v>
      </c>
      <c r="M8" s="136">
        <f t="shared" si="16"/>
        <v>0</v>
      </c>
      <c r="N8" s="136">
        <f t="shared" si="17"/>
        <v>2</v>
      </c>
      <c r="O8" s="136">
        <f t="shared" si="18"/>
        <v>0</v>
      </c>
      <c r="P8" s="66">
        <f t="shared" si="10"/>
        <v>1</v>
      </c>
      <c r="Q8" s="66">
        <f t="shared" si="11"/>
        <v>1</v>
      </c>
      <c r="R8" s="18" t="s">
        <v>33</v>
      </c>
      <c r="S8" s="19">
        <v>3</v>
      </c>
      <c r="T8" s="20">
        <v>6</v>
      </c>
      <c r="U8" s="20">
        <v>6</v>
      </c>
      <c r="V8" s="21">
        <v>8</v>
      </c>
      <c r="W8" s="21">
        <v>10</v>
      </c>
      <c r="X8" s="21">
        <v>9</v>
      </c>
      <c r="Y8" s="22" t="s">
        <v>274</v>
      </c>
      <c r="Z8" s="22" t="s">
        <v>282</v>
      </c>
      <c r="AA8" s="22"/>
      <c r="AB8" s="22" t="str">
        <f t="shared" si="2"/>
        <v>A01</v>
      </c>
      <c r="AC8" s="22">
        <f t="shared" si="12"/>
        <v>3</v>
      </c>
      <c r="AD8" s="22">
        <f t="shared" si="3"/>
        <v>9</v>
      </c>
      <c r="AE8" s="22"/>
      <c r="AF8" s="22"/>
      <c r="AG8" s="8">
        <v>1.3333333333333333</v>
      </c>
      <c r="AH8" s="6">
        <v>2</v>
      </c>
      <c r="AI8" s="6"/>
      <c r="AJ8" s="6"/>
      <c r="AK8" s="9"/>
      <c r="AL8" s="9"/>
      <c r="AM8" s="9"/>
      <c r="AN8" s="6">
        <v>4</v>
      </c>
      <c r="AO8" s="6">
        <v>6</v>
      </c>
      <c r="AP8" s="6">
        <v>0</v>
      </c>
      <c r="AQ8" s="6">
        <v>0</v>
      </c>
      <c r="AR8" s="7">
        <v>0</v>
      </c>
      <c r="AS8" s="7">
        <v>0</v>
      </c>
      <c r="AT8" s="6"/>
      <c r="AU8" s="7">
        <v>4</v>
      </c>
      <c r="AV8" s="7">
        <v>6</v>
      </c>
      <c r="AW8" s="7" t="s">
        <v>34</v>
      </c>
      <c r="AX8" s="7">
        <v>0</v>
      </c>
      <c r="AY8" s="7">
        <v>0</v>
      </c>
      <c r="AZ8" s="7">
        <v>0</v>
      </c>
      <c r="BA8" s="7">
        <v>0</v>
      </c>
      <c r="BB8" s="7" t="s">
        <v>34</v>
      </c>
    </row>
    <row r="9" spans="1:54" ht="14.95" x14ac:dyDescent="0.25">
      <c r="A9" s="4"/>
      <c r="B9" s="119"/>
      <c r="C9" s="135">
        <f t="shared" si="4"/>
        <v>2</v>
      </c>
      <c r="D9" s="135">
        <f t="shared" si="0"/>
        <v>1</v>
      </c>
      <c r="E9" s="18" t="str">
        <f t="shared" si="5"/>
        <v/>
      </c>
      <c r="F9" s="18" t="str">
        <f t="shared" si="6"/>
        <v>CLX3001-004</v>
      </c>
      <c r="G9" s="18" t="str">
        <f t="shared" si="7"/>
        <v>CLX3001</v>
      </c>
      <c r="H9" s="18" t="s">
        <v>388</v>
      </c>
      <c r="I9" s="60" t="s">
        <v>2029</v>
      </c>
      <c r="J9" s="138">
        <f t="shared" si="13"/>
        <v>4</v>
      </c>
      <c r="K9" s="138">
        <f t="shared" si="14"/>
        <v>0</v>
      </c>
      <c r="L9" s="136">
        <f t="shared" si="15"/>
        <v>2</v>
      </c>
      <c r="M9" s="136">
        <f t="shared" si="16"/>
        <v>0</v>
      </c>
      <c r="N9" s="136">
        <f t="shared" si="17"/>
        <v>2</v>
      </c>
      <c r="O9" s="136">
        <f t="shared" si="18"/>
        <v>0</v>
      </c>
      <c r="P9" s="66">
        <f t="shared" si="10"/>
        <v>1</v>
      </c>
      <c r="Q9" s="66">
        <f t="shared" si="11"/>
        <v>0</v>
      </c>
      <c r="R9" s="18"/>
      <c r="S9" s="19"/>
      <c r="T9" s="20"/>
      <c r="U9" s="20"/>
      <c r="V9" s="21"/>
      <c r="W9" s="21"/>
      <c r="X9" s="21"/>
      <c r="Y9" s="22" t="s">
        <v>276</v>
      </c>
      <c r="Z9" s="22" t="s">
        <v>283</v>
      </c>
      <c r="AA9" s="22"/>
      <c r="AB9" s="22" t="str">
        <f t="shared" si="2"/>
        <v>A01</v>
      </c>
      <c r="AC9" s="22">
        <f t="shared" si="12"/>
        <v>4</v>
      </c>
      <c r="AD9" s="22">
        <f t="shared" si="3"/>
        <v>10</v>
      </c>
      <c r="AE9" s="22"/>
      <c r="AF9" s="22"/>
      <c r="AG9" s="8"/>
      <c r="AH9" s="6"/>
      <c r="AI9" s="6"/>
      <c r="AJ9" s="6"/>
      <c r="AK9" s="9"/>
      <c r="AL9" s="9"/>
      <c r="AM9" s="9"/>
      <c r="AN9" s="6"/>
      <c r="AO9" s="6"/>
      <c r="AP9" s="6"/>
      <c r="AQ9" s="6"/>
      <c r="AR9" s="7"/>
      <c r="AS9" s="7"/>
      <c r="AT9" s="6"/>
      <c r="AU9" s="7"/>
      <c r="AV9" s="7"/>
      <c r="AW9" s="7"/>
      <c r="AX9" s="7"/>
      <c r="AY9" s="7"/>
      <c r="AZ9" s="7"/>
      <c r="BA9" s="7"/>
      <c r="BB9" s="7"/>
    </row>
    <row r="10" spans="1:54" ht="14.95" x14ac:dyDescent="0.25">
      <c r="A10" s="4" t="s">
        <v>31</v>
      </c>
      <c r="B10" s="120">
        <v>37</v>
      </c>
      <c r="C10" s="136">
        <f t="shared" si="4"/>
        <v>2</v>
      </c>
      <c r="D10" s="136">
        <f t="shared" si="0"/>
        <v>2</v>
      </c>
      <c r="E10" s="24" t="str">
        <f t="shared" si="5"/>
        <v>E9-2-ACCSH-002-2</v>
      </c>
      <c r="F10" s="24" t="str">
        <f t="shared" si="6"/>
        <v>NG1601-003</v>
      </c>
      <c r="G10" s="24" t="str">
        <f t="shared" si="7"/>
        <v>NG1601</v>
      </c>
      <c r="H10" s="24" t="s">
        <v>36</v>
      </c>
      <c r="I10" s="62" t="s">
        <v>2030</v>
      </c>
      <c r="J10" s="138">
        <f t="shared" si="13"/>
        <v>4</v>
      </c>
      <c r="K10" s="138">
        <f t="shared" si="14"/>
        <v>0</v>
      </c>
      <c r="L10" s="136">
        <f t="shared" si="15"/>
        <v>3</v>
      </c>
      <c r="M10" s="136">
        <f t="shared" si="16"/>
        <v>0</v>
      </c>
      <c r="N10" s="136">
        <f t="shared" si="17"/>
        <v>2</v>
      </c>
      <c r="O10" s="136">
        <f t="shared" si="18"/>
        <v>0</v>
      </c>
      <c r="P10" s="66">
        <f t="shared" si="10"/>
        <v>1</v>
      </c>
      <c r="Q10" s="66">
        <f t="shared" si="11"/>
        <v>1</v>
      </c>
      <c r="R10" s="24"/>
      <c r="S10" s="25"/>
      <c r="T10" s="26"/>
      <c r="U10" s="26"/>
      <c r="V10" s="27"/>
      <c r="W10" s="27"/>
      <c r="X10" s="27"/>
      <c r="Y10" s="28"/>
      <c r="Z10" s="28"/>
      <c r="AA10" s="28"/>
      <c r="AB10" s="68" t="str">
        <f t="shared" si="2"/>
        <v>A01</v>
      </c>
      <c r="AC10" s="68">
        <f t="shared" si="12"/>
        <v>4</v>
      </c>
      <c r="AD10" s="68">
        <f t="shared" si="3"/>
        <v>10</v>
      </c>
      <c r="AE10" s="28" t="s">
        <v>284</v>
      </c>
      <c r="AF10" s="28"/>
      <c r="AG10" s="6"/>
      <c r="AH10" s="6"/>
      <c r="AI10" s="6"/>
      <c r="AJ10" s="6"/>
      <c r="AK10" s="9"/>
      <c r="AL10" s="9"/>
      <c r="AM10" s="5" t="s">
        <v>39</v>
      </c>
      <c r="AN10" s="6"/>
      <c r="AO10" s="6"/>
      <c r="AP10" s="6"/>
      <c r="AQ10" s="6"/>
      <c r="AR10" s="7"/>
      <c r="AS10" s="7"/>
      <c r="AT10" s="6"/>
      <c r="AU10" s="7"/>
      <c r="AV10" s="7"/>
      <c r="AW10" s="7"/>
      <c r="AX10" s="7"/>
      <c r="AY10" s="7"/>
      <c r="AZ10" s="7"/>
      <c r="BA10" s="7"/>
      <c r="BB10" s="7"/>
    </row>
    <row r="11" spans="1:54" ht="14.95" x14ac:dyDescent="0.25">
      <c r="A11" s="4"/>
      <c r="B11" s="120"/>
      <c r="C11" s="136">
        <f t="shared" si="4"/>
        <v>2</v>
      </c>
      <c r="D11" s="136">
        <f t="shared" si="0"/>
        <v>2</v>
      </c>
      <c r="E11" s="24" t="str">
        <f t="shared" si="5"/>
        <v/>
      </c>
      <c r="F11" s="24" t="str">
        <f t="shared" si="6"/>
        <v>GP1601-003</v>
      </c>
      <c r="G11" s="24" t="str">
        <f t="shared" si="7"/>
        <v>GP1601</v>
      </c>
      <c r="H11" s="24" t="s">
        <v>388</v>
      </c>
      <c r="I11" s="61" t="s">
        <v>2031</v>
      </c>
      <c r="J11" s="138">
        <f t="shared" si="13"/>
        <v>4</v>
      </c>
      <c r="K11" s="138">
        <f t="shared" si="14"/>
        <v>0</v>
      </c>
      <c r="L11" s="136">
        <f t="shared" si="15"/>
        <v>3</v>
      </c>
      <c r="M11" s="136">
        <f t="shared" si="16"/>
        <v>0</v>
      </c>
      <c r="N11" s="136">
        <f t="shared" si="17"/>
        <v>3</v>
      </c>
      <c r="O11" s="136">
        <f t="shared" si="18"/>
        <v>0</v>
      </c>
      <c r="P11" s="66">
        <f t="shared" si="10"/>
        <v>0</v>
      </c>
      <c r="Q11" s="66">
        <f t="shared" si="11"/>
        <v>1</v>
      </c>
      <c r="R11" s="24"/>
      <c r="S11" s="25"/>
      <c r="T11" s="26"/>
      <c r="U11" s="26"/>
      <c r="V11" s="27"/>
      <c r="W11" s="27"/>
      <c r="X11" s="27"/>
      <c r="Y11" s="28"/>
      <c r="Z11" s="28"/>
      <c r="AA11" s="28"/>
      <c r="AB11" s="68" t="str">
        <f t="shared" si="2"/>
        <v>A01</v>
      </c>
      <c r="AC11" s="68">
        <f t="shared" si="12"/>
        <v>4</v>
      </c>
      <c r="AD11" s="68">
        <f t="shared" si="3"/>
        <v>10</v>
      </c>
      <c r="AE11" s="28" t="s">
        <v>285</v>
      </c>
      <c r="AF11" s="28"/>
      <c r="AG11" s="6"/>
      <c r="AH11" s="6"/>
      <c r="AI11" s="6"/>
      <c r="AJ11" s="6"/>
      <c r="AK11" s="9"/>
      <c r="AL11" s="9"/>
      <c r="AM11" s="5" t="s">
        <v>39</v>
      </c>
      <c r="AN11" s="6"/>
      <c r="AO11" s="6"/>
      <c r="AP11" s="6"/>
      <c r="AQ11" s="6"/>
      <c r="AR11" s="7"/>
      <c r="AS11" s="7"/>
      <c r="AT11" s="6"/>
      <c r="AU11" s="7"/>
      <c r="AV11" s="7"/>
      <c r="AW11" s="7"/>
      <c r="AX11" s="7"/>
      <c r="AY11" s="7"/>
      <c r="AZ11" s="7"/>
      <c r="BA11" s="7"/>
      <c r="BB11" s="7"/>
    </row>
    <row r="12" spans="1:54" ht="14.95" x14ac:dyDescent="0.25">
      <c r="A12" s="4" t="s">
        <v>31</v>
      </c>
      <c r="B12" s="119">
        <v>34</v>
      </c>
      <c r="C12" s="135">
        <f t="shared" si="4"/>
        <v>3</v>
      </c>
      <c r="D12" s="135">
        <f t="shared" si="0"/>
        <v>1</v>
      </c>
      <c r="E12" s="18" t="str">
        <f t="shared" si="5"/>
        <v>E9-2-AGGSH-003-1</v>
      </c>
      <c r="F12" s="18" t="str">
        <f t="shared" si="6"/>
        <v>CLX3001-005</v>
      </c>
      <c r="G12" s="18" t="str">
        <f t="shared" si="7"/>
        <v>CLX3001</v>
      </c>
      <c r="H12" s="18" t="s">
        <v>32</v>
      </c>
      <c r="I12" s="63" t="s">
        <v>2028</v>
      </c>
      <c r="J12" s="138">
        <f t="shared" si="13"/>
        <v>5</v>
      </c>
      <c r="K12" s="138">
        <f t="shared" si="14"/>
        <v>0</v>
      </c>
      <c r="L12" s="136">
        <f t="shared" si="15"/>
        <v>3</v>
      </c>
      <c r="M12" s="136">
        <f t="shared" si="16"/>
        <v>0</v>
      </c>
      <c r="N12" s="136">
        <f t="shared" si="17"/>
        <v>3</v>
      </c>
      <c r="O12" s="136">
        <f t="shared" si="18"/>
        <v>0</v>
      </c>
      <c r="P12" s="66">
        <f t="shared" si="10"/>
        <v>1</v>
      </c>
      <c r="Q12" s="66">
        <f t="shared" si="11"/>
        <v>1</v>
      </c>
      <c r="R12" s="18"/>
      <c r="S12" s="19"/>
      <c r="T12" s="20"/>
      <c r="U12" s="20"/>
      <c r="V12" s="21"/>
      <c r="W12" s="21"/>
      <c r="X12" s="21"/>
      <c r="Y12" s="22" t="s">
        <v>274</v>
      </c>
      <c r="Z12" s="22" t="s">
        <v>286</v>
      </c>
      <c r="AA12" s="22"/>
      <c r="AB12" s="22" t="str">
        <f t="shared" si="2"/>
        <v>A01</v>
      </c>
      <c r="AC12" s="22">
        <f t="shared" si="12"/>
        <v>5</v>
      </c>
      <c r="AD12" s="22">
        <f t="shared" si="3"/>
        <v>11</v>
      </c>
      <c r="AE12" s="22"/>
      <c r="AF12" s="22"/>
      <c r="AG12" s="8"/>
      <c r="AH12" s="6"/>
      <c r="AI12" s="6"/>
      <c r="AJ12" s="6"/>
      <c r="AK12" s="9"/>
      <c r="AL12" s="9"/>
      <c r="AM12" s="9"/>
      <c r="AN12" s="6"/>
      <c r="AO12" s="6"/>
      <c r="AP12" s="6"/>
      <c r="AQ12" s="6"/>
      <c r="AR12" s="7"/>
      <c r="AS12" s="7"/>
      <c r="AT12" s="6"/>
      <c r="AU12" s="7"/>
      <c r="AV12" s="7"/>
      <c r="AW12" s="7"/>
      <c r="AX12" s="7"/>
      <c r="AY12" s="7"/>
      <c r="AZ12" s="7"/>
      <c r="BA12" s="7"/>
      <c r="BB12" s="7"/>
    </row>
    <row r="13" spans="1:54" ht="14.95" x14ac:dyDescent="0.25">
      <c r="A13" s="4"/>
      <c r="B13" s="119"/>
      <c r="C13" s="135">
        <f t="shared" si="4"/>
        <v>3</v>
      </c>
      <c r="D13" s="135">
        <f t="shared" si="0"/>
        <v>1</v>
      </c>
      <c r="E13" s="18" t="str">
        <f t="shared" si="5"/>
        <v/>
      </c>
      <c r="F13" s="18" t="str">
        <f t="shared" si="6"/>
        <v>CLX3001-006</v>
      </c>
      <c r="G13" s="18" t="str">
        <f t="shared" si="7"/>
        <v>CLX3001</v>
      </c>
      <c r="H13" s="18" t="s">
        <v>388</v>
      </c>
      <c r="I13" s="60" t="s">
        <v>2029</v>
      </c>
      <c r="J13" s="138">
        <f t="shared" si="13"/>
        <v>6</v>
      </c>
      <c r="K13" s="138">
        <f t="shared" si="14"/>
        <v>0</v>
      </c>
      <c r="L13" s="136">
        <f t="shared" si="15"/>
        <v>3</v>
      </c>
      <c r="M13" s="136">
        <f t="shared" si="16"/>
        <v>0</v>
      </c>
      <c r="N13" s="136">
        <f t="shared" si="17"/>
        <v>3</v>
      </c>
      <c r="O13" s="136">
        <f t="shared" si="18"/>
        <v>0</v>
      </c>
      <c r="P13" s="66">
        <f t="shared" si="10"/>
        <v>1</v>
      </c>
      <c r="Q13" s="66">
        <f t="shared" si="11"/>
        <v>0</v>
      </c>
      <c r="R13" s="18"/>
      <c r="S13" s="19"/>
      <c r="T13" s="20"/>
      <c r="U13" s="20"/>
      <c r="V13" s="21"/>
      <c r="W13" s="21"/>
      <c r="X13" s="21"/>
      <c r="Y13" s="22"/>
      <c r="Z13" s="22" t="s">
        <v>287</v>
      </c>
      <c r="AA13" s="22"/>
      <c r="AB13" s="22" t="str">
        <f t="shared" si="2"/>
        <v>A01</v>
      </c>
      <c r="AC13" s="70">
        <f t="shared" si="12"/>
        <v>5</v>
      </c>
      <c r="AD13" s="22">
        <f t="shared" si="3"/>
        <v>12</v>
      </c>
      <c r="AE13" s="22"/>
      <c r="AF13" s="22"/>
      <c r="AG13" s="8"/>
      <c r="AH13" s="6"/>
      <c r="AI13" s="6"/>
      <c r="AJ13" s="6"/>
      <c r="AK13" s="9"/>
      <c r="AL13" s="9"/>
      <c r="AM13" s="9"/>
      <c r="AN13" s="6"/>
      <c r="AO13" s="6"/>
      <c r="AP13" s="6"/>
      <c r="AQ13" s="6"/>
      <c r="AR13" s="7"/>
      <c r="AS13" s="7"/>
      <c r="AT13" s="6"/>
      <c r="AU13" s="7"/>
      <c r="AV13" s="7"/>
      <c r="AW13" s="7"/>
      <c r="AX13" s="7"/>
      <c r="AY13" s="7"/>
      <c r="AZ13" s="7"/>
      <c r="BA13" s="7"/>
      <c r="BB13" s="7"/>
    </row>
    <row r="14" spans="1:54" ht="14.95" x14ac:dyDescent="0.25">
      <c r="A14" s="4" t="s">
        <v>31</v>
      </c>
      <c r="B14" s="120">
        <v>32</v>
      </c>
      <c r="C14" s="136">
        <f t="shared" si="4"/>
        <v>3</v>
      </c>
      <c r="D14" s="136">
        <f t="shared" si="0"/>
        <v>2</v>
      </c>
      <c r="E14" s="24" t="str">
        <f t="shared" si="5"/>
        <v>E9-2-ACCSH-003-2</v>
      </c>
      <c r="F14" s="24" t="str">
        <f t="shared" si="6"/>
        <v>NG1601-004</v>
      </c>
      <c r="G14" s="24" t="str">
        <f t="shared" si="7"/>
        <v>NG1601</v>
      </c>
      <c r="H14" s="24" t="s">
        <v>36</v>
      </c>
      <c r="I14" s="62" t="s">
        <v>2030</v>
      </c>
      <c r="J14" s="138">
        <f t="shared" si="13"/>
        <v>6</v>
      </c>
      <c r="K14" s="138">
        <f t="shared" si="14"/>
        <v>0</v>
      </c>
      <c r="L14" s="136">
        <f t="shared" si="15"/>
        <v>4</v>
      </c>
      <c r="M14" s="136">
        <f t="shared" si="16"/>
        <v>0</v>
      </c>
      <c r="N14" s="136">
        <f t="shared" si="17"/>
        <v>3</v>
      </c>
      <c r="O14" s="136">
        <f t="shared" si="18"/>
        <v>0</v>
      </c>
      <c r="P14" s="66">
        <f t="shared" si="10"/>
        <v>0</v>
      </c>
      <c r="Q14" s="66">
        <f t="shared" si="11"/>
        <v>1</v>
      </c>
      <c r="R14" s="24"/>
      <c r="S14" s="25"/>
      <c r="T14" s="26"/>
      <c r="U14" s="26"/>
      <c r="V14" s="27"/>
      <c r="W14" s="27"/>
      <c r="X14" s="27"/>
      <c r="Y14" s="28"/>
      <c r="Z14" s="28"/>
      <c r="AA14" s="28"/>
      <c r="AB14" s="68" t="str">
        <f t="shared" si="2"/>
        <v>A01</v>
      </c>
      <c r="AC14" s="68">
        <f t="shared" si="12"/>
        <v>5</v>
      </c>
      <c r="AD14" s="68">
        <f t="shared" si="3"/>
        <v>12</v>
      </c>
      <c r="AE14" s="28" t="s">
        <v>288</v>
      </c>
      <c r="AF14" s="28"/>
      <c r="AG14" s="6"/>
      <c r="AH14" s="6"/>
      <c r="AI14" s="6"/>
      <c r="AJ14" s="6"/>
      <c r="AK14" s="9"/>
      <c r="AL14" s="9"/>
      <c r="AM14" s="5" t="s">
        <v>39</v>
      </c>
      <c r="AN14" s="6"/>
      <c r="AO14" s="6"/>
      <c r="AP14" s="6"/>
      <c r="AQ14" s="6"/>
      <c r="AR14" s="7"/>
      <c r="AS14" s="7"/>
      <c r="AT14" s="6"/>
      <c r="AU14" s="7"/>
      <c r="AV14" s="7"/>
      <c r="AW14" s="7"/>
      <c r="AX14" s="7"/>
      <c r="AY14" s="7"/>
      <c r="AZ14" s="7"/>
      <c r="BA14" s="7"/>
      <c r="BB14" s="7"/>
    </row>
    <row r="15" spans="1:54" ht="14.95" x14ac:dyDescent="0.25">
      <c r="A15" s="4"/>
      <c r="B15" s="120"/>
      <c r="C15" s="136">
        <f t="shared" si="4"/>
        <v>3</v>
      </c>
      <c r="D15" s="136">
        <f t="shared" si="0"/>
        <v>2</v>
      </c>
      <c r="E15" s="24" t="str">
        <f t="shared" si="5"/>
        <v/>
      </c>
      <c r="F15" s="24" t="str">
        <f t="shared" si="6"/>
        <v>GP1601-004</v>
      </c>
      <c r="G15" s="24" t="str">
        <f t="shared" si="7"/>
        <v>GP1601</v>
      </c>
      <c r="H15" s="24" t="s">
        <v>388</v>
      </c>
      <c r="I15" s="61" t="s">
        <v>2031</v>
      </c>
      <c r="J15" s="138">
        <f t="shared" si="13"/>
        <v>6</v>
      </c>
      <c r="K15" s="138">
        <f t="shared" si="14"/>
        <v>0</v>
      </c>
      <c r="L15" s="136">
        <f t="shared" si="15"/>
        <v>4</v>
      </c>
      <c r="M15" s="136">
        <f t="shared" si="16"/>
        <v>0</v>
      </c>
      <c r="N15" s="136">
        <f t="shared" si="17"/>
        <v>4</v>
      </c>
      <c r="O15" s="136">
        <f t="shared" si="18"/>
        <v>0</v>
      </c>
      <c r="P15" s="66">
        <f t="shared" si="10"/>
        <v>0</v>
      </c>
      <c r="Q15" s="66">
        <f t="shared" si="11"/>
        <v>1</v>
      </c>
      <c r="R15" s="24"/>
      <c r="S15" s="25"/>
      <c r="T15" s="26"/>
      <c r="U15" s="26"/>
      <c r="V15" s="27"/>
      <c r="W15" s="27"/>
      <c r="X15" s="27"/>
      <c r="Y15" s="28"/>
      <c r="Z15" s="28"/>
      <c r="AA15" s="28"/>
      <c r="AB15" s="68" t="str">
        <f t="shared" si="2"/>
        <v>A01</v>
      </c>
      <c r="AC15" s="68">
        <f t="shared" si="12"/>
        <v>5</v>
      </c>
      <c r="AD15" s="68">
        <f t="shared" si="3"/>
        <v>12</v>
      </c>
      <c r="AE15" s="28" t="s">
        <v>289</v>
      </c>
      <c r="AF15" s="28"/>
      <c r="AG15" s="6"/>
      <c r="AH15" s="6"/>
      <c r="AI15" s="6"/>
      <c r="AJ15" s="6"/>
      <c r="AK15" s="9"/>
      <c r="AL15" s="9"/>
      <c r="AM15" s="5" t="s">
        <v>39</v>
      </c>
      <c r="AN15" s="6"/>
      <c r="AO15" s="6"/>
      <c r="AP15" s="6"/>
      <c r="AQ15" s="6"/>
      <c r="AR15" s="7"/>
      <c r="AS15" s="7"/>
      <c r="AT15" s="6"/>
      <c r="AU15" s="7"/>
      <c r="AV15" s="7"/>
      <c r="AW15" s="7"/>
      <c r="AX15" s="7"/>
      <c r="AY15" s="7"/>
      <c r="AZ15" s="7"/>
      <c r="BA15" s="7"/>
      <c r="BB15" s="7"/>
    </row>
    <row r="16" spans="1:54" ht="14.95" x14ac:dyDescent="0.25">
      <c r="A16" s="4" t="s">
        <v>31</v>
      </c>
      <c r="B16" s="119">
        <v>29</v>
      </c>
      <c r="C16" s="135">
        <f t="shared" si="4"/>
        <v>4</v>
      </c>
      <c r="D16" s="135">
        <f t="shared" si="0"/>
        <v>1</v>
      </c>
      <c r="E16" s="18" t="str">
        <f t="shared" si="5"/>
        <v>E9-2-AGGSH-004-1</v>
      </c>
      <c r="F16" s="18" t="str">
        <f t="shared" si="6"/>
        <v>CLX3001-007</v>
      </c>
      <c r="G16" s="18" t="str">
        <f t="shared" si="7"/>
        <v>CLX3001</v>
      </c>
      <c r="H16" s="18" t="s">
        <v>32</v>
      </c>
      <c r="I16" s="63" t="s">
        <v>2028</v>
      </c>
      <c r="J16" s="138">
        <f t="shared" si="13"/>
        <v>7</v>
      </c>
      <c r="K16" s="138">
        <f t="shared" si="14"/>
        <v>0</v>
      </c>
      <c r="L16" s="136">
        <f t="shared" si="15"/>
        <v>4</v>
      </c>
      <c r="M16" s="136">
        <f t="shared" si="16"/>
        <v>0</v>
      </c>
      <c r="N16" s="136">
        <f t="shared" si="17"/>
        <v>4</v>
      </c>
      <c r="O16" s="136">
        <f t="shared" si="18"/>
        <v>0</v>
      </c>
      <c r="P16" s="66">
        <f t="shared" si="10"/>
        <v>1</v>
      </c>
      <c r="Q16" s="66">
        <f t="shared" si="11"/>
        <v>1</v>
      </c>
      <c r="R16" s="18"/>
      <c r="S16" s="19"/>
      <c r="T16" s="20"/>
      <c r="U16" s="20"/>
      <c r="V16" s="21"/>
      <c r="W16" s="21"/>
      <c r="X16" s="21"/>
      <c r="Y16" s="22" t="s">
        <v>274</v>
      </c>
      <c r="Z16" s="22" t="s">
        <v>290</v>
      </c>
      <c r="AA16" s="22"/>
      <c r="AB16" s="22" t="str">
        <f t="shared" si="2"/>
        <v>A01</v>
      </c>
      <c r="AC16" s="22">
        <f t="shared" si="12"/>
        <v>6</v>
      </c>
      <c r="AD16" s="22">
        <f t="shared" si="3"/>
        <v>13</v>
      </c>
      <c r="AE16" s="22"/>
      <c r="AF16" s="22"/>
      <c r="AG16" s="8"/>
      <c r="AH16" s="6"/>
      <c r="AI16" s="6"/>
      <c r="AJ16" s="6"/>
      <c r="AK16" s="9"/>
      <c r="AL16" s="9"/>
      <c r="AM16" s="9"/>
      <c r="AN16" s="6"/>
      <c r="AO16" s="6"/>
      <c r="AP16" s="6"/>
      <c r="AQ16" s="6"/>
      <c r="AR16" s="7"/>
      <c r="AS16" s="7"/>
      <c r="AT16" s="6"/>
      <c r="AU16" s="7"/>
      <c r="AV16" s="7"/>
      <c r="AW16" s="7"/>
      <c r="AX16" s="7"/>
      <c r="AY16" s="7"/>
      <c r="AZ16" s="7"/>
      <c r="BA16" s="7"/>
      <c r="BB16" s="7"/>
    </row>
    <row r="17" spans="1:54" ht="14.95" x14ac:dyDescent="0.25">
      <c r="A17" s="4"/>
      <c r="B17" s="119"/>
      <c r="C17" s="135">
        <f t="shared" si="4"/>
        <v>4</v>
      </c>
      <c r="D17" s="135">
        <f t="shared" si="0"/>
        <v>1</v>
      </c>
      <c r="E17" s="18" t="str">
        <f t="shared" si="5"/>
        <v/>
      </c>
      <c r="F17" s="18" t="str">
        <f t="shared" si="6"/>
        <v>CLX3001-008</v>
      </c>
      <c r="G17" s="18" t="str">
        <f t="shared" si="7"/>
        <v>CLX3001</v>
      </c>
      <c r="H17" s="18" t="s">
        <v>388</v>
      </c>
      <c r="I17" s="60" t="s">
        <v>2029</v>
      </c>
      <c r="J17" s="138">
        <f t="shared" si="13"/>
        <v>8</v>
      </c>
      <c r="K17" s="138">
        <f t="shared" si="14"/>
        <v>0</v>
      </c>
      <c r="L17" s="136">
        <f t="shared" si="15"/>
        <v>4</v>
      </c>
      <c r="M17" s="136">
        <f t="shared" si="16"/>
        <v>0</v>
      </c>
      <c r="N17" s="136">
        <f t="shared" si="17"/>
        <v>4</v>
      </c>
      <c r="O17" s="136">
        <f t="shared" si="18"/>
        <v>0</v>
      </c>
      <c r="P17" s="66">
        <f t="shared" si="10"/>
        <v>1</v>
      </c>
      <c r="Q17" s="66">
        <f t="shared" si="11"/>
        <v>0</v>
      </c>
      <c r="R17" s="18"/>
      <c r="S17" s="19"/>
      <c r="T17" s="20"/>
      <c r="U17" s="20"/>
      <c r="V17" s="21"/>
      <c r="W17" s="21"/>
      <c r="X17" s="21"/>
      <c r="Y17" s="22"/>
      <c r="Z17" s="22" t="s">
        <v>291</v>
      </c>
      <c r="AA17" s="22"/>
      <c r="AB17" s="22" t="str">
        <f t="shared" si="2"/>
        <v>A01</v>
      </c>
      <c r="AC17" s="70">
        <f t="shared" si="12"/>
        <v>6</v>
      </c>
      <c r="AD17" s="22">
        <f t="shared" si="3"/>
        <v>14</v>
      </c>
      <c r="AE17" s="22"/>
      <c r="AF17" s="22"/>
      <c r="AG17" s="8"/>
      <c r="AH17" s="6"/>
      <c r="AI17" s="6"/>
      <c r="AJ17" s="6"/>
      <c r="AK17" s="9"/>
      <c r="AL17" s="9"/>
      <c r="AM17" s="9"/>
      <c r="AN17" s="6"/>
      <c r="AO17" s="6"/>
      <c r="AP17" s="6"/>
      <c r="AQ17" s="6"/>
      <c r="AR17" s="7"/>
      <c r="AS17" s="7"/>
      <c r="AT17" s="6"/>
      <c r="AU17" s="7"/>
      <c r="AV17" s="7"/>
      <c r="AW17" s="7"/>
      <c r="AX17" s="7"/>
      <c r="AY17" s="7"/>
      <c r="AZ17" s="7"/>
      <c r="BA17" s="7"/>
      <c r="BB17" s="7"/>
    </row>
    <row r="18" spans="1:54" ht="14.95" x14ac:dyDescent="0.25">
      <c r="A18" s="4" t="s">
        <v>31</v>
      </c>
      <c r="B18" s="120">
        <v>27</v>
      </c>
      <c r="C18" s="136">
        <f t="shared" si="4"/>
        <v>4</v>
      </c>
      <c r="D18" s="136">
        <f t="shared" si="0"/>
        <v>2</v>
      </c>
      <c r="E18" s="24" t="str">
        <f t="shared" si="5"/>
        <v>E9-2-ACCSH-004-2</v>
      </c>
      <c r="F18" s="24" t="str">
        <f t="shared" si="6"/>
        <v>NG1601-005</v>
      </c>
      <c r="G18" s="24" t="str">
        <f t="shared" si="7"/>
        <v>NG1601</v>
      </c>
      <c r="H18" s="24" t="s">
        <v>36</v>
      </c>
      <c r="I18" s="62" t="s">
        <v>2030</v>
      </c>
      <c r="J18" s="138">
        <f t="shared" si="13"/>
        <v>8</v>
      </c>
      <c r="K18" s="138">
        <f t="shared" si="14"/>
        <v>0</v>
      </c>
      <c r="L18" s="136">
        <f t="shared" si="15"/>
        <v>5</v>
      </c>
      <c r="M18" s="136">
        <f t="shared" si="16"/>
        <v>0</v>
      </c>
      <c r="N18" s="136">
        <f t="shared" si="17"/>
        <v>4</v>
      </c>
      <c r="O18" s="136">
        <f t="shared" si="18"/>
        <v>0</v>
      </c>
      <c r="P18" s="66">
        <f t="shared" si="10"/>
        <v>0</v>
      </c>
      <c r="Q18" s="66">
        <f t="shared" si="11"/>
        <v>1</v>
      </c>
      <c r="R18" s="24"/>
      <c r="S18" s="25"/>
      <c r="T18" s="26"/>
      <c r="U18" s="26"/>
      <c r="V18" s="27"/>
      <c r="W18" s="27"/>
      <c r="X18" s="27"/>
      <c r="Y18" s="28"/>
      <c r="Z18" s="28"/>
      <c r="AA18" s="28"/>
      <c r="AB18" s="68" t="str">
        <f t="shared" si="2"/>
        <v>A01</v>
      </c>
      <c r="AC18" s="68">
        <f t="shared" si="12"/>
        <v>6</v>
      </c>
      <c r="AD18" s="68">
        <f t="shared" si="3"/>
        <v>14</v>
      </c>
      <c r="AE18" s="28" t="s">
        <v>292</v>
      </c>
      <c r="AF18" s="28"/>
      <c r="AG18" s="6"/>
      <c r="AH18" s="6"/>
      <c r="AI18" s="6"/>
      <c r="AJ18" s="6"/>
      <c r="AK18" s="9"/>
      <c r="AL18" s="9"/>
      <c r="AM18" s="5" t="s">
        <v>39</v>
      </c>
      <c r="AN18" s="6"/>
      <c r="AO18" s="6"/>
      <c r="AP18" s="6"/>
      <c r="AQ18" s="6"/>
      <c r="AR18" s="7"/>
      <c r="AS18" s="7"/>
      <c r="AT18" s="6"/>
      <c r="AU18" s="7"/>
      <c r="AV18" s="7"/>
      <c r="AW18" s="7"/>
      <c r="AX18" s="7"/>
      <c r="AY18" s="7"/>
      <c r="AZ18" s="7"/>
      <c r="BA18" s="7"/>
      <c r="BB18" s="7"/>
    </row>
    <row r="19" spans="1:54" ht="14.95" x14ac:dyDescent="0.25">
      <c r="A19" s="17"/>
      <c r="B19" s="120"/>
      <c r="C19" s="136">
        <f t="shared" si="4"/>
        <v>4</v>
      </c>
      <c r="D19" s="136">
        <f t="shared" si="0"/>
        <v>2</v>
      </c>
      <c r="E19" s="24" t="str">
        <f t="shared" si="5"/>
        <v/>
      </c>
      <c r="F19" s="24" t="str">
        <f t="shared" si="6"/>
        <v>GP1601-005</v>
      </c>
      <c r="G19" s="24" t="str">
        <f t="shared" si="7"/>
        <v>GP1601</v>
      </c>
      <c r="H19" s="24" t="s">
        <v>388</v>
      </c>
      <c r="I19" s="61" t="s">
        <v>2031</v>
      </c>
      <c r="J19" s="138">
        <f t="shared" si="13"/>
        <v>8</v>
      </c>
      <c r="K19" s="138">
        <f t="shared" si="14"/>
        <v>0</v>
      </c>
      <c r="L19" s="136">
        <f t="shared" si="15"/>
        <v>5</v>
      </c>
      <c r="M19" s="136">
        <f t="shared" si="16"/>
        <v>0</v>
      </c>
      <c r="N19" s="136">
        <f t="shared" si="17"/>
        <v>5</v>
      </c>
      <c r="O19" s="136">
        <f t="shared" si="18"/>
        <v>0</v>
      </c>
      <c r="P19" s="66">
        <f t="shared" si="10"/>
        <v>0</v>
      </c>
      <c r="Q19" s="66">
        <f t="shared" si="11"/>
        <v>1</v>
      </c>
      <c r="R19" s="24"/>
      <c r="S19" s="25"/>
      <c r="T19" s="26"/>
      <c r="U19" s="26"/>
      <c r="V19" s="27"/>
      <c r="W19" s="27"/>
      <c r="X19" s="27"/>
      <c r="Y19" s="28"/>
      <c r="Z19" s="28"/>
      <c r="AA19" s="28"/>
      <c r="AB19" s="68" t="str">
        <f t="shared" si="2"/>
        <v>A01</v>
      </c>
      <c r="AC19" s="68">
        <f t="shared" si="12"/>
        <v>6</v>
      </c>
      <c r="AD19" s="68">
        <f t="shared" si="3"/>
        <v>14</v>
      </c>
      <c r="AE19" s="28" t="s">
        <v>293</v>
      </c>
      <c r="AF19" s="28"/>
      <c r="AG19" s="6"/>
      <c r="AH19" s="6"/>
      <c r="AI19" s="6"/>
      <c r="AJ19" s="6"/>
      <c r="AK19" s="9"/>
      <c r="AL19" s="9"/>
      <c r="AM19" s="5" t="s">
        <v>39</v>
      </c>
      <c r="AN19" s="6"/>
      <c r="AO19" s="6"/>
      <c r="AP19" s="6"/>
      <c r="AQ19" s="6"/>
      <c r="AR19" s="7"/>
      <c r="AS19" s="7"/>
      <c r="AT19" s="6"/>
      <c r="AU19" s="7"/>
      <c r="AV19" s="7"/>
      <c r="AW19" s="7"/>
      <c r="AX19" s="7"/>
      <c r="AY19" s="7"/>
      <c r="AZ19" s="7"/>
      <c r="BA19" s="7"/>
      <c r="BB19" s="7"/>
    </row>
    <row r="20" spans="1:54" ht="14.95" x14ac:dyDescent="0.25">
      <c r="A20" s="140" t="s">
        <v>40</v>
      </c>
      <c r="B20" s="119">
        <v>48</v>
      </c>
      <c r="C20" s="135">
        <f t="shared" si="4"/>
        <v>5</v>
      </c>
      <c r="D20" s="135">
        <f t="shared" si="0"/>
        <v>1</v>
      </c>
      <c r="E20" s="18" t="str">
        <f t="shared" si="5"/>
        <v>E9-2-AGGSH-005-1</v>
      </c>
      <c r="F20" s="18" t="str">
        <f t="shared" si="6"/>
        <v>CLX3001-009</v>
      </c>
      <c r="G20" s="18" t="str">
        <f t="shared" si="7"/>
        <v>CLX3001</v>
      </c>
      <c r="H20" s="18" t="s">
        <v>35</v>
      </c>
      <c r="I20" s="63" t="s">
        <v>2028</v>
      </c>
      <c r="J20" s="138">
        <f t="shared" si="13"/>
        <v>9</v>
      </c>
      <c r="K20" s="138">
        <f t="shared" si="14"/>
        <v>0</v>
      </c>
      <c r="L20" s="136">
        <f t="shared" si="15"/>
        <v>5</v>
      </c>
      <c r="M20" s="136">
        <f t="shared" si="16"/>
        <v>0</v>
      </c>
      <c r="N20" s="136">
        <f t="shared" si="17"/>
        <v>5</v>
      </c>
      <c r="O20" s="136">
        <f t="shared" si="18"/>
        <v>0</v>
      </c>
      <c r="P20" s="66">
        <f t="shared" si="10"/>
        <v>1</v>
      </c>
      <c r="Q20" s="66">
        <f t="shared" si="11"/>
        <v>1</v>
      </c>
      <c r="R20" s="18" t="s">
        <v>33</v>
      </c>
      <c r="S20" s="19">
        <v>1</v>
      </c>
      <c r="T20" s="20">
        <v>2</v>
      </c>
      <c r="U20" s="20">
        <v>2</v>
      </c>
      <c r="V20" s="21">
        <v>8</v>
      </c>
      <c r="W20" s="21">
        <v>12</v>
      </c>
      <c r="X20" s="21">
        <v>11</v>
      </c>
      <c r="Y20" s="22" t="s">
        <v>274</v>
      </c>
      <c r="Z20" s="22" t="s">
        <v>294</v>
      </c>
      <c r="AA20" s="22"/>
      <c r="AB20" s="22" t="str">
        <f t="shared" si="2"/>
        <v>A04</v>
      </c>
      <c r="AC20" s="22">
        <f t="shared" si="12"/>
        <v>1</v>
      </c>
      <c r="AD20" s="22">
        <f t="shared" si="3"/>
        <v>7</v>
      </c>
      <c r="AE20" s="22"/>
      <c r="AF20" s="22"/>
      <c r="AG20" s="8">
        <v>2</v>
      </c>
      <c r="AH20" s="6">
        <v>2</v>
      </c>
      <c r="AI20" s="6"/>
      <c r="AJ20" s="6"/>
      <c r="AK20" s="9"/>
      <c r="AL20" s="9"/>
      <c r="AM20" s="9"/>
      <c r="AN20" s="6">
        <v>2</v>
      </c>
      <c r="AO20" s="6">
        <v>2</v>
      </c>
      <c r="AP20" s="6">
        <v>0</v>
      </c>
      <c r="AQ20" s="6">
        <v>0</v>
      </c>
      <c r="AR20" s="7">
        <v>0</v>
      </c>
      <c r="AS20" s="7">
        <v>0</v>
      </c>
      <c r="AT20" s="6"/>
      <c r="AU20" s="7">
        <v>6</v>
      </c>
      <c r="AV20" s="7">
        <v>8</v>
      </c>
      <c r="AW20" s="7" t="s">
        <v>34</v>
      </c>
      <c r="AX20" s="7">
        <v>0</v>
      </c>
      <c r="AY20" s="7">
        <v>0</v>
      </c>
      <c r="AZ20" s="7">
        <v>0</v>
      </c>
      <c r="BA20" s="7">
        <v>0</v>
      </c>
      <c r="BB20" s="7" t="s">
        <v>34</v>
      </c>
    </row>
    <row r="21" spans="1:54" ht="14.95" x14ac:dyDescent="0.25">
      <c r="A21" s="4"/>
      <c r="B21" s="119"/>
      <c r="C21" s="135">
        <f t="shared" si="4"/>
        <v>5</v>
      </c>
      <c r="D21" s="135">
        <f t="shared" si="0"/>
        <v>1</v>
      </c>
      <c r="E21" s="18" t="str">
        <f t="shared" si="5"/>
        <v/>
      </c>
      <c r="F21" s="18" t="str">
        <f t="shared" si="6"/>
        <v>CLX3001-010</v>
      </c>
      <c r="G21" s="18" t="str">
        <f t="shared" si="7"/>
        <v>CLX3001</v>
      </c>
      <c r="H21" s="18" t="s">
        <v>388</v>
      </c>
      <c r="I21" s="60" t="s">
        <v>2029</v>
      </c>
      <c r="J21" s="138">
        <f t="shared" si="13"/>
        <v>10</v>
      </c>
      <c r="K21" s="138">
        <f t="shared" si="14"/>
        <v>0</v>
      </c>
      <c r="L21" s="136">
        <f t="shared" si="15"/>
        <v>5</v>
      </c>
      <c r="M21" s="136">
        <f t="shared" si="16"/>
        <v>0</v>
      </c>
      <c r="N21" s="136">
        <f t="shared" si="17"/>
        <v>5</v>
      </c>
      <c r="O21" s="136">
        <f t="shared" si="18"/>
        <v>0</v>
      </c>
      <c r="P21" s="66">
        <f t="shared" si="10"/>
        <v>1</v>
      </c>
      <c r="Q21" s="66">
        <f t="shared" si="11"/>
        <v>0</v>
      </c>
      <c r="R21" s="18"/>
      <c r="S21" s="19"/>
      <c r="T21" s="20"/>
      <c r="U21" s="20"/>
      <c r="V21" s="21"/>
      <c r="W21" s="21"/>
      <c r="X21" s="21"/>
      <c r="Y21" s="22" t="s">
        <v>276</v>
      </c>
      <c r="Z21" s="22" t="s">
        <v>295</v>
      </c>
      <c r="AA21" s="22"/>
      <c r="AB21" s="22" t="str">
        <f t="shared" si="2"/>
        <v>A04</v>
      </c>
      <c r="AC21" s="22">
        <f t="shared" si="12"/>
        <v>2</v>
      </c>
      <c r="AD21" s="22">
        <f t="shared" si="3"/>
        <v>8</v>
      </c>
      <c r="AE21" s="22"/>
      <c r="AF21" s="22"/>
      <c r="AG21" s="8"/>
      <c r="AH21" s="6"/>
      <c r="AI21" s="6"/>
      <c r="AJ21" s="6"/>
      <c r="AK21" s="9"/>
      <c r="AL21" s="9"/>
      <c r="AM21" s="9"/>
      <c r="AN21" s="6"/>
      <c r="AO21" s="6"/>
      <c r="AP21" s="6"/>
      <c r="AQ21" s="6"/>
      <c r="AR21" s="7"/>
      <c r="AS21" s="7"/>
      <c r="AT21" s="6"/>
      <c r="AU21" s="7"/>
      <c r="AV21" s="7"/>
      <c r="AW21" s="7"/>
      <c r="AX21" s="7"/>
      <c r="AY21" s="7"/>
      <c r="AZ21" s="7"/>
      <c r="BA21" s="7"/>
      <c r="BB21" s="7"/>
    </row>
    <row r="22" spans="1:54" ht="14.95" x14ac:dyDescent="0.25">
      <c r="A22" s="4" t="s">
        <v>40</v>
      </c>
      <c r="B22" s="120">
        <v>46</v>
      </c>
      <c r="C22" s="136">
        <f t="shared" si="4"/>
        <v>5</v>
      </c>
      <c r="D22" s="136">
        <f t="shared" si="0"/>
        <v>2</v>
      </c>
      <c r="E22" s="24" t="str">
        <f t="shared" si="5"/>
        <v>E9-2-ACCSH-005-2</v>
      </c>
      <c r="F22" s="24" t="str">
        <f t="shared" si="6"/>
        <v>NG1601-006</v>
      </c>
      <c r="G22" s="24" t="str">
        <f t="shared" si="7"/>
        <v>NG1601</v>
      </c>
      <c r="H22" s="24" t="s">
        <v>41</v>
      </c>
      <c r="I22" s="62" t="s">
        <v>2030</v>
      </c>
      <c r="J22" s="138">
        <f t="shared" si="13"/>
        <v>10</v>
      </c>
      <c r="K22" s="138">
        <f t="shared" si="14"/>
        <v>0</v>
      </c>
      <c r="L22" s="136">
        <f t="shared" si="15"/>
        <v>6</v>
      </c>
      <c r="M22" s="136">
        <f t="shared" si="16"/>
        <v>0</v>
      </c>
      <c r="N22" s="136">
        <f t="shared" si="17"/>
        <v>5</v>
      </c>
      <c r="O22" s="136">
        <f t="shared" si="18"/>
        <v>0</v>
      </c>
      <c r="P22" s="66">
        <f t="shared" si="10"/>
        <v>1</v>
      </c>
      <c r="Q22" s="66">
        <f t="shared" si="11"/>
        <v>1</v>
      </c>
      <c r="R22" s="24" t="s">
        <v>37</v>
      </c>
      <c r="S22" s="25">
        <v>1</v>
      </c>
      <c r="T22" s="26">
        <v>2</v>
      </c>
      <c r="U22" s="26">
        <v>2</v>
      </c>
      <c r="V22" s="27">
        <v>9</v>
      </c>
      <c r="W22" s="27">
        <v>14</v>
      </c>
      <c r="X22" s="27">
        <v>13</v>
      </c>
      <c r="Y22" s="28"/>
      <c r="Z22" s="28"/>
      <c r="AA22" s="28"/>
      <c r="AB22" s="68" t="str">
        <f t="shared" si="2"/>
        <v>A04</v>
      </c>
      <c r="AC22" s="68">
        <f t="shared" si="12"/>
        <v>2</v>
      </c>
      <c r="AD22" s="68">
        <f t="shared" si="3"/>
        <v>8</v>
      </c>
      <c r="AE22" s="28" t="s">
        <v>296</v>
      </c>
      <c r="AF22" s="28"/>
      <c r="AG22" s="6"/>
      <c r="AH22" s="6"/>
      <c r="AI22" s="6"/>
      <c r="AJ22" s="6"/>
      <c r="AK22" s="9" t="s">
        <v>38</v>
      </c>
      <c r="AL22" s="9"/>
      <c r="AM22" s="5" t="s">
        <v>42</v>
      </c>
      <c r="AN22" s="6">
        <v>0</v>
      </c>
      <c r="AO22" s="6">
        <v>0</v>
      </c>
      <c r="AP22" s="6">
        <v>0</v>
      </c>
      <c r="AQ22" s="6">
        <v>0</v>
      </c>
      <c r="AR22" s="7">
        <v>0</v>
      </c>
      <c r="AS22" s="7">
        <v>2</v>
      </c>
      <c r="AT22" s="6"/>
      <c r="AU22" s="7">
        <v>6</v>
      </c>
      <c r="AV22" s="7">
        <v>8</v>
      </c>
      <c r="AW22" s="7" t="s">
        <v>34</v>
      </c>
      <c r="AX22" s="7">
        <v>0</v>
      </c>
      <c r="AY22" s="7">
        <v>0</v>
      </c>
      <c r="AZ22" s="7">
        <v>2</v>
      </c>
      <c r="BA22" s="7">
        <v>0</v>
      </c>
      <c r="BB22" s="7" t="s">
        <v>34</v>
      </c>
    </row>
    <row r="23" spans="1:54" x14ac:dyDescent="0.25">
      <c r="A23" s="4"/>
      <c r="B23" s="120"/>
      <c r="C23" s="136">
        <f t="shared" si="4"/>
        <v>5</v>
      </c>
      <c r="D23" s="136">
        <f t="shared" si="0"/>
        <v>2</v>
      </c>
      <c r="E23" s="24" t="str">
        <f t="shared" si="5"/>
        <v/>
      </c>
      <c r="F23" s="24" t="str">
        <f t="shared" si="6"/>
        <v>NG1601-007</v>
      </c>
      <c r="G23" s="24" t="str">
        <f t="shared" si="7"/>
        <v>NG1601</v>
      </c>
      <c r="H23" s="24" t="s">
        <v>388</v>
      </c>
      <c r="I23" s="62" t="s">
        <v>2034</v>
      </c>
      <c r="J23" s="138">
        <f t="shared" si="13"/>
        <v>10</v>
      </c>
      <c r="K23" s="138">
        <f t="shared" si="14"/>
        <v>0</v>
      </c>
      <c r="L23" s="136">
        <f t="shared" si="15"/>
        <v>7</v>
      </c>
      <c r="M23" s="136">
        <f t="shared" si="16"/>
        <v>0</v>
      </c>
      <c r="N23" s="136">
        <f t="shared" si="17"/>
        <v>5</v>
      </c>
      <c r="O23" s="136">
        <f t="shared" si="18"/>
        <v>0</v>
      </c>
      <c r="P23" s="66">
        <f t="shared" si="10"/>
        <v>0</v>
      </c>
      <c r="Q23" s="66">
        <f t="shared" si="11"/>
        <v>1</v>
      </c>
      <c r="R23" s="24"/>
      <c r="S23" s="25"/>
      <c r="T23" s="26"/>
      <c r="U23" s="26"/>
      <c r="V23" s="27"/>
      <c r="W23" s="27"/>
      <c r="X23" s="27"/>
      <c r="Y23" s="28"/>
      <c r="Z23" s="28"/>
      <c r="AA23" s="28"/>
      <c r="AB23" s="68" t="str">
        <f t="shared" si="2"/>
        <v>A04</v>
      </c>
      <c r="AC23" s="68">
        <f t="shared" si="12"/>
        <v>2</v>
      </c>
      <c r="AD23" s="68">
        <f t="shared" si="3"/>
        <v>8</v>
      </c>
      <c r="AE23" s="28" t="s">
        <v>297</v>
      </c>
      <c r="AF23" s="28"/>
      <c r="AG23" s="6"/>
      <c r="AH23" s="6"/>
      <c r="AI23" s="6"/>
      <c r="AJ23" s="6"/>
      <c r="AK23" s="9"/>
      <c r="AL23" s="9"/>
      <c r="AM23" s="5" t="s">
        <v>42</v>
      </c>
      <c r="AN23" s="6"/>
      <c r="AO23" s="6"/>
      <c r="AP23" s="6"/>
      <c r="AQ23" s="6"/>
      <c r="AR23" s="7"/>
      <c r="AS23" s="7"/>
      <c r="AT23" s="6"/>
      <c r="AU23" s="7"/>
      <c r="AV23" s="7"/>
      <c r="AW23" s="7"/>
      <c r="AX23" s="7"/>
      <c r="AY23" s="7"/>
      <c r="AZ23" s="7"/>
      <c r="BA23" s="7"/>
      <c r="BB23" s="7"/>
    </row>
    <row r="24" spans="1:54" x14ac:dyDescent="0.25">
      <c r="A24" s="4" t="s">
        <v>40</v>
      </c>
      <c r="B24" s="120">
        <v>44</v>
      </c>
      <c r="C24" s="136">
        <f t="shared" si="4"/>
        <v>5</v>
      </c>
      <c r="D24" s="136">
        <f t="shared" si="0"/>
        <v>3</v>
      </c>
      <c r="E24" s="24" t="str">
        <f t="shared" si="5"/>
        <v>E9-2-ACCSH-005-3</v>
      </c>
      <c r="F24" s="24" t="str">
        <f t="shared" si="6"/>
        <v>NG1601-008</v>
      </c>
      <c r="G24" s="24" t="str">
        <f t="shared" si="7"/>
        <v>NG1601</v>
      </c>
      <c r="H24" s="24" t="s">
        <v>36</v>
      </c>
      <c r="I24" s="62" t="s">
        <v>2032</v>
      </c>
      <c r="J24" s="138">
        <f t="shared" si="13"/>
        <v>10</v>
      </c>
      <c r="K24" s="138">
        <f t="shared" si="14"/>
        <v>0</v>
      </c>
      <c r="L24" s="136">
        <f t="shared" si="15"/>
        <v>8</v>
      </c>
      <c r="M24" s="136">
        <f t="shared" si="16"/>
        <v>0</v>
      </c>
      <c r="N24" s="136">
        <f t="shared" si="17"/>
        <v>5</v>
      </c>
      <c r="O24" s="136">
        <f t="shared" si="18"/>
        <v>0</v>
      </c>
      <c r="P24" s="66">
        <f t="shared" si="10"/>
        <v>0</v>
      </c>
      <c r="Q24" s="66">
        <f t="shared" si="11"/>
        <v>1</v>
      </c>
      <c r="R24" s="24" t="s">
        <v>37</v>
      </c>
      <c r="S24" s="25">
        <v>4</v>
      </c>
      <c r="T24" s="26">
        <v>8</v>
      </c>
      <c r="U24" s="26">
        <v>8</v>
      </c>
      <c r="V24" s="27">
        <v>13</v>
      </c>
      <c r="W24" s="27">
        <v>22</v>
      </c>
      <c r="X24" s="27">
        <v>21</v>
      </c>
      <c r="Y24" s="28"/>
      <c r="Z24" s="28"/>
      <c r="AA24" s="28"/>
      <c r="AB24" s="68" t="str">
        <f t="shared" si="2"/>
        <v>A04</v>
      </c>
      <c r="AC24" s="68">
        <f t="shared" si="12"/>
        <v>2</v>
      </c>
      <c r="AD24" s="68">
        <f t="shared" si="3"/>
        <v>8</v>
      </c>
      <c r="AE24" s="28" t="s">
        <v>298</v>
      </c>
      <c r="AF24" s="28"/>
      <c r="AG24" s="6"/>
      <c r="AH24" s="6"/>
      <c r="AI24" s="6"/>
      <c r="AJ24" s="6"/>
      <c r="AK24" s="9" t="s">
        <v>38</v>
      </c>
      <c r="AL24" s="9"/>
      <c r="AM24" s="5" t="s">
        <v>42</v>
      </c>
      <c r="AN24" s="6">
        <v>0</v>
      </c>
      <c r="AO24" s="6">
        <v>0</v>
      </c>
      <c r="AP24" s="6">
        <v>0</v>
      </c>
      <c r="AQ24" s="6">
        <v>0</v>
      </c>
      <c r="AR24" s="7">
        <v>0</v>
      </c>
      <c r="AS24" s="7">
        <v>8</v>
      </c>
      <c r="AT24" s="6"/>
      <c r="AU24" s="7">
        <v>6</v>
      </c>
      <c r="AV24" s="7">
        <v>8</v>
      </c>
      <c r="AW24" s="7" t="s">
        <v>34</v>
      </c>
      <c r="AX24" s="7">
        <v>0</v>
      </c>
      <c r="AY24" s="7">
        <v>0</v>
      </c>
      <c r="AZ24" s="7">
        <v>10</v>
      </c>
      <c r="BA24" s="7">
        <v>0</v>
      </c>
      <c r="BB24" s="7" t="s">
        <v>34</v>
      </c>
    </row>
    <row r="25" spans="1:54" x14ac:dyDescent="0.25">
      <c r="A25" s="4"/>
      <c r="B25" s="120"/>
      <c r="C25" s="136">
        <f t="shared" si="4"/>
        <v>5</v>
      </c>
      <c r="D25" s="136">
        <f t="shared" si="0"/>
        <v>3</v>
      </c>
      <c r="E25" s="24" t="str">
        <f t="shared" si="5"/>
        <v/>
      </c>
      <c r="F25" s="24" t="str">
        <f t="shared" si="6"/>
        <v>GP1611-001</v>
      </c>
      <c r="G25" s="24" t="str">
        <f t="shared" si="7"/>
        <v>GP1611</v>
      </c>
      <c r="H25" s="24" t="s">
        <v>388</v>
      </c>
      <c r="I25" s="61" t="s">
        <v>2035</v>
      </c>
      <c r="J25" s="138">
        <f t="shared" si="13"/>
        <v>10</v>
      </c>
      <c r="K25" s="138">
        <f t="shared" si="14"/>
        <v>0</v>
      </c>
      <c r="L25" s="136">
        <f t="shared" si="15"/>
        <v>8</v>
      </c>
      <c r="M25" s="136">
        <f t="shared" si="16"/>
        <v>0</v>
      </c>
      <c r="N25" s="136">
        <f t="shared" si="17"/>
        <v>5</v>
      </c>
      <c r="O25" s="136">
        <f t="shared" si="18"/>
        <v>1</v>
      </c>
      <c r="P25" s="66">
        <f t="shared" si="10"/>
        <v>0</v>
      </c>
      <c r="Q25" s="66">
        <f t="shared" si="11"/>
        <v>1</v>
      </c>
      <c r="R25" s="24"/>
      <c r="S25" s="25"/>
      <c r="T25" s="26"/>
      <c r="U25" s="26"/>
      <c r="V25" s="27"/>
      <c r="W25" s="27"/>
      <c r="X25" s="27"/>
      <c r="Y25" s="28"/>
      <c r="Z25" s="28"/>
      <c r="AA25" s="28"/>
      <c r="AB25" s="68" t="str">
        <f t="shared" si="2"/>
        <v>A04</v>
      </c>
      <c r="AC25" s="68">
        <f t="shared" si="12"/>
        <v>2</v>
      </c>
      <c r="AD25" s="68">
        <f t="shared" si="3"/>
        <v>8</v>
      </c>
      <c r="AE25" s="28" t="s">
        <v>299</v>
      </c>
      <c r="AF25" s="28"/>
      <c r="AG25" s="6"/>
      <c r="AH25" s="6"/>
      <c r="AI25" s="6"/>
      <c r="AJ25" s="6"/>
      <c r="AK25" s="9"/>
      <c r="AL25" s="9"/>
      <c r="AM25" s="5" t="s">
        <v>42</v>
      </c>
      <c r="AN25" s="6"/>
      <c r="AO25" s="6"/>
      <c r="AP25" s="6"/>
      <c r="AQ25" s="6"/>
      <c r="AR25" s="7"/>
      <c r="AS25" s="7"/>
      <c r="AT25" s="6"/>
      <c r="AU25" s="7"/>
      <c r="AV25" s="7"/>
      <c r="AW25" s="7"/>
      <c r="AX25" s="7"/>
      <c r="AY25" s="7"/>
      <c r="AZ25" s="7"/>
      <c r="BA25" s="7"/>
      <c r="BB25" s="7"/>
    </row>
    <row r="26" spans="1:54" x14ac:dyDescent="0.25">
      <c r="A26" s="4" t="s">
        <v>40</v>
      </c>
      <c r="B26" s="119">
        <v>41</v>
      </c>
      <c r="C26" s="135">
        <f t="shared" si="4"/>
        <v>6</v>
      </c>
      <c r="D26" s="135">
        <f t="shared" si="0"/>
        <v>1</v>
      </c>
      <c r="E26" s="18" t="str">
        <f t="shared" si="5"/>
        <v>E9-2-AGGSH-006-1</v>
      </c>
      <c r="F26" s="18" t="str">
        <f t="shared" si="6"/>
        <v>CLX3001-011</v>
      </c>
      <c r="G26" s="18" t="str">
        <f t="shared" si="7"/>
        <v>CLX3001</v>
      </c>
      <c r="H26" s="18" t="s">
        <v>32</v>
      </c>
      <c r="I26" s="63" t="s">
        <v>2028</v>
      </c>
      <c r="J26" s="138">
        <f t="shared" si="13"/>
        <v>11</v>
      </c>
      <c r="K26" s="138">
        <f t="shared" si="14"/>
        <v>0</v>
      </c>
      <c r="L26" s="136">
        <f t="shared" si="15"/>
        <v>8</v>
      </c>
      <c r="M26" s="136">
        <f t="shared" si="16"/>
        <v>0</v>
      </c>
      <c r="N26" s="136">
        <f t="shared" si="17"/>
        <v>5</v>
      </c>
      <c r="O26" s="136">
        <f t="shared" si="18"/>
        <v>1</v>
      </c>
      <c r="P26" s="66">
        <f t="shared" si="10"/>
        <v>1</v>
      </c>
      <c r="Q26" s="66">
        <f t="shared" si="11"/>
        <v>1</v>
      </c>
      <c r="R26" s="18" t="s">
        <v>33</v>
      </c>
      <c r="S26" s="19">
        <v>3</v>
      </c>
      <c r="T26" s="20">
        <v>6</v>
      </c>
      <c r="U26" s="20">
        <v>6</v>
      </c>
      <c r="V26" s="21">
        <v>7</v>
      </c>
      <c r="W26" s="21">
        <v>10</v>
      </c>
      <c r="X26" s="21">
        <v>9</v>
      </c>
      <c r="Y26" s="22" t="s">
        <v>274</v>
      </c>
      <c r="Z26" s="22" t="s">
        <v>300</v>
      </c>
      <c r="AA26" s="22"/>
      <c r="AB26" s="22" t="str">
        <f t="shared" si="2"/>
        <v>A04</v>
      </c>
      <c r="AC26" s="22">
        <f t="shared" si="12"/>
        <v>3</v>
      </c>
      <c r="AD26" s="22">
        <f t="shared" si="3"/>
        <v>9</v>
      </c>
      <c r="AE26" s="22"/>
      <c r="AF26" s="22"/>
      <c r="AG26" s="8">
        <v>1.3333333333333333</v>
      </c>
      <c r="AH26" s="6">
        <v>2</v>
      </c>
      <c r="AI26" s="6"/>
      <c r="AJ26" s="6"/>
      <c r="AK26" s="9"/>
      <c r="AL26" s="9"/>
      <c r="AM26" s="9"/>
      <c r="AN26" s="6">
        <v>4</v>
      </c>
      <c r="AO26" s="6">
        <v>6</v>
      </c>
      <c r="AP26" s="6">
        <v>0</v>
      </c>
      <c r="AQ26" s="6">
        <v>0</v>
      </c>
      <c r="AR26" s="7">
        <v>0</v>
      </c>
      <c r="AS26" s="7">
        <v>0</v>
      </c>
      <c r="AT26" s="6"/>
      <c r="AU26" s="7">
        <v>4</v>
      </c>
      <c r="AV26" s="7">
        <v>6</v>
      </c>
      <c r="AW26" s="7" t="s">
        <v>34</v>
      </c>
      <c r="AX26" s="7">
        <v>0</v>
      </c>
      <c r="AY26" s="7">
        <v>0</v>
      </c>
      <c r="AZ26" s="7">
        <v>0</v>
      </c>
      <c r="BA26" s="7">
        <v>0</v>
      </c>
      <c r="BB26" s="7" t="s">
        <v>34</v>
      </c>
    </row>
    <row r="27" spans="1:54" x14ac:dyDescent="0.25">
      <c r="A27" s="4"/>
      <c r="B27" s="119"/>
      <c r="C27" s="135">
        <f t="shared" si="4"/>
        <v>6</v>
      </c>
      <c r="D27" s="135">
        <f t="shared" si="0"/>
        <v>1</v>
      </c>
      <c r="E27" s="18" t="str">
        <f t="shared" si="5"/>
        <v/>
      </c>
      <c r="F27" s="18" t="str">
        <f t="shared" si="6"/>
        <v>CLX3001-012</v>
      </c>
      <c r="G27" s="18" t="str">
        <f t="shared" si="7"/>
        <v>CLX3001</v>
      </c>
      <c r="H27" s="18" t="s">
        <v>388</v>
      </c>
      <c r="I27" s="60" t="s">
        <v>2029</v>
      </c>
      <c r="J27" s="138">
        <f t="shared" si="13"/>
        <v>12</v>
      </c>
      <c r="K27" s="138">
        <f t="shared" si="14"/>
        <v>0</v>
      </c>
      <c r="L27" s="136">
        <f t="shared" si="15"/>
        <v>8</v>
      </c>
      <c r="M27" s="136">
        <f t="shared" si="16"/>
        <v>0</v>
      </c>
      <c r="N27" s="136">
        <f t="shared" si="17"/>
        <v>5</v>
      </c>
      <c r="O27" s="136">
        <f t="shared" si="18"/>
        <v>1</v>
      </c>
      <c r="P27" s="66">
        <f t="shared" si="10"/>
        <v>1</v>
      </c>
      <c r="Q27" s="66">
        <f t="shared" si="11"/>
        <v>0</v>
      </c>
      <c r="R27" s="18"/>
      <c r="S27" s="19"/>
      <c r="T27" s="20"/>
      <c r="U27" s="20"/>
      <c r="V27" s="21"/>
      <c r="W27" s="21"/>
      <c r="X27" s="21"/>
      <c r="Y27" s="22" t="s">
        <v>276</v>
      </c>
      <c r="Z27" s="22" t="s">
        <v>301</v>
      </c>
      <c r="AA27" s="22"/>
      <c r="AB27" s="22" t="str">
        <f t="shared" si="2"/>
        <v>A04</v>
      </c>
      <c r="AC27" s="22">
        <f t="shared" si="12"/>
        <v>4</v>
      </c>
      <c r="AD27" s="22">
        <f t="shared" si="3"/>
        <v>10</v>
      </c>
      <c r="AE27" s="22"/>
      <c r="AF27" s="22"/>
      <c r="AG27" s="8"/>
      <c r="AH27" s="6"/>
      <c r="AI27" s="6"/>
      <c r="AJ27" s="6"/>
      <c r="AK27" s="9"/>
      <c r="AL27" s="9"/>
      <c r="AM27" s="9"/>
      <c r="AN27" s="6"/>
      <c r="AO27" s="6"/>
      <c r="AP27" s="6"/>
      <c r="AQ27" s="6"/>
      <c r="AR27" s="7"/>
      <c r="AS27" s="7"/>
      <c r="AT27" s="6"/>
      <c r="AU27" s="7"/>
      <c r="AV27" s="7"/>
      <c r="AW27" s="7"/>
      <c r="AX27" s="7"/>
      <c r="AY27" s="7"/>
      <c r="AZ27" s="7"/>
      <c r="BA27" s="7"/>
      <c r="BB27" s="7"/>
    </row>
    <row r="28" spans="1:54" x14ac:dyDescent="0.25">
      <c r="A28" s="4" t="s">
        <v>40</v>
      </c>
      <c r="B28" s="120">
        <v>39</v>
      </c>
      <c r="C28" s="136">
        <f t="shared" si="4"/>
        <v>6</v>
      </c>
      <c r="D28" s="136">
        <f t="shared" si="0"/>
        <v>2</v>
      </c>
      <c r="E28" s="24" t="str">
        <f t="shared" si="5"/>
        <v>E9-2-ACCSH-006-2</v>
      </c>
      <c r="F28" s="24" t="str">
        <f t="shared" si="6"/>
        <v>NG1601-009</v>
      </c>
      <c r="G28" s="24" t="str">
        <f t="shared" si="7"/>
        <v>NG1601</v>
      </c>
      <c r="H28" s="24" t="s">
        <v>36</v>
      </c>
      <c r="I28" s="62" t="s">
        <v>2030</v>
      </c>
      <c r="J28" s="138">
        <f t="shared" si="13"/>
        <v>12</v>
      </c>
      <c r="K28" s="138">
        <f t="shared" si="14"/>
        <v>0</v>
      </c>
      <c r="L28" s="136">
        <f t="shared" si="15"/>
        <v>9</v>
      </c>
      <c r="M28" s="136">
        <f t="shared" si="16"/>
        <v>0</v>
      </c>
      <c r="N28" s="136">
        <f t="shared" si="17"/>
        <v>5</v>
      </c>
      <c r="O28" s="136">
        <f t="shared" si="18"/>
        <v>1</v>
      </c>
      <c r="P28" s="66">
        <f t="shared" si="10"/>
        <v>1</v>
      </c>
      <c r="Q28" s="66">
        <f t="shared" si="11"/>
        <v>1</v>
      </c>
      <c r="R28" s="24"/>
      <c r="S28" s="25"/>
      <c r="T28" s="26"/>
      <c r="U28" s="26"/>
      <c r="V28" s="27"/>
      <c r="W28" s="27"/>
      <c r="X28" s="27"/>
      <c r="Y28" s="28"/>
      <c r="Z28" s="28"/>
      <c r="AA28" s="28"/>
      <c r="AB28" s="68" t="str">
        <f t="shared" si="2"/>
        <v>A04</v>
      </c>
      <c r="AC28" s="68">
        <f t="shared" si="12"/>
        <v>4</v>
      </c>
      <c r="AD28" s="68">
        <f t="shared" si="3"/>
        <v>10</v>
      </c>
      <c r="AE28" s="28" t="s">
        <v>302</v>
      </c>
      <c r="AF28" s="28"/>
      <c r="AG28" s="6"/>
      <c r="AH28" s="6"/>
      <c r="AI28" s="6"/>
      <c r="AJ28" s="6"/>
      <c r="AK28" s="9"/>
      <c r="AL28" s="9"/>
      <c r="AM28" s="5" t="s">
        <v>42</v>
      </c>
      <c r="AN28" s="6"/>
      <c r="AO28" s="6"/>
      <c r="AP28" s="6"/>
      <c r="AQ28" s="6"/>
      <c r="AR28" s="7"/>
      <c r="AS28" s="7"/>
      <c r="AT28" s="6"/>
      <c r="AU28" s="7"/>
      <c r="AV28" s="7"/>
      <c r="AW28" s="7"/>
      <c r="AX28" s="7"/>
      <c r="AY28" s="7"/>
      <c r="AZ28" s="7"/>
      <c r="BA28" s="7"/>
      <c r="BB28" s="7"/>
    </row>
    <row r="29" spans="1:54" x14ac:dyDescent="0.25">
      <c r="A29" s="4"/>
      <c r="B29" s="120"/>
      <c r="C29" s="136">
        <f t="shared" si="4"/>
        <v>6</v>
      </c>
      <c r="D29" s="136">
        <f t="shared" si="0"/>
        <v>2</v>
      </c>
      <c r="E29" s="24" t="str">
        <f t="shared" si="5"/>
        <v/>
      </c>
      <c r="F29" s="24" t="str">
        <f t="shared" si="6"/>
        <v>GP1611-002</v>
      </c>
      <c r="G29" s="24" t="str">
        <f t="shared" si="7"/>
        <v>GP1611</v>
      </c>
      <c r="H29" s="24" t="s">
        <v>388</v>
      </c>
      <c r="I29" s="61" t="s">
        <v>2036</v>
      </c>
      <c r="J29" s="138">
        <f t="shared" si="13"/>
        <v>12</v>
      </c>
      <c r="K29" s="138">
        <f t="shared" si="14"/>
        <v>0</v>
      </c>
      <c r="L29" s="136">
        <f t="shared" si="15"/>
        <v>9</v>
      </c>
      <c r="M29" s="136">
        <f t="shared" si="16"/>
        <v>0</v>
      </c>
      <c r="N29" s="136">
        <f t="shared" si="17"/>
        <v>5</v>
      </c>
      <c r="O29" s="136">
        <f t="shared" si="18"/>
        <v>2</v>
      </c>
      <c r="P29" s="66">
        <f t="shared" si="10"/>
        <v>0</v>
      </c>
      <c r="Q29" s="66">
        <f t="shared" si="11"/>
        <v>1</v>
      </c>
      <c r="R29" s="24"/>
      <c r="S29" s="25"/>
      <c r="T29" s="26"/>
      <c r="U29" s="26"/>
      <c r="V29" s="27"/>
      <c r="W29" s="27"/>
      <c r="X29" s="27"/>
      <c r="Y29" s="28"/>
      <c r="Z29" s="28"/>
      <c r="AA29" s="28"/>
      <c r="AB29" s="68" t="str">
        <f t="shared" si="2"/>
        <v>A04</v>
      </c>
      <c r="AC29" s="68">
        <f t="shared" si="12"/>
        <v>4</v>
      </c>
      <c r="AD29" s="68">
        <f t="shared" si="3"/>
        <v>10</v>
      </c>
      <c r="AE29" s="28" t="s">
        <v>303</v>
      </c>
      <c r="AF29" s="28"/>
      <c r="AG29" s="6"/>
      <c r="AH29" s="6"/>
      <c r="AI29" s="6"/>
      <c r="AJ29" s="6"/>
      <c r="AK29" s="9"/>
      <c r="AL29" s="9"/>
      <c r="AM29" s="5" t="s">
        <v>42</v>
      </c>
      <c r="AN29" s="6"/>
      <c r="AO29" s="6"/>
      <c r="AP29" s="6"/>
      <c r="AQ29" s="6"/>
      <c r="AR29" s="7"/>
      <c r="AS29" s="7"/>
      <c r="AT29" s="6"/>
      <c r="AU29" s="7"/>
      <c r="AV29" s="7"/>
      <c r="AW29" s="7"/>
      <c r="AX29" s="7"/>
      <c r="AY29" s="7"/>
      <c r="AZ29" s="7"/>
      <c r="BA29" s="7"/>
      <c r="BB29" s="7"/>
    </row>
    <row r="30" spans="1:54" x14ac:dyDescent="0.25">
      <c r="A30" s="4" t="s">
        <v>40</v>
      </c>
      <c r="B30" s="119">
        <v>35</v>
      </c>
      <c r="C30" s="135">
        <f t="shared" si="4"/>
        <v>7</v>
      </c>
      <c r="D30" s="135">
        <f t="shared" si="0"/>
        <v>1</v>
      </c>
      <c r="E30" s="18" t="str">
        <f t="shared" si="5"/>
        <v>E9-2-AGGSH-007-1</v>
      </c>
      <c r="F30" s="18" t="str">
        <f t="shared" si="6"/>
        <v>CLX3001-013</v>
      </c>
      <c r="G30" s="18" t="str">
        <f t="shared" si="7"/>
        <v>CLX3001</v>
      </c>
      <c r="H30" s="18" t="s">
        <v>32</v>
      </c>
      <c r="I30" s="63" t="s">
        <v>2028</v>
      </c>
      <c r="J30" s="138">
        <f t="shared" si="13"/>
        <v>13</v>
      </c>
      <c r="K30" s="138">
        <f t="shared" si="14"/>
        <v>0</v>
      </c>
      <c r="L30" s="136">
        <f t="shared" si="15"/>
        <v>9</v>
      </c>
      <c r="M30" s="136">
        <f t="shared" si="16"/>
        <v>0</v>
      </c>
      <c r="N30" s="136">
        <f t="shared" si="17"/>
        <v>5</v>
      </c>
      <c r="O30" s="136">
        <f t="shared" si="18"/>
        <v>2</v>
      </c>
      <c r="P30" s="66">
        <f t="shared" si="10"/>
        <v>1</v>
      </c>
      <c r="Q30" s="66">
        <f t="shared" si="11"/>
        <v>1</v>
      </c>
      <c r="R30" s="18"/>
      <c r="S30" s="19"/>
      <c r="T30" s="20"/>
      <c r="U30" s="20"/>
      <c r="V30" s="21"/>
      <c r="W30" s="21"/>
      <c r="X30" s="21"/>
      <c r="Y30" s="22" t="s">
        <v>274</v>
      </c>
      <c r="Z30" s="22" t="s">
        <v>304</v>
      </c>
      <c r="AA30" s="22"/>
      <c r="AB30" s="22" t="str">
        <f t="shared" si="2"/>
        <v>A04</v>
      </c>
      <c r="AC30" s="22">
        <f t="shared" si="12"/>
        <v>5</v>
      </c>
      <c r="AD30" s="22">
        <f t="shared" si="3"/>
        <v>11</v>
      </c>
      <c r="AE30" s="22"/>
      <c r="AF30" s="22"/>
      <c r="AG30" s="8"/>
      <c r="AH30" s="6"/>
      <c r="AI30" s="6"/>
      <c r="AJ30" s="6"/>
      <c r="AK30" s="9"/>
      <c r="AL30" s="9"/>
      <c r="AM30" s="9"/>
      <c r="AN30" s="6"/>
      <c r="AO30" s="6"/>
      <c r="AP30" s="6"/>
      <c r="AQ30" s="6"/>
      <c r="AR30" s="7"/>
      <c r="AS30" s="7"/>
      <c r="AT30" s="6"/>
      <c r="AU30" s="7"/>
      <c r="AV30" s="7"/>
      <c r="AW30" s="7"/>
      <c r="AX30" s="7"/>
      <c r="AY30" s="7"/>
      <c r="AZ30" s="7"/>
      <c r="BA30" s="7"/>
      <c r="BB30" s="7"/>
    </row>
    <row r="31" spans="1:54" x14ac:dyDescent="0.25">
      <c r="A31" s="4"/>
      <c r="B31" s="119"/>
      <c r="C31" s="135">
        <f t="shared" si="4"/>
        <v>7</v>
      </c>
      <c r="D31" s="135">
        <f t="shared" si="0"/>
        <v>1</v>
      </c>
      <c r="E31" s="18" t="str">
        <f t="shared" si="5"/>
        <v/>
      </c>
      <c r="F31" s="18" t="str">
        <f t="shared" si="6"/>
        <v>CLX3001-014</v>
      </c>
      <c r="G31" s="18" t="str">
        <f t="shared" si="7"/>
        <v>CLX3001</v>
      </c>
      <c r="H31" s="18" t="s">
        <v>388</v>
      </c>
      <c r="I31" s="60" t="s">
        <v>2029</v>
      </c>
      <c r="J31" s="138">
        <f t="shared" si="13"/>
        <v>14</v>
      </c>
      <c r="K31" s="138">
        <f t="shared" si="14"/>
        <v>0</v>
      </c>
      <c r="L31" s="136">
        <f t="shared" si="15"/>
        <v>9</v>
      </c>
      <c r="M31" s="136">
        <f t="shared" si="16"/>
        <v>0</v>
      </c>
      <c r="N31" s="136">
        <f t="shared" si="17"/>
        <v>5</v>
      </c>
      <c r="O31" s="136">
        <f t="shared" si="18"/>
        <v>2</v>
      </c>
      <c r="P31" s="66">
        <f t="shared" si="10"/>
        <v>1</v>
      </c>
      <c r="Q31" s="66">
        <f t="shared" si="11"/>
        <v>0</v>
      </c>
      <c r="R31" s="18"/>
      <c r="S31" s="19"/>
      <c r="T31" s="20"/>
      <c r="U31" s="20"/>
      <c r="V31" s="21"/>
      <c r="W31" s="21"/>
      <c r="X31" s="21"/>
      <c r="Y31" s="22"/>
      <c r="Z31" s="22" t="s">
        <v>305</v>
      </c>
      <c r="AA31" s="22"/>
      <c r="AB31" s="22" t="str">
        <f t="shared" si="2"/>
        <v>A04</v>
      </c>
      <c r="AC31" s="70">
        <f t="shared" si="12"/>
        <v>5</v>
      </c>
      <c r="AD31" s="22">
        <f t="shared" si="3"/>
        <v>12</v>
      </c>
      <c r="AE31" s="22"/>
      <c r="AF31" s="22"/>
      <c r="AG31" s="8"/>
      <c r="AH31" s="6"/>
      <c r="AI31" s="6"/>
      <c r="AJ31" s="6"/>
      <c r="AK31" s="9"/>
      <c r="AL31" s="9"/>
      <c r="AM31" s="9"/>
      <c r="AN31" s="6"/>
      <c r="AO31" s="6"/>
      <c r="AP31" s="6"/>
      <c r="AQ31" s="6"/>
      <c r="AR31" s="7"/>
      <c r="AS31" s="7"/>
      <c r="AT31" s="6"/>
      <c r="AU31" s="7"/>
      <c r="AV31" s="7"/>
      <c r="AW31" s="7"/>
      <c r="AX31" s="7"/>
      <c r="AY31" s="7"/>
      <c r="AZ31" s="7"/>
      <c r="BA31" s="7"/>
      <c r="BB31" s="7"/>
    </row>
    <row r="32" spans="1:54" x14ac:dyDescent="0.25">
      <c r="A32" s="4" t="s">
        <v>40</v>
      </c>
      <c r="B32" s="120">
        <v>33</v>
      </c>
      <c r="C32" s="136">
        <f t="shared" si="4"/>
        <v>7</v>
      </c>
      <c r="D32" s="136">
        <f t="shared" si="0"/>
        <v>2</v>
      </c>
      <c r="E32" s="24" t="str">
        <f t="shared" si="5"/>
        <v>E9-2-ACCSH-007-2</v>
      </c>
      <c r="F32" s="24" t="str">
        <f t="shared" si="6"/>
        <v>NG1601-010</v>
      </c>
      <c r="G32" s="24" t="str">
        <f t="shared" si="7"/>
        <v>NG1601</v>
      </c>
      <c r="H32" s="24" t="s">
        <v>36</v>
      </c>
      <c r="I32" s="62" t="s">
        <v>2030</v>
      </c>
      <c r="J32" s="138">
        <f t="shared" si="13"/>
        <v>14</v>
      </c>
      <c r="K32" s="138">
        <f t="shared" si="14"/>
        <v>0</v>
      </c>
      <c r="L32" s="136">
        <f t="shared" si="15"/>
        <v>10</v>
      </c>
      <c r="M32" s="136">
        <f t="shared" si="16"/>
        <v>0</v>
      </c>
      <c r="N32" s="136">
        <f t="shared" si="17"/>
        <v>5</v>
      </c>
      <c r="O32" s="136">
        <f t="shared" si="18"/>
        <v>2</v>
      </c>
      <c r="P32" s="66">
        <f t="shared" si="10"/>
        <v>0</v>
      </c>
      <c r="Q32" s="66">
        <f t="shared" si="11"/>
        <v>1</v>
      </c>
      <c r="R32" s="24"/>
      <c r="S32" s="25"/>
      <c r="T32" s="26"/>
      <c r="U32" s="26"/>
      <c r="V32" s="27"/>
      <c r="W32" s="27"/>
      <c r="X32" s="27"/>
      <c r="Y32" s="28"/>
      <c r="Z32" s="28"/>
      <c r="AA32" s="28"/>
      <c r="AB32" s="68" t="str">
        <f t="shared" si="2"/>
        <v>A04</v>
      </c>
      <c r="AC32" s="68">
        <f t="shared" si="12"/>
        <v>5</v>
      </c>
      <c r="AD32" s="68">
        <f t="shared" si="3"/>
        <v>12</v>
      </c>
      <c r="AE32" s="28" t="s">
        <v>306</v>
      </c>
      <c r="AF32" s="28"/>
      <c r="AG32" s="6"/>
      <c r="AH32" s="6"/>
      <c r="AI32" s="6"/>
      <c r="AJ32" s="6"/>
      <c r="AK32" s="9"/>
      <c r="AL32" s="9"/>
      <c r="AM32" s="5" t="s">
        <v>42</v>
      </c>
      <c r="AN32" s="6"/>
      <c r="AO32" s="6"/>
      <c r="AP32" s="6"/>
      <c r="AQ32" s="6"/>
      <c r="AR32" s="7"/>
      <c r="AS32" s="7"/>
      <c r="AT32" s="6"/>
      <c r="AU32" s="7"/>
      <c r="AV32" s="7"/>
      <c r="AW32" s="7"/>
      <c r="AX32" s="7"/>
      <c r="AY32" s="7"/>
      <c r="AZ32" s="7"/>
      <c r="BA32" s="7"/>
      <c r="BB32" s="7"/>
    </row>
    <row r="33" spans="1:54" x14ac:dyDescent="0.25">
      <c r="A33" s="4"/>
      <c r="B33" s="120"/>
      <c r="C33" s="136">
        <f t="shared" si="4"/>
        <v>7</v>
      </c>
      <c r="D33" s="136">
        <f t="shared" si="0"/>
        <v>2</v>
      </c>
      <c r="E33" s="24" t="str">
        <f t="shared" si="5"/>
        <v/>
      </c>
      <c r="F33" s="24" t="str">
        <f t="shared" si="6"/>
        <v>GP1611-003</v>
      </c>
      <c r="G33" s="24" t="str">
        <f t="shared" si="7"/>
        <v>GP1611</v>
      </c>
      <c r="H33" s="24" t="s">
        <v>388</v>
      </c>
      <c r="I33" s="61" t="s">
        <v>2036</v>
      </c>
      <c r="J33" s="138">
        <f t="shared" si="13"/>
        <v>14</v>
      </c>
      <c r="K33" s="138">
        <f t="shared" si="14"/>
        <v>0</v>
      </c>
      <c r="L33" s="136">
        <f t="shared" si="15"/>
        <v>10</v>
      </c>
      <c r="M33" s="136">
        <f t="shared" si="16"/>
        <v>0</v>
      </c>
      <c r="N33" s="136">
        <f t="shared" si="17"/>
        <v>5</v>
      </c>
      <c r="O33" s="136">
        <f t="shared" si="18"/>
        <v>3</v>
      </c>
      <c r="P33" s="66">
        <f t="shared" si="10"/>
        <v>0</v>
      </c>
      <c r="Q33" s="66">
        <f t="shared" si="11"/>
        <v>1</v>
      </c>
      <c r="R33" s="24"/>
      <c r="S33" s="25"/>
      <c r="T33" s="26"/>
      <c r="U33" s="26"/>
      <c r="V33" s="27"/>
      <c r="W33" s="27"/>
      <c r="X33" s="27"/>
      <c r="Y33" s="28"/>
      <c r="Z33" s="28"/>
      <c r="AA33" s="28"/>
      <c r="AB33" s="68" t="str">
        <f t="shared" si="2"/>
        <v>A04</v>
      </c>
      <c r="AC33" s="68">
        <f t="shared" si="12"/>
        <v>5</v>
      </c>
      <c r="AD33" s="68">
        <f t="shared" si="3"/>
        <v>12</v>
      </c>
      <c r="AE33" s="28" t="s">
        <v>307</v>
      </c>
      <c r="AF33" s="28"/>
      <c r="AG33" s="6"/>
      <c r="AH33" s="6"/>
      <c r="AI33" s="6"/>
      <c r="AJ33" s="6"/>
      <c r="AK33" s="9"/>
      <c r="AL33" s="9"/>
      <c r="AM33" s="5" t="s">
        <v>42</v>
      </c>
      <c r="AN33" s="6"/>
      <c r="AO33" s="6"/>
      <c r="AP33" s="6"/>
      <c r="AQ33" s="6"/>
      <c r="AR33" s="7"/>
      <c r="AS33" s="7"/>
      <c r="AT33" s="6"/>
      <c r="AU33" s="7"/>
      <c r="AV33" s="7"/>
      <c r="AW33" s="7"/>
      <c r="AX33" s="7"/>
      <c r="AY33" s="7"/>
      <c r="AZ33" s="7"/>
      <c r="BA33" s="7"/>
      <c r="BB33" s="7"/>
    </row>
    <row r="34" spans="1:54" x14ac:dyDescent="0.25">
      <c r="A34" s="4" t="s">
        <v>40</v>
      </c>
      <c r="B34" s="119">
        <v>30</v>
      </c>
      <c r="C34" s="135">
        <f t="shared" si="4"/>
        <v>8</v>
      </c>
      <c r="D34" s="135">
        <f t="shared" si="0"/>
        <v>1</v>
      </c>
      <c r="E34" s="18" t="str">
        <f t="shared" si="5"/>
        <v>E9-2-AGGSH-008-1</v>
      </c>
      <c r="F34" s="18" t="str">
        <f t="shared" si="6"/>
        <v>CLX3001-015</v>
      </c>
      <c r="G34" s="18" t="str">
        <f t="shared" si="7"/>
        <v>CLX3001</v>
      </c>
      <c r="H34" s="18" t="s">
        <v>32</v>
      </c>
      <c r="I34" s="63" t="s">
        <v>2028</v>
      </c>
      <c r="J34" s="138">
        <f t="shared" si="13"/>
        <v>15</v>
      </c>
      <c r="K34" s="138">
        <f t="shared" si="14"/>
        <v>0</v>
      </c>
      <c r="L34" s="136">
        <f t="shared" si="15"/>
        <v>10</v>
      </c>
      <c r="M34" s="136">
        <f t="shared" si="16"/>
        <v>0</v>
      </c>
      <c r="N34" s="136">
        <f t="shared" si="17"/>
        <v>5</v>
      </c>
      <c r="O34" s="136">
        <f t="shared" si="18"/>
        <v>3</v>
      </c>
      <c r="P34" s="66">
        <f t="shared" si="10"/>
        <v>1</v>
      </c>
      <c r="Q34" s="66">
        <f t="shared" si="11"/>
        <v>1</v>
      </c>
      <c r="R34" s="18"/>
      <c r="S34" s="19"/>
      <c r="T34" s="20"/>
      <c r="U34" s="20"/>
      <c r="V34" s="21"/>
      <c r="W34" s="21"/>
      <c r="X34" s="21"/>
      <c r="Y34" s="22" t="s">
        <v>274</v>
      </c>
      <c r="Z34" s="22" t="s">
        <v>308</v>
      </c>
      <c r="AA34" s="22"/>
      <c r="AB34" s="22" t="str">
        <f t="shared" si="2"/>
        <v>A04</v>
      </c>
      <c r="AC34" s="22">
        <f t="shared" si="12"/>
        <v>6</v>
      </c>
      <c r="AD34" s="22">
        <f t="shared" si="3"/>
        <v>13</v>
      </c>
      <c r="AE34" s="22"/>
      <c r="AF34" s="22"/>
      <c r="AG34" s="8"/>
      <c r="AH34" s="6"/>
      <c r="AI34" s="6"/>
      <c r="AJ34" s="6"/>
      <c r="AK34" s="9"/>
      <c r="AL34" s="9"/>
      <c r="AM34" s="9"/>
      <c r="AN34" s="6"/>
      <c r="AO34" s="6"/>
      <c r="AP34" s="6"/>
      <c r="AQ34" s="6"/>
      <c r="AR34" s="7"/>
      <c r="AS34" s="7"/>
      <c r="AT34" s="6"/>
      <c r="AU34" s="7"/>
      <c r="AV34" s="7"/>
      <c r="AW34" s="7"/>
      <c r="AX34" s="7"/>
      <c r="AY34" s="7"/>
      <c r="AZ34" s="7"/>
      <c r="BA34" s="7"/>
      <c r="BB34" s="7"/>
    </row>
    <row r="35" spans="1:54" x14ac:dyDescent="0.25">
      <c r="A35" s="4"/>
      <c r="B35" s="119"/>
      <c r="C35" s="135">
        <f t="shared" si="4"/>
        <v>8</v>
      </c>
      <c r="D35" s="135">
        <f t="shared" si="0"/>
        <v>1</v>
      </c>
      <c r="E35" s="18" t="str">
        <f t="shared" si="5"/>
        <v/>
      </c>
      <c r="F35" s="18" t="str">
        <f t="shared" si="6"/>
        <v>CLX3001-016</v>
      </c>
      <c r="G35" s="18" t="str">
        <f t="shared" si="7"/>
        <v>CLX3001</v>
      </c>
      <c r="H35" s="18" t="s">
        <v>388</v>
      </c>
      <c r="I35" s="60" t="s">
        <v>2029</v>
      </c>
      <c r="J35" s="138">
        <f t="shared" si="13"/>
        <v>16</v>
      </c>
      <c r="K35" s="138">
        <f t="shared" si="14"/>
        <v>0</v>
      </c>
      <c r="L35" s="136">
        <f t="shared" si="15"/>
        <v>10</v>
      </c>
      <c r="M35" s="136">
        <f t="shared" si="16"/>
        <v>0</v>
      </c>
      <c r="N35" s="136">
        <f t="shared" si="17"/>
        <v>5</v>
      </c>
      <c r="O35" s="136">
        <f t="shared" si="18"/>
        <v>3</v>
      </c>
      <c r="P35" s="66">
        <f t="shared" si="10"/>
        <v>1</v>
      </c>
      <c r="Q35" s="66">
        <f t="shared" si="11"/>
        <v>0</v>
      </c>
      <c r="R35" s="18"/>
      <c r="S35" s="19"/>
      <c r="T35" s="20"/>
      <c r="U35" s="20"/>
      <c r="V35" s="21"/>
      <c r="W35" s="21"/>
      <c r="X35" s="21"/>
      <c r="Y35" s="22"/>
      <c r="Z35" s="22" t="s">
        <v>309</v>
      </c>
      <c r="AA35" s="22"/>
      <c r="AB35" s="22" t="str">
        <f t="shared" si="2"/>
        <v>A04</v>
      </c>
      <c r="AC35" s="70">
        <f t="shared" si="12"/>
        <v>6</v>
      </c>
      <c r="AD35" s="22">
        <f t="shared" si="3"/>
        <v>14</v>
      </c>
      <c r="AE35" s="22"/>
      <c r="AF35" s="22"/>
      <c r="AG35" s="8"/>
      <c r="AH35" s="6"/>
      <c r="AI35" s="6"/>
      <c r="AJ35" s="6"/>
      <c r="AK35" s="9"/>
      <c r="AL35" s="9"/>
      <c r="AM35" s="9"/>
      <c r="AN35" s="6"/>
      <c r="AO35" s="6"/>
      <c r="AP35" s="6"/>
      <c r="AQ35" s="6"/>
      <c r="AR35" s="7"/>
      <c r="AS35" s="7"/>
      <c r="AT35" s="6"/>
      <c r="AU35" s="7"/>
      <c r="AV35" s="7"/>
      <c r="AW35" s="7"/>
      <c r="AX35" s="7"/>
      <c r="AY35" s="7"/>
      <c r="AZ35" s="7"/>
      <c r="BA35" s="7"/>
      <c r="BB35" s="7"/>
    </row>
    <row r="36" spans="1:54" x14ac:dyDescent="0.25">
      <c r="A36" s="4" t="s">
        <v>40</v>
      </c>
      <c r="B36" s="120">
        <v>28</v>
      </c>
      <c r="C36" s="136">
        <f t="shared" si="4"/>
        <v>8</v>
      </c>
      <c r="D36" s="136">
        <f t="shared" si="0"/>
        <v>2</v>
      </c>
      <c r="E36" s="24" t="str">
        <f t="shared" si="5"/>
        <v>E9-2-ACCSH-008-2</v>
      </c>
      <c r="F36" s="24" t="str">
        <f t="shared" si="6"/>
        <v>NG1601-011</v>
      </c>
      <c r="G36" s="24" t="str">
        <f t="shared" si="7"/>
        <v>NG1601</v>
      </c>
      <c r="H36" s="24" t="s">
        <v>36</v>
      </c>
      <c r="I36" s="62" t="s">
        <v>2030</v>
      </c>
      <c r="J36" s="138">
        <f t="shared" si="13"/>
        <v>16</v>
      </c>
      <c r="K36" s="138">
        <f t="shared" si="14"/>
        <v>0</v>
      </c>
      <c r="L36" s="136">
        <f t="shared" si="15"/>
        <v>11</v>
      </c>
      <c r="M36" s="136">
        <f t="shared" si="16"/>
        <v>0</v>
      </c>
      <c r="N36" s="136">
        <f t="shared" si="17"/>
        <v>5</v>
      </c>
      <c r="O36" s="136">
        <f t="shared" si="18"/>
        <v>3</v>
      </c>
      <c r="P36" s="66">
        <f t="shared" si="10"/>
        <v>0</v>
      </c>
      <c r="Q36" s="66">
        <f t="shared" si="11"/>
        <v>1</v>
      </c>
      <c r="R36" s="24"/>
      <c r="S36" s="25"/>
      <c r="T36" s="26"/>
      <c r="U36" s="26"/>
      <c r="V36" s="27"/>
      <c r="W36" s="27"/>
      <c r="X36" s="27"/>
      <c r="Y36" s="28"/>
      <c r="Z36" s="28"/>
      <c r="AA36" s="28"/>
      <c r="AB36" s="68" t="str">
        <f t="shared" si="2"/>
        <v>A04</v>
      </c>
      <c r="AC36" s="68">
        <f t="shared" si="12"/>
        <v>6</v>
      </c>
      <c r="AD36" s="68">
        <f t="shared" si="3"/>
        <v>14</v>
      </c>
      <c r="AE36" s="28" t="s">
        <v>310</v>
      </c>
      <c r="AF36" s="28"/>
      <c r="AG36" s="6"/>
      <c r="AH36" s="6"/>
      <c r="AI36" s="6"/>
      <c r="AJ36" s="6"/>
      <c r="AK36" s="9"/>
      <c r="AL36" s="9"/>
      <c r="AM36" s="5" t="s">
        <v>42</v>
      </c>
      <c r="AN36" s="6"/>
      <c r="AO36" s="6"/>
      <c r="AP36" s="6"/>
      <c r="AQ36" s="6"/>
      <c r="AR36" s="7"/>
      <c r="AS36" s="7"/>
      <c r="AT36" s="6"/>
      <c r="AU36" s="7"/>
      <c r="AV36" s="7"/>
      <c r="AW36" s="7"/>
      <c r="AX36" s="7"/>
      <c r="AY36" s="7"/>
      <c r="AZ36" s="7"/>
      <c r="BA36" s="7"/>
      <c r="BB36" s="7"/>
    </row>
    <row r="37" spans="1:54" x14ac:dyDescent="0.25">
      <c r="A37" s="17"/>
      <c r="B37" s="120"/>
      <c r="C37" s="136">
        <f t="shared" si="4"/>
        <v>8</v>
      </c>
      <c r="D37" s="136">
        <f t="shared" si="0"/>
        <v>2</v>
      </c>
      <c r="E37" s="24" t="str">
        <f t="shared" si="5"/>
        <v/>
      </c>
      <c r="F37" s="24" t="str">
        <f t="shared" si="6"/>
        <v>GP1611-004</v>
      </c>
      <c r="G37" s="24" t="str">
        <f t="shared" si="7"/>
        <v>GP1611</v>
      </c>
      <c r="H37" s="24" t="s">
        <v>388</v>
      </c>
      <c r="I37" s="61" t="s">
        <v>2036</v>
      </c>
      <c r="J37" s="138">
        <f t="shared" si="13"/>
        <v>16</v>
      </c>
      <c r="K37" s="138">
        <f t="shared" si="14"/>
        <v>0</v>
      </c>
      <c r="L37" s="136">
        <f t="shared" si="15"/>
        <v>11</v>
      </c>
      <c r="M37" s="136">
        <f t="shared" si="16"/>
        <v>0</v>
      </c>
      <c r="N37" s="136">
        <f t="shared" si="17"/>
        <v>5</v>
      </c>
      <c r="O37" s="136">
        <f t="shared" si="18"/>
        <v>4</v>
      </c>
      <c r="P37" s="66">
        <f t="shared" si="10"/>
        <v>0</v>
      </c>
      <c r="Q37" s="66">
        <f t="shared" si="11"/>
        <v>1</v>
      </c>
      <c r="R37" s="24"/>
      <c r="S37" s="25"/>
      <c r="T37" s="26"/>
      <c r="U37" s="26"/>
      <c r="V37" s="27"/>
      <c r="W37" s="27"/>
      <c r="X37" s="27"/>
      <c r="Y37" s="28"/>
      <c r="Z37" s="28"/>
      <c r="AA37" s="28"/>
      <c r="AB37" s="68" t="str">
        <f t="shared" si="2"/>
        <v>A04</v>
      </c>
      <c r="AC37" s="68">
        <f t="shared" si="12"/>
        <v>6</v>
      </c>
      <c r="AD37" s="68">
        <f t="shared" si="3"/>
        <v>14</v>
      </c>
      <c r="AE37" s="28" t="s">
        <v>311</v>
      </c>
      <c r="AF37" s="28"/>
      <c r="AG37" s="6"/>
      <c r="AH37" s="6"/>
      <c r="AI37" s="6"/>
      <c r="AJ37" s="6"/>
      <c r="AK37" s="9"/>
      <c r="AL37" s="9"/>
      <c r="AM37" s="5" t="s">
        <v>42</v>
      </c>
      <c r="AN37" s="6"/>
      <c r="AO37" s="6"/>
      <c r="AP37" s="6"/>
      <c r="AQ37" s="6"/>
      <c r="AR37" s="7"/>
      <c r="AS37" s="7"/>
      <c r="AT37" s="6"/>
      <c r="AU37" s="7"/>
      <c r="AV37" s="7"/>
      <c r="AW37" s="7"/>
      <c r="AX37" s="7"/>
      <c r="AY37" s="7"/>
      <c r="AZ37" s="7"/>
      <c r="BA37" s="7"/>
      <c r="BB37" s="7"/>
    </row>
    <row r="38" spans="1:54" x14ac:dyDescent="0.25">
      <c r="A38" s="140" t="s">
        <v>43</v>
      </c>
      <c r="B38" s="119">
        <v>46</v>
      </c>
      <c r="C38" s="135">
        <f t="shared" si="4"/>
        <v>9</v>
      </c>
      <c r="D38" s="135">
        <f t="shared" si="0"/>
        <v>1</v>
      </c>
      <c r="E38" s="18" t="str">
        <f t="shared" si="5"/>
        <v>E9-2-AGGSH-009-1</v>
      </c>
      <c r="F38" s="18" t="str">
        <f t="shared" si="6"/>
        <v>CLX3001-017</v>
      </c>
      <c r="G38" s="18" t="str">
        <f t="shared" si="7"/>
        <v>CLX3001</v>
      </c>
      <c r="H38" s="18" t="s">
        <v>32</v>
      </c>
      <c r="I38" s="63" t="s">
        <v>2028</v>
      </c>
      <c r="J38" s="138">
        <f t="shared" si="13"/>
        <v>17</v>
      </c>
      <c r="K38" s="138">
        <f t="shared" si="14"/>
        <v>0</v>
      </c>
      <c r="L38" s="136">
        <f t="shared" si="15"/>
        <v>11</v>
      </c>
      <c r="M38" s="136">
        <f t="shared" si="16"/>
        <v>0</v>
      </c>
      <c r="N38" s="136">
        <f t="shared" si="17"/>
        <v>5</v>
      </c>
      <c r="O38" s="136">
        <f t="shared" si="18"/>
        <v>4</v>
      </c>
      <c r="P38" s="66">
        <f t="shared" si="10"/>
        <v>1</v>
      </c>
      <c r="Q38" s="66">
        <f t="shared" si="11"/>
        <v>1</v>
      </c>
      <c r="R38" s="18" t="s">
        <v>33</v>
      </c>
      <c r="S38" s="19">
        <v>4</v>
      </c>
      <c r="T38" s="20">
        <v>8</v>
      </c>
      <c r="U38" s="20">
        <v>8</v>
      </c>
      <c r="V38" s="21">
        <v>8</v>
      </c>
      <c r="W38" s="21">
        <v>12</v>
      </c>
      <c r="X38" s="21">
        <v>11</v>
      </c>
      <c r="Y38" s="22" t="s">
        <v>274</v>
      </c>
      <c r="Z38" s="22" t="s">
        <v>275</v>
      </c>
      <c r="AA38" s="22"/>
      <c r="AB38" s="22" t="str">
        <f t="shared" si="2"/>
        <v>A07</v>
      </c>
      <c r="AC38" s="22">
        <f t="shared" si="12"/>
        <v>1</v>
      </c>
      <c r="AD38" s="22">
        <f t="shared" si="3"/>
        <v>5</v>
      </c>
      <c r="AE38" s="22"/>
      <c r="AF38" s="22"/>
      <c r="AG38" s="6">
        <v>1</v>
      </c>
      <c r="AH38" s="6">
        <v>2</v>
      </c>
      <c r="AI38" s="6"/>
      <c r="AJ38" s="6"/>
      <c r="AK38" s="9"/>
      <c r="AL38" s="9"/>
      <c r="AM38" s="9"/>
      <c r="AN38" s="6">
        <v>4</v>
      </c>
      <c r="AO38" s="6">
        <v>8</v>
      </c>
      <c r="AP38" s="6">
        <v>0</v>
      </c>
      <c r="AQ38" s="6">
        <v>0</v>
      </c>
      <c r="AR38" s="7">
        <v>0</v>
      </c>
      <c r="AS38" s="7">
        <v>0</v>
      </c>
      <c r="AT38" s="6"/>
      <c r="AU38" s="7">
        <v>4</v>
      </c>
      <c r="AV38" s="7">
        <v>8</v>
      </c>
      <c r="AW38" s="7" t="s">
        <v>34</v>
      </c>
      <c r="AX38" s="7">
        <v>0</v>
      </c>
      <c r="AY38" s="7">
        <v>0</v>
      </c>
      <c r="AZ38" s="7">
        <v>0</v>
      </c>
      <c r="BA38" s="7">
        <v>0</v>
      </c>
      <c r="BB38" s="7" t="s">
        <v>34</v>
      </c>
    </row>
    <row r="39" spans="1:54" x14ac:dyDescent="0.25">
      <c r="A39" s="4"/>
      <c r="B39" s="119"/>
      <c r="C39" s="135">
        <f t="shared" si="4"/>
        <v>9</v>
      </c>
      <c r="D39" s="135">
        <f t="shared" si="0"/>
        <v>1</v>
      </c>
      <c r="E39" s="18" t="str">
        <f t="shared" si="5"/>
        <v/>
      </c>
      <c r="F39" s="18" t="str">
        <f t="shared" si="6"/>
        <v>CLX3001-018</v>
      </c>
      <c r="G39" s="18" t="str">
        <f t="shared" si="7"/>
        <v>CLX3001</v>
      </c>
      <c r="H39" s="18" t="s">
        <v>388</v>
      </c>
      <c r="I39" s="60" t="s">
        <v>2029</v>
      </c>
      <c r="J39" s="138">
        <f t="shared" si="13"/>
        <v>18</v>
      </c>
      <c r="K39" s="138">
        <f t="shared" si="14"/>
        <v>0</v>
      </c>
      <c r="L39" s="136">
        <f t="shared" si="15"/>
        <v>11</v>
      </c>
      <c r="M39" s="136">
        <f t="shared" si="16"/>
        <v>0</v>
      </c>
      <c r="N39" s="136">
        <f t="shared" si="17"/>
        <v>5</v>
      </c>
      <c r="O39" s="136">
        <f t="shared" si="18"/>
        <v>4</v>
      </c>
      <c r="P39" s="66">
        <f t="shared" si="10"/>
        <v>1</v>
      </c>
      <c r="Q39" s="66">
        <f t="shared" si="11"/>
        <v>0</v>
      </c>
      <c r="R39" s="18"/>
      <c r="S39" s="19"/>
      <c r="T39" s="20"/>
      <c r="U39" s="20"/>
      <c r="V39" s="21"/>
      <c r="W39" s="21"/>
      <c r="X39" s="21"/>
      <c r="Y39" s="22"/>
      <c r="Z39" s="22" t="s">
        <v>277</v>
      </c>
      <c r="AA39" s="22"/>
      <c r="AB39" s="22" t="str">
        <f t="shared" si="2"/>
        <v>A07</v>
      </c>
      <c r="AC39" s="70">
        <f t="shared" si="12"/>
        <v>1</v>
      </c>
      <c r="AD39" s="22">
        <f t="shared" si="3"/>
        <v>6</v>
      </c>
      <c r="AE39" s="22"/>
      <c r="AF39" s="22"/>
      <c r="AG39" s="6"/>
      <c r="AH39" s="6"/>
      <c r="AI39" s="6"/>
      <c r="AJ39" s="6"/>
      <c r="AK39" s="9"/>
      <c r="AL39" s="9"/>
      <c r="AM39" s="9"/>
      <c r="AN39" s="6"/>
      <c r="AO39" s="6"/>
      <c r="AP39" s="6"/>
      <c r="AQ39" s="6"/>
      <c r="AR39" s="7"/>
      <c r="AS39" s="7"/>
      <c r="AT39" s="6"/>
      <c r="AU39" s="7"/>
      <c r="AV39" s="7"/>
      <c r="AW39" s="7"/>
      <c r="AX39" s="7"/>
      <c r="AY39" s="7"/>
      <c r="AZ39" s="7"/>
      <c r="BA39" s="7"/>
      <c r="BB39" s="7"/>
    </row>
    <row r="40" spans="1:54" x14ac:dyDescent="0.25">
      <c r="A40" s="4" t="s">
        <v>43</v>
      </c>
      <c r="B40" s="120">
        <v>44</v>
      </c>
      <c r="C40" s="136">
        <f t="shared" si="4"/>
        <v>9</v>
      </c>
      <c r="D40" s="136">
        <f t="shared" si="0"/>
        <v>2</v>
      </c>
      <c r="E40" s="24" t="str">
        <f t="shared" si="5"/>
        <v>E9-2-ACCSH-009-2</v>
      </c>
      <c r="F40" s="24" t="str">
        <f t="shared" si="6"/>
        <v>NG1601-012</v>
      </c>
      <c r="G40" s="24" t="str">
        <f t="shared" si="7"/>
        <v>NG1601</v>
      </c>
      <c r="H40" s="24" t="s">
        <v>36</v>
      </c>
      <c r="I40" s="62" t="s">
        <v>2030</v>
      </c>
      <c r="J40" s="138">
        <f t="shared" si="13"/>
        <v>18</v>
      </c>
      <c r="K40" s="138">
        <f t="shared" si="14"/>
        <v>0</v>
      </c>
      <c r="L40" s="136">
        <f t="shared" si="15"/>
        <v>12</v>
      </c>
      <c r="M40" s="136">
        <f t="shared" si="16"/>
        <v>0</v>
      </c>
      <c r="N40" s="136">
        <f t="shared" si="17"/>
        <v>5</v>
      </c>
      <c r="O40" s="136">
        <f t="shared" si="18"/>
        <v>4</v>
      </c>
      <c r="P40" s="66">
        <f t="shared" si="10"/>
        <v>0</v>
      </c>
      <c r="Q40" s="66">
        <f t="shared" si="11"/>
        <v>1</v>
      </c>
      <c r="R40" s="24" t="s">
        <v>37</v>
      </c>
      <c r="S40" s="25">
        <v>3</v>
      </c>
      <c r="T40" s="26">
        <v>6</v>
      </c>
      <c r="U40" s="26">
        <v>6</v>
      </c>
      <c r="V40" s="27">
        <v>11</v>
      </c>
      <c r="W40" s="27">
        <v>18</v>
      </c>
      <c r="X40" s="27">
        <v>17</v>
      </c>
      <c r="Y40" s="28"/>
      <c r="Z40" s="28"/>
      <c r="AA40" s="28"/>
      <c r="AB40" s="68" t="str">
        <f t="shared" si="2"/>
        <v>A07</v>
      </c>
      <c r="AC40" s="68">
        <f t="shared" si="12"/>
        <v>1</v>
      </c>
      <c r="AD40" s="68">
        <f t="shared" si="3"/>
        <v>6</v>
      </c>
      <c r="AE40" s="28" t="s">
        <v>312</v>
      </c>
      <c r="AF40" s="28"/>
      <c r="AG40" s="6"/>
      <c r="AH40" s="6"/>
      <c r="AI40" s="6"/>
      <c r="AJ40" s="6"/>
      <c r="AK40" s="9" t="s">
        <v>38</v>
      </c>
      <c r="AL40" s="9"/>
      <c r="AM40" s="5" t="s">
        <v>39</v>
      </c>
      <c r="AN40" s="6">
        <v>0</v>
      </c>
      <c r="AO40" s="6">
        <v>0</v>
      </c>
      <c r="AP40" s="6">
        <v>0</v>
      </c>
      <c r="AQ40" s="6">
        <v>0</v>
      </c>
      <c r="AR40" s="7">
        <v>0</v>
      </c>
      <c r="AS40" s="7">
        <v>6</v>
      </c>
      <c r="AT40" s="6"/>
      <c r="AU40" s="7">
        <v>4</v>
      </c>
      <c r="AV40" s="7">
        <v>8</v>
      </c>
      <c r="AW40" s="7" t="s">
        <v>34</v>
      </c>
      <c r="AX40" s="7">
        <v>0</v>
      </c>
      <c r="AY40" s="7">
        <v>0</v>
      </c>
      <c r="AZ40" s="7">
        <v>6</v>
      </c>
      <c r="BA40" s="7">
        <v>0</v>
      </c>
      <c r="BB40" s="7" t="s">
        <v>34</v>
      </c>
    </row>
    <row r="41" spans="1:54" x14ac:dyDescent="0.25">
      <c r="A41" s="4"/>
      <c r="B41" s="120"/>
      <c r="C41" s="136">
        <f t="shared" si="4"/>
        <v>9</v>
      </c>
      <c r="D41" s="136">
        <f t="shared" si="0"/>
        <v>2</v>
      </c>
      <c r="E41" s="24" t="str">
        <f t="shared" si="5"/>
        <v/>
      </c>
      <c r="F41" s="24" t="str">
        <f t="shared" si="6"/>
        <v>GP1601-006</v>
      </c>
      <c r="G41" s="24" t="str">
        <f t="shared" si="7"/>
        <v>GP1601</v>
      </c>
      <c r="H41" s="24" t="s">
        <v>388</v>
      </c>
      <c r="I41" s="61" t="s">
        <v>2031</v>
      </c>
      <c r="J41" s="138">
        <f t="shared" si="13"/>
        <v>18</v>
      </c>
      <c r="K41" s="138">
        <f t="shared" si="14"/>
        <v>0</v>
      </c>
      <c r="L41" s="136">
        <f t="shared" si="15"/>
        <v>12</v>
      </c>
      <c r="M41" s="136">
        <f t="shared" si="16"/>
        <v>0</v>
      </c>
      <c r="N41" s="136">
        <f t="shared" si="17"/>
        <v>6</v>
      </c>
      <c r="O41" s="136">
        <f t="shared" si="18"/>
        <v>4</v>
      </c>
      <c r="P41" s="66">
        <f t="shared" si="10"/>
        <v>0</v>
      </c>
      <c r="Q41" s="66">
        <f t="shared" si="11"/>
        <v>1</v>
      </c>
      <c r="R41" s="24"/>
      <c r="S41" s="25"/>
      <c r="T41" s="26"/>
      <c r="U41" s="26"/>
      <c r="V41" s="27"/>
      <c r="W41" s="27"/>
      <c r="X41" s="27"/>
      <c r="Y41" s="28"/>
      <c r="Z41" s="28"/>
      <c r="AA41" s="28"/>
      <c r="AB41" s="68" t="str">
        <f t="shared" si="2"/>
        <v>A07</v>
      </c>
      <c r="AC41" s="68">
        <f t="shared" si="12"/>
        <v>1</v>
      </c>
      <c r="AD41" s="68">
        <f t="shared" si="3"/>
        <v>6</v>
      </c>
      <c r="AE41" s="28" t="s">
        <v>313</v>
      </c>
      <c r="AF41" s="28"/>
      <c r="AG41" s="6"/>
      <c r="AH41" s="6"/>
      <c r="AI41" s="6"/>
      <c r="AJ41" s="6"/>
      <c r="AK41" s="9"/>
      <c r="AL41" s="9"/>
      <c r="AM41" s="5" t="s">
        <v>39</v>
      </c>
      <c r="AN41" s="6"/>
      <c r="AO41" s="6"/>
      <c r="AP41" s="6"/>
      <c r="AQ41" s="6"/>
      <c r="AR41" s="7"/>
      <c r="AS41" s="7"/>
      <c r="AT41" s="6"/>
      <c r="AU41" s="7"/>
      <c r="AV41" s="7"/>
      <c r="AW41" s="7"/>
      <c r="AX41" s="7"/>
      <c r="AY41" s="7"/>
      <c r="AZ41" s="7"/>
      <c r="BA41" s="7"/>
      <c r="BB41" s="7"/>
    </row>
    <row r="42" spans="1:54" x14ac:dyDescent="0.25">
      <c r="A42" s="4" t="s">
        <v>43</v>
      </c>
      <c r="B42" s="119">
        <v>41</v>
      </c>
      <c r="C42" s="135">
        <f t="shared" si="4"/>
        <v>10</v>
      </c>
      <c r="D42" s="135">
        <f t="shared" si="0"/>
        <v>1</v>
      </c>
      <c r="E42" s="18" t="str">
        <f t="shared" si="5"/>
        <v>E9-2-AGGSH-010-1</v>
      </c>
      <c r="F42" s="18" t="str">
        <f t="shared" si="6"/>
        <v>CLX3001-019</v>
      </c>
      <c r="G42" s="18" t="str">
        <f t="shared" si="7"/>
        <v>CLX3001</v>
      </c>
      <c r="H42" s="18" t="s">
        <v>32</v>
      </c>
      <c r="I42" s="63" t="s">
        <v>2028</v>
      </c>
      <c r="J42" s="138">
        <f t="shared" si="13"/>
        <v>19</v>
      </c>
      <c r="K42" s="138">
        <f t="shared" si="14"/>
        <v>0</v>
      </c>
      <c r="L42" s="136">
        <f t="shared" si="15"/>
        <v>12</v>
      </c>
      <c r="M42" s="136">
        <f t="shared" si="16"/>
        <v>0</v>
      </c>
      <c r="N42" s="136">
        <f t="shared" si="17"/>
        <v>6</v>
      </c>
      <c r="O42" s="136">
        <f t="shared" si="18"/>
        <v>4</v>
      </c>
      <c r="P42" s="66">
        <f t="shared" si="10"/>
        <v>1</v>
      </c>
      <c r="Q42" s="66">
        <f t="shared" si="11"/>
        <v>1</v>
      </c>
      <c r="R42" s="18"/>
      <c r="S42" s="19"/>
      <c r="T42" s="20"/>
      <c r="U42" s="20"/>
      <c r="V42" s="21"/>
      <c r="W42" s="21"/>
      <c r="X42" s="21"/>
      <c r="Y42" s="22" t="s">
        <v>274</v>
      </c>
      <c r="Z42" s="22" t="s">
        <v>282</v>
      </c>
      <c r="AA42" s="22"/>
      <c r="AB42" s="22" t="str">
        <f t="shared" si="2"/>
        <v>A07</v>
      </c>
      <c r="AC42" s="22">
        <f t="shared" si="12"/>
        <v>2</v>
      </c>
      <c r="AD42" s="22">
        <f t="shared" si="3"/>
        <v>7</v>
      </c>
      <c r="AE42" s="22"/>
      <c r="AF42" s="22"/>
      <c r="AG42" s="6"/>
      <c r="AH42" s="6"/>
      <c r="AI42" s="6"/>
      <c r="AJ42" s="6"/>
      <c r="AK42" s="9"/>
      <c r="AL42" s="9"/>
      <c r="AM42" s="5"/>
      <c r="AN42" s="6"/>
      <c r="AO42" s="6"/>
      <c r="AP42" s="6"/>
      <c r="AQ42" s="6"/>
      <c r="AR42" s="7"/>
      <c r="AS42" s="7"/>
      <c r="AT42" s="6"/>
      <c r="AU42" s="7"/>
      <c r="AV42" s="7"/>
      <c r="AW42" s="7"/>
      <c r="AX42" s="7"/>
      <c r="AY42" s="7"/>
      <c r="AZ42" s="7"/>
      <c r="BA42" s="7"/>
      <c r="BB42" s="7"/>
    </row>
    <row r="43" spans="1:54" x14ac:dyDescent="0.25">
      <c r="A43" s="4"/>
      <c r="B43" s="119"/>
      <c r="C43" s="135">
        <f t="shared" si="4"/>
        <v>10</v>
      </c>
      <c r="D43" s="135">
        <f t="shared" si="0"/>
        <v>1</v>
      </c>
      <c r="E43" s="18" t="str">
        <f t="shared" si="5"/>
        <v/>
      </c>
      <c r="F43" s="18" t="str">
        <f t="shared" si="6"/>
        <v>CLX3001-020</v>
      </c>
      <c r="G43" s="18" t="str">
        <f t="shared" si="7"/>
        <v>CLX3001</v>
      </c>
      <c r="H43" s="18" t="s">
        <v>388</v>
      </c>
      <c r="I43" s="60" t="s">
        <v>2029</v>
      </c>
      <c r="J43" s="138">
        <f t="shared" si="13"/>
        <v>20</v>
      </c>
      <c r="K43" s="138">
        <f t="shared" si="14"/>
        <v>0</v>
      </c>
      <c r="L43" s="136">
        <f t="shared" si="15"/>
        <v>12</v>
      </c>
      <c r="M43" s="136">
        <f t="shared" si="16"/>
        <v>0</v>
      </c>
      <c r="N43" s="136">
        <f t="shared" si="17"/>
        <v>6</v>
      </c>
      <c r="O43" s="136">
        <f t="shared" si="18"/>
        <v>4</v>
      </c>
      <c r="P43" s="66">
        <f t="shared" si="10"/>
        <v>1</v>
      </c>
      <c r="Q43" s="66">
        <f t="shared" si="11"/>
        <v>0</v>
      </c>
      <c r="R43" s="18"/>
      <c r="S43" s="19"/>
      <c r="T43" s="20"/>
      <c r="U43" s="20"/>
      <c r="V43" s="21"/>
      <c r="W43" s="21"/>
      <c r="X43" s="21"/>
      <c r="Y43" s="22"/>
      <c r="Z43" s="22" t="s">
        <v>283</v>
      </c>
      <c r="AA43" s="22"/>
      <c r="AB43" s="22" t="str">
        <f t="shared" si="2"/>
        <v>A07</v>
      </c>
      <c r="AC43" s="70">
        <f t="shared" si="12"/>
        <v>2</v>
      </c>
      <c r="AD43" s="22">
        <f t="shared" si="3"/>
        <v>8</v>
      </c>
      <c r="AE43" s="22"/>
      <c r="AF43" s="22"/>
      <c r="AG43" s="6"/>
      <c r="AH43" s="6"/>
      <c r="AI43" s="6"/>
      <c r="AJ43" s="6"/>
      <c r="AK43" s="9"/>
      <c r="AL43" s="9"/>
      <c r="AM43" s="5"/>
      <c r="AN43" s="6"/>
      <c r="AO43" s="6"/>
      <c r="AP43" s="6"/>
      <c r="AQ43" s="6"/>
      <c r="AR43" s="7"/>
      <c r="AS43" s="7"/>
      <c r="AT43" s="6"/>
      <c r="AU43" s="7"/>
      <c r="AV43" s="7"/>
      <c r="AW43" s="7"/>
      <c r="AX43" s="7"/>
      <c r="AY43" s="7"/>
      <c r="AZ43" s="7"/>
      <c r="BA43" s="7"/>
      <c r="BB43" s="7"/>
    </row>
    <row r="44" spans="1:54" x14ac:dyDescent="0.25">
      <c r="A44" s="4" t="s">
        <v>43</v>
      </c>
      <c r="B44" s="120">
        <v>39</v>
      </c>
      <c r="C44" s="136">
        <f t="shared" si="4"/>
        <v>10</v>
      </c>
      <c r="D44" s="136">
        <f t="shared" si="0"/>
        <v>2</v>
      </c>
      <c r="E44" s="24" t="str">
        <f t="shared" si="5"/>
        <v>E9-2-ACCSH-010-2</v>
      </c>
      <c r="F44" s="24" t="str">
        <f t="shared" si="6"/>
        <v>NG1601-013</v>
      </c>
      <c r="G44" s="24" t="str">
        <f t="shared" si="7"/>
        <v>NG1601</v>
      </c>
      <c r="H44" s="24" t="s">
        <v>36</v>
      </c>
      <c r="I44" s="62" t="s">
        <v>2030</v>
      </c>
      <c r="J44" s="138">
        <f t="shared" si="13"/>
        <v>20</v>
      </c>
      <c r="K44" s="138">
        <f t="shared" si="14"/>
        <v>0</v>
      </c>
      <c r="L44" s="136">
        <f t="shared" si="15"/>
        <v>13</v>
      </c>
      <c r="M44" s="136">
        <f t="shared" si="16"/>
        <v>0</v>
      </c>
      <c r="N44" s="136">
        <f t="shared" si="17"/>
        <v>6</v>
      </c>
      <c r="O44" s="136">
        <f t="shared" si="18"/>
        <v>4</v>
      </c>
      <c r="P44" s="66">
        <f t="shared" si="10"/>
        <v>0</v>
      </c>
      <c r="Q44" s="66">
        <f t="shared" si="11"/>
        <v>1</v>
      </c>
      <c r="R44" s="24"/>
      <c r="S44" s="25"/>
      <c r="T44" s="26"/>
      <c r="U44" s="26"/>
      <c r="V44" s="27"/>
      <c r="W44" s="27"/>
      <c r="X44" s="27"/>
      <c r="Y44" s="28"/>
      <c r="Z44" s="28"/>
      <c r="AA44" s="28"/>
      <c r="AB44" s="68" t="str">
        <f t="shared" si="2"/>
        <v>A07</v>
      </c>
      <c r="AC44" s="68">
        <f t="shared" si="12"/>
        <v>2</v>
      </c>
      <c r="AD44" s="68">
        <f t="shared" si="3"/>
        <v>8</v>
      </c>
      <c r="AE44" s="28" t="s">
        <v>314</v>
      </c>
      <c r="AF44" s="28"/>
      <c r="AG44" s="6"/>
      <c r="AH44" s="6"/>
      <c r="AI44" s="6"/>
      <c r="AJ44" s="6"/>
      <c r="AK44" s="9"/>
      <c r="AL44" s="9"/>
      <c r="AM44" s="5" t="s">
        <v>39</v>
      </c>
      <c r="AN44" s="6"/>
      <c r="AO44" s="6"/>
      <c r="AP44" s="6"/>
      <c r="AQ44" s="6"/>
      <c r="AR44" s="7"/>
      <c r="AS44" s="7"/>
      <c r="AT44" s="6"/>
      <c r="AU44" s="7"/>
      <c r="AV44" s="7"/>
      <c r="AW44" s="7"/>
      <c r="AX44" s="7"/>
      <c r="AY44" s="7"/>
      <c r="AZ44" s="7"/>
      <c r="BA44" s="7"/>
      <c r="BB44" s="7"/>
    </row>
    <row r="45" spans="1:54" x14ac:dyDescent="0.25">
      <c r="A45" s="4"/>
      <c r="B45" s="120"/>
      <c r="C45" s="136">
        <f t="shared" si="4"/>
        <v>10</v>
      </c>
      <c r="D45" s="136">
        <f t="shared" si="0"/>
        <v>2</v>
      </c>
      <c r="E45" s="24" t="str">
        <f t="shared" si="5"/>
        <v/>
      </c>
      <c r="F45" s="24" t="str">
        <f t="shared" si="6"/>
        <v>GP1601-007</v>
      </c>
      <c r="G45" s="24" t="str">
        <f t="shared" si="7"/>
        <v>GP1601</v>
      </c>
      <c r="H45" s="24" t="s">
        <v>388</v>
      </c>
      <c r="I45" s="61" t="s">
        <v>2031</v>
      </c>
      <c r="J45" s="138">
        <f t="shared" si="13"/>
        <v>20</v>
      </c>
      <c r="K45" s="138">
        <f t="shared" si="14"/>
        <v>0</v>
      </c>
      <c r="L45" s="136">
        <f t="shared" si="15"/>
        <v>13</v>
      </c>
      <c r="M45" s="136">
        <f t="shared" si="16"/>
        <v>0</v>
      </c>
      <c r="N45" s="136">
        <f t="shared" si="17"/>
        <v>7</v>
      </c>
      <c r="O45" s="136">
        <f t="shared" si="18"/>
        <v>4</v>
      </c>
      <c r="P45" s="66">
        <f t="shared" si="10"/>
        <v>0</v>
      </c>
      <c r="Q45" s="66">
        <f t="shared" si="11"/>
        <v>1</v>
      </c>
      <c r="R45" s="24"/>
      <c r="S45" s="25"/>
      <c r="T45" s="26"/>
      <c r="U45" s="26"/>
      <c r="V45" s="27"/>
      <c r="W45" s="27"/>
      <c r="X45" s="27"/>
      <c r="Y45" s="28"/>
      <c r="Z45" s="28"/>
      <c r="AA45" s="28"/>
      <c r="AB45" s="68" t="str">
        <f t="shared" si="2"/>
        <v>A07</v>
      </c>
      <c r="AC45" s="68">
        <f t="shared" si="12"/>
        <v>2</v>
      </c>
      <c r="AD45" s="68">
        <f t="shared" si="3"/>
        <v>8</v>
      </c>
      <c r="AE45" s="28" t="s">
        <v>315</v>
      </c>
      <c r="AF45" s="28"/>
      <c r="AG45" s="6"/>
      <c r="AH45" s="6"/>
      <c r="AI45" s="6"/>
      <c r="AJ45" s="6"/>
      <c r="AK45" s="9"/>
      <c r="AL45" s="9"/>
      <c r="AM45" s="5" t="s">
        <v>39</v>
      </c>
      <c r="AN45" s="6"/>
      <c r="AO45" s="6"/>
      <c r="AP45" s="6"/>
      <c r="AQ45" s="6"/>
      <c r="AR45" s="7"/>
      <c r="AS45" s="7"/>
      <c r="AT45" s="6"/>
      <c r="AU45" s="7"/>
      <c r="AV45" s="7"/>
      <c r="AW45" s="7"/>
      <c r="AX45" s="7"/>
      <c r="AY45" s="7"/>
      <c r="AZ45" s="7"/>
      <c r="BA45" s="7"/>
      <c r="BB45" s="7"/>
    </row>
    <row r="46" spans="1:54" x14ac:dyDescent="0.25">
      <c r="A46" s="4" t="s">
        <v>43</v>
      </c>
      <c r="B46" s="119">
        <v>35</v>
      </c>
      <c r="C46" s="135">
        <f t="shared" si="4"/>
        <v>11</v>
      </c>
      <c r="D46" s="135">
        <f t="shared" si="0"/>
        <v>1</v>
      </c>
      <c r="E46" s="18" t="str">
        <f t="shared" si="5"/>
        <v>E9-2-AGGSH-011-1</v>
      </c>
      <c r="F46" s="18" t="str">
        <f t="shared" si="6"/>
        <v>CLX3001-021</v>
      </c>
      <c r="G46" s="18" t="str">
        <f t="shared" si="7"/>
        <v>CLX3001</v>
      </c>
      <c r="H46" s="18" t="s">
        <v>32</v>
      </c>
      <c r="I46" s="63" t="s">
        <v>2028</v>
      </c>
      <c r="J46" s="138">
        <f t="shared" si="13"/>
        <v>21</v>
      </c>
      <c r="K46" s="138">
        <f t="shared" si="14"/>
        <v>0</v>
      </c>
      <c r="L46" s="136">
        <f t="shared" si="15"/>
        <v>13</v>
      </c>
      <c r="M46" s="136">
        <f t="shared" si="16"/>
        <v>0</v>
      </c>
      <c r="N46" s="136">
        <f t="shared" si="17"/>
        <v>7</v>
      </c>
      <c r="O46" s="136">
        <f t="shared" si="18"/>
        <v>4</v>
      </c>
      <c r="P46" s="66">
        <f t="shared" si="10"/>
        <v>1</v>
      </c>
      <c r="Q46" s="66">
        <f t="shared" si="11"/>
        <v>1</v>
      </c>
      <c r="R46" s="18"/>
      <c r="S46" s="19"/>
      <c r="T46" s="20"/>
      <c r="U46" s="20"/>
      <c r="V46" s="21"/>
      <c r="W46" s="21"/>
      <c r="X46" s="21"/>
      <c r="Y46" s="22" t="s">
        <v>274</v>
      </c>
      <c r="Z46" s="22" t="s">
        <v>286</v>
      </c>
      <c r="AA46" s="22"/>
      <c r="AB46" s="22" t="str">
        <f t="shared" si="2"/>
        <v>A07</v>
      </c>
      <c r="AC46" s="22">
        <f t="shared" si="12"/>
        <v>3</v>
      </c>
      <c r="AD46" s="22">
        <f t="shared" si="3"/>
        <v>9</v>
      </c>
      <c r="AE46" s="22"/>
      <c r="AF46" s="22"/>
      <c r="AG46" s="6"/>
      <c r="AH46" s="6"/>
      <c r="AI46" s="6"/>
      <c r="AJ46" s="6"/>
      <c r="AK46" s="9"/>
      <c r="AL46" s="9"/>
      <c r="AM46" s="5"/>
      <c r="AN46" s="6"/>
      <c r="AO46" s="6"/>
      <c r="AP46" s="6"/>
      <c r="AQ46" s="6"/>
      <c r="AR46" s="7"/>
      <c r="AS46" s="7"/>
      <c r="AT46" s="6"/>
      <c r="AU46" s="7"/>
      <c r="AV46" s="7"/>
      <c r="AW46" s="7"/>
      <c r="AX46" s="7"/>
      <c r="AY46" s="7"/>
      <c r="AZ46" s="7"/>
      <c r="BA46" s="7"/>
      <c r="BB46" s="7"/>
    </row>
    <row r="47" spans="1:54" x14ac:dyDescent="0.25">
      <c r="A47" s="4"/>
      <c r="B47" s="119"/>
      <c r="C47" s="135">
        <f t="shared" si="4"/>
        <v>11</v>
      </c>
      <c r="D47" s="135">
        <f t="shared" si="0"/>
        <v>1</v>
      </c>
      <c r="E47" s="18" t="str">
        <f t="shared" si="5"/>
        <v/>
      </c>
      <c r="F47" s="18" t="str">
        <f t="shared" si="6"/>
        <v>CLX3001-022</v>
      </c>
      <c r="G47" s="18" t="str">
        <f t="shared" si="7"/>
        <v>CLX3001</v>
      </c>
      <c r="H47" s="18" t="s">
        <v>388</v>
      </c>
      <c r="I47" s="60" t="s">
        <v>2029</v>
      </c>
      <c r="J47" s="138">
        <f t="shared" si="13"/>
        <v>22</v>
      </c>
      <c r="K47" s="138">
        <f t="shared" si="14"/>
        <v>0</v>
      </c>
      <c r="L47" s="136">
        <f t="shared" si="15"/>
        <v>13</v>
      </c>
      <c r="M47" s="136">
        <f t="shared" si="16"/>
        <v>0</v>
      </c>
      <c r="N47" s="136">
        <f t="shared" si="17"/>
        <v>7</v>
      </c>
      <c r="O47" s="136">
        <f t="shared" si="18"/>
        <v>4</v>
      </c>
      <c r="P47" s="66">
        <f t="shared" si="10"/>
        <v>1</v>
      </c>
      <c r="Q47" s="66">
        <f t="shared" si="11"/>
        <v>0</v>
      </c>
      <c r="R47" s="18"/>
      <c r="S47" s="19"/>
      <c r="T47" s="20"/>
      <c r="U47" s="20"/>
      <c r="V47" s="21"/>
      <c r="W47" s="21"/>
      <c r="X47" s="21"/>
      <c r="Y47" s="22"/>
      <c r="Z47" s="22" t="s">
        <v>287</v>
      </c>
      <c r="AA47" s="22"/>
      <c r="AB47" s="22" t="str">
        <f t="shared" si="2"/>
        <v>A07</v>
      </c>
      <c r="AC47" s="70">
        <f t="shared" si="12"/>
        <v>3</v>
      </c>
      <c r="AD47" s="22">
        <f t="shared" si="3"/>
        <v>10</v>
      </c>
      <c r="AE47" s="22"/>
      <c r="AF47" s="22"/>
      <c r="AG47" s="6"/>
      <c r="AH47" s="6"/>
      <c r="AI47" s="6"/>
      <c r="AJ47" s="6"/>
      <c r="AK47" s="9"/>
      <c r="AL47" s="9"/>
      <c r="AM47" s="5"/>
      <c r="AN47" s="6"/>
      <c r="AO47" s="6"/>
      <c r="AP47" s="6"/>
      <c r="AQ47" s="6"/>
      <c r="AR47" s="7"/>
      <c r="AS47" s="7"/>
      <c r="AT47" s="6"/>
      <c r="AU47" s="7"/>
      <c r="AV47" s="7"/>
      <c r="AW47" s="7"/>
      <c r="AX47" s="7"/>
      <c r="AY47" s="7"/>
      <c r="AZ47" s="7"/>
      <c r="BA47" s="7"/>
      <c r="BB47" s="7"/>
    </row>
    <row r="48" spans="1:54" x14ac:dyDescent="0.25">
      <c r="A48" s="4" t="s">
        <v>43</v>
      </c>
      <c r="B48" s="120">
        <v>33</v>
      </c>
      <c r="C48" s="136">
        <f t="shared" si="4"/>
        <v>11</v>
      </c>
      <c r="D48" s="136">
        <f t="shared" si="0"/>
        <v>2</v>
      </c>
      <c r="E48" s="24" t="str">
        <f t="shared" si="5"/>
        <v>E9-2-ACCSH-011-2</v>
      </c>
      <c r="F48" s="24" t="str">
        <f t="shared" si="6"/>
        <v>NG1601-014</v>
      </c>
      <c r="G48" s="24" t="str">
        <f t="shared" si="7"/>
        <v>NG1601</v>
      </c>
      <c r="H48" s="24" t="s">
        <v>41</v>
      </c>
      <c r="I48" s="62" t="s">
        <v>2030</v>
      </c>
      <c r="J48" s="138">
        <f t="shared" si="13"/>
        <v>22</v>
      </c>
      <c r="K48" s="138">
        <f t="shared" si="14"/>
        <v>0</v>
      </c>
      <c r="L48" s="136">
        <f t="shared" si="15"/>
        <v>14</v>
      </c>
      <c r="M48" s="136">
        <f t="shared" si="16"/>
        <v>0</v>
      </c>
      <c r="N48" s="136">
        <f t="shared" si="17"/>
        <v>7</v>
      </c>
      <c r="O48" s="136">
        <f t="shared" si="18"/>
        <v>4</v>
      </c>
      <c r="P48" s="66">
        <f t="shared" si="10"/>
        <v>0</v>
      </c>
      <c r="Q48" s="66">
        <f t="shared" si="11"/>
        <v>1</v>
      </c>
      <c r="R48" s="24"/>
      <c r="S48" s="25"/>
      <c r="T48" s="26"/>
      <c r="U48" s="26"/>
      <c r="V48" s="27"/>
      <c r="W48" s="27"/>
      <c r="X48" s="27"/>
      <c r="Y48" s="28"/>
      <c r="Z48" s="28"/>
      <c r="AA48" s="28"/>
      <c r="AB48" s="68" t="str">
        <f t="shared" si="2"/>
        <v>A07</v>
      </c>
      <c r="AC48" s="68">
        <f t="shared" si="12"/>
        <v>3</v>
      </c>
      <c r="AD48" s="68">
        <f t="shared" si="3"/>
        <v>10</v>
      </c>
      <c r="AE48" s="28" t="s">
        <v>316</v>
      </c>
      <c r="AF48" s="28"/>
      <c r="AG48" s="6"/>
      <c r="AH48" s="6"/>
      <c r="AI48" s="6"/>
      <c r="AJ48" s="6"/>
      <c r="AK48" s="9"/>
      <c r="AL48" s="9"/>
      <c r="AM48" s="5" t="s">
        <v>39</v>
      </c>
      <c r="AN48" s="6"/>
      <c r="AO48" s="6"/>
      <c r="AP48" s="6"/>
      <c r="AQ48" s="6"/>
      <c r="AR48" s="7"/>
      <c r="AS48" s="7"/>
      <c r="AT48" s="6"/>
      <c r="AU48" s="7"/>
      <c r="AV48" s="7"/>
      <c r="AW48" s="7"/>
      <c r="AX48" s="7"/>
      <c r="AY48" s="7"/>
      <c r="AZ48" s="7"/>
      <c r="BA48" s="7"/>
      <c r="BB48" s="7"/>
    </row>
    <row r="49" spans="1:54" x14ac:dyDescent="0.25">
      <c r="A49" s="4"/>
      <c r="B49" s="120"/>
      <c r="C49" s="136">
        <f t="shared" si="4"/>
        <v>11</v>
      </c>
      <c r="D49" s="136">
        <f t="shared" si="0"/>
        <v>2</v>
      </c>
      <c r="E49" s="24" t="str">
        <f t="shared" si="5"/>
        <v/>
      </c>
      <c r="F49" s="24" t="str">
        <f t="shared" si="6"/>
        <v>NG1601-015</v>
      </c>
      <c r="G49" s="24" t="str">
        <f t="shared" si="7"/>
        <v>NG1601</v>
      </c>
      <c r="H49" s="24" t="s">
        <v>388</v>
      </c>
      <c r="I49" s="62" t="s">
        <v>2034</v>
      </c>
      <c r="J49" s="138">
        <f t="shared" si="13"/>
        <v>22</v>
      </c>
      <c r="K49" s="138">
        <f t="shared" si="14"/>
        <v>0</v>
      </c>
      <c r="L49" s="136">
        <f t="shared" si="15"/>
        <v>15</v>
      </c>
      <c r="M49" s="136">
        <f t="shared" si="16"/>
        <v>0</v>
      </c>
      <c r="N49" s="136">
        <f t="shared" si="17"/>
        <v>7</v>
      </c>
      <c r="O49" s="136">
        <f t="shared" si="18"/>
        <v>4</v>
      </c>
      <c r="P49" s="66">
        <f t="shared" si="10"/>
        <v>0</v>
      </c>
      <c r="Q49" s="66">
        <f t="shared" si="11"/>
        <v>1</v>
      </c>
      <c r="R49" s="24"/>
      <c r="S49" s="25"/>
      <c r="T49" s="26"/>
      <c r="U49" s="26"/>
      <c r="V49" s="27"/>
      <c r="W49" s="27"/>
      <c r="X49" s="27"/>
      <c r="Y49" s="28"/>
      <c r="Z49" s="28"/>
      <c r="AA49" s="28"/>
      <c r="AB49" s="68" t="str">
        <f t="shared" si="2"/>
        <v>A07</v>
      </c>
      <c r="AC49" s="68">
        <f t="shared" si="12"/>
        <v>3</v>
      </c>
      <c r="AD49" s="68">
        <f t="shared" si="3"/>
        <v>10</v>
      </c>
      <c r="AE49" s="28" t="s">
        <v>317</v>
      </c>
      <c r="AF49" s="28"/>
      <c r="AG49" s="6"/>
      <c r="AH49" s="6"/>
      <c r="AI49" s="6"/>
      <c r="AJ49" s="6"/>
      <c r="AK49" s="9"/>
      <c r="AL49" s="9"/>
      <c r="AM49" s="5" t="s">
        <v>39</v>
      </c>
      <c r="AN49" s="6"/>
      <c r="AO49" s="6"/>
      <c r="AP49" s="6"/>
      <c r="AQ49" s="6"/>
      <c r="AR49" s="7"/>
      <c r="AS49" s="7"/>
      <c r="AT49" s="6"/>
      <c r="AU49" s="7"/>
      <c r="AV49" s="7"/>
      <c r="AW49" s="7"/>
      <c r="AX49" s="7"/>
      <c r="AY49" s="7"/>
      <c r="AZ49" s="7"/>
      <c r="BA49" s="7"/>
      <c r="BB49" s="7"/>
    </row>
    <row r="50" spans="1:54" x14ac:dyDescent="0.25">
      <c r="A50" s="4" t="s">
        <v>43</v>
      </c>
      <c r="B50" s="119">
        <v>30</v>
      </c>
      <c r="C50" s="135">
        <f t="shared" si="4"/>
        <v>12</v>
      </c>
      <c r="D50" s="135">
        <f t="shared" si="0"/>
        <v>1</v>
      </c>
      <c r="E50" s="18" t="str">
        <f t="shared" si="5"/>
        <v>E9-2-AGGSH-012-1</v>
      </c>
      <c r="F50" s="18" t="str">
        <f t="shared" si="6"/>
        <v>CLX3001-023</v>
      </c>
      <c r="G50" s="18" t="str">
        <f t="shared" si="7"/>
        <v>CLX3001</v>
      </c>
      <c r="H50" s="18" t="s">
        <v>32</v>
      </c>
      <c r="I50" s="63" t="s">
        <v>2028</v>
      </c>
      <c r="J50" s="138">
        <f t="shared" si="13"/>
        <v>23</v>
      </c>
      <c r="K50" s="138">
        <f t="shared" si="14"/>
        <v>0</v>
      </c>
      <c r="L50" s="136">
        <f t="shared" si="15"/>
        <v>15</v>
      </c>
      <c r="M50" s="136">
        <f t="shared" si="16"/>
        <v>0</v>
      </c>
      <c r="N50" s="136">
        <f t="shared" si="17"/>
        <v>7</v>
      </c>
      <c r="O50" s="136">
        <f t="shared" si="18"/>
        <v>4</v>
      </c>
      <c r="P50" s="66">
        <f t="shared" si="10"/>
        <v>1</v>
      </c>
      <c r="Q50" s="66">
        <f t="shared" si="11"/>
        <v>1</v>
      </c>
      <c r="R50" s="18"/>
      <c r="S50" s="19"/>
      <c r="T50" s="20"/>
      <c r="U50" s="20"/>
      <c r="V50" s="21"/>
      <c r="W50" s="21"/>
      <c r="X50" s="21"/>
      <c r="Y50" s="22" t="s">
        <v>274</v>
      </c>
      <c r="Z50" s="22" t="s">
        <v>290</v>
      </c>
      <c r="AA50" s="22"/>
      <c r="AB50" s="22" t="str">
        <f t="shared" si="2"/>
        <v>A07</v>
      </c>
      <c r="AC50" s="22">
        <f t="shared" si="12"/>
        <v>4</v>
      </c>
      <c r="AD50" s="22">
        <f t="shared" si="3"/>
        <v>11</v>
      </c>
      <c r="AE50" s="22"/>
      <c r="AF50" s="22"/>
      <c r="AG50" s="6"/>
      <c r="AH50" s="6"/>
      <c r="AI50" s="6"/>
      <c r="AJ50" s="6"/>
      <c r="AK50" s="9"/>
      <c r="AL50" s="9"/>
      <c r="AM50" s="5"/>
      <c r="AN50" s="6"/>
      <c r="AO50" s="6"/>
      <c r="AP50" s="6"/>
      <c r="AQ50" s="6"/>
      <c r="AR50" s="7"/>
      <c r="AS50" s="7"/>
      <c r="AT50" s="6"/>
      <c r="AU50" s="7"/>
      <c r="AV50" s="7"/>
      <c r="AW50" s="7"/>
      <c r="AX50" s="7"/>
      <c r="AY50" s="7"/>
      <c r="AZ50" s="7"/>
      <c r="BA50" s="7"/>
      <c r="BB50" s="7"/>
    </row>
    <row r="51" spans="1:54" x14ac:dyDescent="0.25">
      <c r="A51" s="4"/>
      <c r="B51" s="119"/>
      <c r="C51" s="135">
        <f t="shared" si="4"/>
        <v>12</v>
      </c>
      <c r="D51" s="135">
        <f t="shared" si="0"/>
        <v>1</v>
      </c>
      <c r="E51" s="18" t="str">
        <f t="shared" si="5"/>
        <v/>
      </c>
      <c r="F51" s="18" t="str">
        <f t="shared" si="6"/>
        <v>CLX3001-024</v>
      </c>
      <c r="G51" s="18" t="str">
        <f t="shared" si="7"/>
        <v>CLX3001</v>
      </c>
      <c r="H51" s="18" t="s">
        <v>388</v>
      </c>
      <c r="I51" s="60" t="s">
        <v>2029</v>
      </c>
      <c r="J51" s="138">
        <f t="shared" si="13"/>
        <v>24</v>
      </c>
      <c r="K51" s="138">
        <f t="shared" si="14"/>
        <v>0</v>
      </c>
      <c r="L51" s="136">
        <f t="shared" si="15"/>
        <v>15</v>
      </c>
      <c r="M51" s="136">
        <f t="shared" si="16"/>
        <v>0</v>
      </c>
      <c r="N51" s="136">
        <f t="shared" si="17"/>
        <v>7</v>
      </c>
      <c r="O51" s="136">
        <f t="shared" si="18"/>
        <v>4</v>
      </c>
      <c r="P51" s="66">
        <f t="shared" si="10"/>
        <v>1</v>
      </c>
      <c r="Q51" s="66">
        <f t="shared" si="11"/>
        <v>0</v>
      </c>
      <c r="R51" s="18"/>
      <c r="S51" s="19"/>
      <c r="T51" s="20"/>
      <c r="U51" s="20"/>
      <c r="V51" s="21"/>
      <c r="W51" s="21"/>
      <c r="X51" s="21"/>
      <c r="Y51" s="22"/>
      <c r="Z51" s="22" t="s">
        <v>291</v>
      </c>
      <c r="AA51" s="22"/>
      <c r="AB51" s="22" t="str">
        <f t="shared" si="2"/>
        <v>A07</v>
      </c>
      <c r="AC51" s="70">
        <f t="shared" si="12"/>
        <v>4</v>
      </c>
      <c r="AD51" s="22">
        <f t="shared" si="3"/>
        <v>12</v>
      </c>
      <c r="AE51" s="22"/>
      <c r="AF51" s="22"/>
      <c r="AG51" s="6"/>
      <c r="AH51" s="6"/>
      <c r="AI51" s="6"/>
      <c r="AJ51" s="6"/>
      <c r="AK51" s="9"/>
      <c r="AL51" s="9"/>
      <c r="AM51" s="5"/>
      <c r="AN51" s="6"/>
      <c r="AO51" s="6"/>
      <c r="AP51" s="6"/>
      <c r="AQ51" s="6"/>
      <c r="AR51" s="7"/>
      <c r="AS51" s="7"/>
      <c r="AT51" s="6"/>
      <c r="AU51" s="7"/>
      <c r="AV51" s="7"/>
      <c r="AW51" s="7"/>
      <c r="AX51" s="7"/>
      <c r="AY51" s="7"/>
      <c r="AZ51" s="7"/>
      <c r="BA51" s="7"/>
      <c r="BB51" s="7"/>
    </row>
    <row r="52" spans="1:54" x14ac:dyDescent="0.25">
      <c r="A52" s="17" t="s">
        <v>43</v>
      </c>
      <c r="B52" s="120">
        <v>28</v>
      </c>
      <c r="C52" s="136">
        <f t="shared" si="4"/>
        <v>12</v>
      </c>
      <c r="D52" s="136">
        <f t="shared" si="0"/>
        <v>2</v>
      </c>
      <c r="E52" s="24" t="str">
        <f t="shared" si="5"/>
        <v>E9-2-ACCSH-012-2</v>
      </c>
      <c r="F52" s="24" t="str">
        <f t="shared" si="6"/>
        <v>NG1601-016</v>
      </c>
      <c r="G52" s="24" t="str">
        <f t="shared" si="7"/>
        <v>NG1601</v>
      </c>
      <c r="H52" s="24" t="s">
        <v>44</v>
      </c>
      <c r="I52" s="62" t="s">
        <v>2030</v>
      </c>
      <c r="J52" s="138">
        <f t="shared" si="13"/>
        <v>24</v>
      </c>
      <c r="K52" s="138">
        <f t="shared" si="14"/>
        <v>0</v>
      </c>
      <c r="L52" s="136">
        <f t="shared" si="15"/>
        <v>16</v>
      </c>
      <c r="M52" s="136">
        <f t="shared" si="16"/>
        <v>0</v>
      </c>
      <c r="N52" s="136">
        <f t="shared" si="17"/>
        <v>7</v>
      </c>
      <c r="O52" s="136">
        <f t="shared" si="18"/>
        <v>4</v>
      </c>
      <c r="P52" s="66">
        <f t="shared" si="10"/>
        <v>0</v>
      </c>
      <c r="Q52" s="66">
        <f t="shared" si="11"/>
        <v>1</v>
      </c>
      <c r="R52" s="24" t="s">
        <v>37</v>
      </c>
      <c r="S52" s="25">
        <v>1</v>
      </c>
      <c r="T52" s="26">
        <v>2</v>
      </c>
      <c r="U52" s="26">
        <v>2</v>
      </c>
      <c r="V52" s="27">
        <v>12</v>
      </c>
      <c r="W52" s="27">
        <v>20</v>
      </c>
      <c r="X52" s="27">
        <v>19</v>
      </c>
      <c r="Y52" s="28"/>
      <c r="Z52" s="28"/>
      <c r="AA52" s="28"/>
      <c r="AB52" s="68" t="str">
        <f t="shared" si="2"/>
        <v>A07</v>
      </c>
      <c r="AC52" s="68">
        <f t="shared" si="12"/>
        <v>4</v>
      </c>
      <c r="AD52" s="68">
        <f t="shared" si="3"/>
        <v>12</v>
      </c>
      <c r="AE52" s="28" t="s">
        <v>318</v>
      </c>
      <c r="AF52" s="28"/>
      <c r="AG52" s="6"/>
      <c r="AH52" s="6"/>
      <c r="AI52" s="6"/>
      <c r="AJ52" s="6"/>
      <c r="AK52" s="9">
        <v>1</v>
      </c>
      <c r="AL52" s="9"/>
      <c r="AM52" s="5" t="s">
        <v>39</v>
      </c>
      <c r="AN52" s="6">
        <v>0</v>
      </c>
      <c r="AO52" s="6">
        <v>0</v>
      </c>
      <c r="AP52" s="6">
        <v>0</v>
      </c>
      <c r="AQ52" s="6">
        <v>0</v>
      </c>
      <c r="AR52" s="7">
        <v>0</v>
      </c>
      <c r="AS52" s="7">
        <v>1</v>
      </c>
      <c r="AT52" s="6"/>
      <c r="AU52" s="7">
        <v>4</v>
      </c>
      <c r="AV52" s="7">
        <v>8</v>
      </c>
      <c r="AW52" s="7" t="s">
        <v>34</v>
      </c>
      <c r="AX52" s="7">
        <v>0</v>
      </c>
      <c r="AY52" s="7">
        <v>0</v>
      </c>
      <c r="AZ52" s="7">
        <v>7</v>
      </c>
      <c r="BA52" s="7">
        <v>0</v>
      </c>
      <c r="BB52" s="7" t="s">
        <v>34</v>
      </c>
    </row>
    <row r="53" spans="1:54" x14ac:dyDescent="0.25">
      <c r="A53" s="140" t="s">
        <v>45</v>
      </c>
      <c r="B53" s="119">
        <v>46</v>
      </c>
      <c r="C53" s="135">
        <f t="shared" si="4"/>
        <v>13</v>
      </c>
      <c r="D53" s="135">
        <f t="shared" si="0"/>
        <v>1</v>
      </c>
      <c r="E53" s="18" t="str">
        <f t="shared" si="5"/>
        <v>E9-2-AGGSH-013-1</v>
      </c>
      <c r="F53" s="18" t="str">
        <f t="shared" si="6"/>
        <v>CLX3001-025</v>
      </c>
      <c r="G53" s="18" t="str">
        <f t="shared" si="7"/>
        <v>CLX3001</v>
      </c>
      <c r="H53" s="18" t="s">
        <v>35</v>
      </c>
      <c r="I53" s="63" t="s">
        <v>2028</v>
      </c>
      <c r="J53" s="138">
        <f t="shared" si="13"/>
        <v>25</v>
      </c>
      <c r="K53" s="138">
        <f t="shared" si="14"/>
        <v>0</v>
      </c>
      <c r="L53" s="136">
        <f t="shared" si="15"/>
        <v>16</v>
      </c>
      <c r="M53" s="136">
        <f t="shared" si="16"/>
        <v>0</v>
      </c>
      <c r="N53" s="136">
        <f t="shared" si="17"/>
        <v>7</v>
      </c>
      <c r="O53" s="136">
        <f t="shared" si="18"/>
        <v>4</v>
      </c>
      <c r="P53" s="66">
        <f t="shared" si="10"/>
        <v>1</v>
      </c>
      <c r="Q53" s="66">
        <f t="shared" si="11"/>
        <v>1</v>
      </c>
      <c r="R53" s="18" t="s">
        <v>33</v>
      </c>
      <c r="S53" s="19">
        <v>1</v>
      </c>
      <c r="T53" s="20">
        <v>2</v>
      </c>
      <c r="U53" s="20">
        <v>2</v>
      </c>
      <c r="V53" s="21">
        <v>9</v>
      </c>
      <c r="W53" s="21">
        <v>12</v>
      </c>
      <c r="X53" s="21">
        <v>11</v>
      </c>
      <c r="Y53" s="22" t="s">
        <v>274</v>
      </c>
      <c r="Z53" s="22" t="s">
        <v>294</v>
      </c>
      <c r="AA53" s="22"/>
      <c r="AB53" s="22" t="str">
        <f t="shared" si="2"/>
        <v>A11</v>
      </c>
      <c r="AC53" s="22">
        <f t="shared" si="12"/>
        <v>1</v>
      </c>
      <c r="AD53" s="22">
        <f t="shared" si="3"/>
        <v>5</v>
      </c>
      <c r="AE53" s="22"/>
      <c r="AF53" s="22"/>
      <c r="AG53" s="6">
        <v>1</v>
      </c>
      <c r="AH53" s="6">
        <v>2</v>
      </c>
      <c r="AI53" s="6"/>
      <c r="AJ53" s="6"/>
      <c r="AK53" s="9"/>
      <c r="AL53" s="9"/>
      <c r="AM53" s="9"/>
      <c r="AN53" s="6">
        <v>1</v>
      </c>
      <c r="AO53" s="6">
        <v>2</v>
      </c>
      <c r="AP53" s="6">
        <v>0</v>
      </c>
      <c r="AQ53" s="6">
        <v>0</v>
      </c>
      <c r="AR53" s="7">
        <v>0</v>
      </c>
      <c r="AS53" s="7">
        <v>0</v>
      </c>
      <c r="AT53" s="6"/>
      <c r="AU53" s="7">
        <v>4</v>
      </c>
      <c r="AV53" s="7">
        <v>8</v>
      </c>
      <c r="AW53" s="7" t="s">
        <v>34</v>
      </c>
      <c r="AX53" s="7">
        <v>0</v>
      </c>
      <c r="AY53" s="7">
        <v>0</v>
      </c>
      <c r="AZ53" s="7">
        <v>0</v>
      </c>
      <c r="BA53" s="7">
        <v>0</v>
      </c>
      <c r="BB53" s="7" t="s">
        <v>34</v>
      </c>
    </row>
    <row r="54" spans="1:54" x14ac:dyDescent="0.25">
      <c r="A54" s="4"/>
      <c r="B54" s="119"/>
      <c r="C54" s="135">
        <f t="shared" si="4"/>
        <v>13</v>
      </c>
      <c r="D54" s="135">
        <f t="shared" si="0"/>
        <v>1</v>
      </c>
      <c r="E54" s="18" t="str">
        <f t="shared" si="5"/>
        <v/>
      </c>
      <c r="F54" s="18" t="str">
        <f t="shared" si="6"/>
        <v>CLX3001-026</v>
      </c>
      <c r="G54" s="18" t="str">
        <f t="shared" si="7"/>
        <v>CLX3001</v>
      </c>
      <c r="H54" s="18" t="s">
        <v>388</v>
      </c>
      <c r="I54" s="60" t="s">
        <v>2029</v>
      </c>
      <c r="J54" s="138">
        <f t="shared" si="13"/>
        <v>26</v>
      </c>
      <c r="K54" s="138">
        <f t="shared" si="14"/>
        <v>0</v>
      </c>
      <c r="L54" s="136">
        <f t="shared" si="15"/>
        <v>16</v>
      </c>
      <c r="M54" s="136">
        <f t="shared" si="16"/>
        <v>0</v>
      </c>
      <c r="N54" s="136">
        <f t="shared" si="17"/>
        <v>7</v>
      </c>
      <c r="O54" s="136">
        <f t="shared" si="18"/>
        <v>4</v>
      </c>
      <c r="P54" s="66">
        <f t="shared" si="10"/>
        <v>1</v>
      </c>
      <c r="Q54" s="66">
        <f t="shared" si="11"/>
        <v>0</v>
      </c>
      <c r="R54" s="18"/>
      <c r="S54" s="19"/>
      <c r="T54" s="20"/>
      <c r="U54" s="20"/>
      <c r="V54" s="21"/>
      <c r="W54" s="21"/>
      <c r="X54" s="21"/>
      <c r="Y54" s="22"/>
      <c r="Z54" s="22" t="s">
        <v>295</v>
      </c>
      <c r="AA54" s="22"/>
      <c r="AB54" s="22" t="str">
        <f t="shared" si="2"/>
        <v>A11</v>
      </c>
      <c r="AC54" s="70">
        <f t="shared" si="12"/>
        <v>1</v>
      </c>
      <c r="AD54" s="22">
        <f t="shared" si="3"/>
        <v>6</v>
      </c>
      <c r="AE54" s="22"/>
      <c r="AF54" s="22"/>
      <c r="AG54" s="6"/>
      <c r="AH54" s="6"/>
      <c r="AI54" s="6"/>
      <c r="AJ54" s="6"/>
      <c r="AK54" s="9"/>
      <c r="AL54" s="9"/>
      <c r="AM54" s="9"/>
      <c r="AN54" s="6"/>
      <c r="AO54" s="6"/>
      <c r="AP54" s="6"/>
      <c r="AQ54" s="6"/>
      <c r="AR54" s="7"/>
      <c r="AS54" s="7"/>
      <c r="AT54" s="6"/>
      <c r="AU54" s="7"/>
      <c r="AV54" s="7"/>
      <c r="AW54" s="7"/>
      <c r="AX54" s="7"/>
      <c r="AY54" s="7"/>
      <c r="AZ54" s="7"/>
      <c r="BA54" s="7"/>
      <c r="BB54" s="7"/>
    </row>
    <row r="55" spans="1:54" x14ac:dyDescent="0.25">
      <c r="A55" s="4" t="s">
        <v>45</v>
      </c>
      <c r="B55" s="120">
        <v>44</v>
      </c>
      <c r="C55" s="136">
        <f t="shared" si="4"/>
        <v>13</v>
      </c>
      <c r="D55" s="136">
        <f t="shared" si="0"/>
        <v>2</v>
      </c>
      <c r="E55" s="24" t="str">
        <f t="shared" si="5"/>
        <v>E9-2-ACCSH-013-2</v>
      </c>
      <c r="F55" s="24" t="str">
        <f t="shared" si="6"/>
        <v>NG1601-017</v>
      </c>
      <c r="G55" s="24" t="str">
        <f t="shared" si="7"/>
        <v>NG1601</v>
      </c>
      <c r="H55" s="24" t="s">
        <v>41</v>
      </c>
      <c r="I55" s="62" t="s">
        <v>2030</v>
      </c>
      <c r="J55" s="138">
        <f t="shared" si="13"/>
        <v>26</v>
      </c>
      <c r="K55" s="138">
        <f t="shared" si="14"/>
        <v>0</v>
      </c>
      <c r="L55" s="136">
        <f t="shared" si="15"/>
        <v>17</v>
      </c>
      <c r="M55" s="136">
        <f t="shared" si="16"/>
        <v>0</v>
      </c>
      <c r="N55" s="136">
        <f t="shared" si="17"/>
        <v>7</v>
      </c>
      <c r="O55" s="136">
        <f t="shared" si="18"/>
        <v>4</v>
      </c>
      <c r="P55" s="66">
        <f t="shared" si="10"/>
        <v>0</v>
      </c>
      <c r="Q55" s="66">
        <f t="shared" si="11"/>
        <v>1</v>
      </c>
      <c r="R55" s="24" t="s">
        <v>37</v>
      </c>
      <c r="S55" s="25">
        <v>1</v>
      </c>
      <c r="T55" s="26">
        <v>2</v>
      </c>
      <c r="U55" s="26">
        <v>2</v>
      </c>
      <c r="V55" s="27">
        <v>10</v>
      </c>
      <c r="W55" s="27">
        <v>14</v>
      </c>
      <c r="X55" s="27">
        <v>13</v>
      </c>
      <c r="Y55" s="28"/>
      <c r="Z55" s="28"/>
      <c r="AA55" s="28"/>
      <c r="AB55" s="68" t="str">
        <f t="shared" si="2"/>
        <v>A11</v>
      </c>
      <c r="AC55" s="68">
        <f t="shared" si="12"/>
        <v>1</v>
      </c>
      <c r="AD55" s="68">
        <f t="shared" si="3"/>
        <v>6</v>
      </c>
      <c r="AE55" s="28" t="s">
        <v>319</v>
      </c>
      <c r="AF55" s="28"/>
      <c r="AG55" s="6"/>
      <c r="AH55" s="6"/>
      <c r="AI55" s="6"/>
      <c r="AJ55" s="6"/>
      <c r="AK55" s="9" t="s">
        <v>38</v>
      </c>
      <c r="AL55" s="9"/>
      <c r="AM55" s="5" t="s">
        <v>42</v>
      </c>
      <c r="AN55" s="6">
        <v>0</v>
      </c>
      <c r="AO55" s="6">
        <v>0</v>
      </c>
      <c r="AP55" s="6">
        <v>0</v>
      </c>
      <c r="AQ55" s="6">
        <v>0</v>
      </c>
      <c r="AR55" s="7">
        <v>0</v>
      </c>
      <c r="AS55" s="7">
        <v>2</v>
      </c>
      <c r="AT55" s="6"/>
      <c r="AU55" s="7">
        <v>4</v>
      </c>
      <c r="AV55" s="7">
        <v>8</v>
      </c>
      <c r="AW55" s="7" t="s">
        <v>34</v>
      </c>
      <c r="AX55" s="7">
        <v>0</v>
      </c>
      <c r="AY55" s="7">
        <v>0</v>
      </c>
      <c r="AZ55" s="7">
        <v>2</v>
      </c>
      <c r="BA55" s="7">
        <v>0</v>
      </c>
      <c r="BB55" s="7" t="s">
        <v>34</v>
      </c>
    </row>
    <row r="56" spans="1:54" x14ac:dyDescent="0.25">
      <c r="A56" s="4"/>
      <c r="B56" s="120"/>
      <c r="C56" s="136">
        <f t="shared" si="4"/>
        <v>13</v>
      </c>
      <c r="D56" s="136">
        <f t="shared" si="0"/>
        <v>2</v>
      </c>
      <c r="E56" s="24" t="str">
        <f t="shared" si="5"/>
        <v/>
      </c>
      <c r="F56" s="24" t="str">
        <f t="shared" si="6"/>
        <v>NG1601-018</v>
      </c>
      <c r="G56" s="24" t="str">
        <f t="shared" si="7"/>
        <v>NG1601</v>
      </c>
      <c r="H56" s="24" t="s">
        <v>388</v>
      </c>
      <c r="I56" s="62" t="s">
        <v>2034</v>
      </c>
      <c r="J56" s="138">
        <f t="shared" si="13"/>
        <v>26</v>
      </c>
      <c r="K56" s="138">
        <f t="shared" si="14"/>
        <v>0</v>
      </c>
      <c r="L56" s="136">
        <f t="shared" si="15"/>
        <v>18</v>
      </c>
      <c r="M56" s="136">
        <f t="shared" si="16"/>
        <v>0</v>
      </c>
      <c r="N56" s="136">
        <f t="shared" si="17"/>
        <v>7</v>
      </c>
      <c r="O56" s="136">
        <f t="shared" si="18"/>
        <v>4</v>
      </c>
      <c r="P56" s="66">
        <f t="shared" si="10"/>
        <v>0</v>
      </c>
      <c r="Q56" s="66">
        <f t="shared" si="11"/>
        <v>1</v>
      </c>
      <c r="R56" s="24"/>
      <c r="S56" s="25"/>
      <c r="T56" s="26"/>
      <c r="U56" s="26"/>
      <c r="V56" s="27"/>
      <c r="W56" s="27"/>
      <c r="X56" s="27"/>
      <c r="Y56" s="28"/>
      <c r="Z56" s="28"/>
      <c r="AA56" s="28"/>
      <c r="AB56" s="68" t="str">
        <f t="shared" si="2"/>
        <v>A11</v>
      </c>
      <c r="AC56" s="68">
        <f t="shared" si="12"/>
        <v>1</v>
      </c>
      <c r="AD56" s="68">
        <f t="shared" si="3"/>
        <v>6</v>
      </c>
      <c r="AE56" s="28" t="s">
        <v>320</v>
      </c>
      <c r="AF56" s="28"/>
      <c r="AG56" s="6"/>
      <c r="AH56" s="6"/>
      <c r="AI56" s="6"/>
      <c r="AJ56" s="6"/>
      <c r="AK56" s="9"/>
      <c r="AL56" s="9"/>
      <c r="AM56" s="5" t="s">
        <v>42</v>
      </c>
      <c r="AN56" s="6"/>
      <c r="AO56" s="6"/>
      <c r="AP56" s="6"/>
      <c r="AQ56" s="6"/>
      <c r="AR56" s="7"/>
      <c r="AS56" s="7"/>
      <c r="AT56" s="6"/>
      <c r="AU56" s="7"/>
      <c r="AV56" s="7"/>
      <c r="AW56" s="7"/>
      <c r="AX56" s="7"/>
      <c r="AY56" s="7"/>
      <c r="AZ56" s="7"/>
      <c r="BA56" s="7"/>
      <c r="BB56" s="7"/>
    </row>
    <row r="57" spans="1:54" x14ac:dyDescent="0.25">
      <c r="A57" s="4" t="s">
        <v>45</v>
      </c>
      <c r="B57" s="120">
        <v>42</v>
      </c>
      <c r="C57" s="136">
        <f t="shared" si="4"/>
        <v>13</v>
      </c>
      <c r="D57" s="136">
        <f t="shared" si="0"/>
        <v>3</v>
      </c>
      <c r="E57" s="24" t="str">
        <f t="shared" si="5"/>
        <v>E9-2-ACCSH-013-3</v>
      </c>
      <c r="F57" s="24" t="str">
        <f t="shared" si="6"/>
        <v>NG1601-019</v>
      </c>
      <c r="G57" s="24" t="str">
        <f t="shared" si="7"/>
        <v>NG1601</v>
      </c>
      <c r="H57" s="24" t="s">
        <v>36</v>
      </c>
      <c r="I57" s="62" t="s">
        <v>2032</v>
      </c>
      <c r="J57" s="138">
        <f t="shared" si="13"/>
        <v>26</v>
      </c>
      <c r="K57" s="138">
        <f t="shared" si="14"/>
        <v>0</v>
      </c>
      <c r="L57" s="136">
        <f t="shared" si="15"/>
        <v>19</v>
      </c>
      <c r="M57" s="136">
        <f t="shared" si="16"/>
        <v>0</v>
      </c>
      <c r="N57" s="136">
        <f t="shared" si="17"/>
        <v>7</v>
      </c>
      <c r="O57" s="136">
        <f t="shared" si="18"/>
        <v>4</v>
      </c>
      <c r="P57" s="66">
        <f t="shared" si="10"/>
        <v>0</v>
      </c>
      <c r="Q57" s="66">
        <f t="shared" si="11"/>
        <v>1</v>
      </c>
      <c r="R57" s="24" t="s">
        <v>37</v>
      </c>
      <c r="S57" s="25">
        <v>1</v>
      </c>
      <c r="T57" s="26">
        <v>2</v>
      </c>
      <c r="U57" s="26">
        <v>2</v>
      </c>
      <c r="V57" s="27">
        <v>11</v>
      </c>
      <c r="W57" s="27">
        <v>16</v>
      </c>
      <c r="X57" s="27">
        <v>15</v>
      </c>
      <c r="Y57" s="28"/>
      <c r="Z57" s="28"/>
      <c r="AA57" s="28"/>
      <c r="AB57" s="68" t="str">
        <f t="shared" si="2"/>
        <v>A11</v>
      </c>
      <c r="AC57" s="68">
        <f t="shared" si="12"/>
        <v>1</v>
      </c>
      <c r="AD57" s="68">
        <f t="shared" si="3"/>
        <v>6</v>
      </c>
      <c r="AE57" s="28" t="s">
        <v>321</v>
      </c>
      <c r="AF57" s="28"/>
      <c r="AG57" s="6"/>
      <c r="AH57" s="6"/>
      <c r="AI57" s="6"/>
      <c r="AJ57" s="6"/>
      <c r="AK57" s="9" t="s">
        <v>38</v>
      </c>
      <c r="AL57" s="9"/>
      <c r="AM57" s="5" t="s">
        <v>42</v>
      </c>
      <c r="AN57" s="6">
        <v>0</v>
      </c>
      <c r="AO57" s="6">
        <v>0</v>
      </c>
      <c r="AP57" s="6">
        <v>0</v>
      </c>
      <c r="AQ57" s="6">
        <v>0</v>
      </c>
      <c r="AR57" s="7">
        <v>0</v>
      </c>
      <c r="AS57" s="7">
        <v>2</v>
      </c>
      <c r="AT57" s="6"/>
      <c r="AU57" s="7">
        <v>4</v>
      </c>
      <c r="AV57" s="7">
        <v>8</v>
      </c>
      <c r="AW57" s="7" t="s">
        <v>34</v>
      </c>
      <c r="AX57" s="7">
        <v>0</v>
      </c>
      <c r="AY57" s="7">
        <v>0</v>
      </c>
      <c r="AZ57" s="7">
        <v>4</v>
      </c>
      <c r="BA57" s="7">
        <v>0</v>
      </c>
      <c r="BB57" s="7" t="s">
        <v>34</v>
      </c>
    </row>
    <row r="58" spans="1:54" x14ac:dyDescent="0.25">
      <c r="A58" s="4"/>
      <c r="B58" s="120"/>
      <c r="C58" s="136">
        <f t="shared" si="4"/>
        <v>13</v>
      </c>
      <c r="D58" s="136">
        <f t="shared" si="0"/>
        <v>3</v>
      </c>
      <c r="E58" s="24" t="str">
        <f t="shared" si="5"/>
        <v/>
      </c>
      <c r="F58" s="24" t="str">
        <f t="shared" si="6"/>
        <v>GP1601-008</v>
      </c>
      <c r="G58" s="24" t="str">
        <f t="shared" si="7"/>
        <v>GP1601</v>
      </c>
      <c r="H58" s="24" t="s">
        <v>388</v>
      </c>
      <c r="I58" s="61" t="s">
        <v>2033</v>
      </c>
      <c r="J58" s="138">
        <f t="shared" si="13"/>
        <v>26</v>
      </c>
      <c r="K58" s="138">
        <f t="shared" si="14"/>
        <v>0</v>
      </c>
      <c r="L58" s="136">
        <f t="shared" si="15"/>
        <v>19</v>
      </c>
      <c r="M58" s="136">
        <f t="shared" si="16"/>
        <v>0</v>
      </c>
      <c r="N58" s="136">
        <f t="shared" si="17"/>
        <v>8</v>
      </c>
      <c r="O58" s="136">
        <f t="shared" si="18"/>
        <v>4</v>
      </c>
      <c r="P58" s="66">
        <f t="shared" si="10"/>
        <v>0</v>
      </c>
      <c r="Q58" s="66">
        <f t="shared" si="11"/>
        <v>1</v>
      </c>
      <c r="R58" s="24"/>
      <c r="S58" s="25"/>
      <c r="T58" s="26"/>
      <c r="U58" s="26"/>
      <c r="V58" s="27"/>
      <c r="W58" s="27"/>
      <c r="X58" s="27"/>
      <c r="Y58" s="28"/>
      <c r="Z58" s="28"/>
      <c r="AA58" s="28"/>
      <c r="AB58" s="68" t="str">
        <f t="shared" si="2"/>
        <v>A11</v>
      </c>
      <c r="AC58" s="68">
        <f t="shared" si="12"/>
        <v>1</v>
      </c>
      <c r="AD58" s="68">
        <f t="shared" si="3"/>
        <v>6</v>
      </c>
      <c r="AE58" s="28" t="s">
        <v>322</v>
      </c>
      <c r="AF58" s="28"/>
      <c r="AG58" s="6"/>
      <c r="AH58" s="6"/>
      <c r="AI58" s="6"/>
      <c r="AJ58" s="6"/>
      <c r="AK58" s="9"/>
      <c r="AL58" s="9"/>
      <c r="AM58" s="5" t="s">
        <v>42</v>
      </c>
      <c r="AN58" s="6"/>
      <c r="AO58" s="6"/>
      <c r="AP58" s="6"/>
      <c r="AQ58" s="6"/>
      <c r="AR58" s="7"/>
      <c r="AS58" s="7"/>
      <c r="AT58" s="6"/>
      <c r="AU58" s="7"/>
      <c r="AV58" s="7"/>
      <c r="AW58" s="7"/>
      <c r="AX58" s="7"/>
      <c r="AY58" s="7"/>
      <c r="AZ58" s="7"/>
      <c r="BA58" s="7"/>
      <c r="BB58" s="7"/>
    </row>
    <row r="59" spans="1:54" x14ac:dyDescent="0.25">
      <c r="A59" s="4" t="s">
        <v>45</v>
      </c>
      <c r="B59" s="119">
        <v>39</v>
      </c>
      <c r="C59" s="135">
        <f t="shared" si="4"/>
        <v>14</v>
      </c>
      <c r="D59" s="135">
        <f t="shared" si="0"/>
        <v>1</v>
      </c>
      <c r="E59" s="18" t="str">
        <f t="shared" si="5"/>
        <v>E9-2-AGGSH-014-1</v>
      </c>
      <c r="F59" s="18" t="str">
        <f t="shared" si="6"/>
        <v>CLX3001-027</v>
      </c>
      <c r="G59" s="18" t="str">
        <f t="shared" si="7"/>
        <v>CLX3001</v>
      </c>
      <c r="H59" s="18" t="s">
        <v>32</v>
      </c>
      <c r="I59" s="63" t="s">
        <v>2028</v>
      </c>
      <c r="J59" s="138">
        <f t="shared" si="13"/>
        <v>27</v>
      </c>
      <c r="K59" s="138">
        <f t="shared" si="14"/>
        <v>0</v>
      </c>
      <c r="L59" s="136">
        <f t="shared" si="15"/>
        <v>19</v>
      </c>
      <c r="M59" s="136">
        <f t="shared" si="16"/>
        <v>0</v>
      </c>
      <c r="N59" s="136">
        <f t="shared" si="17"/>
        <v>8</v>
      </c>
      <c r="O59" s="136">
        <f t="shared" si="18"/>
        <v>4</v>
      </c>
      <c r="P59" s="66">
        <f t="shared" si="10"/>
        <v>1</v>
      </c>
      <c r="Q59" s="66">
        <f t="shared" si="11"/>
        <v>1</v>
      </c>
      <c r="R59" s="18" t="s">
        <v>33</v>
      </c>
      <c r="S59" s="19">
        <v>3</v>
      </c>
      <c r="T59" s="20">
        <v>6</v>
      </c>
      <c r="U59" s="20">
        <v>6</v>
      </c>
      <c r="V59" s="21">
        <v>8</v>
      </c>
      <c r="W59" s="21">
        <v>10</v>
      </c>
      <c r="X59" s="21">
        <v>9</v>
      </c>
      <c r="Y59" s="22" t="s">
        <v>274</v>
      </c>
      <c r="Z59" s="22" t="s">
        <v>300</v>
      </c>
      <c r="AA59" s="22"/>
      <c r="AB59" s="22" t="str">
        <f t="shared" si="2"/>
        <v>A11</v>
      </c>
      <c r="AC59" s="22">
        <f t="shared" si="12"/>
        <v>2</v>
      </c>
      <c r="AD59" s="22">
        <f t="shared" si="3"/>
        <v>7</v>
      </c>
      <c r="AE59" s="22"/>
      <c r="AF59" s="22"/>
      <c r="AG59" s="6">
        <v>1</v>
      </c>
      <c r="AH59" s="6">
        <v>2</v>
      </c>
      <c r="AI59" s="6"/>
      <c r="AJ59" s="6"/>
      <c r="AK59" s="9"/>
      <c r="AL59" s="9"/>
      <c r="AM59" s="9"/>
      <c r="AN59" s="6">
        <v>3</v>
      </c>
      <c r="AO59" s="6">
        <v>6</v>
      </c>
      <c r="AP59" s="6">
        <v>0</v>
      </c>
      <c r="AQ59" s="6">
        <v>0</v>
      </c>
      <c r="AR59" s="7">
        <v>0</v>
      </c>
      <c r="AS59" s="7">
        <v>0</v>
      </c>
      <c r="AT59" s="6"/>
      <c r="AU59" s="7">
        <v>3</v>
      </c>
      <c r="AV59" s="7">
        <v>6</v>
      </c>
      <c r="AW59" s="7" t="s">
        <v>34</v>
      </c>
      <c r="AX59" s="7">
        <v>0</v>
      </c>
      <c r="AY59" s="7">
        <v>0</v>
      </c>
      <c r="AZ59" s="7">
        <v>0</v>
      </c>
      <c r="BA59" s="7">
        <v>0</v>
      </c>
      <c r="BB59" s="7" t="s">
        <v>34</v>
      </c>
    </row>
    <row r="60" spans="1:54" x14ac:dyDescent="0.25">
      <c r="A60" s="4"/>
      <c r="B60" s="119"/>
      <c r="C60" s="135">
        <f t="shared" si="4"/>
        <v>14</v>
      </c>
      <c r="D60" s="135">
        <f t="shared" si="0"/>
        <v>1</v>
      </c>
      <c r="E60" s="18" t="str">
        <f t="shared" si="5"/>
        <v/>
      </c>
      <c r="F60" s="18" t="str">
        <f t="shared" si="6"/>
        <v>CLX3001-028</v>
      </c>
      <c r="G60" s="18" t="str">
        <f t="shared" si="7"/>
        <v>CLX3001</v>
      </c>
      <c r="H60" s="18" t="s">
        <v>388</v>
      </c>
      <c r="I60" s="60" t="s">
        <v>2029</v>
      </c>
      <c r="J60" s="138">
        <f t="shared" si="13"/>
        <v>28</v>
      </c>
      <c r="K60" s="138">
        <f t="shared" si="14"/>
        <v>0</v>
      </c>
      <c r="L60" s="136">
        <f t="shared" si="15"/>
        <v>19</v>
      </c>
      <c r="M60" s="136">
        <f t="shared" si="16"/>
        <v>0</v>
      </c>
      <c r="N60" s="136">
        <f t="shared" si="17"/>
        <v>8</v>
      </c>
      <c r="O60" s="136">
        <f t="shared" si="18"/>
        <v>4</v>
      </c>
      <c r="P60" s="66">
        <f t="shared" si="10"/>
        <v>1</v>
      </c>
      <c r="Q60" s="66">
        <f t="shared" si="11"/>
        <v>0</v>
      </c>
      <c r="R60" s="18"/>
      <c r="S60" s="19"/>
      <c r="T60" s="20"/>
      <c r="U60" s="20"/>
      <c r="V60" s="21"/>
      <c r="W60" s="21"/>
      <c r="X60" s="21"/>
      <c r="Y60" s="22"/>
      <c r="Z60" s="22" t="s">
        <v>301</v>
      </c>
      <c r="AA60" s="22"/>
      <c r="AB60" s="22" t="str">
        <f t="shared" si="2"/>
        <v>A11</v>
      </c>
      <c r="AC60" s="70">
        <f t="shared" si="12"/>
        <v>2</v>
      </c>
      <c r="AD60" s="22">
        <f t="shared" si="3"/>
        <v>8</v>
      </c>
      <c r="AE60" s="22"/>
      <c r="AF60" s="22"/>
      <c r="AG60" s="6"/>
      <c r="AH60" s="6"/>
      <c r="AI60" s="6"/>
      <c r="AJ60" s="6"/>
      <c r="AK60" s="9"/>
      <c r="AL60" s="9"/>
      <c r="AM60" s="9"/>
      <c r="AN60" s="6"/>
      <c r="AO60" s="6"/>
      <c r="AP60" s="6"/>
      <c r="AQ60" s="6"/>
      <c r="AR60" s="7"/>
      <c r="AS60" s="7"/>
      <c r="AT60" s="6"/>
      <c r="AU60" s="7"/>
      <c r="AV60" s="7"/>
      <c r="AW60" s="7"/>
      <c r="AX60" s="7"/>
      <c r="AY60" s="7"/>
      <c r="AZ60" s="7"/>
      <c r="BA60" s="7"/>
      <c r="BB60" s="7"/>
    </row>
    <row r="61" spans="1:54" x14ac:dyDescent="0.25">
      <c r="A61" s="4" t="s">
        <v>45</v>
      </c>
      <c r="B61" s="120">
        <v>37</v>
      </c>
      <c r="C61" s="136">
        <f t="shared" si="4"/>
        <v>14</v>
      </c>
      <c r="D61" s="136">
        <f t="shared" si="0"/>
        <v>2</v>
      </c>
      <c r="E61" s="24" t="str">
        <f t="shared" si="5"/>
        <v>E9-2-ACCSH-014-2</v>
      </c>
      <c r="F61" s="24" t="str">
        <f t="shared" si="6"/>
        <v>GP1601-009</v>
      </c>
      <c r="G61" s="24" t="str">
        <f t="shared" si="7"/>
        <v>GP1601</v>
      </c>
      <c r="H61" s="24" t="s">
        <v>47</v>
      </c>
      <c r="I61" s="61" t="s">
        <v>2037</v>
      </c>
      <c r="J61" s="138">
        <f t="shared" si="13"/>
        <v>28</v>
      </c>
      <c r="K61" s="138">
        <f t="shared" si="14"/>
        <v>0</v>
      </c>
      <c r="L61" s="136">
        <f t="shared" si="15"/>
        <v>19</v>
      </c>
      <c r="M61" s="136">
        <f t="shared" si="16"/>
        <v>0</v>
      </c>
      <c r="N61" s="136">
        <f t="shared" si="17"/>
        <v>9</v>
      </c>
      <c r="O61" s="136">
        <f t="shared" si="18"/>
        <v>4</v>
      </c>
      <c r="P61" s="66">
        <f t="shared" si="10"/>
        <v>0</v>
      </c>
      <c r="Q61" s="66">
        <f t="shared" si="11"/>
        <v>1</v>
      </c>
      <c r="R61" s="24" t="s">
        <v>37</v>
      </c>
      <c r="S61" s="25">
        <v>2</v>
      </c>
      <c r="T61" s="26">
        <v>4</v>
      </c>
      <c r="U61" s="26">
        <v>4</v>
      </c>
      <c r="V61" s="27">
        <v>13</v>
      </c>
      <c r="W61" s="27">
        <v>20</v>
      </c>
      <c r="X61" s="27">
        <v>19</v>
      </c>
      <c r="Y61" s="28"/>
      <c r="Z61" s="28"/>
      <c r="AA61" s="28"/>
      <c r="AB61" s="68" t="str">
        <f t="shared" si="2"/>
        <v>A11</v>
      </c>
      <c r="AC61" s="68">
        <f t="shared" si="12"/>
        <v>2</v>
      </c>
      <c r="AD61" s="68">
        <f t="shared" si="3"/>
        <v>8</v>
      </c>
      <c r="AE61" s="28" t="s">
        <v>278</v>
      </c>
      <c r="AF61" s="28"/>
      <c r="AG61" s="6"/>
      <c r="AH61" s="6"/>
      <c r="AI61" s="6"/>
      <c r="AJ61" s="6"/>
      <c r="AK61" s="9">
        <v>2</v>
      </c>
      <c r="AL61" s="9"/>
      <c r="AM61" s="5" t="s">
        <v>42</v>
      </c>
      <c r="AN61" s="6">
        <v>0</v>
      </c>
      <c r="AO61" s="6">
        <v>0</v>
      </c>
      <c r="AP61" s="6">
        <v>0</v>
      </c>
      <c r="AQ61" s="6">
        <v>0</v>
      </c>
      <c r="AR61" s="7">
        <v>0</v>
      </c>
      <c r="AS61" s="7">
        <v>4</v>
      </c>
      <c r="AT61" s="6"/>
      <c r="AU61" s="7">
        <v>4</v>
      </c>
      <c r="AV61" s="7">
        <v>8</v>
      </c>
      <c r="AW61" s="7" t="s">
        <v>34</v>
      </c>
      <c r="AX61" s="7">
        <v>0</v>
      </c>
      <c r="AY61" s="7">
        <v>0</v>
      </c>
      <c r="AZ61" s="7">
        <v>8</v>
      </c>
      <c r="BA61" s="7">
        <v>0</v>
      </c>
      <c r="BB61" s="7" t="s">
        <v>34</v>
      </c>
    </row>
    <row r="62" spans="1:54" x14ac:dyDescent="0.25">
      <c r="A62" s="4"/>
      <c r="B62" s="120"/>
      <c r="C62" s="136">
        <f t="shared" si="4"/>
        <v>14</v>
      </c>
      <c r="D62" s="136">
        <f t="shared" si="0"/>
        <v>2</v>
      </c>
      <c r="E62" s="24" t="str">
        <f t="shared" si="5"/>
        <v/>
      </c>
      <c r="F62" s="24" t="str">
        <f t="shared" si="6"/>
        <v>GP1601-009</v>
      </c>
      <c r="G62" s="24" t="str">
        <f t="shared" si="7"/>
        <v>GP1601</v>
      </c>
      <c r="H62" s="24"/>
      <c r="I62" s="61" t="s">
        <v>2037</v>
      </c>
      <c r="J62" s="138">
        <f t="shared" si="13"/>
        <v>28</v>
      </c>
      <c r="K62" s="138">
        <f t="shared" si="14"/>
        <v>0</v>
      </c>
      <c r="L62" s="136">
        <f t="shared" si="15"/>
        <v>19</v>
      </c>
      <c r="M62" s="136">
        <f t="shared" si="16"/>
        <v>0</v>
      </c>
      <c r="N62" s="136">
        <f t="shared" si="17"/>
        <v>9</v>
      </c>
      <c r="O62" s="136">
        <f t="shared" si="18"/>
        <v>4</v>
      </c>
      <c r="P62" s="66">
        <f t="shared" si="10"/>
        <v>0</v>
      </c>
      <c r="Q62" s="66">
        <f t="shared" si="11"/>
        <v>0</v>
      </c>
      <c r="R62" s="24"/>
      <c r="S62" s="25"/>
      <c r="T62" s="26"/>
      <c r="U62" s="26"/>
      <c r="V62" s="27"/>
      <c r="W62" s="27"/>
      <c r="X62" s="27"/>
      <c r="Y62" s="28"/>
      <c r="Z62" s="28"/>
      <c r="AA62" s="28"/>
      <c r="AB62" s="68" t="str">
        <f t="shared" si="2"/>
        <v>A11</v>
      </c>
      <c r="AC62" s="68">
        <f t="shared" si="12"/>
        <v>2</v>
      </c>
      <c r="AD62" s="68">
        <f t="shared" si="3"/>
        <v>8</v>
      </c>
      <c r="AE62" s="28" t="s">
        <v>323</v>
      </c>
      <c r="AF62" s="28"/>
      <c r="AG62" s="6"/>
      <c r="AH62" s="6"/>
      <c r="AI62" s="6"/>
      <c r="AJ62" s="6"/>
      <c r="AK62" s="9"/>
      <c r="AL62" s="9"/>
      <c r="AM62" s="5" t="s">
        <v>42</v>
      </c>
      <c r="AN62" s="6"/>
      <c r="AO62" s="6"/>
      <c r="AP62" s="6"/>
      <c r="AQ62" s="6"/>
      <c r="AR62" s="7"/>
      <c r="AS62" s="7"/>
      <c r="AT62" s="6"/>
      <c r="AU62" s="7"/>
      <c r="AV62" s="7"/>
      <c r="AW62" s="7"/>
      <c r="AX62" s="7"/>
      <c r="AY62" s="7"/>
      <c r="AZ62" s="7"/>
      <c r="BA62" s="7"/>
      <c r="BB62" s="7"/>
    </row>
    <row r="63" spans="1:54" x14ac:dyDescent="0.25">
      <c r="A63" s="4" t="s">
        <v>45</v>
      </c>
      <c r="B63" s="119">
        <v>34</v>
      </c>
      <c r="C63" s="135">
        <f t="shared" si="4"/>
        <v>15</v>
      </c>
      <c r="D63" s="135">
        <f t="shared" si="0"/>
        <v>1</v>
      </c>
      <c r="E63" s="18" t="str">
        <f>IF(C63&lt;&gt;C62,_xlfn.CONCAT("E9-2-AGGSH-",REPT(0,3-LEN(C63))&amp;C63,"-1"),IF(D63&lt;&gt;D62,_xlfn.CONCAT("E9-2-ACCSH-",REPT(0,3-LEN(C63))&amp;C63,"-",D63),""))</f>
        <v>E9-2-AGGSH-015-1</v>
      </c>
      <c r="F63" s="18" t="str">
        <f t="shared" si="6"/>
        <v>CLX3001-029</v>
      </c>
      <c r="G63" s="18" t="str">
        <f t="shared" si="7"/>
        <v>CLX3001</v>
      </c>
      <c r="H63" s="18" t="s">
        <v>32</v>
      </c>
      <c r="I63" s="63" t="s">
        <v>2028</v>
      </c>
      <c r="J63" s="138">
        <f t="shared" si="13"/>
        <v>29</v>
      </c>
      <c r="K63" s="138">
        <f t="shared" si="14"/>
        <v>0</v>
      </c>
      <c r="L63" s="136">
        <f>IF(AND(NOT(ISBLANK($H63)), MID($I63,4,LEN(L$1))=L$1),L62+1,L62)</f>
        <v>19</v>
      </c>
      <c r="M63" s="136">
        <f>IF(AND(NOT(ISBLANK($H63)), MID($I63,4,LEN(M$1))=M$1),M62+1,M62)</f>
        <v>0</v>
      </c>
      <c r="N63" s="136">
        <f>IF(AND(NOT(ISBLANK($H63)), MID($I63,4,LEN(N$1))=N$1),N62+1,N62)</f>
        <v>9</v>
      </c>
      <c r="O63" s="136">
        <f>IF(AND(NOT(ISBLANK($H63)), MID($I63,4,LEN(O$1))=O$1),O62+1,O62)</f>
        <v>4</v>
      </c>
      <c r="P63" s="66">
        <f>IF(ISBLANK(Z63),IF(MID(Y63,1,3)=MID(Y62,1,3),0,1),IF(MID(Z63,1,3)=MID(Z62,1,3),0,1))</f>
        <v>1</v>
      </c>
      <c r="Q63" s="66">
        <f>IF(MID(AE63,1,3)=MID(AE62,1,3),0,1)</f>
        <v>1</v>
      </c>
      <c r="R63" s="18"/>
      <c r="S63" s="19"/>
      <c r="T63" s="20"/>
      <c r="U63" s="20"/>
      <c r="V63" s="21"/>
      <c r="W63" s="21"/>
      <c r="X63" s="21"/>
      <c r="Y63" s="22" t="s">
        <v>274</v>
      </c>
      <c r="Z63" s="22" t="s">
        <v>304</v>
      </c>
      <c r="AA63" s="22"/>
      <c r="AB63" s="22" t="str">
        <f t="shared" si="2"/>
        <v>A11</v>
      </c>
      <c r="AC63" s="22">
        <f>IF(AB63&lt;&gt;AB62,IF(ISBLANK(Y63),0,1),IF(ISBLANK(Y63),AC62,AC62+1))</f>
        <v>3</v>
      </c>
      <c r="AD63" s="22">
        <f t="shared" si="3"/>
        <v>9</v>
      </c>
      <c r="AE63" s="22"/>
      <c r="AF63" s="22"/>
      <c r="AG63" s="6"/>
      <c r="AH63" s="6"/>
      <c r="AI63" s="6"/>
      <c r="AJ63" s="6"/>
      <c r="AK63" s="9"/>
      <c r="AL63" s="9"/>
      <c r="AM63" s="9"/>
      <c r="AN63" s="6"/>
      <c r="AO63" s="6"/>
      <c r="AP63" s="6"/>
      <c r="AQ63" s="6"/>
      <c r="AR63" s="7"/>
      <c r="AS63" s="7"/>
      <c r="AT63" s="6"/>
      <c r="AU63" s="7"/>
      <c r="AV63" s="7"/>
      <c r="AW63" s="7"/>
      <c r="AX63" s="7"/>
      <c r="AY63" s="7"/>
      <c r="AZ63" s="7"/>
      <c r="BA63" s="7"/>
      <c r="BB63" s="7"/>
    </row>
    <row r="64" spans="1:54" x14ac:dyDescent="0.25">
      <c r="A64" s="4"/>
      <c r="B64" s="119"/>
      <c r="C64" s="135">
        <f t="shared" si="4"/>
        <v>15</v>
      </c>
      <c r="D64" s="135">
        <f t="shared" si="0"/>
        <v>1</v>
      </c>
      <c r="E64" s="18" t="str">
        <f t="shared" si="5"/>
        <v/>
      </c>
      <c r="F64" s="18" t="str">
        <f t="shared" si="6"/>
        <v>CLX3001-030</v>
      </c>
      <c r="G64" s="18" t="str">
        <f t="shared" si="7"/>
        <v>CLX3001</v>
      </c>
      <c r="H64" s="18" t="s">
        <v>388</v>
      </c>
      <c r="I64" s="60" t="s">
        <v>2029</v>
      </c>
      <c r="J64" s="138">
        <f t="shared" si="13"/>
        <v>30</v>
      </c>
      <c r="K64" s="138">
        <f t="shared" si="14"/>
        <v>0</v>
      </c>
      <c r="L64" s="136">
        <f t="shared" si="15"/>
        <v>19</v>
      </c>
      <c r="M64" s="136">
        <f t="shared" si="16"/>
        <v>0</v>
      </c>
      <c r="N64" s="136">
        <f t="shared" si="17"/>
        <v>9</v>
      </c>
      <c r="O64" s="136">
        <f t="shared" si="18"/>
        <v>4</v>
      </c>
      <c r="P64" s="66">
        <f t="shared" si="10"/>
        <v>1</v>
      </c>
      <c r="Q64" s="66">
        <f t="shared" si="11"/>
        <v>0</v>
      </c>
      <c r="R64" s="18"/>
      <c r="S64" s="19"/>
      <c r="T64" s="20"/>
      <c r="U64" s="20"/>
      <c r="V64" s="21"/>
      <c r="W64" s="21"/>
      <c r="X64" s="21"/>
      <c r="Y64" s="22"/>
      <c r="Z64" s="22" t="s">
        <v>305</v>
      </c>
      <c r="AA64" s="22"/>
      <c r="AB64" s="22" t="str">
        <f t="shared" si="2"/>
        <v>A11</v>
      </c>
      <c r="AC64" s="70">
        <f t="shared" si="12"/>
        <v>3</v>
      </c>
      <c r="AD64" s="22">
        <f t="shared" si="3"/>
        <v>10</v>
      </c>
      <c r="AE64" s="22"/>
      <c r="AF64" s="22"/>
      <c r="AG64" s="6"/>
      <c r="AH64" s="6"/>
      <c r="AI64" s="6"/>
      <c r="AJ64" s="6"/>
      <c r="AK64" s="9"/>
      <c r="AL64" s="9"/>
      <c r="AM64" s="9"/>
      <c r="AN64" s="6"/>
      <c r="AO64" s="6"/>
      <c r="AP64" s="6"/>
      <c r="AQ64" s="6"/>
      <c r="AR64" s="7"/>
      <c r="AS64" s="7"/>
      <c r="AT64" s="6"/>
      <c r="AU64" s="7"/>
      <c r="AV64" s="7"/>
      <c r="AW64" s="7"/>
      <c r="AX64" s="7"/>
      <c r="AY64" s="7"/>
      <c r="AZ64" s="7"/>
      <c r="BA64" s="7"/>
      <c r="BB64" s="7"/>
    </row>
    <row r="65" spans="1:54" x14ac:dyDescent="0.25">
      <c r="A65" s="4" t="s">
        <v>45</v>
      </c>
      <c r="B65" s="120">
        <v>32</v>
      </c>
      <c r="C65" s="136">
        <f t="shared" si="4"/>
        <v>15</v>
      </c>
      <c r="D65" s="136">
        <f t="shared" si="0"/>
        <v>2</v>
      </c>
      <c r="E65" s="24" t="str">
        <f t="shared" si="5"/>
        <v>E9-2-ACCSH-015-2</v>
      </c>
      <c r="F65" s="24" t="str">
        <f t="shared" si="6"/>
        <v>GP1611-005</v>
      </c>
      <c r="G65" s="24" t="str">
        <f t="shared" si="7"/>
        <v>GP1611</v>
      </c>
      <c r="H65" s="24" t="s">
        <v>46</v>
      </c>
      <c r="I65" s="61" t="s">
        <v>2038</v>
      </c>
      <c r="J65" s="138">
        <f t="shared" si="13"/>
        <v>30</v>
      </c>
      <c r="K65" s="138">
        <f t="shared" si="14"/>
        <v>0</v>
      </c>
      <c r="L65" s="136">
        <f t="shared" si="15"/>
        <v>19</v>
      </c>
      <c r="M65" s="136">
        <f t="shared" si="16"/>
        <v>0</v>
      </c>
      <c r="N65" s="136">
        <f t="shared" si="17"/>
        <v>9</v>
      </c>
      <c r="O65" s="136">
        <f t="shared" si="18"/>
        <v>5</v>
      </c>
      <c r="P65" s="66">
        <f t="shared" si="10"/>
        <v>0</v>
      </c>
      <c r="Q65" s="66">
        <f t="shared" si="11"/>
        <v>1</v>
      </c>
      <c r="R65" s="24"/>
      <c r="S65" s="25"/>
      <c r="T65" s="26"/>
      <c r="U65" s="26"/>
      <c r="V65" s="27"/>
      <c r="W65" s="27"/>
      <c r="X65" s="27"/>
      <c r="Y65" s="28"/>
      <c r="Z65" s="28"/>
      <c r="AA65" s="28"/>
      <c r="AB65" s="68" t="str">
        <f t="shared" si="2"/>
        <v>A11</v>
      </c>
      <c r="AC65" s="68">
        <f t="shared" si="12"/>
        <v>3</v>
      </c>
      <c r="AD65" s="68">
        <f t="shared" si="3"/>
        <v>10</v>
      </c>
      <c r="AE65" s="28" t="s">
        <v>278</v>
      </c>
      <c r="AF65" s="28"/>
      <c r="AG65" s="6"/>
      <c r="AH65" s="6"/>
      <c r="AI65" s="6"/>
      <c r="AJ65" s="6"/>
      <c r="AK65" s="9"/>
      <c r="AL65" s="9"/>
      <c r="AM65" s="5" t="s">
        <v>42</v>
      </c>
      <c r="AN65" s="6"/>
      <c r="AO65" s="6"/>
      <c r="AP65" s="6"/>
      <c r="AQ65" s="6"/>
      <c r="AR65" s="7"/>
      <c r="AS65" s="7"/>
      <c r="AT65" s="6"/>
      <c r="AU65" s="7"/>
      <c r="AV65" s="7"/>
      <c r="AW65" s="7"/>
      <c r="AX65" s="7"/>
      <c r="AY65" s="7"/>
      <c r="AZ65" s="7"/>
      <c r="BA65" s="7"/>
      <c r="BB65" s="7"/>
    </row>
    <row r="66" spans="1:54" x14ac:dyDescent="0.25">
      <c r="A66" s="4"/>
      <c r="B66" s="120"/>
      <c r="C66" s="136">
        <f t="shared" si="4"/>
        <v>15</v>
      </c>
      <c r="D66" s="136">
        <f t="shared" ref="D66:D129" si="19">IF(C66&lt;&gt;C65,1,IF(MID(H66,6,3)="Acc",D65+1,D65))</f>
        <v>2</v>
      </c>
      <c r="E66" s="24" t="str">
        <f t="shared" si="5"/>
        <v/>
      </c>
      <c r="F66" s="24" t="str">
        <f t="shared" si="6"/>
        <v>GP1611-006</v>
      </c>
      <c r="G66" s="24" t="str">
        <f t="shared" si="7"/>
        <v>GP1611</v>
      </c>
      <c r="H66" s="24" t="s">
        <v>388</v>
      </c>
      <c r="I66" s="61" t="s">
        <v>2036</v>
      </c>
      <c r="J66" s="138">
        <f t="shared" si="13"/>
        <v>30</v>
      </c>
      <c r="K66" s="138">
        <f t="shared" si="14"/>
        <v>0</v>
      </c>
      <c r="L66" s="136">
        <f t="shared" si="15"/>
        <v>19</v>
      </c>
      <c r="M66" s="136">
        <f t="shared" si="16"/>
        <v>0</v>
      </c>
      <c r="N66" s="136">
        <f t="shared" si="17"/>
        <v>9</v>
      </c>
      <c r="O66" s="136">
        <f t="shared" si="18"/>
        <v>6</v>
      </c>
      <c r="P66" s="66">
        <f t="shared" si="10"/>
        <v>0</v>
      </c>
      <c r="Q66" s="66">
        <f t="shared" si="11"/>
        <v>1</v>
      </c>
      <c r="R66" s="24"/>
      <c r="S66" s="25"/>
      <c r="T66" s="26"/>
      <c r="U66" s="26"/>
      <c r="V66" s="27"/>
      <c r="W66" s="27"/>
      <c r="X66" s="27"/>
      <c r="Y66" s="28"/>
      <c r="Z66" s="28"/>
      <c r="AA66" s="28"/>
      <c r="AB66" s="68" t="str">
        <f t="shared" ref="AB66:AB129" si="20">IF(ISBLANK(A66),AB65,A66)</f>
        <v>A11</v>
      </c>
      <c r="AC66" s="68">
        <f t="shared" si="12"/>
        <v>3</v>
      </c>
      <c r="AD66" s="68">
        <f t="shared" ref="AD66:AD129" si="21">IF(AB66&lt;&gt;AB65,_xlfn.MAXIFS(AC:AC,AB:AB,AB66)+IF(ISBLANK(Z66),0,1),IF(ISBLANK(Z66),AD65,AD65+1))</f>
        <v>10</v>
      </c>
      <c r="AE66" s="28" t="s">
        <v>324</v>
      </c>
      <c r="AF66" s="28"/>
      <c r="AG66" s="6"/>
      <c r="AH66" s="6"/>
      <c r="AI66" s="6"/>
      <c r="AJ66" s="6"/>
      <c r="AK66" s="9"/>
      <c r="AL66" s="9"/>
      <c r="AM66" s="5" t="s">
        <v>42</v>
      </c>
      <c r="AN66" s="6"/>
      <c r="AO66" s="6"/>
      <c r="AP66" s="6"/>
      <c r="AQ66" s="6"/>
      <c r="AR66" s="7"/>
      <c r="AS66" s="7"/>
      <c r="AT66" s="6"/>
      <c r="AU66" s="7"/>
      <c r="AV66" s="7"/>
      <c r="AW66" s="7"/>
      <c r="AX66" s="7"/>
      <c r="AY66" s="7"/>
      <c r="AZ66" s="7"/>
      <c r="BA66" s="7"/>
      <c r="BB66" s="7"/>
    </row>
    <row r="67" spans="1:54" x14ac:dyDescent="0.25">
      <c r="A67" s="4" t="s">
        <v>45</v>
      </c>
      <c r="B67" s="119">
        <v>29</v>
      </c>
      <c r="C67" s="135">
        <f t="shared" ref="C67:C130" si="22">IF(MID(H67,6,3)="Agg",C66+1,C66)</f>
        <v>16</v>
      </c>
      <c r="D67" s="135">
        <f t="shared" si="19"/>
        <v>1</v>
      </c>
      <c r="E67" s="18" t="str">
        <f t="shared" ref="E67:E130" si="23">IF(C67&lt;&gt;C66,_xlfn.CONCAT("E9-2-AGGSH-",REPT(0,3-LEN(C67))&amp;C67,"-1"),IF(D67&lt;&gt;D66,_xlfn.CONCAT("E9-2-ACCSH-",REPT(0,3-LEN(C67))&amp;C67,"-",D67),""))</f>
        <v>E9-2-AGGSH-016-1</v>
      </c>
      <c r="F67" s="18" t="str">
        <f t="shared" ref="F67:F130" si="24">_xlfn.CONCAT(G67,"-",IF(G67=J$1,REPT(0,3-LEN(J67))&amp;J67,IF(G67=K$1,REPT(0,3-LEN(K67))&amp;K67,IF(G67=L$1,REPT(0,3-LEN(L67))&amp;L67,IF(G67=M$1,REPT(0,3-LEN(M67))&amp;M67,IF(G67=N$1,REPT(0,3-LEN(N67))&amp;N67,IF(G67=O$1,REPT(0,3-LEN(O67))&amp;O67,"")))))))</f>
        <v>CLX3001-031</v>
      </c>
      <c r="G67" s="18" t="str">
        <f t="shared" ref="G67:G130" si="25">MID(I67,FIND("_",I67)+1,FIND("_",I67,FIND("_",I67)+1)-FIND("_",I67)-1)</f>
        <v>CLX3001</v>
      </c>
      <c r="H67" s="18" t="s">
        <v>32</v>
      </c>
      <c r="I67" s="63" t="s">
        <v>2028</v>
      </c>
      <c r="J67" s="138">
        <f t="shared" si="13"/>
        <v>31</v>
      </c>
      <c r="K67" s="138">
        <f t="shared" si="14"/>
        <v>0</v>
      </c>
      <c r="L67" s="136">
        <f t="shared" si="15"/>
        <v>19</v>
      </c>
      <c r="M67" s="136">
        <f t="shared" si="16"/>
        <v>0</v>
      </c>
      <c r="N67" s="136">
        <f t="shared" si="17"/>
        <v>9</v>
      </c>
      <c r="O67" s="136">
        <f t="shared" si="18"/>
        <v>6</v>
      </c>
      <c r="P67" s="66">
        <f t="shared" ref="P67:P130" si="26">IF(ISBLANK(Z67),IF(MID(Y67,1,3)=MID(Y66,1,3),0,1),IF(MID(Z67,1,3)=MID(Z66,1,3),0,1))</f>
        <v>1</v>
      </c>
      <c r="Q67" s="66">
        <f t="shared" ref="Q67:Q130" si="27">IF(MID(AE67,1,3)=MID(AE66,1,3),0,1)</f>
        <v>1</v>
      </c>
      <c r="R67" s="18"/>
      <c r="S67" s="19"/>
      <c r="T67" s="20"/>
      <c r="U67" s="20"/>
      <c r="V67" s="21"/>
      <c r="W67" s="21"/>
      <c r="X67" s="21"/>
      <c r="Y67" s="22" t="s">
        <v>274</v>
      </c>
      <c r="Z67" s="22" t="s">
        <v>308</v>
      </c>
      <c r="AA67" s="22"/>
      <c r="AB67" s="22" t="str">
        <f t="shared" si="20"/>
        <v>A11</v>
      </c>
      <c r="AC67" s="22">
        <f t="shared" ref="AC67:AC130" si="28">IF(AB67&lt;&gt;AB66,IF(ISBLANK(Y67),0,1),IF(ISBLANK(Y67),AC66,AC66+1))</f>
        <v>4</v>
      </c>
      <c r="AD67" s="22">
        <f t="shared" si="21"/>
        <v>11</v>
      </c>
      <c r="AE67" s="22"/>
      <c r="AF67" s="22"/>
      <c r="AG67" s="6"/>
      <c r="AH67" s="6"/>
      <c r="AI67" s="6"/>
      <c r="AJ67" s="6"/>
      <c r="AK67" s="9"/>
      <c r="AL67" s="9"/>
      <c r="AM67" s="9"/>
      <c r="AN67" s="6"/>
      <c r="AO67" s="6"/>
      <c r="AP67" s="6"/>
      <c r="AQ67" s="6"/>
      <c r="AR67" s="7"/>
      <c r="AS67" s="7"/>
      <c r="AT67" s="6"/>
      <c r="AU67" s="7"/>
      <c r="AV67" s="7"/>
      <c r="AW67" s="7"/>
      <c r="AX67" s="7"/>
      <c r="AY67" s="7"/>
      <c r="AZ67" s="7"/>
      <c r="BA67" s="7"/>
      <c r="BB67" s="7"/>
    </row>
    <row r="68" spans="1:54" x14ac:dyDescent="0.25">
      <c r="A68" s="4"/>
      <c r="B68" s="119"/>
      <c r="C68" s="135">
        <f t="shared" si="22"/>
        <v>16</v>
      </c>
      <c r="D68" s="135">
        <f t="shared" si="19"/>
        <v>1</v>
      </c>
      <c r="E68" s="18" t="str">
        <f t="shared" si="23"/>
        <v/>
      </c>
      <c r="F68" s="18" t="str">
        <f t="shared" si="24"/>
        <v>CLX3001-032</v>
      </c>
      <c r="G68" s="18" t="str">
        <f t="shared" si="25"/>
        <v>CLX3001</v>
      </c>
      <c r="H68" s="18" t="s">
        <v>388</v>
      </c>
      <c r="I68" s="60" t="s">
        <v>2029</v>
      </c>
      <c r="J68" s="138">
        <f t="shared" ref="J68:J131" si="29">IF(AND(NOT(ISBLANK($H68)), MID($I68,4,LEN(J$1))=J$1),J67+1,J67)</f>
        <v>32</v>
      </c>
      <c r="K68" s="138">
        <f t="shared" ref="K68:K131" si="30">IF(AND(NOT(ISBLANK($H68)), MID($I68,4,LEN(K$1))=K$1),K67+1,K67)</f>
        <v>0</v>
      </c>
      <c r="L68" s="136">
        <f t="shared" ref="L68:L131" si="31">IF(AND(NOT(ISBLANK($H68)), MID($I68,4,LEN(L$1))=L$1),L67+1,L67)</f>
        <v>19</v>
      </c>
      <c r="M68" s="136">
        <f t="shared" ref="M68:M131" si="32">IF(AND(NOT(ISBLANK($H68)), MID($I68,4,LEN(M$1))=M$1),M67+1,M67)</f>
        <v>0</v>
      </c>
      <c r="N68" s="136">
        <f t="shared" ref="N68:N131" si="33">IF(AND(NOT(ISBLANK($H68)), MID($I68,4,LEN(N$1))=N$1),N67+1,N67)</f>
        <v>9</v>
      </c>
      <c r="O68" s="136">
        <f t="shared" ref="O68:O131" si="34">IF(AND(NOT(ISBLANK($H68)), MID($I68,4,LEN(O$1))=O$1),O67+1,O67)</f>
        <v>6</v>
      </c>
      <c r="P68" s="66">
        <f t="shared" si="26"/>
        <v>1</v>
      </c>
      <c r="Q68" s="66">
        <f t="shared" si="27"/>
        <v>0</v>
      </c>
      <c r="R68" s="18"/>
      <c r="S68" s="19"/>
      <c r="T68" s="20"/>
      <c r="U68" s="20"/>
      <c r="V68" s="21"/>
      <c r="W68" s="21"/>
      <c r="X68" s="21"/>
      <c r="Y68" s="22"/>
      <c r="Z68" s="22" t="s">
        <v>309</v>
      </c>
      <c r="AA68" s="22"/>
      <c r="AB68" s="22" t="str">
        <f t="shared" si="20"/>
        <v>A11</v>
      </c>
      <c r="AC68" s="70">
        <f t="shared" si="28"/>
        <v>4</v>
      </c>
      <c r="AD68" s="22">
        <f t="shared" si="21"/>
        <v>12</v>
      </c>
      <c r="AE68" s="22"/>
      <c r="AF68" s="22"/>
      <c r="AG68" s="6"/>
      <c r="AH68" s="6"/>
      <c r="AI68" s="6"/>
      <c r="AJ68" s="6"/>
      <c r="AK68" s="9"/>
      <c r="AL68" s="9"/>
      <c r="AM68" s="9"/>
      <c r="AN68" s="6"/>
      <c r="AO68" s="6"/>
      <c r="AP68" s="6"/>
      <c r="AQ68" s="6"/>
      <c r="AR68" s="7"/>
      <c r="AS68" s="7"/>
      <c r="AT68" s="6"/>
      <c r="AU68" s="7"/>
      <c r="AV68" s="7"/>
      <c r="AW68" s="7"/>
      <c r="AX68" s="7"/>
      <c r="AY68" s="7"/>
      <c r="AZ68" s="7"/>
      <c r="BA68" s="7"/>
      <c r="BB68" s="7"/>
    </row>
    <row r="69" spans="1:54" x14ac:dyDescent="0.25">
      <c r="A69" s="17" t="s">
        <v>45</v>
      </c>
      <c r="B69" s="120">
        <v>27</v>
      </c>
      <c r="C69" s="136">
        <f t="shared" si="22"/>
        <v>16</v>
      </c>
      <c r="D69" s="136">
        <f t="shared" si="19"/>
        <v>2</v>
      </c>
      <c r="E69" s="24" t="str">
        <f t="shared" si="23"/>
        <v>E9-2-ACCSH-016-2</v>
      </c>
      <c r="F69" s="24" t="str">
        <f t="shared" si="24"/>
        <v>GP1611-007</v>
      </c>
      <c r="G69" s="24" t="str">
        <f t="shared" si="25"/>
        <v>GP1611</v>
      </c>
      <c r="H69" s="24" t="s">
        <v>47</v>
      </c>
      <c r="I69" s="61" t="s">
        <v>2038</v>
      </c>
      <c r="J69" s="138">
        <f t="shared" si="29"/>
        <v>32</v>
      </c>
      <c r="K69" s="138">
        <f t="shared" si="30"/>
        <v>0</v>
      </c>
      <c r="L69" s="136">
        <f t="shared" si="31"/>
        <v>19</v>
      </c>
      <c r="M69" s="136">
        <f t="shared" si="32"/>
        <v>0</v>
      </c>
      <c r="N69" s="136">
        <f t="shared" si="33"/>
        <v>9</v>
      </c>
      <c r="O69" s="136">
        <f t="shared" si="34"/>
        <v>7</v>
      </c>
      <c r="P69" s="66">
        <f t="shared" si="26"/>
        <v>0</v>
      </c>
      <c r="Q69" s="66">
        <f t="shared" si="27"/>
        <v>1</v>
      </c>
      <c r="R69" s="24" t="s">
        <v>37</v>
      </c>
      <c r="S69" s="25">
        <v>1</v>
      </c>
      <c r="T69" s="26">
        <v>2</v>
      </c>
      <c r="U69" s="26">
        <v>2</v>
      </c>
      <c r="V69" s="27">
        <v>14</v>
      </c>
      <c r="W69" s="27">
        <v>22</v>
      </c>
      <c r="X69" s="27">
        <v>21</v>
      </c>
      <c r="Y69" s="28"/>
      <c r="Z69" s="28"/>
      <c r="AA69" s="28"/>
      <c r="AB69" s="68" t="str">
        <f t="shared" si="20"/>
        <v>A11</v>
      </c>
      <c r="AC69" s="68">
        <f t="shared" si="28"/>
        <v>4</v>
      </c>
      <c r="AD69" s="68">
        <f t="shared" si="21"/>
        <v>12</v>
      </c>
      <c r="AE69" s="28" t="s">
        <v>284</v>
      </c>
      <c r="AF69" s="28"/>
      <c r="AG69" s="6"/>
      <c r="AH69" s="6"/>
      <c r="AI69" s="6"/>
      <c r="AJ69" s="6"/>
      <c r="AK69" s="9">
        <v>1.5</v>
      </c>
      <c r="AL69" s="9"/>
      <c r="AM69" s="5" t="s">
        <v>42</v>
      </c>
      <c r="AN69" s="6">
        <v>0</v>
      </c>
      <c r="AO69" s="6">
        <v>0</v>
      </c>
      <c r="AP69" s="6">
        <v>0</v>
      </c>
      <c r="AQ69" s="6">
        <v>0</v>
      </c>
      <c r="AR69" s="7">
        <v>0</v>
      </c>
      <c r="AS69" s="7">
        <v>1</v>
      </c>
      <c r="AT69" s="6"/>
      <c r="AU69" s="7">
        <v>4</v>
      </c>
      <c r="AV69" s="7">
        <v>8</v>
      </c>
      <c r="AW69" s="7" t="s">
        <v>34</v>
      </c>
      <c r="AX69" s="7">
        <v>0</v>
      </c>
      <c r="AY69" s="7">
        <v>0</v>
      </c>
      <c r="AZ69" s="7">
        <v>9</v>
      </c>
      <c r="BA69" s="7">
        <v>0</v>
      </c>
      <c r="BB69" s="7" t="s">
        <v>34</v>
      </c>
    </row>
    <row r="70" spans="1:54" x14ac:dyDescent="0.25">
      <c r="A70" s="140" t="s">
        <v>48</v>
      </c>
      <c r="B70" s="119">
        <v>48</v>
      </c>
      <c r="C70" s="135">
        <f t="shared" si="22"/>
        <v>17</v>
      </c>
      <c r="D70" s="135">
        <f t="shared" si="19"/>
        <v>1</v>
      </c>
      <c r="E70" s="18" t="str">
        <f t="shared" si="23"/>
        <v>E9-2-AGGSH-017-1</v>
      </c>
      <c r="F70" s="18" t="str">
        <f t="shared" si="24"/>
        <v>CLX3001-033</v>
      </c>
      <c r="G70" s="18" t="str">
        <f t="shared" si="25"/>
        <v>CLX3001</v>
      </c>
      <c r="H70" s="18" t="s">
        <v>35</v>
      </c>
      <c r="I70" s="63" t="s">
        <v>2028</v>
      </c>
      <c r="J70" s="138">
        <f t="shared" si="29"/>
        <v>33</v>
      </c>
      <c r="K70" s="138">
        <f t="shared" si="30"/>
        <v>0</v>
      </c>
      <c r="L70" s="136">
        <f t="shared" si="31"/>
        <v>19</v>
      </c>
      <c r="M70" s="136">
        <f t="shared" si="32"/>
        <v>0</v>
      </c>
      <c r="N70" s="136">
        <f t="shared" si="33"/>
        <v>9</v>
      </c>
      <c r="O70" s="136">
        <f t="shared" si="34"/>
        <v>7</v>
      </c>
      <c r="P70" s="66">
        <f t="shared" si="26"/>
        <v>1</v>
      </c>
      <c r="Q70" s="66">
        <f t="shared" si="27"/>
        <v>1</v>
      </c>
      <c r="R70" s="18" t="s">
        <v>33</v>
      </c>
      <c r="S70" s="19">
        <v>1</v>
      </c>
      <c r="T70" s="20">
        <v>2</v>
      </c>
      <c r="U70" s="20">
        <v>2</v>
      </c>
      <c r="V70" s="21">
        <v>8</v>
      </c>
      <c r="W70" s="21">
        <v>12</v>
      </c>
      <c r="X70" s="21">
        <v>11</v>
      </c>
      <c r="Y70" s="22" t="s">
        <v>274</v>
      </c>
      <c r="Z70" s="22" t="s">
        <v>275</v>
      </c>
      <c r="AA70" s="22"/>
      <c r="AB70" s="22" t="str">
        <f t="shared" si="20"/>
        <v>A14</v>
      </c>
      <c r="AC70" s="22">
        <f t="shared" si="28"/>
        <v>1</v>
      </c>
      <c r="AD70" s="22">
        <f t="shared" si="21"/>
        <v>5</v>
      </c>
      <c r="AE70" s="22"/>
      <c r="AF70" s="22"/>
      <c r="AG70" s="6">
        <v>1</v>
      </c>
      <c r="AH70" s="8">
        <v>3</v>
      </c>
      <c r="AI70" s="6"/>
      <c r="AJ70" s="6"/>
      <c r="AK70" s="9"/>
      <c r="AL70" s="9"/>
      <c r="AM70" s="9"/>
      <c r="AN70" s="6">
        <v>1</v>
      </c>
      <c r="AO70" s="6">
        <v>3</v>
      </c>
      <c r="AP70" s="6">
        <v>0</v>
      </c>
      <c r="AQ70" s="6">
        <v>0</v>
      </c>
      <c r="AR70" s="7">
        <v>0</v>
      </c>
      <c r="AS70" s="7">
        <v>0</v>
      </c>
      <c r="AT70" s="6"/>
      <c r="AU70" s="7">
        <v>4</v>
      </c>
      <c r="AV70" s="7">
        <v>8</v>
      </c>
      <c r="AW70" s="7" t="s">
        <v>34</v>
      </c>
      <c r="AX70" s="7">
        <v>0</v>
      </c>
      <c r="AY70" s="7">
        <v>0</v>
      </c>
      <c r="AZ70" s="7">
        <v>0</v>
      </c>
      <c r="BA70" s="7">
        <v>0</v>
      </c>
      <c r="BB70" s="7" t="s">
        <v>34</v>
      </c>
    </row>
    <row r="71" spans="1:54" x14ac:dyDescent="0.25">
      <c r="A71" s="4"/>
      <c r="B71" s="119"/>
      <c r="C71" s="135">
        <f t="shared" si="22"/>
        <v>17</v>
      </c>
      <c r="D71" s="135">
        <f t="shared" si="19"/>
        <v>1</v>
      </c>
      <c r="E71" s="18" t="str">
        <f t="shared" si="23"/>
        <v/>
      </c>
      <c r="F71" s="18" t="str">
        <f t="shared" si="24"/>
        <v>CLX3001-033</v>
      </c>
      <c r="G71" s="18" t="str">
        <f t="shared" si="25"/>
        <v>CLX3001</v>
      </c>
      <c r="H71" s="18"/>
      <c r="I71" s="63" t="s">
        <v>2028</v>
      </c>
      <c r="J71" s="138">
        <f t="shared" si="29"/>
        <v>33</v>
      </c>
      <c r="K71" s="138">
        <f t="shared" si="30"/>
        <v>0</v>
      </c>
      <c r="L71" s="136">
        <f t="shared" si="31"/>
        <v>19</v>
      </c>
      <c r="M71" s="136">
        <f t="shared" si="32"/>
        <v>0</v>
      </c>
      <c r="N71" s="136">
        <f t="shared" si="33"/>
        <v>9</v>
      </c>
      <c r="O71" s="136">
        <f t="shared" si="34"/>
        <v>7</v>
      </c>
      <c r="P71" s="66">
        <f t="shared" si="26"/>
        <v>0</v>
      </c>
      <c r="Q71" s="66">
        <f t="shared" si="27"/>
        <v>0</v>
      </c>
      <c r="R71" s="18"/>
      <c r="S71" s="19"/>
      <c r="T71" s="20"/>
      <c r="U71" s="20"/>
      <c r="V71" s="21"/>
      <c r="W71" s="21"/>
      <c r="X71" s="21"/>
      <c r="Y71" s="22"/>
      <c r="Z71" s="22" t="s">
        <v>282</v>
      </c>
      <c r="AA71" s="22"/>
      <c r="AB71" s="22" t="str">
        <f t="shared" si="20"/>
        <v>A14</v>
      </c>
      <c r="AC71" s="70">
        <f t="shared" si="28"/>
        <v>1</v>
      </c>
      <c r="AD71" s="22">
        <f t="shared" si="21"/>
        <v>6</v>
      </c>
      <c r="AE71" s="22"/>
      <c r="AF71" s="22"/>
      <c r="AG71" s="6"/>
      <c r="AH71" s="8"/>
      <c r="AI71" s="6"/>
      <c r="AJ71" s="6"/>
      <c r="AK71" s="9"/>
      <c r="AL71" s="9"/>
      <c r="AM71" s="9"/>
      <c r="AN71" s="6"/>
      <c r="AO71" s="6"/>
      <c r="AP71" s="6"/>
      <c r="AQ71" s="6"/>
      <c r="AR71" s="7"/>
      <c r="AS71" s="7"/>
      <c r="AT71" s="6"/>
      <c r="AU71" s="7"/>
      <c r="AV71" s="7"/>
      <c r="AW71" s="7"/>
      <c r="AX71" s="7"/>
      <c r="AY71" s="7"/>
      <c r="AZ71" s="7"/>
      <c r="BA71" s="7"/>
      <c r="BB71" s="7"/>
    </row>
    <row r="72" spans="1:54" x14ac:dyDescent="0.25">
      <c r="A72" s="4"/>
      <c r="B72" s="119"/>
      <c r="C72" s="135">
        <f t="shared" si="22"/>
        <v>17</v>
      </c>
      <c r="D72" s="135">
        <f t="shared" si="19"/>
        <v>1</v>
      </c>
      <c r="E72" s="18" t="str">
        <f t="shared" si="23"/>
        <v/>
      </c>
      <c r="F72" s="18" t="str">
        <f t="shared" si="24"/>
        <v>CLX3001-034</v>
      </c>
      <c r="G72" s="18" t="str">
        <f t="shared" si="25"/>
        <v>CLX3001</v>
      </c>
      <c r="H72" s="18" t="s">
        <v>388</v>
      </c>
      <c r="I72" s="60" t="s">
        <v>2029</v>
      </c>
      <c r="J72" s="138">
        <f t="shared" si="29"/>
        <v>34</v>
      </c>
      <c r="K72" s="138">
        <f t="shared" si="30"/>
        <v>0</v>
      </c>
      <c r="L72" s="136">
        <f t="shared" si="31"/>
        <v>19</v>
      </c>
      <c r="M72" s="136">
        <f t="shared" si="32"/>
        <v>0</v>
      </c>
      <c r="N72" s="136">
        <f t="shared" si="33"/>
        <v>9</v>
      </c>
      <c r="O72" s="136">
        <f t="shared" si="34"/>
        <v>7</v>
      </c>
      <c r="P72" s="66">
        <f t="shared" si="26"/>
        <v>1</v>
      </c>
      <c r="Q72" s="66">
        <f t="shared" si="27"/>
        <v>0</v>
      </c>
      <c r="R72" s="18"/>
      <c r="S72" s="19"/>
      <c r="T72" s="20"/>
      <c r="U72" s="20"/>
      <c r="V72" s="21"/>
      <c r="W72" s="21"/>
      <c r="X72" s="21"/>
      <c r="Y72" s="22"/>
      <c r="Z72" s="22" t="s">
        <v>277</v>
      </c>
      <c r="AA72" s="22"/>
      <c r="AB72" s="22" t="str">
        <f t="shared" si="20"/>
        <v>A14</v>
      </c>
      <c r="AC72" s="70">
        <f t="shared" si="28"/>
        <v>1</v>
      </c>
      <c r="AD72" s="22">
        <f t="shared" si="21"/>
        <v>7</v>
      </c>
      <c r="AE72" s="22"/>
      <c r="AF72" s="22"/>
      <c r="AG72" s="6"/>
      <c r="AH72" s="8"/>
      <c r="AI72" s="6"/>
      <c r="AJ72" s="6"/>
      <c r="AK72" s="9"/>
      <c r="AL72" s="9"/>
      <c r="AM72" s="9"/>
      <c r="AN72" s="6"/>
      <c r="AO72" s="6"/>
      <c r="AP72" s="6"/>
      <c r="AQ72" s="6"/>
      <c r="AR72" s="7"/>
      <c r="AS72" s="7"/>
      <c r="AT72" s="6"/>
      <c r="AU72" s="7"/>
      <c r="AV72" s="7"/>
      <c r="AW72" s="7"/>
      <c r="AX72" s="7"/>
      <c r="AY72" s="7"/>
      <c r="AZ72" s="7"/>
      <c r="BA72" s="7"/>
      <c r="BB72" s="7"/>
    </row>
    <row r="73" spans="1:54" x14ac:dyDescent="0.25">
      <c r="A73" s="4" t="s">
        <v>48</v>
      </c>
      <c r="B73" s="120">
        <v>46</v>
      </c>
      <c r="C73" s="136">
        <f t="shared" si="22"/>
        <v>17</v>
      </c>
      <c r="D73" s="136">
        <f t="shared" si="19"/>
        <v>2</v>
      </c>
      <c r="E73" s="24" t="str">
        <f t="shared" si="23"/>
        <v>E9-2-ACCSH-017-2</v>
      </c>
      <c r="F73" s="24" t="str">
        <f t="shared" si="24"/>
        <v>NG1601-020</v>
      </c>
      <c r="G73" s="24" t="str">
        <f t="shared" si="25"/>
        <v>NG1601</v>
      </c>
      <c r="H73" s="24" t="s">
        <v>41</v>
      </c>
      <c r="I73" s="62" t="s">
        <v>2030</v>
      </c>
      <c r="J73" s="138">
        <f t="shared" si="29"/>
        <v>34</v>
      </c>
      <c r="K73" s="138">
        <f t="shared" si="30"/>
        <v>0</v>
      </c>
      <c r="L73" s="136">
        <f t="shared" si="31"/>
        <v>20</v>
      </c>
      <c r="M73" s="136">
        <f t="shared" si="32"/>
        <v>0</v>
      </c>
      <c r="N73" s="136">
        <f t="shared" si="33"/>
        <v>9</v>
      </c>
      <c r="O73" s="136">
        <f t="shared" si="34"/>
        <v>7</v>
      </c>
      <c r="P73" s="66">
        <f t="shared" si="26"/>
        <v>0</v>
      </c>
      <c r="Q73" s="66">
        <f t="shared" si="27"/>
        <v>1</v>
      </c>
      <c r="R73" s="24" t="s">
        <v>37</v>
      </c>
      <c r="S73" s="25">
        <v>2</v>
      </c>
      <c r="T73" s="26">
        <v>4</v>
      </c>
      <c r="U73" s="26">
        <v>4</v>
      </c>
      <c r="V73" s="27">
        <v>10</v>
      </c>
      <c r="W73" s="27">
        <v>16</v>
      </c>
      <c r="X73" s="27">
        <v>15</v>
      </c>
      <c r="Y73" s="28"/>
      <c r="Z73" s="28"/>
      <c r="AA73" s="28"/>
      <c r="AB73" s="68" t="str">
        <f t="shared" si="20"/>
        <v>A14</v>
      </c>
      <c r="AC73" s="68">
        <f t="shared" si="28"/>
        <v>1</v>
      </c>
      <c r="AD73" s="68">
        <f t="shared" si="21"/>
        <v>7</v>
      </c>
      <c r="AE73" s="28" t="s">
        <v>288</v>
      </c>
      <c r="AF73" s="28"/>
      <c r="AG73" s="6"/>
      <c r="AH73" s="6"/>
      <c r="AI73" s="6"/>
      <c r="AJ73" s="6"/>
      <c r="AK73" s="9" t="s">
        <v>38</v>
      </c>
      <c r="AL73" s="9"/>
      <c r="AM73" s="5" t="s">
        <v>39</v>
      </c>
      <c r="AN73" s="6">
        <v>0</v>
      </c>
      <c r="AO73" s="6">
        <v>0</v>
      </c>
      <c r="AP73" s="6">
        <v>0</v>
      </c>
      <c r="AQ73" s="6">
        <v>0</v>
      </c>
      <c r="AR73" s="7">
        <v>0</v>
      </c>
      <c r="AS73" s="7">
        <v>4</v>
      </c>
      <c r="AT73" s="6"/>
      <c r="AU73" s="7">
        <v>4</v>
      </c>
      <c r="AV73" s="7">
        <v>8</v>
      </c>
      <c r="AW73" s="7" t="s">
        <v>34</v>
      </c>
      <c r="AX73" s="7">
        <v>0</v>
      </c>
      <c r="AY73" s="7">
        <v>0</v>
      </c>
      <c r="AZ73" s="7">
        <v>4</v>
      </c>
      <c r="BA73" s="7">
        <v>0</v>
      </c>
      <c r="BB73" s="7" t="s">
        <v>34</v>
      </c>
    </row>
    <row r="74" spans="1:54" x14ac:dyDescent="0.25">
      <c r="A74" s="4"/>
      <c r="B74" s="120"/>
      <c r="C74" s="136">
        <f t="shared" si="22"/>
        <v>17</v>
      </c>
      <c r="D74" s="136">
        <f t="shared" si="19"/>
        <v>2</v>
      </c>
      <c r="E74" s="24" t="str">
        <f t="shared" si="23"/>
        <v/>
      </c>
      <c r="F74" s="24" t="str">
        <f t="shared" si="24"/>
        <v>NG1601-021</v>
      </c>
      <c r="G74" s="24" t="str">
        <f t="shared" si="25"/>
        <v>NG1601</v>
      </c>
      <c r="H74" s="24" t="s">
        <v>388</v>
      </c>
      <c r="I74" s="62" t="s">
        <v>2034</v>
      </c>
      <c r="J74" s="138">
        <f t="shared" si="29"/>
        <v>34</v>
      </c>
      <c r="K74" s="138">
        <f t="shared" si="30"/>
        <v>0</v>
      </c>
      <c r="L74" s="136">
        <f t="shared" si="31"/>
        <v>21</v>
      </c>
      <c r="M74" s="136">
        <f t="shared" si="32"/>
        <v>0</v>
      </c>
      <c r="N74" s="136">
        <f t="shared" si="33"/>
        <v>9</v>
      </c>
      <c r="O74" s="136">
        <f t="shared" si="34"/>
        <v>7</v>
      </c>
      <c r="P74" s="66">
        <f t="shared" si="26"/>
        <v>0</v>
      </c>
      <c r="Q74" s="66">
        <f t="shared" si="27"/>
        <v>1</v>
      </c>
      <c r="R74" s="24"/>
      <c r="S74" s="25"/>
      <c r="T74" s="26"/>
      <c r="U74" s="26"/>
      <c r="V74" s="27"/>
      <c r="W74" s="27"/>
      <c r="X74" s="27"/>
      <c r="Y74" s="28"/>
      <c r="Z74" s="28"/>
      <c r="AA74" s="28"/>
      <c r="AB74" s="68" t="str">
        <f t="shared" si="20"/>
        <v>A14</v>
      </c>
      <c r="AC74" s="68">
        <f t="shared" si="28"/>
        <v>1</v>
      </c>
      <c r="AD74" s="68">
        <f t="shared" si="21"/>
        <v>7</v>
      </c>
      <c r="AE74" s="28" t="s">
        <v>289</v>
      </c>
      <c r="AF74" s="28"/>
      <c r="AG74" s="6"/>
      <c r="AH74" s="6"/>
      <c r="AI74" s="6"/>
      <c r="AJ74" s="6"/>
      <c r="AK74" s="9"/>
      <c r="AL74" s="9"/>
      <c r="AM74" s="5" t="s">
        <v>39</v>
      </c>
      <c r="AN74" s="6"/>
      <c r="AO74" s="6"/>
      <c r="AP74" s="6"/>
      <c r="AQ74" s="6"/>
      <c r="AR74" s="7"/>
      <c r="AS74" s="7"/>
      <c r="AT74" s="6"/>
      <c r="AU74" s="7"/>
      <c r="AV74" s="7"/>
      <c r="AW74" s="7"/>
      <c r="AX74" s="7"/>
      <c r="AY74" s="7"/>
      <c r="AZ74" s="7"/>
      <c r="BA74" s="7"/>
      <c r="BB74" s="7"/>
    </row>
    <row r="75" spans="1:54" x14ac:dyDescent="0.25">
      <c r="A75" s="4" t="s">
        <v>48</v>
      </c>
      <c r="B75" s="120">
        <v>44</v>
      </c>
      <c r="C75" s="136">
        <f t="shared" si="22"/>
        <v>17</v>
      </c>
      <c r="D75" s="136">
        <f t="shared" si="19"/>
        <v>3</v>
      </c>
      <c r="E75" s="24" t="str">
        <f t="shared" si="23"/>
        <v>E9-2-ACCSH-017-3</v>
      </c>
      <c r="F75" s="24" t="str">
        <f t="shared" si="24"/>
        <v>NG1601-022</v>
      </c>
      <c r="G75" s="24" t="str">
        <f t="shared" si="25"/>
        <v>NG1601</v>
      </c>
      <c r="H75" s="24" t="s">
        <v>41</v>
      </c>
      <c r="I75" s="62" t="s">
        <v>2032</v>
      </c>
      <c r="J75" s="138">
        <f t="shared" si="29"/>
        <v>34</v>
      </c>
      <c r="K75" s="138">
        <f t="shared" si="30"/>
        <v>0</v>
      </c>
      <c r="L75" s="136">
        <f t="shared" si="31"/>
        <v>22</v>
      </c>
      <c r="M75" s="136">
        <f t="shared" si="32"/>
        <v>0</v>
      </c>
      <c r="N75" s="136">
        <f t="shared" si="33"/>
        <v>9</v>
      </c>
      <c r="O75" s="136">
        <f t="shared" si="34"/>
        <v>7</v>
      </c>
      <c r="P75" s="66">
        <f t="shared" si="26"/>
        <v>0</v>
      </c>
      <c r="Q75" s="66">
        <f t="shared" si="27"/>
        <v>1</v>
      </c>
      <c r="R75" s="24"/>
      <c r="S75" s="25"/>
      <c r="T75" s="26"/>
      <c r="U75" s="26"/>
      <c r="V75" s="27"/>
      <c r="W75" s="27"/>
      <c r="X75" s="27"/>
      <c r="Y75" s="28"/>
      <c r="Z75" s="28"/>
      <c r="AA75" s="28"/>
      <c r="AB75" s="68" t="str">
        <f t="shared" si="20"/>
        <v>A14</v>
      </c>
      <c r="AC75" s="68">
        <f t="shared" si="28"/>
        <v>1</v>
      </c>
      <c r="AD75" s="68">
        <f t="shared" si="21"/>
        <v>7</v>
      </c>
      <c r="AE75" s="28" t="s">
        <v>325</v>
      </c>
      <c r="AF75" s="28"/>
      <c r="AG75" s="6"/>
      <c r="AH75" s="6"/>
      <c r="AI75" s="6"/>
      <c r="AJ75" s="6"/>
      <c r="AK75" s="9"/>
      <c r="AL75" s="9"/>
      <c r="AM75" s="5" t="s">
        <v>39</v>
      </c>
      <c r="AN75" s="6"/>
      <c r="AO75" s="6"/>
      <c r="AP75" s="6"/>
      <c r="AQ75" s="6"/>
      <c r="AR75" s="7"/>
      <c r="AS75" s="7"/>
      <c r="AT75" s="6"/>
      <c r="AU75" s="7"/>
      <c r="AV75" s="7"/>
      <c r="AW75" s="7"/>
      <c r="AX75" s="7"/>
      <c r="AY75" s="7"/>
      <c r="AZ75" s="7"/>
      <c r="BA75" s="7"/>
      <c r="BB75" s="7"/>
    </row>
    <row r="76" spans="1:54" x14ac:dyDescent="0.25">
      <c r="A76" s="4"/>
      <c r="B76" s="120"/>
      <c r="C76" s="136">
        <f t="shared" si="22"/>
        <v>17</v>
      </c>
      <c r="D76" s="136">
        <f t="shared" si="19"/>
        <v>3</v>
      </c>
      <c r="E76" s="24" t="str">
        <f t="shared" si="23"/>
        <v/>
      </c>
      <c r="F76" s="24" t="str">
        <f t="shared" si="24"/>
        <v>NG1601-023</v>
      </c>
      <c r="G76" s="24" t="str">
        <f t="shared" si="25"/>
        <v>NG1601</v>
      </c>
      <c r="H76" s="24" t="s">
        <v>388</v>
      </c>
      <c r="I76" s="62" t="s">
        <v>2039</v>
      </c>
      <c r="J76" s="138">
        <f t="shared" si="29"/>
        <v>34</v>
      </c>
      <c r="K76" s="138">
        <f t="shared" si="30"/>
        <v>0</v>
      </c>
      <c r="L76" s="136">
        <f t="shared" si="31"/>
        <v>23</v>
      </c>
      <c r="M76" s="136">
        <f t="shared" si="32"/>
        <v>0</v>
      </c>
      <c r="N76" s="136">
        <f t="shared" si="33"/>
        <v>9</v>
      </c>
      <c r="O76" s="136">
        <f t="shared" si="34"/>
        <v>7</v>
      </c>
      <c r="P76" s="66">
        <f t="shared" si="26"/>
        <v>0</v>
      </c>
      <c r="Q76" s="66">
        <f t="shared" si="27"/>
        <v>1</v>
      </c>
      <c r="R76" s="24"/>
      <c r="S76" s="25"/>
      <c r="T76" s="26"/>
      <c r="U76" s="26"/>
      <c r="V76" s="27"/>
      <c r="W76" s="27"/>
      <c r="X76" s="27"/>
      <c r="Y76" s="28"/>
      <c r="Z76" s="28"/>
      <c r="AA76" s="28"/>
      <c r="AB76" s="68" t="str">
        <f t="shared" si="20"/>
        <v>A14</v>
      </c>
      <c r="AC76" s="68">
        <f t="shared" si="28"/>
        <v>1</v>
      </c>
      <c r="AD76" s="68">
        <f t="shared" si="21"/>
        <v>7</v>
      </c>
      <c r="AE76" s="28" t="s">
        <v>326</v>
      </c>
      <c r="AF76" s="28"/>
      <c r="AG76" s="6"/>
      <c r="AH76" s="6"/>
      <c r="AI76" s="6"/>
      <c r="AJ76" s="6"/>
      <c r="AK76" s="9"/>
      <c r="AL76" s="9"/>
      <c r="AM76" s="5" t="s">
        <v>39</v>
      </c>
      <c r="AN76" s="6"/>
      <c r="AO76" s="6"/>
      <c r="AP76" s="6"/>
      <c r="AQ76" s="6"/>
      <c r="AR76" s="7"/>
      <c r="AS76" s="7"/>
      <c r="AT76" s="6"/>
      <c r="AU76" s="7"/>
      <c r="AV76" s="7"/>
      <c r="AW76" s="7"/>
      <c r="AX76" s="7"/>
      <c r="AY76" s="7"/>
      <c r="AZ76" s="7"/>
      <c r="BA76" s="7"/>
      <c r="BB76" s="7"/>
    </row>
    <row r="77" spans="1:54" x14ac:dyDescent="0.25">
      <c r="A77" s="4" t="s">
        <v>48</v>
      </c>
      <c r="B77" s="119">
        <v>41</v>
      </c>
      <c r="C77" s="135">
        <f t="shared" si="22"/>
        <v>18</v>
      </c>
      <c r="D77" s="135">
        <f t="shared" si="19"/>
        <v>1</v>
      </c>
      <c r="E77" s="18" t="str">
        <f t="shared" si="23"/>
        <v>E9-2-AGGSH-018-1</v>
      </c>
      <c r="F77" s="18" t="str">
        <f t="shared" si="24"/>
        <v>CLX3001-035</v>
      </c>
      <c r="G77" s="18" t="str">
        <f t="shared" si="25"/>
        <v>CLX3001</v>
      </c>
      <c r="H77" s="18" t="s">
        <v>32</v>
      </c>
      <c r="I77" s="63" t="s">
        <v>2028</v>
      </c>
      <c r="J77" s="138">
        <f t="shared" si="29"/>
        <v>35</v>
      </c>
      <c r="K77" s="138">
        <f t="shared" si="30"/>
        <v>0</v>
      </c>
      <c r="L77" s="136">
        <f t="shared" si="31"/>
        <v>23</v>
      </c>
      <c r="M77" s="136">
        <f t="shared" si="32"/>
        <v>0</v>
      </c>
      <c r="N77" s="136">
        <f t="shared" si="33"/>
        <v>9</v>
      </c>
      <c r="O77" s="136">
        <f t="shared" si="34"/>
        <v>7</v>
      </c>
      <c r="P77" s="66">
        <f t="shared" si="26"/>
        <v>1</v>
      </c>
      <c r="Q77" s="66">
        <f t="shared" si="27"/>
        <v>1</v>
      </c>
      <c r="R77" s="18" t="s">
        <v>33</v>
      </c>
      <c r="S77" s="19">
        <v>3</v>
      </c>
      <c r="T77" s="20">
        <v>6</v>
      </c>
      <c r="U77" s="20">
        <v>6</v>
      </c>
      <c r="V77" s="21">
        <v>7</v>
      </c>
      <c r="W77" s="21">
        <v>10</v>
      </c>
      <c r="X77" s="21">
        <v>9</v>
      </c>
      <c r="Y77" s="22" t="s">
        <v>274</v>
      </c>
      <c r="Z77" s="22" t="s">
        <v>275</v>
      </c>
      <c r="AA77" s="22"/>
      <c r="AB77" s="22" t="str">
        <f t="shared" si="20"/>
        <v>A14</v>
      </c>
      <c r="AC77" s="22">
        <f t="shared" si="28"/>
        <v>2</v>
      </c>
      <c r="AD77" s="22">
        <f t="shared" si="21"/>
        <v>8</v>
      </c>
      <c r="AE77" s="22"/>
      <c r="AF77" s="22"/>
      <c r="AG77" s="6">
        <v>1</v>
      </c>
      <c r="AH77" s="8">
        <v>1.6666666666666667</v>
      </c>
      <c r="AI77" s="6"/>
      <c r="AJ77" s="6"/>
      <c r="AK77" s="9"/>
      <c r="AL77" s="9"/>
      <c r="AM77" s="9"/>
      <c r="AN77" s="6">
        <v>3</v>
      </c>
      <c r="AO77" s="6">
        <v>5</v>
      </c>
      <c r="AP77" s="6">
        <v>0</v>
      </c>
      <c r="AQ77" s="6">
        <v>0</v>
      </c>
      <c r="AR77" s="7">
        <v>0</v>
      </c>
      <c r="AS77" s="7">
        <v>0</v>
      </c>
      <c r="AT77" s="6"/>
      <c r="AU77" s="7">
        <v>3</v>
      </c>
      <c r="AV77" s="7">
        <v>5</v>
      </c>
      <c r="AW77" s="7" t="s">
        <v>34</v>
      </c>
      <c r="AX77" s="7">
        <v>0</v>
      </c>
      <c r="AY77" s="7">
        <v>0</v>
      </c>
      <c r="AZ77" s="7">
        <v>0</v>
      </c>
      <c r="BA77" s="7">
        <v>0</v>
      </c>
      <c r="BB77" s="7" t="s">
        <v>34</v>
      </c>
    </row>
    <row r="78" spans="1:54" x14ac:dyDescent="0.25">
      <c r="A78" s="4"/>
      <c r="B78" s="119"/>
      <c r="C78" s="135">
        <f t="shared" si="22"/>
        <v>18</v>
      </c>
      <c r="D78" s="135">
        <f t="shared" si="19"/>
        <v>1</v>
      </c>
      <c r="E78" s="18" t="str">
        <f t="shared" si="23"/>
        <v/>
      </c>
      <c r="F78" s="18" t="str">
        <f t="shared" si="24"/>
        <v>CLX3001-035</v>
      </c>
      <c r="G78" s="18" t="str">
        <f t="shared" si="25"/>
        <v>CLX3001</v>
      </c>
      <c r="H78" s="18"/>
      <c r="I78" s="63" t="s">
        <v>2028</v>
      </c>
      <c r="J78" s="138">
        <f t="shared" si="29"/>
        <v>35</v>
      </c>
      <c r="K78" s="138">
        <f t="shared" si="30"/>
        <v>0</v>
      </c>
      <c r="L78" s="136">
        <f t="shared" si="31"/>
        <v>23</v>
      </c>
      <c r="M78" s="136">
        <f t="shared" si="32"/>
        <v>0</v>
      </c>
      <c r="N78" s="136">
        <f t="shared" si="33"/>
        <v>9</v>
      </c>
      <c r="O78" s="136">
        <f t="shared" si="34"/>
        <v>7</v>
      </c>
      <c r="P78" s="66">
        <f t="shared" si="26"/>
        <v>0</v>
      </c>
      <c r="Q78" s="66">
        <f t="shared" si="27"/>
        <v>0</v>
      </c>
      <c r="R78" s="18"/>
      <c r="S78" s="19"/>
      <c r="T78" s="20"/>
      <c r="U78" s="20"/>
      <c r="V78" s="21"/>
      <c r="W78" s="21"/>
      <c r="X78" s="21"/>
      <c r="Y78" s="22"/>
      <c r="Z78" s="22" t="s">
        <v>308</v>
      </c>
      <c r="AA78" s="22"/>
      <c r="AB78" s="22" t="str">
        <f t="shared" si="20"/>
        <v>A14</v>
      </c>
      <c r="AC78" s="70">
        <f t="shared" si="28"/>
        <v>2</v>
      </c>
      <c r="AD78" s="22">
        <f t="shared" si="21"/>
        <v>9</v>
      </c>
      <c r="AE78" s="22"/>
      <c r="AF78" s="22"/>
      <c r="AG78" s="6"/>
      <c r="AH78" s="8"/>
      <c r="AI78" s="6"/>
      <c r="AJ78" s="6"/>
      <c r="AK78" s="9"/>
      <c r="AL78" s="9"/>
      <c r="AM78" s="9"/>
      <c r="AN78" s="6"/>
      <c r="AO78" s="6"/>
      <c r="AP78" s="6"/>
      <c r="AQ78" s="6"/>
      <c r="AR78" s="7"/>
      <c r="AS78" s="7"/>
      <c r="AT78" s="6"/>
      <c r="AU78" s="7"/>
      <c r="AV78" s="7"/>
      <c r="AW78" s="7"/>
      <c r="AX78" s="7"/>
      <c r="AY78" s="7"/>
      <c r="AZ78" s="7"/>
      <c r="BA78" s="7"/>
      <c r="BB78" s="7"/>
    </row>
    <row r="79" spans="1:54" x14ac:dyDescent="0.25">
      <c r="A79" s="4"/>
      <c r="B79" s="119"/>
      <c r="C79" s="135">
        <f t="shared" si="22"/>
        <v>18</v>
      </c>
      <c r="D79" s="135">
        <f t="shared" si="19"/>
        <v>1</v>
      </c>
      <c r="E79" s="18" t="str">
        <f t="shared" si="23"/>
        <v/>
      </c>
      <c r="F79" s="18" t="str">
        <f t="shared" si="24"/>
        <v>CLX3001-036</v>
      </c>
      <c r="G79" s="18" t="str">
        <f t="shared" si="25"/>
        <v>CLX3001</v>
      </c>
      <c r="H79" s="18" t="s">
        <v>388</v>
      </c>
      <c r="I79" s="60" t="s">
        <v>2029</v>
      </c>
      <c r="J79" s="138">
        <f t="shared" si="29"/>
        <v>36</v>
      </c>
      <c r="K79" s="138">
        <f t="shared" si="30"/>
        <v>0</v>
      </c>
      <c r="L79" s="136">
        <f t="shared" si="31"/>
        <v>23</v>
      </c>
      <c r="M79" s="136">
        <f t="shared" si="32"/>
        <v>0</v>
      </c>
      <c r="N79" s="136">
        <f t="shared" si="33"/>
        <v>9</v>
      </c>
      <c r="O79" s="136">
        <f t="shared" si="34"/>
        <v>7</v>
      </c>
      <c r="P79" s="66">
        <f t="shared" si="26"/>
        <v>1</v>
      </c>
      <c r="Q79" s="66">
        <f t="shared" si="27"/>
        <v>0</v>
      </c>
      <c r="R79" s="18"/>
      <c r="S79" s="19"/>
      <c r="T79" s="20"/>
      <c r="U79" s="20"/>
      <c r="V79" s="21"/>
      <c r="W79" s="21"/>
      <c r="X79" s="21"/>
      <c r="Y79" s="22"/>
      <c r="Z79" s="22" t="s">
        <v>277</v>
      </c>
      <c r="AA79" s="22"/>
      <c r="AB79" s="22" t="str">
        <f t="shared" si="20"/>
        <v>A14</v>
      </c>
      <c r="AC79" s="70">
        <f t="shared" si="28"/>
        <v>2</v>
      </c>
      <c r="AD79" s="22">
        <f t="shared" si="21"/>
        <v>10</v>
      </c>
      <c r="AE79" s="22"/>
      <c r="AF79" s="22"/>
      <c r="AG79" s="6"/>
      <c r="AH79" s="8"/>
      <c r="AI79" s="6"/>
      <c r="AJ79" s="6"/>
      <c r="AK79" s="9"/>
      <c r="AL79" s="9"/>
      <c r="AM79" s="9"/>
      <c r="AN79" s="6"/>
      <c r="AO79" s="6"/>
      <c r="AP79" s="6"/>
      <c r="AQ79" s="6"/>
      <c r="AR79" s="7"/>
      <c r="AS79" s="7"/>
      <c r="AT79" s="6"/>
      <c r="AU79" s="7"/>
      <c r="AV79" s="7"/>
      <c r="AW79" s="7"/>
      <c r="AX79" s="7"/>
      <c r="AY79" s="7"/>
      <c r="AZ79" s="7"/>
      <c r="BA79" s="7"/>
      <c r="BB79" s="7"/>
    </row>
    <row r="80" spans="1:54" x14ac:dyDescent="0.25">
      <c r="A80" s="4" t="s">
        <v>48</v>
      </c>
      <c r="B80" s="120">
        <v>39</v>
      </c>
      <c r="C80" s="136">
        <f t="shared" si="22"/>
        <v>18</v>
      </c>
      <c r="D80" s="136">
        <f t="shared" si="19"/>
        <v>2</v>
      </c>
      <c r="E80" s="24" t="str">
        <f t="shared" si="23"/>
        <v>E9-2-ACCSH-018-2</v>
      </c>
      <c r="F80" s="24" t="str">
        <f t="shared" si="24"/>
        <v>NG1601-024</v>
      </c>
      <c r="G80" s="24" t="str">
        <f t="shared" si="25"/>
        <v>NG1601</v>
      </c>
      <c r="H80" s="24" t="s">
        <v>44</v>
      </c>
      <c r="I80" s="62" t="s">
        <v>2030</v>
      </c>
      <c r="J80" s="138">
        <f t="shared" si="29"/>
        <v>36</v>
      </c>
      <c r="K80" s="138">
        <f t="shared" si="30"/>
        <v>0</v>
      </c>
      <c r="L80" s="136">
        <f t="shared" si="31"/>
        <v>24</v>
      </c>
      <c r="M80" s="136">
        <f t="shared" si="32"/>
        <v>0</v>
      </c>
      <c r="N80" s="136">
        <f t="shared" si="33"/>
        <v>9</v>
      </c>
      <c r="O80" s="136">
        <f t="shared" si="34"/>
        <v>7</v>
      </c>
      <c r="P80" s="66">
        <f t="shared" si="26"/>
        <v>0</v>
      </c>
      <c r="Q80" s="66">
        <f t="shared" si="27"/>
        <v>1</v>
      </c>
      <c r="R80" s="24" t="s">
        <v>37</v>
      </c>
      <c r="S80" s="25">
        <v>3</v>
      </c>
      <c r="T80" s="26">
        <v>6</v>
      </c>
      <c r="U80" s="26">
        <v>6</v>
      </c>
      <c r="V80" s="27">
        <v>13</v>
      </c>
      <c r="W80" s="27">
        <v>22</v>
      </c>
      <c r="X80" s="27">
        <v>21</v>
      </c>
      <c r="Y80" s="28"/>
      <c r="Z80" s="28"/>
      <c r="AA80" s="28"/>
      <c r="AB80" s="68" t="str">
        <f t="shared" si="20"/>
        <v>A14</v>
      </c>
      <c r="AC80" s="68">
        <f t="shared" si="28"/>
        <v>2</v>
      </c>
      <c r="AD80" s="68">
        <f t="shared" si="21"/>
        <v>10</v>
      </c>
      <c r="AE80" s="28" t="s">
        <v>292</v>
      </c>
      <c r="AF80" s="28"/>
      <c r="AG80" s="6"/>
      <c r="AH80" s="6"/>
      <c r="AI80" s="6"/>
      <c r="AJ80" s="6"/>
      <c r="AK80" s="9">
        <v>1</v>
      </c>
      <c r="AL80" s="9"/>
      <c r="AM80" s="5" t="s">
        <v>39</v>
      </c>
      <c r="AN80" s="6">
        <v>0</v>
      </c>
      <c r="AO80" s="6">
        <v>0</v>
      </c>
      <c r="AP80" s="6">
        <v>0</v>
      </c>
      <c r="AQ80" s="6">
        <v>0</v>
      </c>
      <c r="AR80" s="7">
        <v>0</v>
      </c>
      <c r="AS80" s="7">
        <v>3</v>
      </c>
      <c r="AT80" s="6"/>
      <c r="AU80" s="7">
        <v>4</v>
      </c>
      <c r="AV80" s="7">
        <v>8</v>
      </c>
      <c r="AW80" s="7" t="s">
        <v>34</v>
      </c>
      <c r="AX80" s="7">
        <v>0</v>
      </c>
      <c r="AY80" s="7">
        <v>0</v>
      </c>
      <c r="AZ80" s="7">
        <v>7</v>
      </c>
      <c r="BA80" s="7">
        <v>0</v>
      </c>
      <c r="BB80" s="7" t="s">
        <v>34</v>
      </c>
    </row>
    <row r="81" spans="1:54" x14ac:dyDescent="0.25">
      <c r="A81" s="4" t="s">
        <v>48</v>
      </c>
      <c r="B81" s="119">
        <v>35</v>
      </c>
      <c r="C81" s="135">
        <f t="shared" si="22"/>
        <v>19</v>
      </c>
      <c r="D81" s="135">
        <f t="shared" si="19"/>
        <v>1</v>
      </c>
      <c r="E81" s="18" t="str">
        <f t="shared" si="23"/>
        <v>E9-2-AGGSH-019-1</v>
      </c>
      <c r="F81" s="18" t="str">
        <f t="shared" si="24"/>
        <v>CLX3001-037</v>
      </c>
      <c r="G81" s="18" t="str">
        <f t="shared" si="25"/>
        <v>CLX3001</v>
      </c>
      <c r="H81" s="18" t="s">
        <v>32</v>
      </c>
      <c r="I81" s="63" t="s">
        <v>2028</v>
      </c>
      <c r="J81" s="138">
        <f t="shared" si="29"/>
        <v>37</v>
      </c>
      <c r="K81" s="138">
        <f t="shared" si="30"/>
        <v>0</v>
      </c>
      <c r="L81" s="136">
        <f t="shared" si="31"/>
        <v>24</v>
      </c>
      <c r="M81" s="136">
        <f t="shared" si="32"/>
        <v>0</v>
      </c>
      <c r="N81" s="136">
        <f t="shared" si="33"/>
        <v>9</v>
      </c>
      <c r="O81" s="136">
        <f t="shared" si="34"/>
        <v>7</v>
      </c>
      <c r="P81" s="66">
        <f t="shared" si="26"/>
        <v>1</v>
      </c>
      <c r="Q81" s="66">
        <f t="shared" si="27"/>
        <v>1</v>
      </c>
      <c r="R81" s="18"/>
      <c r="S81" s="19"/>
      <c r="T81" s="20"/>
      <c r="U81" s="20"/>
      <c r="V81" s="21"/>
      <c r="W81" s="21"/>
      <c r="X81" s="21"/>
      <c r="Y81" s="22" t="s">
        <v>274</v>
      </c>
      <c r="Z81" s="22" t="s">
        <v>275</v>
      </c>
      <c r="AA81" s="22"/>
      <c r="AB81" s="22" t="str">
        <f t="shared" si="20"/>
        <v>A14</v>
      </c>
      <c r="AC81" s="22">
        <f t="shared" si="28"/>
        <v>3</v>
      </c>
      <c r="AD81" s="22">
        <f t="shared" si="21"/>
        <v>11</v>
      </c>
      <c r="AE81" s="22"/>
      <c r="AF81" s="22"/>
      <c r="AG81" s="6"/>
      <c r="AH81" s="6"/>
      <c r="AI81" s="6"/>
      <c r="AJ81" s="6"/>
      <c r="AK81" s="9"/>
      <c r="AL81" s="9"/>
      <c r="AM81" s="9"/>
      <c r="AN81" s="6"/>
      <c r="AO81" s="6"/>
      <c r="AP81" s="6"/>
      <c r="AQ81" s="6"/>
      <c r="AR81" s="7"/>
      <c r="AS81" s="7"/>
      <c r="AT81" s="6"/>
      <c r="AU81" s="7"/>
      <c r="AV81" s="7"/>
      <c r="AW81" s="7"/>
      <c r="AX81" s="7"/>
      <c r="AY81" s="7"/>
      <c r="AZ81" s="7"/>
      <c r="BA81" s="7"/>
      <c r="BB81" s="7"/>
    </row>
    <row r="82" spans="1:54" x14ac:dyDescent="0.25">
      <c r="A82" s="4"/>
      <c r="B82" s="119"/>
      <c r="C82" s="135">
        <f t="shared" si="22"/>
        <v>19</v>
      </c>
      <c r="D82" s="135">
        <f t="shared" si="19"/>
        <v>1</v>
      </c>
      <c r="E82" s="18" t="str">
        <f t="shared" si="23"/>
        <v/>
      </c>
      <c r="F82" s="18" t="str">
        <f t="shared" si="24"/>
        <v>CLX3001-038</v>
      </c>
      <c r="G82" s="18" t="str">
        <f t="shared" si="25"/>
        <v>CLX3001</v>
      </c>
      <c r="H82" s="18" t="s">
        <v>388</v>
      </c>
      <c r="I82" s="60" t="s">
        <v>2040</v>
      </c>
      <c r="J82" s="138">
        <f t="shared" si="29"/>
        <v>38</v>
      </c>
      <c r="K82" s="138">
        <f t="shared" si="30"/>
        <v>0</v>
      </c>
      <c r="L82" s="136">
        <f t="shared" si="31"/>
        <v>24</v>
      </c>
      <c r="M82" s="136">
        <f t="shared" si="32"/>
        <v>0</v>
      </c>
      <c r="N82" s="136">
        <f t="shared" si="33"/>
        <v>9</v>
      </c>
      <c r="O82" s="136">
        <f t="shared" si="34"/>
        <v>7</v>
      </c>
      <c r="P82" s="66">
        <f t="shared" si="26"/>
        <v>1</v>
      </c>
      <c r="Q82" s="66">
        <f t="shared" si="27"/>
        <v>0</v>
      </c>
      <c r="R82" s="18"/>
      <c r="S82" s="19"/>
      <c r="T82" s="20"/>
      <c r="U82" s="20"/>
      <c r="V82" s="21"/>
      <c r="W82" s="21"/>
      <c r="X82" s="21"/>
      <c r="Y82" s="22"/>
      <c r="Z82" s="22"/>
      <c r="AA82" s="22"/>
      <c r="AB82" s="70" t="str">
        <f t="shared" si="20"/>
        <v>A14</v>
      </c>
      <c r="AC82" s="70">
        <f t="shared" si="28"/>
        <v>3</v>
      </c>
      <c r="AD82" s="70">
        <f t="shared" si="21"/>
        <v>11</v>
      </c>
      <c r="AE82" s="22"/>
      <c r="AF82" s="22"/>
      <c r="AG82" s="6"/>
      <c r="AH82" s="6"/>
      <c r="AI82" s="6"/>
      <c r="AJ82" s="6"/>
      <c r="AK82" s="9"/>
      <c r="AL82" s="9"/>
      <c r="AM82" s="9"/>
      <c r="AN82" s="6"/>
      <c r="AO82" s="6"/>
      <c r="AP82" s="6"/>
      <c r="AQ82" s="6"/>
      <c r="AR82" s="7"/>
      <c r="AS82" s="7"/>
      <c r="AT82" s="6"/>
      <c r="AU82" s="7"/>
      <c r="AV82" s="7"/>
      <c r="AW82" s="7"/>
      <c r="AX82" s="7"/>
      <c r="AY82" s="7"/>
      <c r="AZ82" s="7"/>
      <c r="BA82" s="7"/>
      <c r="BB82" s="7"/>
    </row>
    <row r="83" spans="1:54" x14ac:dyDescent="0.25">
      <c r="A83" s="4" t="s">
        <v>48</v>
      </c>
      <c r="B83" s="120">
        <v>33</v>
      </c>
      <c r="C83" s="136">
        <f t="shared" si="22"/>
        <v>19</v>
      </c>
      <c r="D83" s="136">
        <f t="shared" si="19"/>
        <v>2</v>
      </c>
      <c r="E83" s="24" t="str">
        <f t="shared" si="23"/>
        <v>E9-2-ACCSH-019-2</v>
      </c>
      <c r="F83" s="24" t="str">
        <f t="shared" si="24"/>
        <v>NG1601-025</v>
      </c>
      <c r="G83" s="24" t="str">
        <f t="shared" si="25"/>
        <v>NG1601</v>
      </c>
      <c r="H83" s="24" t="s">
        <v>44</v>
      </c>
      <c r="I83" s="62" t="s">
        <v>2030</v>
      </c>
      <c r="J83" s="138">
        <f t="shared" si="29"/>
        <v>38</v>
      </c>
      <c r="K83" s="138">
        <f t="shared" si="30"/>
        <v>0</v>
      </c>
      <c r="L83" s="136">
        <f t="shared" si="31"/>
        <v>25</v>
      </c>
      <c r="M83" s="136">
        <f t="shared" si="32"/>
        <v>0</v>
      </c>
      <c r="N83" s="136">
        <f t="shared" si="33"/>
        <v>9</v>
      </c>
      <c r="O83" s="136">
        <f t="shared" si="34"/>
        <v>7</v>
      </c>
      <c r="P83" s="66">
        <f t="shared" si="26"/>
        <v>0</v>
      </c>
      <c r="Q83" s="66">
        <f t="shared" si="27"/>
        <v>1</v>
      </c>
      <c r="R83" s="24"/>
      <c r="S83" s="25"/>
      <c r="T83" s="26"/>
      <c r="U83" s="26"/>
      <c r="V83" s="27"/>
      <c r="W83" s="27"/>
      <c r="X83" s="27"/>
      <c r="Y83" s="28"/>
      <c r="Z83" s="28"/>
      <c r="AA83" s="28"/>
      <c r="AB83" s="68" t="str">
        <f t="shared" si="20"/>
        <v>A14</v>
      </c>
      <c r="AC83" s="68">
        <f t="shared" si="28"/>
        <v>3</v>
      </c>
      <c r="AD83" s="68">
        <f t="shared" si="21"/>
        <v>11</v>
      </c>
      <c r="AE83" s="28" t="s">
        <v>296</v>
      </c>
      <c r="AF83" s="28"/>
      <c r="AG83" s="6"/>
      <c r="AH83" s="6"/>
      <c r="AI83" s="6"/>
      <c r="AJ83" s="6"/>
      <c r="AK83" s="9"/>
      <c r="AL83" s="9"/>
      <c r="AM83" s="5" t="s">
        <v>39</v>
      </c>
      <c r="AN83" s="6"/>
      <c r="AO83" s="6"/>
      <c r="AP83" s="6"/>
      <c r="AQ83" s="6"/>
      <c r="AR83" s="7"/>
      <c r="AS83" s="7"/>
      <c r="AT83" s="6"/>
      <c r="AU83" s="7"/>
      <c r="AV83" s="7"/>
      <c r="AW83" s="7"/>
      <c r="AX83" s="7"/>
      <c r="AY83" s="7"/>
      <c r="AZ83" s="7"/>
      <c r="BA83" s="7"/>
      <c r="BB83" s="7"/>
    </row>
    <row r="84" spans="1:54" x14ac:dyDescent="0.25">
      <c r="A84" s="4" t="s">
        <v>48</v>
      </c>
      <c r="B84" s="119">
        <v>30</v>
      </c>
      <c r="C84" s="135">
        <f t="shared" si="22"/>
        <v>20</v>
      </c>
      <c r="D84" s="135">
        <f t="shared" si="19"/>
        <v>1</v>
      </c>
      <c r="E84" s="18" t="str">
        <f t="shared" si="23"/>
        <v>E9-2-AGGSH-020-1</v>
      </c>
      <c r="F84" s="18" t="str">
        <f t="shared" si="24"/>
        <v>CLX3001-039</v>
      </c>
      <c r="G84" s="18" t="str">
        <f t="shared" si="25"/>
        <v>CLX3001</v>
      </c>
      <c r="H84" s="18" t="s">
        <v>32</v>
      </c>
      <c r="I84" s="63" t="s">
        <v>2028</v>
      </c>
      <c r="J84" s="138">
        <f t="shared" si="29"/>
        <v>39</v>
      </c>
      <c r="K84" s="138">
        <f t="shared" si="30"/>
        <v>0</v>
      </c>
      <c r="L84" s="136">
        <f t="shared" si="31"/>
        <v>25</v>
      </c>
      <c r="M84" s="136">
        <f t="shared" si="32"/>
        <v>0</v>
      </c>
      <c r="N84" s="136">
        <f t="shared" si="33"/>
        <v>9</v>
      </c>
      <c r="O84" s="136">
        <f t="shared" si="34"/>
        <v>7</v>
      </c>
      <c r="P84" s="66">
        <f t="shared" si="26"/>
        <v>1</v>
      </c>
      <c r="Q84" s="66">
        <f t="shared" si="27"/>
        <v>1</v>
      </c>
      <c r="R84" s="18"/>
      <c r="S84" s="19"/>
      <c r="T84" s="20"/>
      <c r="U84" s="20"/>
      <c r="V84" s="21"/>
      <c r="W84" s="21"/>
      <c r="X84" s="21"/>
      <c r="Y84" s="22" t="s">
        <v>274</v>
      </c>
      <c r="Z84" s="22" t="s">
        <v>275</v>
      </c>
      <c r="AA84" s="22"/>
      <c r="AB84" s="22" t="str">
        <f t="shared" si="20"/>
        <v>A14</v>
      </c>
      <c r="AC84" s="22">
        <f t="shared" si="28"/>
        <v>4</v>
      </c>
      <c r="AD84" s="22">
        <f t="shared" si="21"/>
        <v>12</v>
      </c>
      <c r="AE84" s="22"/>
      <c r="AF84" s="22"/>
      <c r="AG84" s="6"/>
      <c r="AH84" s="6"/>
      <c r="AI84" s="6"/>
      <c r="AJ84" s="6"/>
      <c r="AK84" s="9"/>
      <c r="AL84" s="9"/>
      <c r="AM84" s="9"/>
      <c r="AN84" s="6"/>
      <c r="AO84" s="6"/>
      <c r="AP84" s="6"/>
      <c r="AQ84" s="6"/>
      <c r="AR84" s="7"/>
      <c r="AS84" s="7"/>
      <c r="AT84" s="6"/>
      <c r="AU84" s="7"/>
      <c r="AV84" s="7"/>
      <c r="AW84" s="7"/>
      <c r="AX84" s="7"/>
      <c r="AY84" s="7"/>
      <c r="AZ84" s="7"/>
      <c r="BA84" s="7"/>
      <c r="BB84" s="7"/>
    </row>
    <row r="85" spans="1:54" x14ac:dyDescent="0.25">
      <c r="A85" s="4"/>
      <c r="B85" s="119"/>
      <c r="C85" s="135">
        <f t="shared" si="22"/>
        <v>20</v>
      </c>
      <c r="D85" s="135">
        <f t="shared" si="19"/>
        <v>1</v>
      </c>
      <c r="E85" s="18" t="str">
        <f t="shared" si="23"/>
        <v/>
      </c>
      <c r="F85" s="18" t="str">
        <f t="shared" si="24"/>
        <v>CLX3001-040</v>
      </c>
      <c r="G85" s="18" t="str">
        <f t="shared" si="25"/>
        <v>CLX3001</v>
      </c>
      <c r="H85" s="18" t="s">
        <v>388</v>
      </c>
      <c r="I85" s="60" t="s">
        <v>2040</v>
      </c>
      <c r="J85" s="138">
        <f t="shared" si="29"/>
        <v>40</v>
      </c>
      <c r="K85" s="138">
        <f t="shared" si="30"/>
        <v>0</v>
      </c>
      <c r="L85" s="136">
        <f t="shared" si="31"/>
        <v>25</v>
      </c>
      <c r="M85" s="136">
        <f t="shared" si="32"/>
        <v>0</v>
      </c>
      <c r="N85" s="136">
        <f t="shared" si="33"/>
        <v>9</v>
      </c>
      <c r="O85" s="136">
        <f t="shared" si="34"/>
        <v>7</v>
      </c>
      <c r="P85" s="66">
        <f t="shared" si="26"/>
        <v>1</v>
      </c>
      <c r="Q85" s="66">
        <f t="shared" si="27"/>
        <v>0</v>
      </c>
      <c r="R85" s="18"/>
      <c r="S85" s="19"/>
      <c r="T85" s="20"/>
      <c r="U85" s="20"/>
      <c r="V85" s="21"/>
      <c r="W85" s="21"/>
      <c r="X85" s="21"/>
      <c r="Y85" s="22"/>
      <c r="Z85" s="22"/>
      <c r="AA85" s="22"/>
      <c r="AB85" s="70" t="str">
        <f t="shared" si="20"/>
        <v>A14</v>
      </c>
      <c r="AC85" s="70">
        <f t="shared" si="28"/>
        <v>4</v>
      </c>
      <c r="AD85" s="70">
        <f t="shared" si="21"/>
        <v>12</v>
      </c>
      <c r="AE85" s="22"/>
      <c r="AF85" s="22"/>
      <c r="AG85" s="6"/>
      <c r="AH85" s="6"/>
      <c r="AI85" s="6"/>
      <c r="AJ85" s="6"/>
      <c r="AK85" s="9"/>
      <c r="AL85" s="9"/>
      <c r="AM85" s="9"/>
      <c r="AN85" s="6"/>
      <c r="AO85" s="6"/>
      <c r="AP85" s="6"/>
      <c r="AQ85" s="6"/>
      <c r="AR85" s="7"/>
      <c r="AS85" s="7"/>
      <c r="AT85" s="6"/>
      <c r="AU85" s="7"/>
      <c r="AV85" s="7"/>
      <c r="AW85" s="7"/>
      <c r="AX85" s="7"/>
      <c r="AY85" s="7"/>
      <c r="AZ85" s="7"/>
      <c r="BA85" s="7"/>
      <c r="BB85" s="7"/>
    </row>
    <row r="86" spans="1:54" x14ac:dyDescent="0.25">
      <c r="A86" s="17" t="s">
        <v>48</v>
      </c>
      <c r="B86" s="120">
        <v>28</v>
      </c>
      <c r="C86" s="136">
        <f t="shared" si="22"/>
        <v>20</v>
      </c>
      <c r="D86" s="136">
        <f t="shared" si="19"/>
        <v>2</v>
      </c>
      <c r="E86" s="24" t="str">
        <f t="shared" si="23"/>
        <v>E9-2-ACCSH-020-2</v>
      </c>
      <c r="F86" s="24" t="str">
        <f t="shared" si="24"/>
        <v>NG1601-026</v>
      </c>
      <c r="G86" s="24" t="str">
        <f t="shared" si="25"/>
        <v>NG1601</v>
      </c>
      <c r="H86" s="24" t="s">
        <v>44</v>
      </c>
      <c r="I86" s="62" t="s">
        <v>2030</v>
      </c>
      <c r="J86" s="138">
        <f t="shared" si="29"/>
        <v>40</v>
      </c>
      <c r="K86" s="138">
        <f t="shared" si="30"/>
        <v>0</v>
      </c>
      <c r="L86" s="136">
        <f t="shared" si="31"/>
        <v>26</v>
      </c>
      <c r="M86" s="136">
        <f t="shared" si="32"/>
        <v>0</v>
      </c>
      <c r="N86" s="136">
        <f t="shared" si="33"/>
        <v>9</v>
      </c>
      <c r="O86" s="136">
        <f t="shared" si="34"/>
        <v>7</v>
      </c>
      <c r="P86" s="66">
        <f t="shared" si="26"/>
        <v>0</v>
      </c>
      <c r="Q86" s="66">
        <f t="shared" si="27"/>
        <v>1</v>
      </c>
      <c r="R86" s="24"/>
      <c r="S86" s="25"/>
      <c r="T86" s="26"/>
      <c r="U86" s="26"/>
      <c r="V86" s="27"/>
      <c r="W86" s="27"/>
      <c r="X86" s="27"/>
      <c r="Y86" s="28"/>
      <c r="Z86" s="28"/>
      <c r="AA86" s="28"/>
      <c r="AB86" s="68" t="str">
        <f t="shared" si="20"/>
        <v>A14</v>
      </c>
      <c r="AC86" s="68">
        <f t="shared" si="28"/>
        <v>4</v>
      </c>
      <c r="AD86" s="68">
        <f t="shared" si="21"/>
        <v>12</v>
      </c>
      <c r="AE86" s="28" t="s">
        <v>327</v>
      </c>
      <c r="AF86" s="28"/>
      <c r="AG86" s="6"/>
      <c r="AH86" s="6"/>
      <c r="AI86" s="6"/>
      <c r="AJ86" s="6"/>
      <c r="AK86" s="9"/>
      <c r="AL86" s="9"/>
      <c r="AM86" s="5" t="s">
        <v>39</v>
      </c>
      <c r="AN86" s="6"/>
      <c r="AO86" s="6"/>
      <c r="AP86" s="6"/>
      <c r="AQ86" s="6"/>
      <c r="AR86" s="7"/>
      <c r="AS86" s="7"/>
      <c r="AT86" s="6"/>
      <c r="AU86" s="7"/>
      <c r="AV86" s="7"/>
      <c r="AW86" s="7"/>
      <c r="AX86" s="7"/>
      <c r="AY86" s="7"/>
      <c r="AZ86" s="7"/>
      <c r="BA86" s="7"/>
      <c r="BB86" s="7"/>
    </row>
    <row r="87" spans="1:54" x14ac:dyDescent="0.25">
      <c r="A87" s="140" t="s">
        <v>49</v>
      </c>
      <c r="B87" s="119">
        <v>46</v>
      </c>
      <c r="C87" s="135">
        <f t="shared" si="22"/>
        <v>21</v>
      </c>
      <c r="D87" s="135">
        <f t="shared" si="19"/>
        <v>1</v>
      </c>
      <c r="E87" s="18" t="str">
        <f t="shared" si="23"/>
        <v>E9-2-AGGSH-021-1</v>
      </c>
      <c r="F87" s="18" t="str">
        <f t="shared" si="24"/>
        <v>CLX3001-041</v>
      </c>
      <c r="G87" s="18" t="str">
        <f t="shared" si="25"/>
        <v>CLX3001</v>
      </c>
      <c r="H87" s="18" t="s">
        <v>32</v>
      </c>
      <c r="I87" s="63" t="s">
        <v>2028</v>
      </c>
      <c r="J87" s="138">
        <f t="shared" si="29"/>
        <v>41</v>
      </c>
      <c r="K87" s="138">
        <f t="shared" si="30"/>
        <v>0</v>
      </c>
      <c r="L87" s="136">
        <f t="shared" si="31"/>
        <v>26</v>
      </c>
      <c r="M87" s="136">
        <f t="shared" si="32"/>
        <v>0</v>
      </c>
      <c r="N87" s="136">
        <f t="shared" si="33"/>
        <v>9</v>
      </c>
      <c r="O87" s="136">
        <f t="shared" si="34"/>
        <v>7</v>
      </c>
      <c r="P87" s="66">
        <f t="shared" si="26"/>
        <v>1</v>
      </c>
      <c r="Q87" s="66">
        <f t="shared" si="27"/>
        <v>1</v>
      </c>
      <c r="R87" s="18" t="s">
        <v>33</v>
      </c>
      <c r="S87" s="19">
        <v>4</v>
      </c>
      <c r="T87" s="20">
        <v>8</v>
      </c>
      <c r="U87" s="20">
        <v>8</v>
      </c>
      <c r="V87" s="21">
        <v>8</v>
      </c>
      <c r="W87" s="21">
        <v>12</v>
      </c>
      <c r="X87" s="21">
        <v>11</v>
      </c>
      <c r="Y87" s="22" t="s">
        <v>274</v>
      </c>
      <c r="Z87" s="22" t="s">
        <v>275</v>
      </c>
      <c r="AA87" s="22"/>
      <c r="AB87" s="22" t="str">
        <f t="shared" si="20"/>
        <v>A17</v>
      </c>
      <c r="AC87" s="22">
        <f t="shared" si="28"/>
        <v>1</v>
      </c>
      <c r="AD87" s="22">
        <f t="shared" si="21"/>
        <v>5</v>
      </c>
      <c r="AE87" s="22"/>
      <c r="AF87" s="22"/>
      <c r="AG87" s="6">
        <v>1</v>
      </c>
      <c r="AH87" s="6">
        <v>3.25</v>
      </c>
      <c r="AI87" s="6"/>
      <c r="AJ87" s="6"/>
      <c r="AK87" s="9"/>
      <c r="AL87" s="9"/>
      <c r="AM87" s="9"/>
      <c r="AN87" s="6">
        <v>4</v>
      </c>
      <c r="AO87" s="6">
        <v>13</v>
      </c>
      <c r="AP87" s="6">
        <v>0</v>
      </c>
      <c r="AQ87" s="6">
        <v>0</v>
      </c>
      <c r="AR87" s="7">
        <v>0</v>
      </c>
      <c r="AS87" s="7">
        <v>0</v>
      </c>
      <c r="AT87" s="6"/>
      <c r="AU87" s="7">
        <v>4</v>
      </c>
      <c r="AV87" s="7">
        <v>13</v>
      </c>
      <c r="AW87" s="7" t="s">
        <v>34</v>
      </c>
      <c r="AX87" s="7">
        <v>0</v>
      </c>
      <c r="AY87" s="7">
        <v>0</v>
      </c>
      <c r="AZ87" s="7">
        <v>0</v>
      </c>
      <c r="BA87" s="7">
        <v>0</v>
      </c>
      <c r="BB87" s="7" t="s">
        <v>34</v>
      </c>
    </row>
    <row r="88" spans="1:54" x14ac:dyDescent="0.25">
      <c r="A88" s="4"/>
      <c r="B88" s="119"/>
      <c r="C88" s="135">
        <f t="shared" si="22"/>
        <v>21</v>
      </c>
      <c r="D88" s="135">
        <f t="shared" si="19"/>
        <v>1</v>
      </c>
      <c r="E88" s="18" t="str">
        <f t="shared" si="23"/>
        <v/>
      </c>
      <c r="F88" s="18" t="str">
        <f t="shared" si="24"/>
        <v>CLX3001-041</v>
      </c>
      <c r="G88" s="18" t="str">
        <f t="shared" si="25"/>
        <v>CLX3001</v>
      </c>
      <c r="H88" s="18"/>
      <c r="I88" s="63" t="s">
        <v>2028</v>
      </c>
      <c r="J88" s="138">
        <f t="shared" si="29"/>
        <v>41</v>
      </c>
      <c r="K88" s="138">
        <f t="shared" si="30"/>
        <v>0</v>
      </c>
      <c r="L88" s="136">
        <f t="shared" si="31"/>
        <v>26</v>
      </c>
      <c r="M88" s="136">
        <f t="shared" si="32"/>
        <v>0</v>
      </c>
      <c r="N88" s="136">
        <f t="shared" si="33"/>
        <v>9</v>
      </c>
      <c r="O88" s="136">
        <f t="shared" si="34"/>
        <v>7</v>
      </c>
      <c r="P88" s="66">
        <f t="shared" si="26"/>
        <v>0</v>
      </c>
      <c r="Q88" s="66">
        <f t="shared" si="27"/>
        <v>0</v>
      </c>
      <c r="R88" s="18"/>
      <c r="S88" s="19"/>
      <c r="T88" s="20"/>
      <c r="U88" s="20"/>
      <c r="V88" s="21"/>
      <c r="W88" s="21"/>
      <c r="X88" s="21"/>
      <c r="Y88" s="22"/>
      <c r="Z88" s="22" t="s">
        <v>282</v>
      </c>
      <c r="AA88" s="22"/>
      <c r="AB88" s="22" t="str">
        <f t="shared" si="20"/>
        <v>A17</v>
      </c>
      <c r="AC88" s="70">
        <f t="shared" si="28"/>
        <v>1</v>
      </c>
      <c r="AD88" s="22">
        <f t="shared" si="21"/>
        <v>6</v>
      </c>
      <c r="AE88" s="22"/>
      <c r="AF88" s="22"/>
      <c r="AG88" s="6"/>
      <c r="AH88" s="6"/>
      <c r="AI88" s="6"/>
      <c r="AJ88" s="6"/>
      <c r="AK88" s="9"/>
      <c r="AL88" s="9"/>
      <c r="AM88" s="9"/>
      <c r="AN88" s="6"/>
      <c r="AO88" s="6"/>
      <c r="AP88" s="6"/>
      <c r="AQ88" s="6"/>
      <c r="AR88" s="7"/>
      <c r="AS88" s="7"/>
      <c r="AT88" s="6"/>
      <c r="AU88" s="7"/>
      <c r="AV88" s="7"/>
      <c r="AW88" s="7"/>
      <c r="AX88" s="7"/>
      <c r="AY88" s="7"/>
      <c r="AZ88" s="7"/>
      <c r="BA88" s="7"/>
      <c r="BB88" s="7"/>
    </row>
    <row r="89" spans="1:54" x14ac:dyDescent="0.25">
      <c r="A89" s="4"/>
      <c r="B89" s="119"/>
      <c r="C89" s="135">
        <f t="shared" si="22"/>
        <v>21</v>
      </c>
      <c r="D89" s="135">
        <f t="shared" si="19"/>
        <v>1</v>
      </c>
      <c r="E89" s="18" t="str">
        <f t="shared" si="23"/>
        <v/>
      </c>
      <c r="F89" s="18" t="str">
        <f t="shared" si="24"/>
        <v>CLX3001-041</v>
      </c>
      <c r="G89" s="18" t="str">
        <f t="shared" si="25"/>
        <v>CLX3001</v>
      </c>
      <c r="H89" s="18"/>
      <c r="I89" s="63" t="s">
        <v>2028</v>
      </c>
      <c r="J89" s="138">
        <f t="shared" si="29"/>
        <v>41</v>
      </c>
      <c r="K89" s="138">
        <f t="shared" si="30"/>
        <v>0</v>
      </c>
      <c r="L89" s="136">
        <f t="shared" si="31"/>
        <v>26</v>
      </c>
      <c r="M89" s="136">
        <f t="shared" si="32"/>
        <v>0</v>
      </c>
      <c r="N89" s="136">
        <f t="shared" si="33"/>
        <v>9</v>
      </c>
      <c r="O89" s="136">
        <f t="shared" si="34"/>
        <v>7</v>
      </c>
      <c r="P89" s="66">
        <f t="shared" si="26"/>
        <v>0</v>
      </c>
      <c r="Q89" s="66">
        <f t="shared" si="27"/>
        <v>0</v>
      </c>
      <c r="R89" s="18"/>
      <c r="S89" s="19"/>
      <c r="T89" s="20"/>
      <c r="U89" s="20"/>
      <c r="V89" s="21"/>
      <c r="W89" s="21"/>
      <c r="X89" s="21"/>
      <c r="Y89" s="22"/>
      <c r="Z89" s="22" t="s">
        <v>286</v>
      </c>
      <c r="AA89" s="22"/>
      <c r="AB89" s="22" t="str">
        <f t="shared" si="20"/>
        <v>A17</v>
      </c>
      <c r="AC89" s="70">
        <f t="shared" si="28"/>
        <v>1</v>
      </c>
      <c r="AD89" s="22">
        <f t="shared" si="21"/>
        <v>7</v>
      </c>
      <c r="AE89" s="22"/>
      <c r="AF89" s="22"/>
      <c r="AG89" s="6"/>
      <c r="AH89" s="6"/>
      <c r="AI89" s="6"/>
      <c r="AJ89" s="6"/>
      <c r="AK89" s="9"/>
      <c r="AL89" s="9"/>
      <c r="AM89" s="9"/>
      <c r="AN89" s="6"/>
      <c r="AO89" s="6"/>
      <c r="AP89" s="6"/>
      <c r="AQ89" s="6"/>
      <c r="AR89" s="7"/>
      <c r="AS89" s="7"/>
      <c r="AT89" s="6"/>
      <c r="AU89" s="7"/>
      <c r="AV89" s="7"/>
      <c r="AW89" s="7"/>
      <c r="AX89" s="7"/>
      <c r="AY89" s="7"/>
      <c r="AZ89" s="7"/>
      <c r="BA89" s="7"/>
      <c r="BB89" s="7"/>
    </row>
    <row r="90" spans="1:54" x14ac:dyDescent="0.25">
      <c r="A90" s="4"/>
      <c r="B90" s="119"/>
      <c r="C90" s="135">
        <f t="shared" si="22"/>
        <v>21</v>
      </c>
      <c r="D90" s="135">
        <f t="shared" si="19"/>
        <v>1</v>
      </c>
      <c r="E90" s="18" t="str">
        <f t="shared" si="23"/>
        <v/>
      </c>
      <c r="F90" s="18" t="str">
        <f t="shared" si="24"/>
        <v>CLX3001-041</v>
      </c>
      <c r="G90" s="18" t="str">
        <f t="shared" si="25"/>
        <v>CLX3001</v>
      </c>
      <c r="H90" s="18"/>
      <c r="I90" s="63" t="s">
        <v>2028</v>
      </c>
      <c r="J90" s="138">
        <f t="shared" si="29"/>
        <v>41</v>
      </c>
      <c r="K90" s="138">
        <f t="shared" si="30"/>
        <v>0</v>
      </c>
      <c r="L90" s="136">
        <f t="shared" si="31"/>
        <v>26</v>
      </c>
      <c r="M90" s="136">
        <f t="shared" si="32"/>
        <v>0</v>
      </c>
      <c r="N90" s="136">
        <f t="shared" si="33"/>
        <v>9</v>
      </c>
      <c r="O90" s="136">
        <f t="shared" si="34"/>
        <v>7</v>
      </c>
      <c r="P90" s="66">
        <f t="shared" si="26"/>
        <v>0</v>
      </c>
      <c r="Q90" s="66">
        <f t="shared" si="27"/>
        <v>0</v>
      </c>
      <c r="R90" s="18"/>
      <c r="S90" s="19"/>
      <c r="T90" s="20"/>
      <c r="U90" s="20"/>
      <c r="V90" s="21"/>
      <c r="W90" s="21"/>
      <c r="X90" s="21"/>
      <c r="Y90" s="22"/>
      <c r="Z90" s="22" t="s">
        <v>290</v>
      </c>
      <c r="AA90" s="22"/>
      <c r="AB90" s="22" t="str">
        <f t="shared" si="20"/>
        <v>A17</v>
      </c>
      <c r="AC90" s="70">
        <f t="shared" si="28"/>
        <v>1</v>
      </c>
      <c r="AD90" s="22">
        <f t="shared" si="21"/>
        <v>8</v>
      </c>
      <c r="AE90" s="22"/>
      <c r="AF90" s="22"/>
      <c r="AG90" s="6"/>
      <c r="AH90" s="6"/>
      <c r="AI90" s="6"/>
      <c r="AJ90" s="6"/>
      <c r="AK90" s="9"/>
      <c r="AL90" s="9"/>
      <c r="AM90" s="9"/>
      <c r="AN90" s="6"/>
      <c r="AO90" s="6"/>
      <c r="AP90" s="6"/>
      <c r="AQ90" s="6"/>
      <c r="AR90" s="7"/>
      <c r="AS90" s="7"/>
      <c r="AT90" s="6"/>
      <c r="AU90" s="7"/>
      <c r="AV90" s="7"/>
      <c r="AW90" s="7"/>
      <c r="AX90" s="7"/>
      <c r="AY90" s="7"/>
      <c r="AZ90" s="7"/>
      <c r="BA90" s="7"/>
      <c r="BB90" s="7"/>
    </row>
    <row r="91" spans="1:54" x14ac:dyDescent="0.25">
      <c r="A91" s="4"/>
      <c r="B91" s="119"/>
      <c r="C91" s="135">
        <f t="shared" si="22"/>
        <v>21</v>
      </c>
      <c r="D91" s="135">
        <f t="shared" si="19"/>
        <v>1</v>
      </c>
      <c r="E91" s="18" t="str">
        <f t="shared" si="23"/>
        <v/>
      </c>
      <c r="F91" s="18" t="str">
        <f t="shared" si="24"/>
        <v>CLX3001-042</v>
      </c>
      <c r="G91" s="18" t="str">
        <f t="shared" si="25"/>
        <v>CLX3001</v>
      </c>
      <c r="H91" s="18" t="s">
        <v>388</v>
      </c>
      <c r="I91" s="60" t="s">
        <v>2029</v>
      </c>
      <c r="J91" s="138">
        <f t="shared" si="29"/>
        <v>42</v>
      </c>
      <c r="K91" s="138">
        <f t="shared" si="30"/>
        <v>0</v>
      </c>
      <c r="L91" s="136">
        <f t="shared" si="31"/>
        <v>26</v>
      </c>
      <c r="M91" s="136">
        <f t="shared" si="32"/>
        <v>0</v>
      </c>
      <c r="N91" s="136">
        <f t="shared" si="33"/>
        <v>9</v>
      </c>
      <c r="O91" s="136">
        <f t="shared" si="34"/>
        <v>7</v>
      </c>
      <c r="P91" s="66">
        <f t="shared" si="26"/>
        <v>1</v>
      </c>
      <c r="Q91" s="66">
        <f t="shared" si="27"/>
        <v>0</v>
      </c>
      <c r="R91" s="18"/>
      <c r="S91" s="19"/>
      <c r="T91" s="20"/>
      <c r="U91" s="20"/>
      <c r="V91" s="21"/>
      <c r="W91" s="21"/>
      <c r="X91" s="21"/>
      <c r="Y91" s="22"/>
      <c r="Z91" s="22" t="s">
        <v>295</v>
      </c>
      <c r="AA91" s="22"/>
      <c r="AB91" s="22" t="str">
        <f t="shared" si="20"/>
        <v>A17</v>
      </c>
      <c r="AC91" s="70">
        <f t="shared" si="28"/>
        <v>1</v>
      </c>
      <c r="AD91" s="22">
        <f t="shared" si="21"/>
        <v>9</v>
      </c>
      <c r="AE91" s="22"/>
      <c r="AF91" s="22"/>
      <c r="AG91" s="6"/>
      <c r="AH91" s="6"/>
      <c r="AI91" s="6"/>
      <c r="AJ91" s="6"/>
      <c r="AK91" s="9"/>
      <c r="AL91" s="9"/>
      <c r="AM91" s="9"/>
      <c r="AN91" s="6"/>
      <c r="AO91" s="6"/>
      <c r="AP91" s="6"/>
      <c r="AQ91" s="6"/>
      <c r="AR91" s="7"/>
      <c r="AS91" s="7"/>
      <c r="AT91" s="6"/>
      <c r="AU91" s="7"/>
      <c r="AV91" s="7"/>
      <c r="AW91" s="7"/>
      <c r="AX91" s="7"/>
      <c r="AY91" s="7"/>
      <c r="AZ91" s="7"/>
      <c r="BA91" s="7"/>
      <c r="BB91" s="7"/>
    </row>
    <row r="92" spans="1:54" x14ac:dyDescent="0.25">
      <c r="A92" s="4"/>
      <c r="B92" s="119"/>
      <c r="C92" s="135">
        <f t="shared" si="22"/>
        <v>21</v>
      </c>
      <c r="D92" s="135">
        <f t="shared" si="19"/>
        <v>1</v>
      </c>
      <c r="E92" s="18" t="str">
        <f t="shared" si="23"/>
        <v/>
      </c>
      <c r="F92" s="18" t="str">
        <f t="shared" si="24"/>
        <v>CLX3001-042</v>
      </c>
      <c r="G92" s="18" t="str">
        <f t="shared" si="25"/>
        <v>CLX3001</v>
      </c>
      <c r="H92" s="18"/>
      <c r="I92" s="60" t="s">
        <v>2029</v>
      </c>
      <c r="J92" s="138">
        <f t="shared" si="29"/>
        <v>42</v>
      </c>
      <c r="K92" s="138">
        <f t="shared" si="30"/>
        <v>0</v>
      </c>
      <c r="L92" s="136">
        <f t="shared" si="31"/>
        <v>26</v>
      </c>
      <c r="M92" s="136">
        <f t="shared" si="32"/>
        <v>0</v>
      </c>
      <c r="N92" s="136">
        <f t="shared" si="33"/>
        <v>9</v>
      </c>
      <c r="O92" s="136">
        <f t="shared" si="34"/>
        <v>7</v>
      </c>
      <c r="P92" s="66">
        <f t="shared" si="26"/>
        <v>0</v>
      </c>
      <c r="Q92" s="66">
        <f t="shared" si="27"/>
        <v>0</v>
      </c>
      <c r="R92" s="18"/>
      <c r="S92" s="19"/>
      <c r="T92" s="20"/>
      <c r="U92" s="20"/>
      <c r="V92" s="21"/>
      <c r="W92" s="21"/>
      <c r="X92" s="21"/>
      <c r="Y92" s="22"/>
      <c r="Z92" s="22" t="s">
        <v>301</v>
      </c>
      <c r="AA92" s="22"/>
      <c r="AB92" s="22" t="str">
        <f t="shared" si="20"/>
        <v>A17</v>
      </c>
      <c r="AC92" s="70">
        <f t="shared" si="28"/>
        <v>1</v>
      </c>
      <c r="AD92" s="22">
        <f t="shared" si="21"/>
        <v>10</v>
      </c>
      <c r="AE92" s="22"/>
      <c r="AF92" s="22"/>
      <c r="AG92" s="6"/>
      <c r="AH92" s="6"/>
      <c r="AI92" s="6"/>
      <c r="AJ92" s="6"/>
      <c r="AK92" s="9"/>
      <c r="AL92" s="9"/>
      <c r="AM92" s="9"/>
      <c r="AN92" s="6"/>
      <c r="AO92" s="6"/>
      <c r="AP92" s="6"/>
      <c r="AQ92" s="6"/>
      <c r="AR92" s="7"/>
      <c r="AS92" s="7"/>
      <c r="AT92" s="6"/>
      <c r="AU92" s="7"/>
      <c r="AV92" s="7"/>
      <c r="AW92" s="7"/>
      <c r="AX92" s="7"/>
      <c r="AY92" s="7"/>
      <c r="AZ92" s="7"/>
      <c r="BA92" s="7"/>
      <c r="BB92" s="7"/>
    </row>
    <row r="93" spans="1:54" x14ac:dyDescent="0.25">
      <c r="A93" s="4"/>
      <c r="B93" s="119"/>
      <c r="C93" s="135">
        <f t="shared" si="22"/>
        <v>21</v>
      </c>
      <c r="D93" s="135">
        <f t="shared" si="19"/>
        <v>1</v>
      </c>
      <c r="E93" s="18" t="str">
        <f t="shared" si="23"/>
        <v/>
      </c>
      <c r="F93" s="18" t="str">
        <f t="shared" si="24"/>
        <v>CLX3001-042</v>
      </c>
      <c r="G93" s="18" t="str">
        <f t="shared" si="25"/>
        <v>CLX3001</v>
      </c>
      <c r="H93" s="18"/>
      <c r="I93" s="60" t="s">
        <v>2029</v>
      </c>
      <c r="J93" s="138">
        <f t="shared" si="29"/>
        <v>42</v>
      </c>
      <c r="K93" s="138">
        <f t="shared" si="30"/>
        <v>0</v>
      </c>
      <c r="L93" s="136">
        <f t="shared" si="31"/>
        <v>26</v>
      </c>
      <c r="M93" s="136">
        <f t="shared" si="32"/>
        <v>0</v>
      </c>
      <c r="N93" s="136">
        <f t="shared" si="33"/>
        <v>9</v>
      </c>
      <c r="O93" s="136">
        <f t="shared" si="34"/>
        <v>7</v>
      </c>
      <c r="P93" s="66">
        <f t="shared" si="26"/>
        <v>0</v>
      </c>
      <c r="Q93" s="66">
        <f t="shared" si="27"/>
        <v>0</v>
      </c>
      <c r="R93" s="18"/>
      <c r="S93" s="19"/>
      <c r="T93" s="20"/>
      <c r="U93" s="20"/>
      <c r="V93" s="21"/>
      <c r="W93" s="21"/>
      <c r="X93" s="21"/>
      <c r="Y93" s="22"/>
      <c r="Z93" s="22" t="s">
        <v>305</v>
      </c>
      <c r="AA93" s="22"/>
      <c r="AB93" s="22" t="str">
        <f t="shared" si="20"/>
        <v>A17</v>
      </c>
      <c r="AC93" s="70">
        <f t="shared" si="28"/>
        <v>1</v>
      </c>
      <c r="AD93" s="22">
        <f t="shared" si="21"/>
        <v>11</v>
      </c>
      <c r="AE93" s="22"/>
      <c r="AF93" s="22"/>
      <c r="AG93" s="6"/>
      <c r="AH93" s="6"/>
      <c r="AI93" s="6"/>
      <c r="AJ93" s="6"/>
      <c r="AK93" s="9"/>
      <c r="AL93" s="9"/>
      <c r="AM93" s="9"/>
      <c r="AN93" s="6"/>
      <c r="AO93" s="6"/>
      <c r="AP93" s="6"/>
      <c r="AQ93" s="6"/>
      <c r="AR93" s="7"/>
      <c r="AS93" s="7"/>
      <c r="AT93" s="6"/>
      <c r="AU93" s="7"/>
      <c r="AV93" s="7"/>
      <c r="AW93" s="7"/>
      <c r="AX93" s="7"/>
      <c r="AY93" s="7"/>
      <c r="AZ93" s="7"/>
      <c r="BA93" s="7"/>
      <c r="BB93" s="7"/>
    </row>
    <row r="94" spans="1:54" x14ac:dyDescent="0.25">
      <c r="A94" s="4" t="s">
        <v>49</v>
      </c>
      <c r="B94" s="120">
        <v>44</v>
      </c>
      <c r="C94" s="136">
        <f t="shared" si="22"/>
        <v>21</v>
      </c>
      <c r="D94" s="136">
        <f t="shared" si="19"/>
        <v>2</v>
      </c>
      <c r="E94" s="24" t="str">
        <f t="shared" si="23"/>
        <v>E9-2-ACCSH-021-2</v>
      </c>
      <c r="F94" s="24" t="str">
        <f t="shared" si="24"/>
        <v>NG1601-027</v>
      </c>
      <c r="G94" s="24" t="str">
        <f t="shared" si="25"/>
        <v>NG1601</v>
      </c>
      <c r="H94" s="24" t="s">
        <v>44</v>
      </c>
      <c r="I94" s="62" t="s">
        <v>2030</v>
      </c>
      <c r="J94" s="138">
        <f t="shared" si="29"/>
        <v>42</v>
      </c>
      <c r="K94" s="138">
        <f t="shared" si="30"/>
        <v>0</v>
      </c>
      <c r="L94" s="136">
        <f t="shared" si="31"/>
        <v>27</v>
      </c>
      <c r="M94" s="136">
        <f t="shared" si="32"/>
        <v>0</v>
      </c>
      <c r="N94" s="136">
        <f t="shared" si="33"/>
        <v>9</v>
      </c>
      <c r="O94" s="136">
        <f t="shared" si="34"/>
        <v>7</v>
      </c>
      <c r="P94" s="66">
        <f t="shared" si="26"/>
        <v>0</v>
      </c>
      <c r="Q94" s="66">
        <f t="shared" si="27"/>
        <v>1</v>
      </c>
      <c r="R94" s="24" t="s">
        <v>37</v>
      </c>
      <c r="S94" s="25">
        <v>4</v>
      </c>
      <c r="T94" s="26">
        <v>8</v>
      </c>
      <c r="U94" s="26">
        <v>8</v>
      </c>
      <c r="V94" s="27">
        <v>12</v>
      </c>
      <c r="W94" s="27">
        <v>20</v>
      </c>
      <c r="X94" s="27">
        <v>19</v>
      </c>
      <c r="Y94" s="28"/>
      <c r="Z94" s="28"/>
      <c r="AA94" s="28"/>
      <c r="AB94" s="68" t="str">
        <f t="shared" si="20"/>
        <v>A17</v>
      </c>
      <c r="AC94" s="68">
        <f t="shared" si="28"/>
        <v>1</v>
      </c>
      <c r="AD94" s="68">
        <f t="shared" si="21"/>
        <v>11</v>
      </c>
      <c r="AE94" s="28" t="s">
        <v>302</v>
      </c>
      <c r="AF94" s="28"/>
      <c r="AG94" s="6"/>
      <c r="AH94" s="6"/>
      <c r="AI94" s="6"/>
      <c r="AJ94" s="6"/>
      <c r="AK94" s="9">
        <v>1</v>
      </c>
      <c r="AL94" s="9"/>
      <c r="AM94" s="5" t="s">
        <v>42</v>
      </c>
      <c r="AN94" s="6">
        <v>0</v>
      </c>
      <c r="AO94" s="6">
        <v>0</v>
      </c>
      <c r="AP94" s="6">
        <v>0</v>
      </c>
      <c r="AQ94" s="6">
        <v>0</v>
      </c>
      <c r="AR94" s="7">
        <v>0</v>
      </c>
      <c r="AS94" s="7">
        <v>4</v>
      </c>
      <c r="AT94" s="6"/>
      <c r="AU94" s="7">
        <v>4</v>
      </c>
      <c r="AV94" s="7">
        <v>13</v>
      </c>
      <c r="AW94" s="7" t="s">
        <v>34</v>
      </c>
      <c r="AX94" s="7">
        <v>0</v>
      </c>
      <c r="AY94" s="7">
        <v>0</v>
      </c>
      <c r="AZ94" s="7">
        <v>4</v>
      </c>
      <c r="BA94" s="7">
        <v>0</v>
      </c>
      <c r="BB94" s="7" t="s">
        <v>34</v>
      </c>
    </row>
    <row r="95" spans="1:54" x14ac:dyDescent="0.25">
      <c r="A95" s="4" t="s">
        <v>49</v>
      </c>
      <c r="B95" s="119">
        <v>41</v>
      </c>
      <c r="C95" s="135">
        <f t="shared" si="22"/>
        <v>22</v>
      </c>
      <c r="D95" s="135">
        <f t="shared" si="19"/>
        <v>1</v>
      </c>
      <c r="E95" s="18" t="str">
        <f t="shared" si="23"/>
        <v>E9-2-AGGSH-022-1</v>
      </c>
      <c r="F95" s="18" t="str">
        <f t="shared" si="24"/>
        <v>CLX3001-043</v>
      </c>
      <c r="G95" s="18" t="str">
        <f t="shared" si="25"/>
        <v>CLX3001</v>
      </c>
      <c r="H95" s="18" t="s">
        <v>32</v>
      </c>
      <c r="I95" s="63" t="s">
        <v>2028</v>
      </c>
      <c r="J95" s="138">
        <f t="shared" si="29"/>
        <v>43</v>
      </c>
      <c r="K95" s="138">
        <f t="shared" si="30"/>
        <v>0</v>
      </c>
      <c r="L95" s="136">
        <f t="shared" si="31"/>
        <v>27</v>
      </c>
      <c r="M95" s="136">
        <f t="shared" si="32"/>
        <v>0</v>
      </c>
      <c r="N95" s="136">
        <f t="shared" si="33"/>
        <v>9</v>
      </c>
      <c r="O95" s="136">
        <f t="shared" si="34"/>
        <v>7</v>
      </c>
      <c r="P95" s="66">
        <f t="shared" si="26"/>
        <v>1</v>
      </c>
      <c r="Q95" s="66">
        <f t="shared" si="27"/>
        <v>1</v>
      </c>
      <c r="R95" s="18"/>
      <c r="S95" s="19"/>
      <c r="T95" s="20"/>
      <c r="U95" s="20"/>
      <c r="V95" s="21"/>
      <c r="W95" s="21"/>
      <c r="X95" s="21"/>
      <c r="Y95" s="22" t="s">
        <v>274</v>
      </c>
      <c r="Z95" s="22" t="s">
        <v>275</v>
      </c>
      <c r="AA95" s="22"/>
      <c r="AB95" s="22" t="str">
        <f t="shared" si="20"/>
        <v>A17</v>
      </c>
      <c r="AC95" s="22">
        <f t="shared" si="28"/>
        <v>2</v>
      </c>
      <c r="AD95" s="22">
        <f t="shared" si="21"/>
        <v>12</v>
      </c>
      <c r="AE95" s="22"/>
      <c r="AF95" s="22"/>
      <c r="AG95" s="6"/>
      <c r="AH95" s="6"/>
      <c r="AI95" s="6"/>
      <c r="AJ95" s="6"/>
      <c r="AK95" s="9"/>
      <c r="AL95" s="9"/>
      <c r="AM95" s="5"/>
      <c r="AN95" s="6"/>
      <c r="AO95" s="6"/>
      <c r="AP95" s="6"/>
      <c r="AQ95" s="6"/>
      <c r="AR95" s="7"/>
      <c r="AS95" s="7"/>
      <c r="AT95" s="6"/>
      <c r="AU95" s="7"/>
      <c r="AV95" s="7"/>
      <c r="AW95" s="7"/>
      <c r="AX95" s="7"/>
      <c r="AY95" s="7"/>
      <c r="AZ95" s="7"/>
      <c r="BA95" s="7"/>
      <c r="BB95" s="7"/>
    </row>
    <row r="96" spans="1:54" x14ac:dyDescent="0.25">
      <c r="A96" s="4"/>
      <c r="B96" s="119"/>
      <c r="C96" s="135">
        <f t="shared" si="22"/>
        <v>22</v>
      </c>
      <c r="D96" s="135">
        <f t="shared" si="19"/>
        <v>1</v>
      </c>
      <c r="E96" s="18" t="str">
        <f t="shared" si="23"/>
        <v/>
      </c>
      <c r="F96" s="18" t="str">
        <f t="shared" si="24"/>
        <v>CLX3001-043</v>
      </c>
      <c r="G96" s="18" t="str">
        <f t="shared" si="25"/>
        <v>CLX3001</v>
      </c>
      <c r="H96" s="18"/>
      <c r="I96" s="63" t="s">
        <v>2028</v>
      </c>
      <c r="J96" s="138">
        <f t="shared" si="29"/>
        <v>43</v>
      </c>
      <c r="K96" s="138">
        <f t="shared" si="30"/>
        <v>0</v>
      </c>
      <c r="L96" s="136">
        <f t="shared" si="31"/>
        <v>27</v>
      </c>
      <c r="M96" s="136">
        <f t="shared" si="32"/>
        <v>0</v>
      </c>
      <c r="N96" s="136">
        <f t="shared" si="33"/>
        <v>9</v>
      </c>
      <c r="O96" s="136">
        <f t="shared" si="34"/>
        <v>7</v>
      </c>
      <c r="P96" s="66">
        <f t="shared" si="26"/>
        <v>0</v>
      </c>
      <c r="Q96" s="66">
        <f t="shared" si="27"/>
        <v>0</v>
      </c>
      <c r="R96" s="18"/>
      <c r="S96" s="19"/>
      <c r="T96" s="20"/>
      <c r="U96" s="20"/>
      <c r="V96" s="21"/>
      <c r="W96" s="21"/>
      <c r="X96" s="21"/>
      <c r="Y96" s="22"/>
      <c r="Z96" s="22" t="s">
        <v>282</v>
      </c>
      <c r="AA96" s="22"/>
      <c r="AB96" s="22" t="str">
        <f t="shared" si="20"/>
        <v>A17</v>
      </c>
      <c r="AC96" s="70">
        <f t="shared" si="28"/>
        <v>2</v>
      </c>
      <c r="AD96" s="22">
        <f t="shared" si="21"/>
        <v>13</v>
      </c>
      <c r="AE96" s="22"/>
      <c r="AF96" s="22"/>
      <c r="AG96" s="6"/>
      <c r="AH96" s="6"/>
      <c r="AI96" s="6"/>
      <c r="AJ96" s="6"/>
      <c r="AK96" s="9"/>
      <c r="AL96" s="9"/>
      <c r="AM96" s="5"/>
      <c r="AN96" s="6"/>
      <c r="AO96" s="6"/>
      <c r="AP96" s="6"/>
      <c r="AQ96" s="6"/>
      <c r="AR96" s="7"/>
      <c r="AS96" s="7"/>
      <c r="AT96" s="6"/>
      <c r="AU96" s="7"/>
      <c r="AV96" s="7"/>
      <c r="AW96" s="7"/>
      <c r="AX96" s="7"/>
      <c r="AY96" s="7"/>
      <c r="AZ96" s="7"/>
      <c r="BA96" s="7"/>
      <c r="BB96" s="7"/>
    </row>
    <row r="97" spans="1:54" x14ac:dyDescent="0.25">
      <c r="A97" s="4"/>
      <c r="B97" s="119"/>
      <c r="C97" s="135">
        <f t="shared" si="22"/>
        <v>22</v>
      </c>
      <c r="D97" s="135">
        <f t="shared" si="19"/>
        <v>1</v>
      </c>
      <c r="E97" s="18" t="str">
        <f t="shared" si="23"/>
        <v/>
      </c>
      <c r="F97" s="18" t="str">
        <f t="shared" si="24"/>
        <v>CLX3001-044</v>
      </c>
      <c r="G97" s="18" t="str">
        <f t="shared" si="25"/>
        <v>CLX3001</v>
      </c>
      <c r="H97" s="18" t="s">
        <v>388</v>
      </c>
      <c r="I97" s="60" t="s">
        <v>2040</v>
      </c>
      <c r="J97" s="138">
        <f t="shared" si="29"/>
        <v>44</v>
      </c>
      <c r="K97" s="138">
        <f t="shared" si="30"/>
        <v>0</v>
      </c>
      <c r="L97" s="136">
        <f t="shared" si="31"/>
        <v>27</v>
      </c>
      <c r="M97" s="136">
        <f t="shared" si="32"/>
        <v>0</v>
      </c>
      <c r="N97" s="136">
        <f t="shared" si="33"/>
        <v>9</v>
      </c>
      <c r="O97" s="136">
        <f t="shared" si="34"/>
        <v>7</v>
      </c>
      <c r="P97" s="66">
        <f t="shared" si="26"/>
        <v>0</v>
      </c>
      <c r="Q97" s="66">
        <f t="shared" si="27"/>
        <v>0</v>
      </c>
      <c r="R97" s="18"/>
      <c r="S97" s="19"/>
      <c r="T97" s="20"/>
      <c r="U97" s="20"/>
      <c r="V97" s="21"/>
      <c r="W97" s="21"/>
      <c r="X97" s="21"/>
      <c r="Y97" s="22"/>
      <c r="Z97" s="22"/>
      <c r="AA97" s="22"/>
      <c r="AB97" s="70" t="str">
        <f t="shared" si="20"/>
        <v>A17</v>
      </c>
      <c r="AC97" s="70">
        <f t="shared" si="28"/>
        <v>2</v>
      </c>
      <c r="AD97" s="70">
        <f t="shared" si="21"/>
        <v>13</v>
      </c>
      <c r="AE97" s="22"/>
      <c r="AF97" s="22"/>
      <c r="AG97" s="6"/>
      <c r="AH97" s="6"/>
      <c r="AI97" s="6"/>
      <c r="AJ97" s="6"/>
      <c r="AK97" s="9"/>
      <c r="AL97" s="9"/>
      <c r="AM97" s="5"/>
      <c r="AN97" s="6"/>
      <c r="AO97" s="6"/>
      <c r="AP97" s="6"/>
      <c r="AQ97" s="6"/>
      <c r="AR97" s="7"/>
      <c r="AS97" s="7"/>
      <c r="AT97" s="6"/>
      <c r="AU97" s="7"/>
      <c r="AV97" s="7"/>
      <c r="AW97" s="7"/>
      <c r="AX97" s="7"/>
      <c r="AY97" s="7"/>
      <c r="AZ97" s="7"/>
      <c r="BA97" s="7"/>
      <c r="BB97" s="7"/>
    </row>
    <row r="98" spans="1:54" x14ac:dyDescent="0.25">
      <c r="A98" s="4" t="s">
        <v>49</v>
      </c>
      <c r="B98" s="120">
        <v>39</v>
      </c>
      <c r="C98" s="136">
        <f t="shared" si="22"/>
        <v>22</v>
      </c>
      <c r="D98" s="136">
        <f t="shared" si="19"/>
        <v>2</v>
      </c>
      <c r="E98" s="24" t="str">
        <f t="shared" si="23"/>
        <v>E9-2-ACCSH-022-2</v>
      </c>
      <c r="F98" s="24" t="str">
        <f t="shared" si="24"/>
        <v>NGPON2-16v-001</v>
      </c>
      <c r="G98" s="24" t="str">
        <f t="shared" si="25"/>
        <v>NGPON2-16v</v>
      </c>
      <c r="H98" s="24" t="s">
        <v>44</v>
      </c>
      <c r="I98" s="62" t="s">
        <v>2048</v>
      </c>
      <c r="J98" s="138">
        <f t="shared" si="29"/>
        <v>44</v>
      </c>
      <c r="K98" s="138">
        <f t="shared" si="30"/>
        <v>0</v>
      </c>
      <c r="L98" s="136">
        <f t="shared" si="31"/>
        <v>27</v>
      </c>
      <c r="M98" s="136">
        <f t="shared" si="32"/>
        <v>1</v>
      </c>
      <c r="N98" s="136">
        <f t="shared" si="33"/>
        <v>9</v>
      </c>
      <c r="O98" s="136">
        <f t="shared" si="34"/>
        <v>7</v>
      </c>
      <c r="P98" s="66">
        <f t="shared" si="26"/>
        <v>0</v>
      </c>
      <c r="Q98" s="66">
        <f t="shared" si="27"/>
        <v>1</v>
      </c>
      <c r="R98" s="24"/>
      <c r="S98" s="25"/>
      <c r="T98" s="26"/>
      <c r="U98" s="26"/>
      <c r="V98" s="27"/>
      <c r="W98" s="27"/>
      <c r="X98" s="27"/>
      <c r="Y98" s="28"/>
      <c r="Z98" s="28"/>
      <c r="AA98" s="28"/>
      <c r="AB98" s="68" t="str">
        <f t="shared" si="20"/>
        <v>A17</v>
      </c>
      <c r="AC98" s="68">
        <f t="shared" si="28"/>
        <v>2</v>
      </c>
      <c r="AD98" s="68">
        <f t="shared" si="21"/>
        <v>13</v>
      </c>
      <c r="AE98" s="28" t="s">
        <v>306</v>
      </c>
      <c r="AF98" s="28"/>
      <c r="AG98" s="6"/>
      <c r="AH98" s="6"/>
      <c r="AI98" s="6"/>
      <c r="AJ98" s="6"/>
      <c r="AK98" s="9"/>
      <c r="AL98" s="9"/>
      <c r="AM98" s="5" t="s">
        <v>42</v>
      </c>
      <c r="AN98" s="6"/>
      <c r="AO98" s="6"/>
      <c r="AP98" s="6"/>
      <c r="AQ98" s="6"/>
      <c r="AR98" s="7"/>
      <c r="AS98" s="7"/>
      <c r="AT98" s="6"/>
      <c r="AU98" s="7"/>
      <c r="AV98" s="7"/>
      <c r="AW98" s="7"/>
      <c r="AX98" s="7"/>
      <c r="AY98" s="7"/>
      <c r="AZ98" s="7"/>
      <c r="BA98" s="7"/>
      <c r="BB98" s="7"/>
    </row>
    <row r="99" spans="1:54" x14ac:dyDescent="0.25">
      <c r="A99" s="4" t="s">
        <v>49</v>
      </c>
      <c r="B99" s="119">
        <v>36</v>
      </c>
      <c r="C99" s="135">
        <f t="shared" si="22"/>
        <v>23</v>
      </c>
      <c r="D99" s="135">
        <f t="shared" si="19"/>
        <v>1</v>
      </c>
      <c r="E99" s="18" t="str">
        <f t="shared" si="23"/>
        <v>E9-2-AGGSH-023-1</v>
      </c>
      <c r="F99" s="18" t="str">
        <f t="shared" si="24"/>
        <v>CLX3001-045</v>
      </c>
      <c r="G99" s="18" t="str">
        <f t="shared" si="25"/>
        <v>CLX3001</v>
      </c>
      <c r="H99" s="18" t="s">
        <v>32</v>
      </c>
      <c r="I99" s="63" t="s">
        <v>2028</v>
      </c>
      <c r="J99" s="138">
        <f t="shared" si="29"/>
        <v>45</v>
      </c>
      <c r="K99" s="138">
        <f t="shared" si="30"/>
        <v>0</v>
      </c>
      <c r="L99" s="136">
        <f t="shared" si="31"/>
        <v>27</v>
      </c>
      <c r="M99" s="136">
        <f t="shared" si="32"/>
        <v>1</v>
      </c>
      <c r="N99" s="136">
        <f t="shared" si="33"/>
        <v>9</v>
      </c>
      <c r="O99" s="136">
        <f t="shared" si="34"/>
        <v>7</v>
      </c>
      <c r="P99" s="66">
        <f t="shared" si="26"/>
        <v>1</v>
      </c>
      <c r="Q99" s="66">
        <f t="shared" si="27"/>
        <v>1</v>
      </c>
      <c r="R99" s="18"/>
      <c r="S99" s="19"/>
      <c r="T99" s="20"/>
      <c r="U99" s="20"/>
      <c r="V99" s="21"/>
      <c r="W99" s="21"/>
      <c r="X99" s="21"/>
      <c r="Y99" s="22" t="s">
        <v>274</v>
      </c>
      <c r="Z99" s="22" t="s">
        <v>275</v>
      </c>
      <c r="AA99" s="22"/>
      <c r="AB99" s="22" t="str">
        <f t="shared" si="20"/>
        <v>A17</v>
      </c>
      <c r="AC99" s="22">
        <f t="shared" si="28"/>
        <v>3</v>
      </c>
      <c r="AD99" s="22">
        <f t="shared" si="21"/>
        <v>14</v>
      </c>
      <c r="AE99" s="22"/>
      <c r="AF99" s="22"/>
      <c r="AG99" s="6"/>
      <c r="AH99" s="6"/>
      <c r="AI99" s="6"/>
      <c r="AJ99" s="6"/>
      <c r="AK99" s="9"/>
      <c r="AL99" s="9"/>
      <c r="AM99" s="5"/>
      <c r="AN99" s="6"/>
      <c r="AO99" s="6"/>
      <c r="AP99" s="6"/>
      <c r="AQ99" s="6"/>
      <c r="AR99" s="7"/>
      <c r="AS99" s="7"/>
      <c r="AT99" s="6"/>
      <c r="AU99" s="7"/>
      <c r="AV99" s="7"/>
      <c r="AW99" s="7"/>
      <c r="AX99" s="7"/>
      <c r="AY99" s="7"/>
      <c r="AZ99" s="7"/>
      <c r="BA99" s="7"/>
      <c r="BB99" s="7"/>
    </row>
    <row r="100" spans="1:54" x14ac:dyDescent="0.25">
      <c r="A100" s="4"/>
      <c r="B100" s="119"/>
      <c r="C100" s="135">
        <f t="shared" si="22"/>
        <v>23</v>
      </c>
      <c r="D100" s="135">
        <f t="shared" si="19"/>
        <v>1</v>
      </c>
      <c r="E100" s="18" t="str">
        <f t="shared" si="23"/>
        <v/>
      </c>
      <c r="F100" s="18" t="str">
        <f t="shared" si="24"/>
        <v>CLX3001-045</v>
      </c>
      <c r="G100" s="18" t="str">
        <f t="shared" si="25"/>
        <v>CLX3001</v>
      </c>
      <c r="H100" s="18"/>
      <c r="I100" s="63" t="s">
        <v>2028</v>
      </c>
      <c r="J100" s="138">
        <f t="shared" si="29"/>
        <v>45</v>
      </c>
      <c r="K100" s="138">
        <f t="shared" si="30"/>
        <v>0</v>
      </c>
      <c r="L100" s="136">
        <f t="shared" si="31"/>
        <v>27</v>
      </c>
      <c r="M100" s="136">
        <f t="shared" si="32"/>
        <v>1</v>
      </c>
      <c r="N100" s="136">
        <f t="shared" si="33"/>
        <v>9</v>
      </c>
      <c r="O100" s="136">
        <f t="shared" si="34"/>
        <v>7</v>
      </c>
      <c r="P100" s="66">
        <f t="shared" si="26"/>
        <v>0</v>
      </c>
      <c r="Q100" s="66">
        <f t="shared" si="27"/>
        <v>0</v>
      </c>
      <c r="R100" s="18"/>
      <c r="S100" s="19"/>
      <c r="T100" s="20"/>
      <c r="U100" s="20"/>
      <c r="V100" s="21"/>
      <c r="W100" s="21"/>
      <c r="X100" s="21"/>
      <c r="Y100" s="22"/>
      <c r="Z100" s="22" t="s">
        <v>308</v>
      </c>
      <c r="AA100" s="22"/>
      <c r="AB100" s="22" t="str">
        <f t="shared" si="20"/>
        <v>A17</v>
      </c>
      <c r="AC100" s="70">
        <f t="shared" si="28"/>
        <v>3</v>
      </c>
      <c r="AD100" s="22">
        <f t="shared" si="21"/>
        <v>15</v>
      </c>
      <c r="AE100" s="22"/>
      <c r="AF100" s="22"/>
      <c r="AG100" s="6"/>
      <c r="AH100" s="6"/>
      <c r="AI100" s="6"/>
      <c r="AJ100" s="6"/>
      <c r="AK100" s="9"/>
      <c r="AL100" s="9"/>
      <c r="AM100" s="5"/>
      <c r="AN100" s="6"/>
      <c r="AO100" s="6"/>
      <c r="AP100" s="6"/>
      <c r="AQ100" s="6"/>
      <c r="AR100" s="7"/>
      <c r="AS100" s="7"/>
      <c r="AT100" s="6"/>
      <c r="AU100" s="7"/>
      <c r="AV100" s="7"/>
      <c r="AW100" s="7"/>
      <c r="AX100" s="7"/>
      <c r="AY100" s="7"/>
      <c r="AZ100" s="7"/>
      <c r="BA100" s="7"/>
      <c r="BB100" s="7"/>
    </row>
    <row r="101" spans="1:54" x14ac:dyDescent="0.25">
      <c r="A101" s="4"/>
      <c r="B101" s="119"/>
      <c r="C101" s="135">
        <f t="shared" si="22"/>
        <v>23</v>
      </c>
      <c r="D101" s="135">
        <f t="shared" si="19"/>
        <v>1</v>
      </c>
      <c r="E101" s="18" t="str">
        <f t="shared" si="23"/>
        <v/>
      </c>
      <c r="F101" s="18" t="str">
        <f t="shared" si="24"/>
        <v>CLX3001-046</v>
      </c>
      <c r="G101" s="18" t="str">
        <f t="shared" si="25"/>
        <v>CLX3001</v>
      </c>
      <c r="H101" s="18" t="s">
        <v>388</v>
      </c>
      <c r="I101" s="60" t="s">
        <v>2040</v>
      </c>
      <c r="J101" s="138">
        <f t="shared" si="29"/>
        <v>46</v>
      </c>
      <c r="K101" s="138">
        <f t="shared" si="30"/>
        <v>0</v>
      </c>
      <c r="L101" s="136">
        <f t="shared" si="31"/>
        <v>27</v>
      </c>
      <c r="M101" s="136">
        <f t="shared" si="32"/>
        <v>1</v>
      </c>
      <c r="N101" s="136">
        <f t="shared" si="33"/>
        <v>9</v>
      </c>
      <c r="O101" s="136">
        <f t="shared" si="34"/>
        <v>7</v>
      </c>
      <c r="P101" s="66">
        <f t="shared" si="26"/>
        <v>0</v>
      </c>
      <c r="Q101" s="66">
        <f t="shared" si="27"/>
        <v>0</v>
      </c>
      <c r="R101" s="18"/>
      <c r="S101" s="19"/>
      <c r="T101" s="20"/>
      <c r="U101" s="20"/>
      <c r="V101" s="21"/>
      <c r="W101" s="21"/>
      <c r="X101" s="21"/>
      <c r="Y101" s="22"/>
      <c r="Z101" s="22"/>
      <c r="AA101" s="22"/>
      <c r="AB101" s="70" t="str">
        <f t="shared" si="20"/>
        <v>A17</v>
      </c>
      <c r="AC101" s="70">
        <f t="shared" si="28"/>
        <v>3</v>
      </c>
      <c r="AD101" s="70">
        <f t="shared" si="21"/>
        <v>15</v>
      </c>
      <c r="AE101" s="22"/>
      <c r="AF101" s="22"/>
      <c r="AG101" s="6"/>
      <c r="AH101" s="6"/>
      <c r="AI101" s="6"/>
      <c r="AJ101" s="6"/>
      <c r="AK101" s="9"/>
      <c r="AL101" s="9"/>
      <c r="AM101" s="5"/>
      <c r="AN101" s="6"/>
      <c r="AO101" s="6"/>
      <c r="AP101" s="6"/>
      <c r="AQ101" s="6"/>
      <c r="AR101" s="7"/>
      <c r="AS101" s="7"/>
      <c r="AT101" s="6"/>
      <c r="AU101" s="7"/>
      <c r="AV101" s="7"/>
      <c r="AW101" s="7"/>
      <c r="AX101" s="7"/>
      <c r="AY101" s="7"/>
      <c r="AZ101" s="7"/>
      <c r="BA101" s="7"/>
      <c r="BB101" s="7"/>
    </row>
    <row r="102" spans="1:54" x14ac:dyDescent="0.25">
      <c r="A102" s="4" t="s">
        <v>49</v>
      </c>
      <c r="B102" s="120">
        <v>34</v>
      </c>
      <c r="C102" s="136">
        <f t="shared" si="22"/>
        <v>23</v>
      </c>
      <c r="D102" s="136">
        <f t="shared" si="19"/>
        <v>2</v>
      </c>
      <c r="E102" s="24" t="str">
        <f t="shared" si="23"/>
        <v>E9-2-ACCSH-023-2</v>
      </c>
      <c r="F102" s="24" t="str">
        <f t="shared" si="24"/>
        <v>NGPON2-16v-002</v>
      </c>
      <c r="G102" s="24" t="str">
        <f t="shared" si="25"/>
        <v>NGPON2-16v</v>
      </c>
      <c r="H102" s="24" t="s">
        <v>44</v>
      </c>
      <c r="I102" s="62" t="s">
        <v>2048</v>
      </c>
      <c r="J102" s="138">
        <f t="shared" si="29"/>
        <v>46</v>
      </c>
      <c r="K102" s="138">
        <f t="shared" si="30"/>
        <v>0</v>
      </c>
      <c r="L102" s="136">
        <f t="shared" si="31"/>
        <v>27</v>
      </c>
      <c r="M102" s="136">
        <f t="shared" si="32"/>
        <v>2</v>
      </c>
      <c r="N102" s="136">
        <f t="shared" si="33"/>
        <v>9</v>
      </c>
      <c r="O102" s="136">
        <f t="shared" si="34"/>
        <v>7</v>
      </c>
      <c r="P102" s="66">
        <f t="shared" si="26"/>
        <v>0</v>
      </c>
      <c r="Q102" s="66">
        <f t="shared" si="27"/>
        <v>1</v>
      </c>
      <c r="R102" s="24"/>
      <c r="S102" s="25"/>
      <c r="T102" s="26"/>
      <c r="U102" s="26"/>
      <c r="V102" s="27"/>
      <c r="W102" s="27"/>
      <c r="X102" s="27"/>
      <c r="Y102" s="28"/>
      <c r="Z102" s="28"/>
      <c r="AA102" s="28"/>
      <c r="AB102" s="68" t="str">
        <f t="shared" si="20"/>
        <v>A17</v>
      </c>
      <c r="AC102" s="68">
        <f t="shared" si="28"/>
        <v>3</v>
      </c>
      <c r="AD102" s="68">
        <f t="shared" si="21"/>
        <v>15</v>
      </c>
      <c r="AE102" s="28" t="s">
        <v>310</v>
      </c>
      <c r="AF102" s="28"/>
      <c r="AG102" s="6"/>
      <c r="AH102" s="6"/>
      <c r="AI102" s="6"/>
      <c r="AJ102" s="6"/>
      <c r="AK102" s="9"/>
      <c r="AL102" s="9"/>
      <c r="AM102" s="5" t="s">
        <v>42</v>
      </c>
      <c r="AN102" s="6"/>
      <c r="AO102" s="6"/>
      <c r="AP102" s="6"/>
      <c r="AQ102" s="6"/>
      <c r="AR102" s="7"/>
      <c r="AS102" s="7"/>
      <c r="AT102" s="6"/>
      <c r="AU102" s="7"/>
      <c r="AV102" s="7"/>
      <c r="AW102" s="7"/>
      <c r="AX102" s="7"/>
      <c r="AY102" s="7"/>
      <c r="AZ102" s="7"/>
      <c r="BA102" s="7"/>
      <c r="BB102" s="7"/>
    </row>
    <row r="103" spans="1:54" x14ac:dyDescent="0.25">
      <c r="A103" s="4" t="s">
        <v>49</v>
      </c>
      <c r="B103" s="119">
        <v>31</v>
      </c>
      <c r="C103" s="135">
        <f t="shared" si="22"/>
        <v>24</v>
      </c>
      <c r="D103" s="135">
        <f t="shared" si="19"/>
        <v>1</v>
      </c>
      <c r="E103" s="18" t="str">
        <f t="shared" si="23"/>
        <v>E9-2-AGGSH-024-1</v>
      </c>
      <c r="F103" s="18" t="str">
        <f t="shared" si="24"/>
        <v>CLX3001-047</v>
      </c>
      <c r="G103" s="18" t="str">
        <f t="shared" si="25"/>
        <v>CLX3001</v>
      </c>
      <c r="H103" s="18" t="s">
        <v>32</v>
      </c>
      <c r="I103" s="63" t="s">
        <v>2028</v>
      </c>
      <c r="J103" s="138">
        <f t="shared" si="29"/>
        <v>47</v>
      </c>
      <c r="K103" s="138">
        <f t="shared" si="30"/>
        <v>0</v>
      </c>
      <c r="L103" s="136">
        <f t="shared" si="31"/>
        <v>27</v>
      </c>
      <c r="M103" s="136">
        <f t="shared" si="32"/>
        <v>2</v>
      </c>
      <c r="N103" s="136">
        <f t="shared" si="33"/>
        <v>9</v>
      </c>
      <c r="O103" s="136">
        <f t="shared" si="34"/>
        <v>7</v>
      </c>
      <c r="P103" s="66">
        <f t="shared" si="26"/>
        <v>1</v>
      </c>
      <c r="Q103" s="66">
        <f t="shared" si="27"/>
        <v>1</v>
      </c>
      <c r="R103" s="18"/>
      <c r="S103" s="19"/>
      <c r="T103" s="20"/>
      <c r="U103" s="20"/>
      <c r="V103" s="21"/>
      <c r="W103" s="21"/>
      <c r="X103" s="21"/>
      <c r="Y103" s="22" t="s">
        <v>274</v>
      </c>
      <c r="Z103" s="22" t="s">
        <v>275</v>
      </c>
      <c r="AA103" s="22"/>
      <c r="AB103" s="22" t="str">
        <f t="shared" si="20"/>
        <v>A17</v>
      </c>
      <c r="AC103" s="22">
        <f t="shared" si="28"/>
        <v>4</v>
      </c>
      <c r="AD103" s="22">
        <f t="shared" si="21"/>
        <v>16</v>
      </c>
      <c r="AE103" s="22"/>
      <c r="AF103" s="22"/>
      <c r="AG103" s="6"/>
      <c r="AH103" s="6"/>
      <c r="AI103" s="6"/>
      <c r="AJ103" s="6"/>
      <c r="AK103" s="9"/>
      <c r="AL103" s="9"/>
      <c r="AM103" s="5"/>
      <c r="AN103" s="6"/>
      <c r="AO103" s="6"/>
      <c r="AP103" s="6"/>
      <c r="AQ103" s="6"/>
      <c r="AR103" s="7"/>
      <c r="AS103" s="7"/>
      <c r="AT103" s="6"/>
      <c r="AU103" s="7"/>
      <c r="AV103" s="7"/>
      <c r="AW103" s="7"/>
      <c r="AX103" s="7"/>
      <c r="AY103" s="7"/>
      <c r="AZ103" s="7"/>
      <c r="BA103" s="7"/>
      <c r="BB103" s="7"/>
    </row>
    <row r="104" spans="1:54" x14ac:dyDescent="0.25">
      <c r="A104" s="4"/>
      <c r="B104" s="119"/>
      <c r="C104" s="135">
        <f t="shared" si="22"/>
        <v>24</v>
      </c>
      <c r="D104" s="135">
        <f t="shared" si="19"/>
        <v>1</v>
      </c>
      <c r="E104" s="18" t="str">
        <f t="shared" si="23"/>
        <v/>
      </c>
      <c r="F104" s="18" t="str">
        <f t="shared" si="24"/>
        <v>CLX3001-047</v>
      </c>
      <c r="G104" s="18" t="str">
        <f t="shared" si="25"/>
        <v>CLX3001</v>
      </c>
      <c r="H104" s="18"/>
      <c r="I104" s="63" t="s">
        <v>2028</v>
      </c>
      <c r="J104" s="138">
        <f t="shared" si="29"/>
        <v>47</v>
      </c>
      <c r="K104" s="138">
        <f t="shared" si="30"/>
        <v>0</v>
      </c>
      <c r="L104" s="136">
        <f t="shared" si="31"/>
        <v>27</v>
      </c>
      <c r="M104" s="136">
        <f t="shared" si="32"/>
        <v>2</v>
      </c>
      <c r="N104" s="136">
        <f t="shared" si="33"/>
        <v>9</v>
      </c>
      <c r="O104" s="136">
        <f t="shared" si="34"/>
        <v>7</v>
      </c>
      <c r="P104" s="66">
        <f t="shared" si="26"/>
        <v>0</v>
      </c>
      <c r="Q104" s="66">
        <f t="shared" si="27"/>
        <v>0</v>
      </c>
      <c r="R104" s="18"/>
      <c r="S104" s="19"/>
      <c r="T104" s="20"/>
      <c r="U104" s="20"/>
      <c r="V104" s="21"/>
      <c r="W104" s="21"/>
      <c r="X104" s="21"/>
      <c r="Y104" s="22"/>
      <c r="Z104" s="22" t="s">
        <v>308</v>
      </c>
      <c r="AA104" s="22"/>
      <c r="AB104" s="22" t="str">
        <f t="shared" si="20"/>
        <v>A17</v>
      </c>
      <c r="AC104" s="70">
        <f t="shared" si="28"/>
        <v>4</v>
      </c>
      <c r="AD104" s="22">
        <f t="shared" si="21"/>
        <v>17</v>
      </c>
      <c r="AE104" s="22"/>
      <c r="AF104" s="22"/>
      <c r="AG104" s="6"/>
      <c r="AH104" s="6"/>
      <c r="AI104" s="6"/>
      <c r="AJ104" s="6"/>
      <c r="AK104" s="9"/>
      <c r="AL104" s="9"/>
      <c r="AM104" s="5"/>
      <c r="AN104" s="6"/>
      <c r="AO104" s="6"/>
      <c r="AP104" s="6"/>
      <c r="AQ104" s="6"/>
      <c r="AR104" s="7"/>
      <c r="AS104" s="7"/>
      <c r="AT104" s="6"/>
      <c r="AU104" s="7"/>
      <c r="AV104" s="7"/>
      <c r="AW104" s="7"/>
      <c r="AX104" s="7"/>
      <c r="AY104" s="7"/>
      <c r="AZ104" s="7"/>
      <c r="BA104" s="7"/>
      <c r="BB104" s="7"/>
    </row>
    <row r="105" spans="1:54" x14ac:dyDescent="0.25">
      <c r="A105" s="4"/>
      <c r="B105" s="119"/>
      <c r="C105" s="135">
        <f t="shared" si="22"/>
        <v>24</v>
      </c>
      <c r="D105" s="135">
        <f t="shared" si="19"/>
        <v>1</v>
      </c>
      <c r="E105" s="18" t="str">
        <f t="shared" si="23"/>
        <v/>
      </c>
      <c r="F105" s="18" t="str">
        <f t="shared" si="24"/>
        <v>CLX3001-048</v>
      </c>
      <c r="G105" s="18" t="str">
        <f t="shared" si="25"/>
        <v>CLX3001</v>
      </c>
      <c r="H105" s="18" t="s">
        <v>388</v>
      </c>
      <c r="I105" s="60" t="s">
        <v>2040</v>
      </c>
      <c r="J105" s="138">
        <f t="shared" si="29"/>
        <v>48</v>
      </c>
      <c r="K105" s="138">
        <f t="shared" si="30"/>
        <v>0</v>
      </c>
      <c r="L105" s="136">
        <f t="shared" si="31"/>
        <v>27</v>
      </c>
      <c r="M105" s="136">
        <f t="shared" si="32"/>
        <v>2</v>
      </c>
      <c r="N105" s="136">
        <f t="shared" si="33"/>
        <v>9</v>
      </c>
      <c r="O105" s="136">
        <f t="shared" si="34"/>
        <v>7</v>
      </c>
      <c r="P105" s="66">
        <f t="shared" si="26"/>
        <v>0</v>
      </c>
      <c r="Q105" s="66">
        <f t="shared" si="27"/>
        <v>0</v>
      </c>
      <c r="R105" s="18"/>
      <c r="S105" s="19"/>
      <c r="T105" s="20"/>
      <c r="U105" s="20"/>
      <c r="V105" s="21"/>
      <c r="W105" s="21"/>
      <c r="X105" s="21"/>
      <c r="Y105" s="22"/>
      <c r="Z105" s="22"/>
      <c r="AA105" s="22"/>
      <c r="AB105" s="70" t="str">
        <f t="shared" si="20"/>
        <v>A17</v>
      </c>
      <c r="AC105" s="70">
        <f t="shared" si="28"/>
        <v>4</v>
      </c>
      <c r="AD105" s="70">
        <f t="shared" si="21"/>
        <v>17</v>
      </c>
      <c r="AE105" s="22"/>
      <c r="AF105" s="22"/>
      <c r="AG105" s="6"/>
      <c r="AH105" s="6"/>
      <c r="AI105" s="6"/>
      <c r="AJ105" s="6"/>
      <c r="AK105" s="9"/>
      <c r="AL105" s="9"/>
      <c r="AM105" s="5"/>
      <c r="AN105" s="6"/>
      <c r="AO105" s="6"/>
      <c r="AP105" s="6"/>
      <c r="AQ105" s="6"/>
      <c r="AR105" s="7"/>
      <c r="AS105" s="7"/>
      <c r="AT105" s="6"/>
      <c r="AU105" s="7"/>
      <c r="AV105" s="7"/>
      <c r="AW105" s="7"/>
      <c r="AX105" s="7"/>
      <c r="AY105" s="7"/>
      <c r="AZ105" s="7"/>
      <c r="BA105" s="7"/>
      <c r="BB105" s="7"/>
    </row>
    <row r="106" spans="1:54" x14ac:dyDescent="0.25">
      <c r="A106" s="17" t="s">
        <v>49</v>
      </c>
      <c r="B106" s="120">
        <v>29</v>
      </c>
      <c r="C106" s="136">
        <f t="shared" si="22"/>
        <v>24</v>
      </c>
      <c r="D106" s="136">
        <f t="shared" si="19"/>
        <v>2</v>
      </c>
      <c r="E106" s="24" t="str">
        <f t="shared" si="23"/>
        <v>E9-2-ACCSH-024-2</v>
      </c>
      <c r="F106" s="24" t="str">
        <f t="shared" si="24"/>
        <v>NGPON2-16v-003</v>
      </c>
      <c r="G106" s="24" t="str">
        <f t="shared" si="25"/>
        <v>NGPON2-16v</v>
      </c>
      <c r="H106" s="24" t="s">
        <v>44</v>
      </c>
      <c r="I106" s="62" t="s">
        <v>2048</v>
      </c>
      <c r="J106" s="138">
        <f t="shared" si="29"/>
        <v>48</v>
      </c>
      <c r="K106" s="138">
        <f t="shared" si="30"/>
        <v>0</v>
      </c>
      <c r="L106" s="136">
        <f t="shared" si="31"/>
        <v>27</v>
      </c>
      <c r="M106" s="136">
        <f t="shared" si="32"/>
        <v>3</v>
      </c>
      <c r="N106" s="136">
        <f t="shared" si="33"/>
        <v>9</v>
      </c>
      <c r="O106" s="136">
        <f t="shared" si="34"/>
        <v>7</v>
      </c>
      <c r="P106" s="66">
        <f t="shared" si="26"/>
        <v>0</v>
      </c>
      <c r="Q106" s="66">
        <f t="shared" si="27"/>
        <v>1</v>
      </c>
      <c r="R106" s="24"/>
      <c r="S106" s="25"/>
      <c r="T106" s="26"/>
      <c r="U106" s="26"/>
      <c r="V106" s="27"/>
      <c r="W106" s="27"/>
      <c r="X106" s="27"/>
      <c r="Y106" s="28"/>
      <c r="Z106" s="28"/>
      <c r="AA106" s="28"/>
      <c r="AB106" s="68" t="str">
        <f t="shared" si="20"/>
        <v>A17</v>
      </c>
      <c r="AC106" s="68">
        <f t="shared" si="28"/>
        <v>4</v>
      </c>
      <c r="AD106" s="68">
        <f t="shared" si="21"/>
        <v>17</v>
      </c>
      <c r="AE106" s="28" t="s">
        <v>312</v>
      </c>
      <c r="AF106" s="28"/>
      <c r="AG106" s="6"/>
      <c r="AH106" s="6"/>
      <c r="AI106" s="6"/>
      <c r="AJ106" s="6"/>
      <c r="AK106" s="9"/>
      <c r="AL106" s="9"/>
      <c r="AM106" s="5" t="s">
        <v>42</v>
      </c>
      <c r="AN106" s="6"/>
      <c r="AO106" s="6"/>
      <c r="AP106" s="6"/>
      <c r="AQ106" s="6"/>
      <c r="AR106" s="7"/>
      <c r="AS106" s="7"/>
      <c r="AT106" s="6"/>
      <c r="AU106" s="7"/>
      <c r="AV106" s="7"/>
      <c r="AW106" s="7"/>
      <c r="AX106" s="7"/>
      <c r="AY106" s="7"/>
      <c r="AZ106" s="7"/>
      <c r="BA106" s="7"/>
      <c r="BB106" s="7"/>
    </row>
    <row r="107" spans="1:54" x14ac:dyDescent="0.25">
      <c r="A107" s="140" t="s">
        <v>50</v>
      </c>
      <c r="B107" s="119">
        <v>46</v>
      </c>
      <c r="C107" s="135">
        <f t="shared" si="22"/>
        <v>25</v>
      </c>
      <c r="D107" s="135">
        <f t="shared" si="19"/>
        <v>1</v>
      </c>
      <c r="E107" s="18" t="str">
        <f t="shared" si="23"/>
        <v>E9-2-AGGSH-025-1</v>
      </c>
      <c r="F107" s="18" t="str">
        <f t="shared" si="24"/>
        <v>CLX3001-049</v>
      </c>
      <c r="G107" s="18" t="str">
        <f t="shared" si="25"/>
        <v>CLX3001</v>
      </c>
      <c r="H107" s="18" t="s">
        <v>35</v>
      </c>
      <c r="I107" s="63" t="s">
        <v>2028</v>
      </c>
      <c r="J107" s="138">
        <f t="shared" si="29"/>
        <v>49</v>
      </c>
      <c r="K107" s="138">
        <f t="shared" si="30"/>
        <v>0</v>
      </c>
      <c r="L107" s="136">
        <f t="shared" si="31"/>
        <v>27</v>
      </c>
      <c r="M107" s="136">
        <f t="shared" si="32"/>
        <v>3</v>
      </c>
      <c r="N107" s="136">
        <f t="shared" si="33"/>
        <v>9</v>
      </c>
      <c r="O107" s="136">
        <f t="shared" si="34"/>
        <v>7</v>
      </c>
      <c r="P107" s="66">
        <f t="shared" si="26"/>
        <v>1</v>
      </c>
      <c r="Q107" s="66">
        <f t="shared" si="27"/>
        <v>1</v>
      </c>
      <c r="R107" s="18" t="s">
        <v>33</v>
      </c>
      <c r="S107" s="19">
        <v>1</v>
      </c>
      <c r="T107" s="20">
        <v>2</v>
      </c>
      <c r="U107" s="20">
        <v>2</v>
      </c>
      <c r="V107" s="21">
        <v>9</v>
      </c>
      <c r="W107" s="21">
        <v>12</v>
      </c>
      <c r="X107" s="21">
        <v>11</v>
      </c>
      <c r="Y107" s="22"/>
      <c r="Z107" s="22" t="s">
        <v>275</v>
      </c>
      <c r="AA107" s="22"/>
      <c r="AB107" s="22" t="str">
        <f t="shared" si="20"/>
        <v>A21</v>
      </c>
      <c r="AC107" s="70">
        <f t="shared" si="28"/>
        <v>0</v>
      </c>
      <c r="AD107" s="22">
        <f t="shared" si="21"/>
        <v>1</v>
      </c>
      <c r="AE107" s="22"/>
      <c r="AF107" s="22"/>
      <c r="AG107" s="6"/>
      <c r="AH107" s="8">
        <v>7</v>
      </c>
      <c r="AI107" s="6"/>
      <c r="AJ107" s="6"/>
      <c r="AK107" s="9"/>
      <c r="AL107" s="9"/>
      <c r="AM107" s="9"/>
      <c r="AN107" s="6">
        <v>0</v>
      </c>
      <c r="AO107" s="6">
        <v>7</v>
      </c>
      <c r="AP107" s="6">
        <v>0</v>
      </c>
      <c r="AQ107" s="6">
        <v>0</v>
      </c>
      <c r="AR107" s="7">
        <v>0</v>
      </c>
      <c r="AS107" s="7">
        <v>0</v>
      </c>
      <c r="AT107" s="6"/>
      <c r="AU107" s="7">
        <v>0</v>
      </c>
      <c r="AV107" s="7">
        <v>18</v>
      </c>
      <c r="AW107" s="7" t="s">
        <v>34</v>
      </c>
      <c r="AX107" s="7">
        <v>0</v>
      </c>
      <c r="AY107" s="7">
        <v>0</v>
      </c>
      <c r="AZ107" s="7">
        <v>0</v>
      </c>
      <c r="BA107" s="7">
        <v>0</v>
      </c>
      <c r="BB107" s="7" t="s">
        <v>34</v>
      </c>
    </row>
    <row r="108" spans="1:54" x14ac:dyDescent="0.25">
      <c r="A108" s="4"/>
      <c r="B108" s="119"/>
      <c r="C108" s="135">
        <f t="shared" si="22"/>
        <v>25</v>
      </c>
      <c r="D108" s="135">
        <f t="shared" si="19"/>
        <v>1</v>
      </c>
      <c r="E108" s="18" t="str">
        <f t="shared" si="23"/>
        <v/>
      </c>
      <c r="F108" s="18" t="str">
        <f t="shared" si="24"/>
        <v>CLX3001-049</v>
      </c>
      <c r="G108" s="18" t="str">
        <f t="shared" si="25"/>
        <v>CLX3001</v>
      </c>
      <c r="H108" s="18"/>
      <c r="I108" s="63" t="s">
        <v>2028</v>
      </c>
      <c r="J108" s="138">
        <f t="shared" si="29"/>
        <v>49</v>
      </c>
      <c r="K108" s="138">
        <f t="shared" si="30"/>
        <v>0</v>
      </c>
      <c r="L108" s="136">
        <f t="shared" si="31"/>
        <v>27</v>
      </c>
      <c r="M108" s="136">
        <f t="shared" si="32"/>
        <v>3</v>
      </c>
      <c r="N108" s="136">
        <f t="shared" si="33"/>
        <v>9</v>
      </c>
      <c r="O108" s="136">
        <f t="shared" si="34"/>
        <v>7</v>
      </c>
      <c r="P108" s="66">
        <f t="shared" si="26"/>
        <v>0</v>
      </c>
      <c r="Q108" s="66">
        <f t="shared" si="27"/>
        <v>0</v>
      </c>
      <c r="R108" s="18"/>
      <c r="S108" s="19"/>
      <c r="T108" s="20"/>
      <c r="U108" s="20"/>
      <c r="V108" s="21"/>
      <c r="W108" s="21"/>
      <c r="X108" s="21"/>
      <c r="Y108" s="22"/>
      <c r="Z108" s="22" t="s">
        <v>282</v>
      </c>
      <c r="AA108" s="22"/>
      <c r="AB108" s="22" t="str">
        <f t="shared" si="20"/>
        <v>A21</v>
      </c>
      <c r="AC108" s="70">
        <f t="shared" si="28"/>
        <v>0</v>
      </c>
      <c r="AD108" s="22">
        <f t="shared" si="21"/>
        <v>2</v>
      </c>
      <c r="AE108" s="22"/>
      <c r="AF108" s="22"/>
      <c r="AG108" s="6"/>
      <c r="AH108" s="6"/>
      <c r="AI108" s="6"/>
      <c r="AJ108" s="6"/>
      <c r="AK108" s="9"/>
      <c r="AL108" s="9"/>
      <c r="AM108" s="9"/>
      <c r="AN108" s="6"/>
      <c r="AO108" s="6"/>
      <c r="AP108" s="6"/>
      <c r="AQ108" s="6"/>
      <c r="AR108" s="7"/>
      <c r="AS108" s="7"/>
      <c r="AT108" s="6"/>
      <c r="AU108" s="7"/>
      <c r="AV108" s="7"/>
      <c r="AW108" s="7"/>
      <c r="AX108" s="7"/>
      <c r="AY108" s="7"/>
      <c r="AZ108" s="7"/>
      <c r="BA108" s="7"/>
      <c r="BB108" s="7"/>
    </row>
    <row r="109" spans="1:54" x14ac:dyDescent="0.25">
      <c r="A109" s="4"/>
      <c r="B109" s="119"/>
      <c r="C109" s="135">
        <f t="shared" si="22"/>
        <v>25</v>
      </c>
      <c r="D109" s="135">
        <f t="shared" si="19"/>
        <v>1</v>
      </c>
      <c r="E109" s="18" t="str">
        <f t="shared" si="23"/>
        <v/>
      </c>
      <c r="F109" s="18" t="str">
        <f t="shared" si="24"/>
        <v>CLX3001-049</v>
      </c>
      <c r="G109" s="18" t="str">
        <f t="shared" si="25"/>
        <v>CLX3001</v>
      </c>
      <c r="H109" s="18"/>
      <c r="I109" s="63" t="s">
        <v>2028</v>
      </c>
      <c r="J109" s="138">
        <f t="shared" si="29"/>
        <v>49</v>
      </c>
      <c r="K109" s="138">
        <f t="shared" si="30"/>
        <v>0</v>
      </c>
      <c r="L109" s="136">
        <f t="shared" si="31"/>
        <v>27</v>
      </c>
      <c r="M109" s="136">
        <f t="shared" si="32"/>
        <v>3</v>
      </c>
      <c r="N109" s="136">
        <f t="shared" si="33"/>
        <v>9</v>
      </c>
      <c r="O109" s="136">
        <f t="shared" si="34"/>
        <v>7</v>
      </c>
      <c r="P109" s="66">
        <f t="shared" si="26"/>
        <v>0</v>
      </c>
      <c r="Q109" s="66">
        <f t="shared" si="27"/>
        <v>0</v>
      </c>
      <c r="R109" s="18"/>
      <c r="S109" s="19"/>
      <c r="T109" s="20"/>
      <c r="U109" s="20"/>
      <c r="V109" s="21"/>
      <c r="W109" s="21"/>
      <c r="X109" s="21"/>
      <c r="Y109" s="22"/>
      <c r="Z109" s="22" t="s">
        <v>286</v>
      </c>
      <c r="AA109" s="22"/>
      <c r="AB109" s="22" t="str">
        <f t="shared" si="20"/>
        <v>A21</v>
      </c>
      <c r="AC109" s="70">
        <f t="shared" si="28"/>
        <v>0</v>
      </c>
      <c r="AD109" s="22">
        <f t="shared" si="21"/>
        <v>3</v>
      </c>
      <c r="AE109" s="22"/>
      <c r="AF109" s="22"/>
      <c r="AG109" s="6"/>
      <c r="AH109" s="6"/>
      <c r="AI109" s="6"/>
      <c r="AJ109" s="6"/>
      <c r="AK109" s="9"/>
      <c r="AL109" s="9"/>
      <c r="AM109" s="9"/>
      <c r="AN109" s="6"/>
      <c r="AO109" s="6"/>
      <c r="AP109" s="6"/>
      <c r="AQ109" s="6"/>
      <c r="AR109" s="7"/>
      <c r="AS109" s="7"/>
      <c r="AT109" s="6"/>
      <c r="AU109" s="7"/>
      <c r="AV109" s="7"/>
      <c r="AW109" s="7"/>
      <c r="AX109" s="7"/>
      <c r="AY109" s="7"/>
      <c r="AZ109" s="7"/>
      <c r="BA109" s="7"/>
      <c r="BB109" s="7"/>
    </row>
    <row r="110" spans="1:54" x14ac:dyDescent="0.25">
      <c r="A110" s="4"/>
      <c r="B110" s="119"/>
      <c r="C110" s="135">
        <f t="shared" si="22"/>
        <v>25</v>
      </c>
      <c r="D110" s="135">
        <f t="shared" si="19"/>
        <v>1</v>
      </c>
      <c r="E110" s="18" t="str">
        <f t="shared" si="23"/>
        <v/>
      </c>
      <c r="F110" s="18" t="str">
        <f t="shared" si="24"/>
        <v>CLX3001-049</v>
      </c>
      <c r="G110" s="18" t="str">
        <f t="shared" si="25"/>
        <v>CLX3001</v>
      </c>
      <c r="H110" s="18"/>
      <c r="I110" s="63" t="s">
        <v>2028</v>
      </c>
      <c r="J110" s="138">
        <f t="shared" si="29"/>
        <v>49</v>
      </c>
      <c r="K110" s="138">
        <f t="shared" si="30"/>
        <v>0</v>
      </c>
      <c r="L110" s="136">
        <f t="shared" si="31"/>
        <v>27</v>
      </c>
      <c r="M110" s="136">
        <f t="shared" si="32"/>
        <v>3</v>
      </c>
      <c r="N110" s="136">
        <f t="shared" si="33"/>
        <v>9</v>
      </c>
      <c r="O110" s="136">
        <f t="shared" si="34"/>
        <v>7</v>
      </c>
      <c r="P110" s="66">
        <f t="shared" si="26"/>
        <v>0</v>
      </c>
      <c r="Q110" s="66">
        <f t="shared" si="27"/>
        <v>0</v>
      </c>
      <c r="R110" s="18"/>
      <c r="S110" s="19"/>
      <c r="T110" s="20"/>
      <c r="U110" s="20"/>
      <c r="V110" s="21"/>
      <c r="W110" s="21"/>
      <c r="X110" s="21"/>
      <c r="Y110" s="22"/>
      <c r="Z110" s="22" t="s">
        <v>308</v>
      </c>
      <c r="AA110" s="22"/>
      <c r="AB110" s="22" t="str">
        <f t="shared" si="20"/>
        <v>A21</v>
      </c>
      <c r="AC110" s="70">
        <f t="shared" si="28"/>
        <v>0</v>
      </c>
      <c r="AD110" s="22">
        <f t="shared" si="21"/>
        <v>4</v>
      </c>
      <c r="AE110" s="22"/>
      <c r="AF110" s="22"/>
      <c r="AG110" s="6"/>
      <c r="AH110" s="6"/>
      <c r="AI110" s="6"/>
      <c r="AJ110" s="6"/>
      <c r="AK110" s="9"/>
      <c r="AL110" s="9"/>
      <c r="AM110" s="9"/>
      <c r="AN110" s="6"/>
      <c r="AO110" s="6"/>
      <c r="AP110" s="6"/>
      <c r="AQ110" s="6"/>
      <c r="AR110" s="7"/>
      <c r="AS110" s="7"/>
      <c r="AT110" s="6"/>
      <c r="AU110" s="7"/>
      <c r="AV110" s="7"/>
      <c r="AW110" s="7"/>
      <c r="AX110" s="7"/>
      <c r="AY110" s="7"/>
      <c r="AZ110" s="7"/>
      <c r="BA110" s="7"/>
      <c r="BB110" s="7"/>
    </row>
    <row r="111" spans="1:54" x14ac:dyDescent="0.25">
      <c r="A111" s="4"/>
      <c r="B111" s="119">
        <v>45</v>
      </c>
      <c r="C111" s="135">
        <f t="shared" si="22"/>
        <v>25</v>
      </c>
      <c r="D111" s="135">
        <f t="shared" si="19"/>
        <v>1</v>
      </c>
      <c r="E111" s="18" t="str">
        <f t="shared" si="23"/>
        <v/>
      </c>
      <c r="F111" s="18" t="str">
        <f t="shared" si="24"/>
        <v>CLX3001-050</v>
      </c>
      <c r="G111" s="18" t="str">
        <f t="shared" si="25"/>
        <v>CLX3001</v>
      </c>
      <c r="H111" s="18" t="s">
        <v>388</v>
      </c>
      <c r="I111" s="60" t="s">
        <v>2029</v>
      </c>
      <c r="J111" s="138">
        <f t="shared" si="29"/>
        <v>50</v>
      </c>
      <c r="K111" s="138">
        <f t="shared" si="30"/>
        <v>0</v>
      </c>
      <c r="L111" s="136">
        <f t="shared" si="31"/>
        <v>27</v>
      </c>
      <c r="M111" s="136">
        <f t="shared" si="32"/>
        <v>3</v>
      </c>
      <c r="N111" s="136">
        <f t="shared" si="33"/>
        <v>9</v>
      </c>
      <c r="O111" s="136">
        <f t="shared" si="34"/>
        <v>7</v>
      </c>
      <c r="P111" s="66">
        <f t="shared" si="26"/>
        <v>1</v>
      </c>
      <c r="Q111" s="66">
        <f t="shared" si="27"/>
        <v>0</v>
      </c>
      <c r="R111" s="18"/>
      <c r="S111" s="19"/>
      <c r="T111" s="20"/>
      <c r="U111" s="20"/>
      <c r="V111" s="21"/>
      <c r="W111" s="21"/>
      <c r="X111" s="21"/>
      <c r="Y111" s="22"/>
      <c r="Z111" s="22" t="s">
        <v>277</v>
      </c>
      <c r="AA111" s="22"/>
      <c r="AB111" s="22" t="str">
        <f t="shared" si="20"/>
        <v>A21</v>
      </c>
      <c r="AC111" s="70">
        <f t="shared" si="28"/>
        <v>0</v>
      </c>
      <c r="AD111" s="22">
        <f t="shared" si="21"/>
        <v>5</v>
      </c>
      <c r="AE111" s="22"/>
      <c r="AF111" s="22"/>
      <c r="AG111" s="6"/>
      <c r="AH111" s="6"/>
      <c r="AI111" s="6"/>
      <c r="AJ111" s="6"/>
      <c r="AK111" s="9"/>
      <c r="AL111" s="9"/>
      <c r="AM111" s="9"/>
      <c r="AN111" s="6"/>
      <c r="AO111" s="6"/>
      <c r="AP111" s="6"/>
      <c r="AQ111" s="6"/>
      <c r="AR111" s="7"/>
      <c r="AS111" s="7"/>
      <c r="AT111" s="6"/>
      <c r="AU111" s="7"/>
      <c r="AV111" s="7"/>
      <c r="AW111" s="7"/>
      <c r="AX111" s="7"/>
      <c r="AY111" s="7"/>
      <c r="AZ111" s="7"/>
      <c r="BA111" s="7"/>
      <c r="BB111" s="7"/>
    </row>
    <row r="112" spans="1:54" x14ac:dyDescent="0.25">
      <c r="A112" s="4"/>
      <c r="B112" s="119"/>
      <c r="C112" s="135">
        <f t="shared" si="22"/>
        <v>25</v>
      </c>
      <c r="D112" s="135">
        <f t="shared" si="19"/>
        <v>1</v>
      </c>
      <c r="E112" s="18" t="str">
        <f t="shared" si="23"/>
        <v/>
      </c>
      <c r="F112" s="18" t="str">
        <f t="shared" si="24"/>
        <v>CLX3001-050</v>
      </c>
      <c r="G112" s="18" t="str">
        <f t="shared" si="25"/>
        <v>CLX3001</v>
      </c>
      <c r="H112" s="18"/>
      <c r="I112" s="60" t="s">
        <v>2029</v>
      </c>
      <c r="J112" s="138">
        <f t="shared" si="29"/>
        <v>50</v>
      </c>
      <c r="K112" s="138">
        <f t="shared" si="30"/>
        <v>0</v>
      </c>
      <c r="L112" s="136">
        <f t="shared" si="31"/>
        <v>27</v>
      </c>
      <c r="M112" s="136">
        <f t="shared" si="32"/>
        <v>3</v>
      </c>
      <c r="N112" s="136">
        <f t="shared" si="33"/>
        <v>9</v>
      </c>
      <c r="O112" s="136">
        <f t="shared" si="34"/>
        <v>7</v>
      </c>
      <c r="P112" s="66">
        <f t="shared" si="26"/>
        <v>0</v>
      </c>
      <c r="Q112" s="66">
        <f t="shared" si="27"/>
        <v>0</v>
      </c>
      <c r="R112" s="18"/>
      <c r="S112" s="19"/>
      <c r="T112" s="20"/>
      <c r="U112" s="20"/>
      <c r="V112" s="21"/>
      <c r="W112" s="21"/>
      <c r="X112" s="21"/>
      <c r="Y112" s="22"/>
      <c r="Z112" s="22" t="s">
        <v>283</v>
      </c>
      <c r="AA112" s="22"/>
      <c r="AB112" s="22" t="str">
        <f t="shared" si="20"/>
        <v>A21</v>
      </c>
      <c r="AC112" s="70">
        <f t="shared" si="28"/>
        <v>0</v>
      </c>
      <c r="AD112" s="22">
        <f t="shared" si="21"/>
        <v>6</v>
      </c>
      <c r="AE112" s="22"/>
      <c r="AF112" s="22"/>
      <c r="AG112" s="6"/>
      <c r="AH112" s="6"/>
      <c r="AI112" s="6"/>
      <c r="AJ112" s="6"/>
      <c r="AK112" s="9"/>
      <c r="AL112" s="9"/>
      <c r="AM112" s="9"/>
      <c r="AN112" s="6"/>
      <c r="AO112" s="6"/>
      <c r="AP112" s="6"/>
      <c r="AQ112" s="6"/>
      <c r="AR112" s="7"/>
      <c r="AS112" s="7"/>
      <c r="AT112" s="6"/>
      <c r="AU112" s="7"/>
      <c r="AV112" s="7"/>
      <c r="AW112" s="7"/>
      <c r="AX112" s="7"/>
      <c r="AY112" s="7"/>
      <c r="AZ112" s="7"/>
      <c r="BA112" s="7"/>
      <c r="BB112" s="7"/>
    </row>
    <row r="113" spans="1:54" x14ac:dyDescent="0.25">
      <c r="A113" s="4"/>
      <c r="B113" s="119"/>
      <c r="C113" s="135">
        <f t="shared" si="22"/>
        <v>25</v>
      </c>
      <c r="D113" s="135">
        <f t="shared" si="19"/>
        <v>1</v>
      </c>
      <c r="E113" s="18" t="str">
        <f t="shared" si="23"/>
        <v/>
      </c>
      <c r="F113" s="18" t="str">
        <f t="shared" si="24"/>
        <v>CLX3001-050</v>
      </c>
      <c r="G113" s="18" t="str">
        <f t="shared" si="25"/>
        <v>CLX3001</v>
      </c>
      <c r="H113" s="18"/>
      <c r="I113" s="60" t="s">
        <v>2029</v>
      </c>
      <c r="J113" s="138">
        <f t="shared" si="29"/>
        <v>50</v>
      </c>
      <c r="K113" s="138">
        <f t="shared" si="30"/>
        <v>0</v>
      </c>
      <c r="L113" s="136">
        <f t="shared" si="31"/>
        <v>27</v>
      </c>
      <c r="M113" s="136">
        <f t="shared" si="32"/>
        <v>3</v>
      </c>
      <c r="N113" s="136">
        <f t="shared" si="33"/>
        <v>9</v>
      </c>
      <c r="O113" s="136">
        <f t="shared" si="34"/>
        <v>7</v>
      </c>
      <c r="P113" s="66">
        <f t="shared" si="26"/>
        <v>0</v>
      </c>
      <c r="Q113" s="66">
        <f t="shared" si="27"/>
        <v>0</v>
      </c>
      <c r="R113" s="18"/>
      <c r="S113" s="19"/>
      <c r="T113" s="20"/>
      <c r="U113" s="20"/>
      <c r="V113" s="21"/>
      <c r="W113" s="21"/>
      <c r="X113" s="21"/>
      <c r="Y113" s="22"/>
      <c r="Z113" s="22" t="s">
        <v>287</v>
      </c>
      <c r="AA113" s="22"/>
      <c r="AB113" s="22" t="str">
        <f t="shared" si="20"/>
        <v>A21</v>
      </c>
      <c r="AC113" s="70">
        <f t="shared" si="28"/>
        <v>0</v>
      </c>
      <c r="AD113" s="22">
        <f t="shared" si="21"/>
        <v>7</v>
      </c>
      <c r="AE113" s="22"/>
      <c r="AF113" s="22"/>
      <c r="AG113" s="6"/>
      <c r="AH113" s="6"/>
      <c r="AI113" s="6"/>
      <c r="AJ113" s="6"/>
      <c r="AK113" s="9"/>
      <c r="AL113" s="9"/>
      <c r="AM113" s="9"/>
      <c r="AN113" s="6"/>
      <c r="AO113" s="6"/>
      <c r="AP113" s="6"/>
      <c r="AQ113" s="6"/>
      <c r="AR113" s="7"/>
      <c r="AS113" s="7"/>
      <c r="AT113" s="6"/>
      <c r="AU113" s="7"/>
      <c r="AV113" s="7"/>
      <c r="AW113" s="7"/>
      <c r="AX113" s="7"/>
      <c r="AY113" s="7"/>
      <c r="AZ113" s="7"/>
      <c r="BA113" s="7"/>
      <c r="BB113" s="7"/>
    </row>
    <row r="114" spans="1:54" x14ac:dyDescent="0.25">
      <c r="A114" s="4" t="s">
        <v>50</v>
      </c>
      <c r="B114" s="120">
        <v>44</v>
      </c>
      <c r="C114" s="136">
        <f t="shared" si="22"/>
        <v>25</v>
      </c>
      <c r="D114" s="136">
        <f t="shared" si="19"/>
        <v>2</v>
      </c>
      <c r="E114" s="24" t="str">
        <f t="shared" si="23"/>
        <v>E9-2-ACCSH-025-2</v>
      </c>
      <c r="F114" s="24" t="str">
        <f t="shared" si="24"/>
        <v>NGPON2-16v-004</v>
      </c>
      <c r="G114" s="24" t="str">
        <f t="shared" si="25"/>
        <v>NGPON2-16v</v>
      </c>
      <c r="H114" s="24" t="s">
        <v>41</v>
      </c>
      <c r="I114" s="62" t="s">
        <v>2048</v>
      </c>
      <c r="J114" s="138">
        <f t="shared" si="29"/>
        <v>50</v>
      </c>
      <c r="K114" s="138">
        <f t="shared" si="30"/>
        <v>0</v>
      </c>
      <c r="L114" s="136">
        <f t="shared" si="31"/>
        <v>27</v>
      </c>
      <c r="M114" s="136">
        <f t="shared" si="32"/>
        <v>4</v>
      </c>
      <c r="N114" s="136">
        <f t="shared" si="33"/>
        <v>9</v>
      </c>
      <c r="O114" s="136">
        <f t="shared" si="34"/>
        <v>7</v>
      </c>
      <c r="P114" s="66">
        <f t="shared" si="26"/>
        <v>0</v>
      </c>
      <c r="Q114" s="66">
        <f t="shared" si="27"/>
        <v>1</v>
      </c>
      <c r="R114" s="24" t="s">
        <v>37</v>
      </c>
      <c r="S114" s="25">
        <v>2</v>
      </c>
      <c r="T114" s="26">
        <v>4</v>
      </c>
      <c r="U114" s="26">
        <v>4</v>
      </c>
      <c r="V114" s="27">
        <v>11</v>
      </c>
      <c r="W114" s="27">
        <v>16</v>
      </c>
      <c r="X114" s="27">
        <v>15</v>
      </c>
      <c r="Y114" s="28"/>
      <c r="Z114" s="28"/>
      <c r="AA114" s="28"/>
      <c r="AB114" s="68" t="str">
        <f t="shared" si="20"/>
        <v>A21</v>
      </c>
      <c r="AC114" s="68">
        <f t="shared" si="28"/>
        <v>0</v>
      </c>
      <c r="AD114" s="68">
        <f t="shared" si="21"/>
        <v>7</v>
      </c>
      <c r="AE114" s="28" t="s">
        <v>314</v>
      </c>
      <c r="AF114" s="28"/>
      <c r="AG114" s="6"/>
      <c r="AH114" s="6"/>
      <c r="AI114" s="6"/>
      <c r="AJ114" s="6"/>
      <c r="AK114" s="9" t="s">
        <v>38</v>
      </c>
      <c r="AL114" s="9"/>
      <c r="AM114" s="5" t="s">
        <v>42</v>
      </c>
      <c r="AN114" s="6">
        <v>0</v>
      </c>
      <c r="AO114" s="6">
        <v>0</v>
      </c>
      <c r="AP114" s="6">
        <v>0</v>
      </c>
      <c r="AQ114" s="6">
        <v>0</v>
      </c>
      <c r="AR114" s="7">
        <v>0</v>
      </c>
      <c r="AS114" s="7">
        <v>4</v>
      </c>
      <c r="AT114" s="6"/>
      <c r="AU114" s="7">
        <v>0</v>
      </c>
      <c r="AV114" s="7">
        <v>18</v>
      </c>
      <c r="AW114" s="7" t="s">
        <v>34</v>
      </c>
      <c r="AX114" s="7">
        <v>0</v>
      </c>
      <c r="AY114" s="7">
        <v>0</v>
      </c>
      <c r="AZ114" s="7">
        <v>4</v>
      </c>
      <c r="BA114" s="7">
        <v>0</v>
      </c>
      <c r="BB114" s="7" t="s">
        <v>34</v>
      </c>
    </row>
    <row r="115" spans="1:54" x14ac:dyDescent="0.25">
      <c r="A115" s="4"/>
      <c r="B115" s="120"/>
      <c r="C115" s="136">
        <f t="shared" si="22"/>
        <v>25</v>
      </c>
      <c r="D115" s="136">
        <f t="shared" si="19"/>
        <v>2</v>
      </c>
      <c r="E115" s="24" t="str">
        <f t="shared" si="23"/>
        <v/>
      </c>
      <c r="F115" s="24" t="str">
        <f t="shared" si="24"/>
        <v>NGPON2-16v-005</v>
      </c>
      <c r="G115" s="24" t="str">
        <f t="shared" si="25"/>
        <v>NGPON2-16v</v>
      </c>
      <c r="H115" s="24" t="s">
        <v>388</v>
      </c>
      <c r="I115" s="62" t="s">
        <v>2049</v>
      </c>
      <c r="J115" s="138">
        <f t="shared" si="29"/>
        <v>50</v>
      </c>
      <c r="K115" s="138">
        <f t="shared" si="30"/>
        <v>0</v>
      </c>
      <c r="L115" s="136">
        <f t="shared" si="31"/>
        <v>27</v>
      </c>
      <c r="M115" s="136">
        <f t="shared" si="32"/>
        <v>5</v>
      </c>
      <c r="N115" s="136">
        <f t="shared" si="33"/>
        <v>9</v>
      </c>
      <c r="O115" s="136">
        <f t="shared" si="34"/>
        <v>7</v>
      </c>
      <c r="P115" s="66">
        <f t="shared" si="26"/>
        <v>0</v>
      </c>
      <c r="Q115" s="66">
        <f t="shared" si="27"/>
        <v>1</v>
      </c>
      <c r="R115" s="24"/>
      <c r="S115" s="25"/>
      <c r="T115" s="26"/>
      <c r="U115" s="26"/>
      <c r="V115" s="27"/>
      <c r="W115" s="27"/>
      <c r="X115" s="27"/>
      <c r="Y115" s="28"/>
      <c r="Z115" s="28"/>
      <c r="AA115" s="28"/>
      <c r="AB115" s="68" t="str">
        <f t="shared" si="20"/>
        <v>A21</v>
      </c>
      <c r="AC115" s="68">
        <f t="shared" si="28"/>
        <v>0</v>
      </c>
      <c r="AD115" s="68">
        <f t="shared" si="21"/>
        <v>7</v>
      </c>
      <c r="AE115" s="28" t="s">
        <v>315</v>
      </c>
      <c r="AF115" s="28"/>
      <c r="AG115" s="6"/>
      <c r="AH115" s="6"/>
      <c r="AI115" s="6"/>
      <c r="AJ115" s="6"/>
      <c r="AK115" s="9"/>
      <c r="AL115" s="9"/>
      <c r="AM115" s="5" t="s">
        <v>42</v>
      </c>
      <c r="AN115" s="6"/>
      <c r="AO115" s="6"/>
      <c r="AP115" s="6"/>
      <c r="AQ115" s="6"/>
      <c r="AR115" s="7"/>
      <c r="AS115" s="7"/>
      <c r="AT115" s="6"/>
      <c r="AU115" s="7"/>
      <c r="AV115" s="7"/>
      <c r="AW115" s="7"/>
      <c r="AX115" s="7"/>
      <c r="AY115" s="7"/>
      <c r="AZ115" s="7"/>
      <c r="BA115" s="7"/>
      <c r="BB115" s="7"/>
    </row>
    <row r="116" spans="1:54" x14ac:dyDescent="0.25">
      <c r="A116" s="4" t="s">
        <v>50</v>
      </c>
      <c r="B116" s="120">
        <v>42</v>
      </c>
      <c r="C116" s="136">
        <f t="shared" si="22"/>
        <v>25</v>
      </c>
      <c r="D116" s="136">
        <f t="shared" si="19"/>
        <v>3</v>
      </c>
      <c r="E116" s="24" t="str">
        <f t="shared" si="23"/>
        <v>E9-2-ACCSH-025-3</v>
      </c>
      <c r="F116" s="24" t="str">
        <f t="shared" si="24"/>
        <v>NGPON2-16v-006</v>
      </c>
      <c r="G116" s="24" t="str">
        <f t="shared" si="25"/>
        <v>NGPON2-16v</v>
      </c>
      <c r="H116" s="24" t="s">
        <v>41</v>
      </c>
      <c r="I116" s="62" t="s">
        <v>2050</v>
      </c>
      <c r="J116" s="138">
        <f t="shared" si="29"/>
        <v>50</v>
      </c>
      <c r="K116" s="138">
        <f t="shared" si="30"/>
        <v>0</v>
      </c>
      <c r="L116" s="136">
        <f t="shared" si="31"/>
        <v>27</v>
      </c>
      <c r="M116" s="136">
        <f t="shared" si="32"/>
        <v>6</v>
      </c>
      <c r="N116" s="136">
        <f t="shared" si="33"/>
        <v>9</v>
      </c>
      <c r="O116" s="136">
        <f t="shared" si="34"/>
        <v>7</v>
      </c>
      <c r="P116" s="66">
        <f t="shared" si="26"/>
        <v>0</v>
      </c>
      <c r="Q116" s="66">
        <f t="shared" si="27"/>
        <v>1</v>
      </c>
      <c r="R116" s="24"/>
      <c r="S116" s="25"/>
      <c r="T116" s="26"/>
      <c r="U116" s="26"/>
      <c r="V116" s="27"/>
      <c r="W116" s="27"/>
      <c r="X116" s="27"/>
      <c r="Y116" s="28"/>
      <c r="Z116" s="28"/>
      <c r="AA116" s="28"/>
      <c r="AB116" s="68" t="str">
        <f t="shared" si="20"/>
        <v>A21</v>
      </c>
      <c r="AC116" s="68">
        <f t="shared" si="28"/>
        <v>0</v>
      </c>
      <c r="AD116" s="68">
        <f t="shared" si="21"/>
        <v>7</v>
      </c>
      <c r="AE116" s="28" t="s">
        <v>280</v>
      </c>
      <c r="AF116" s="28"/>
      <c r="AG116" s="6"/>
      <c r="AH116" s="6"/>
      <c r="AI116" s="6"/>
      <c r="AJ116" s="6"/>
      <c r="AK116" s="9"/>
      <c r="AL116" s="9"/>
      <c r="AM116" s="5" t="s">
        <v>42</v>
      </c>
      <c r="AN116" s="6"/>
      <c r="AO116" s="6"/>
      <c r="AP116" s="6"/>
      <c r="AQ116" s="6"/>
      <c r="AR116" s="7"/>
      <c r="AS116" s="7"/>
      <c r="AT116" s="6"/>
      <c r="AU116" s="7"/>
      <c r="AV116" s="7"/>
      <c r="AW116" s="7"/>
      <c r="AX116" s="7"/>
      <c r="AY116" s="7"/>
      <c r="AZ116" s="7"/>
      <c r="BA116" s="7"/>
      <c r="BB116" s="7"/>
    </row>
    <row r="117" spans="1:54" x14ac:dyDescent="0.25">
      <c r="A117" s="4"/>
      <c r="B117" s="120"/>
      <c r="C117" s="136">
        <f t="shared" si="22"/>
        <v>25</v>
      </c>
      <c r="D117" s="136">
        <f t="shared" si="19"/>
        <v>3</v>
      </c>
      <c r="E117" s="24" t="str">
        <f t="shared" si="23"/>
        <v/>
      </c>
      <c r="F117" s="24" t="str">
        <f t="shared" si="24"/>
        <v>NGPON2-16v-007</v>
      </c>
      <c r="G117" s="24" t="str">
        <f t="shared" si="25"/>
        <v>NGPON2-16v</v>
      </c>
      <c r="H117" s="24" t="s">
        <v>388</v>
      </c>
      <c r="I117" s="62" t="s">
        <v>2051</v>
      </c>
      <c r="J117" s="138">
        <f t="shared" si="29"/>
        <v>50</v>
      </c>
      <c r="K117" s="138">
        <f t="shared" si="30"/>
        <v>0</v>
      </c>
      <c r="L117" s="136">
        <f t="shared" si="31"/>
        <v>27</v>
      </c>
      <c r="M117" s="136">
        <f t="shared" si="32"/>
        <v>7</v>
      </c>
      <c r="N117" s="136">
        <f t="shared" si="33"/>
        <v>9</v>
      </c>
      <c r="O117" s="136">
        <f t="shared" si="34"/>
        <v>7</v>
      </c>
      <c r="P117" s="66">
        <f t="shared" si="26"/>
        <v>0</v>
      </c>
      <c r="Q117" s="66">
        <f t="shared" si="27"/>
        <v>1</v>
      </c>
      <c r="R117" s="24"/>
      <c r="S117" s="25"/>
      <c r="T117" s="26"/>
      <c r="U117" s="26"/>
      <c r="V117" s="27"/>
      <c r="W117" s="27"/>
      <c r="X117" s="27"/>
      <c r="Y117" s="28"/>
      <c r="Z117" s="28"/>
      <c r="AA117" s="28"/>
      <c r="AB117" s="68" t="str">
        <f t="shared" si="20"/>
        <v>A21</v>
      </c>
      <c r="AC117" s="68">
        <f t="shared" si="28"/>
        <v>0</v>
      </c>
      <c r="AD117" s="68">
        <f t="shared" si="21"/>
        <v>7</v>
      </c>
      <c r="AE117" s="28" t="s">
        <v>281</v>
      </c>
      <c r="AF117" s="28"/>
      <c r="AG117" s="6"/>
      <c r="AH117" s="6"/>
      <c r="AI117" s="6"/>
      <c r="AJ117" s="6"/>
      <c r="AK117" s="9"/>
      <c r="AL117" s="9"/>
      <c r="AM117" s="5" t="s">
        <v>42</v>
      </c>
      <c r="AN117" s="6"/>
      <c r="AO117" s="6"/>
      <c r="AP117" s="6"/>
      <c r="AQ117" s="6"/>
      <c r="AR117" s="7"/>
      <c r="AS117" s="7"/>
      <c r="AT117" s="6"/>
      <c r="AU117" s="7"/>
      <c r="AV117" s="7"/>
      <c r="AW117" s="7"/>
      <c r="AX117" s="7"/>
      <c r="AY117" s="7"/>
      <c r="AZ117" s="7"/>
      <c r="BA117" s="7"/>
      <c r="BB117" s="7"/>
    </row>
    <row r="118" spans="1:54" x14ac:dyDescent="0.25">
      <c r="A118" s="4" t="s">
        <v>50</v>
      </c>
      <c r="B118" s="119">
        <v>39</v>
      </c>
      <c r="C118" s="135">
        <f t="shared" si="22"/>
        <v>26</v>
      </c>
      <c r="D118" s="135">
        <f t="shared" si="19"/>
        <v>1</v>
      </c>
      <c r="E118" s="18" t="str">
        <f t="shared" si="23"/>
        <v>E9-2-AGGSH-026-1</v>
      </c>
      <c r="F118" s="18" t="str">
        <f t="shared" si="24"/>
        <v>CLX3001-051</v>
      </c>
      <c r="G118" s="18" t="str">
        <f t="shared" si="25"/>
        <v>CLX3001</v>
      </c>
      <c r="H118" s="18" t="s">
        <v>32</v>
      </c>
      <c r="I118" s="63" t="s">
        <v>2028</v>
      </c>
      <c r="J118" s="138">
        <f t="shared" si="29"/>
        <v>51</v>
      </c>
      <c r="K118" s="138">
        <f t="shared" si="30"/>
        <v>0</v>
      </c>
      <c r="L118" s="136">
        <f t="shared" si="31"/>
        <v>27</v>
      </c>
      <c r="M118" s="136">
        <f t="shared" si="32"/>
        <v>7</v>
      </c>
      <c r="N118" s="136">
        <f t="shared" si="33"/>
        <v>9</v>
      </c>
      <c r="O118" s="136">
        <f t="shared" si="34"/>
        <v>7</v>
      </c>
      <c r="P118" s="66">
        <f t="shared" si="26"/>
        <v>1</v>
      </c>
      <c r="Q118" s="66">
        <f t="shared" si="27"/>
        <v>1</v>
      </c>
      <c r="R118" s="18" t="s">
        <v>33</v>
      </c>
      <c r="S118" s="19">
        <v>3</v>
      </c>
      <c r="T118" s="20">
        <v>6</v>
      </c>
      <c r="U118" s="20">
        <v>6</v>
      </c>
      <c r="V118" s="21">
        <v>8</v>
      </c>
      <c r="W118" s="21">
        <v>10</v>
      </c>
      <c r="X118" s="21">
        <v>9</v>
      </c>
      <c r="Y118" s="22"/>
      <c r="Z118" s="22" t="s">
        <v>275</v>
      </c>
      <c r="AA118" s="22"/>
      <c r="AB118" s="22" t="str">
        <f t="shared" si="20"/>
        <v>A21</v>
      </c>
      <c r="AC118" s="70">
        <f t="shared" si="28"/>
        <v>0</v>
      </c>
      <c r="AD118" s="22">
        <f t="shared" si="21"/>
        <v>8</v>
      </c>
      <c r="AE118" s="22"/>
      <c r="AF118" s="22"/>
      <c r="AG118" s="6"/>
      <c r="AH118" s="8">
        <v>3.6666666666666665</v>
      </c>
      <c r="AI118" s="6"/>
      <c r="AJ118" s="6"/>
      <c r="AK118" s="9"/>
      <c r="AL118" s="9"/>
      <c r="AM118" s="9"/>
      <c r="AN118" s="6">
        <v>0</v>
      </c>
      <c r="AO118" s="6">
        <v>11</v>
      </c>
      <c r="AP118" s="6">
        <v>0</v>
      </c>
      <c r="AQ118" s="6">
        <v>0</v>
      </c>
      <c r="AR118" s="7">
        <v>0</v>
      </c>
      <c r="AS118" s="7">
        <v>0</v>
      </c>
      <c r="AT118" s="6"/>
      <c r="AU118" s="7">
        <v>0</v>
      </c>
      <c r="AV118" s="7">
        <v>11</v>
      </c>
      <c r="AW118" s="7" t="s">
        <v>34</v>
      </c>
      <c r="AX118" s="7">
        <v>0</v>
      </c>
      <c r="AY118" s="7">
        <v>0</v>
      </c>
      <c r="AZ118" s="7">
        <v>0</v>
      </c>
      <c r="BA118" s="7">
        <v>0</v>
      </c>
      <c r="BB118" s="7" t="s">
        <v>34</v>
      </c>
    </row>
    <row r="119" spans="1:54" x14ac:dyDescent="0.25">
      <c r="A119" s="4"/>
      <c r="B119" s="119"/>
      <c r="C119" s="135">
        <f t="shared" si="22"/>
        <v>26</v>
      </c>
      <c r="D119" s="135">
        <f t="shared" si="19"/>
        <v>1</v>
      </c>
      <c r="E119" s="18" t="str">
        <f t="shared" si="23"/>
        <v/>
      </c>
      <c r="F119" s="18" t="str">
        <f t="shared" si="24"/>
        <v>CLX3001-051</v>
      </c>
      <c r="G119" s="18" t="str">
        <f t="shared" si="25"/>
        <v>CLX3001</v>
      </c>
      <c r="H119" s="18"/>
      <c r="I119" s="63" t="s">
        <v>2028</v>
      </c>
      <c r="J119" s="138">
        <f t="shared" si="29"/>
        <v>51</v>
      </c>
      <c r="K119" s="138">
        <f t="shared" si="30"/>
        <v>0</v>
      </c>
      <c r="L119" s="136">
        <f t="shared" si="31"/>
        <v>27</v>
      </c>
      <c r="M119" s="136">
        <f t="shared" si="32"/>
        <v>7</v>
      </c>
      <c r="N119" s="136">
        <f t="shared" si="33"/>
        <v>9</v>
      </c>
      <c r="O119" s="136">
        <f t="shared" si="34"/>
        <v>7</v>
      </c>
      <c r="P119" s="66">
        <f t="shared" si="26"/>
        <v>0</v>
      </c>
      <c r="Q119" s="66">
        <f t="shared" si="27"/>
        <v>0</v>
      </c>
      <c r="R119" s="18"/>
      <c r="S119" s="19"/>
      <c r="T119" s="20"/>
      <c r="U119" s="20"/>
      <c r="V119" s="21"/>
      <c r="W119" s="21"/>
      <c r="X119" s="21"/>
      <c r="Y119" s="22"/>
      <c r="Z119" s="22" t="s">
        <v>282</v>
      </c>
      <c r="AA119" s="22"/>
      <c r="AB119" s="22" t="str">
        <f t="shared" si="20"/>
        <v>A21</v>
      </c>
      <c r="AC119" s="70">
        <f t="shared" si="28"/>
        <v>0</v>
      </c>
      <c r="AD119" s="22">
        <f t="shared" si="21"/>
        <v>9</v>
      </c>
      <c r="AE119" s="22"/>
      <c r="AF119" s="22"/>
      <c r="AG119" s="6"/>
      <c r="AH119" s="6"/>
      <c r="AI119" s="6"/>
      <c r="AJ119" s="6"/>
      <c r="AK119" s="9"/>
      <c r="AL119" s="9"/>
      <c r="AM119" s="9"/>
      <c r="AN119" s="6"/>
      <c r="AO119" s="6"/>
      <c r="AP119" s="6"/>
      <c r="AQ119" s="6"/>
      <c r="AR119" s="7"/>
      <c r="AS119" s="7"/>
      <c r="AT119" s="6"/>
      <c r="AU119" s="7"/>
      <c r="AV119" s="7"/>
      <c r="AW119" s="7"/>
      <c r="AX119" s="7"/>
      <c r="AY119" s="7"/>
      <c r="AZ119" s="7"/>
      <c r="BA119" s="7"/>
      <c r="BB119" s="7"/>
    </row>
    <row r="120" spans="1:54" x14ac:dyDescent="0.25">
      <c r="A120" s="4"/>
      <c r="B120" s="119"/>
      <c r="C120" s="135">
        <f t="shared" si="22"/>
        <v>26</v>
      </c>
      <c r="D120" s="135">
        <f t="shared" si="19"/>
        <v>1</v>
      </c>
      <c r="E120" s="18" t="str">
        <f t="shared" si="23"/>
        <v/>
      </c>
      <c r="F120" s="18" t="str">
        <f t="shared" si="24"/>
        <v>CLX3001-051</v>
      </c>
      <c r="G120" s="18" t="str">
        <f t="shared" si="25"/>
        <v>CLX3001</v>
      </c>
      <c r="H120" s="18"/>
      <c r="I120" s="63" t="s">
        <v>2028</v>
      </c>
      <c r="J120" s="138">
        <f t="shared" si="29"/>
        <v>51</v>
      </c>
      <c r="K120" s="138">
        <f t="shared" si="30"/>
        <v>0</v>
      </c>
      <c r="L120" s="136">
        <f t="shared" si="31"/>
        <v>27</v>
      </c>
      <c r="M120" s="136">
        <f t="shared" si="32"/>
        <v>7</v>
      </c>
      <c r="N120" s="136">
        <f t="shared" si="33"/>
        <v>9</v>
      </c>
      <c r="O120" s="136">
        <f t="shared" si="34"/>
        <v>7</v>
      </c>
      <c r="P120" s="66">
        <f t="shared" si="26"/>
        <v>0</v>
      </c>
      <c r="Q120" s="66">
        <f t="shared" si="27"/>
        <v>0</v>
      </c>
      <c r="R120" s="18"/>
      <c r="S120" s="19"/>
      <c r="T120" s="20"/>
      <c r="U120" s="20"/>
      <c r="V120" s="21"/>
      <c r="W120" s="21"/>
      <c r="X120" s="21"/>
      <c r="Y120" s="22"/>
      <c r="Z120" s="22" t="s">
        <v>286</v>
      </c>
      <c r="AA120" s="22"/>
      <c r="AB120" s="22" t="str">
        <f t="shared" si="20"/>
        <v>A21</v>
      </c>
      <c r="AC120" s="70">
        <f t="shared" si="28"/>
        <v>0</v>
      </c>
      <c r="AD120" s="22">
        <f t="shared" si="21"/>
        <v>10</v>
      </c>
      <c r="AE120" s="22"/>
      <c r="AF120" s="22"/>
      <c r="AG120" s="6"/>
      <c r="AH120" s="6"/>
      <c r="AI120" s="6"/>
      <c r="AJ120" s="6"/>
      <c r="AK120" s="9"/>
      <c r="AL120" s="9"/>
      <c r="AM120" s="9"/>
      <c r="AN120" s="6"/>
      <c r="AO120" s="6"/>
      <c r="AP120" s="6"/>
      <c r="AQ120" s="6"/>
      <c r="AR120" s="7"/>
      <c r="AS120" s="7"/>
      <c r="AT120" s="6"/>
      <c r="AU120" s="7"/>
      <c r="AV120" s="7"/>
      <c r="AW120" s="7"/>
      <c r="AX120" s="7"/>
      <c r="AY120" s="7"/>
      <c r="AZ120" s="7"/>
      <c r="BA120" s="7"/>
      <c r="BB120" s="7"/>
    </row>
    <row r="121" spans="1:54" x14ac:dyDescent="0.25">
      <c r="A121" s="4"/>
      <c r="B121" s="119"/>
      <c r="C121" s="135">
        <f t="shared" si="22"/>
        <v>26</v>
      </c>
      <c r="D121" s="135">
        <f t="shared" si="19"/>
        <v>1</v>
      </c>
      <c r="E121" s="18" t="str">
        <f t="shared" si="23"/>
        <v/>
      </c>
      <c r="F121" s="18" t="str">
        <f t="shared" si="24"/>
        <v>CLX3001-052</v>
      </c>
      <c r="G121" s="18" t="str">
        <f t="shared" si="25"/>
        <v>CLX3001</v>
      </c>
      <c r="H121" s="18" t="s">
        <v>388</v>
      </c>
      <c r="I121" s="60" t="s">
        <v>2029</v>
      </c>
      <c r="J121" s="138">
        <f t="shared" si="29"/>
        <v>52</v>
      </c>
      <c r="K121" s="138">
        <f t="shared" si="30"/>
        <v>0</v>
      </c>
      <c r="L121" s="136">
        <f t="shared" si="31"/>
        <v>27</v>
      </c>
      <c r="M121" s="136">
        <f t="shared" si="32"/>
        <v>7</v>
      </c>
      <c r="N121" s="136">
        <f t="shared" si="33"/>
        <v>9</v>
      </c>
      <c r="O121" s="136">
        <f t="shared" si="34"/>
        <v>7</v>
      </c>
      <c r="P121" s="66">
        <f t="shared" si="26"/>
        <v>1</v>
      </c>
      <c r="Q121" s="66">
        <f t="shared" si="27"/>
        <v>0</v>
      </c>
      <c r="R121" s="18"/>
      <c r="S121" s="19"/>
      <c r="T121" s="20"/>
      <c r="U121" s="20"/>
      <c r="V121" s="21"/>
      <c r="W121" s="21"/>
      <c r="X121" s="21"/>
      <c r="Y121" s="22"/>
      <c r="Z121" s="22" t="s">
        <v>277</v>
      </c>
      <c r="AA121" s="22"/>
      <c r="AB121" s="22" t="str">
        <f t="shared" si="20"/>
        <v>A21</v>
      </c>
      <c r="AC121" s="70">
        <f t="shared" si="28"/>
        <v>0</v>
      </c>
      <c r="AD121" s="22">
        <f t="shared" si="21"/>
        <v>11</v>
      </c>
      <c r="AE121" s="22"/>
      <c r="AF121" s="22"/>
      <c r="AG121" s="6"/>
      <c r="AH121" s="6"/>
      <c r="AI121" s="6"/>
      <c r="AJ121" s="6"/>
      <c r="AK121" s="9"/>
      <c r="AL121" s="9"/>
      <c r="AM121" s="9"/>
      <c r="AN121" s="6"/>
      <c r="AO121" s="6"/>
      <c r="AP121" s="6"/>
      <c r="AQ121" s="6"/>
      <c r="AR121" s="7"/>
      <c r="AS121" s="7"/>
      <c r="AT121" s="6"/>
      <c r="AU121" s="7"/>
      <c r="AV121" s="7"/>
      <c r="AW121" s="7"/>
      <c r="AX121" s="7"/>
      <c r="AY121" s="7"/>
      <c r="AZ121" s="7"/>
      <c r="BA121" s="7"/>
      <c r="BB121" s="7"/>
    </row>
    <row r="122" spans="1:54" x14ac:dyDescent="0.25">
      <c r="A122" s="4"/>
      <c r="B122" s="119"/>
      <c r="C122" s="135">
        <f t="shared" si="22"/>
        <v>26</v>
      </c>
      <c r="D122" s="135">
        <f t="shared" si="19"/>
        <v>1</v>
      </c>
      <c r="E122" s="18" t="str">
        <f t="shared" si="23"/>
        <v/>
      </c>
      <c r="F122" s="18" t="str">
        <f t="shared" si="24"/>
        <v>CLX3001-052</v>
      </c>
      <c r="G122" s="18" t="str">
        <f t="shared" si="25"/>
        <v>CLX3001</v>
      </c>
      <c r="H122" s="18"/>
      <c r="I122" s="60" t="s">
        <v>2029</v>
      </c>
      <c r="J122" s="138">
        <f t="shared" si="29"/>
        <v>52</v>
      </c>
      <c r="K122" s="138">
        <f t="shared" si="30"/>
        <v>0</v>
      </c>
      <c r="L122" s="136">
        <f t="shared" si="31"/>
        <v>27</v>
      </c>
      <c r="M122" s="136">
        <f t="shared" si="32"/>
        <v>7</v>
      </c>
      <c r="N122" s="136">
        <f t="shared" si="33"/>
        <v>9</v>
      </c>
      <c r="O122" s="136">
        <f t="shared" si="34"/>
        <v>7</v>
      </c>
      <c r="P122" s="66">
        <f t="shared" si="26"/>
        <v>0</v>
      </c>
      <c r="Q122" s="66">
        <f t="shared" si="27"/>
        <v>0</v>
      </c>
      <c r="R122" s="18"/>
      <c r="S122" s="19"/>
      <c r="T122" s="20"/>
      <c r="U122" s="20"/>
      <c r="V122" s="21"/>
      <c r="W122" s="21"/>
      <c r="X122" s="21"/>
      <c r="Y122" s="22"/>
      <c r="Z122" s="22" t="s">
        <v>283</v>
      </c>
      <c r="AA122" s="22"/>
      <c r="AB122" s="22" t="str">
        <f t="shared" si="20"/>
        <v>A21</v>
      </c>
      <c r="AC122" s="70">
        <f t="shared" si="28"/>
        <v>0</v>
      </c>
      <c r="AD122" s="22">
        <f t="shared" si="21"/>
        <v>12</v>
      </c>
      <c r="AE122" s="22"/>
      <c r="AF122" s="22"/>
      <c r="AG122" s="6"/>
      <c r="AH122" s="6"/>
      <c r="AI122" s="6"/>
      <c r="AJ122" s="6"/>
      <c r="AK122" s="9"/>
      <c r="AL122" s="9"/>
      <c r="AM122" s="9"/>
      <c r="AN122" s="6"/>
      <c r="AO122" s="6"/>
      <c r="AP122" s="6"/>
      <c r="AQ122" s="6"/>
      <c r="AR122" s="7"/>
      <c r="AS122" s="7"/>
      <c r="AT122" s="6"/>
      <c r="AU122" s="7"/>
      <c r="AV122" s="7"/>
      <c r="AW122" s="7"/>
      <c r="AX122" s="7"/>
      <c r="AY122" s="7"/>
      <c r="AZ122" s="7"/>
      <c r="BA122" s="7"/>
      <c r="BB122" s="7"/>
    </row>
    <row r="123" spans="1:54" x14ac:dyDescent="0.25">
      <c r="A123" s="4"/>
      <c r="B123" s="119"/>
      <c r="C123" s="135">
        <f t="shared" si="22"/>
        <v>26</v>
      </c>
      <c r="D123" s="135">
        <f t="shared" si="19"/>
        <v>1</v>
      </c>
      <c r="E123" s="18" t="str">
        <f t="shared" si="23"/>
        <v/>
      </c>
      <c r="F123" s="18" t="str">
        <f t="shared" si="24"/>
        <v>CLX3001-052</v>
      </c>
      <c r="G123" s="18" t="str">
        <f t="shared" si="25"/>
        <v>CLX3001</v>
      </c>
      <c r="H123" s="18"/>
      <c r="I123" s="60" t="s">
        <v>2029</v>
      </c>
      <c r="J123" s="138">
        <f t="shared" si="29"/>
        <v>52</v>
      </c>
      <c r="K123" s="138">
        <f t="shared" si="30"/>
        <v>0</v>
      </c>
      <c r="L123" s="136">
        <f t="shared" si="31"/>
        <v>27</v>
      </c>
      <c r="M123" s="136">
        <f t="shared" si="32"/>
        <v>7</v>
      </c>
      <c r="N123" s="136">
        <f t="shared" si="33"/>
        <v>9</v>
      </c>
      <c r="O123" s="136">
        <f t="shared" si="34"/>
        <v>7</v>
      </c>
      <c r="P123" s="66">
        <f t="shared" si="26"/>
        <v>0</v>
      </c>
      <c r="Q123" s="66">
        <f t="shared" si="27"/>
        <v>0</v>
      </c>
      <c r="R123" s="18"/>
      <c r="S123" s="19"/>
      <c r="T123" s="20"/>
      <c r="U123" s="20"/>
      <c r="V123" s="21"/>
      <c r="W123" s="21"/>
      <c r="X123" s="21"/>
      <c r="Y123" s="22"/>
      <c r="Z123" s="22" t="s">
        <v>287</v>
      </c>
      <c r="AA123" s="22"/>
      <c r="AB123" s="22" t="str">
        <f t="shared" si="20"/>
        <v>A21</v>
      </c>
      <c r="AC123" s="70">
        <f t="shared" si="28"/>
        <v>0</v>
      </c>
      <c r="AD123" s="22">
        <f t="shared" si="21"/>
        <v>13</v>
      </c>
      <c r="AE123" s="22"/>
      <c r="AF123" s="22"/>
      <c r="AG123" s="6"/>
      <c r="AH123" s="6"/>
      <c r="AI123" s="6"/>
      <c r="AJ123" s="6"/>
      <c r="AK123" s="9"/>
      <c r="AL123" s="9"/>
      <c r="AM123" s="9"/>
      <c r="AN123" s="6"/>
      <c r="AO123" s="6"/>
      <c r="AP123" s="6"/>
      <c r="AQ123" s="6"/>
      <c r="AR123" s="7"/>
      <c r="AS123" s="7"/>
      <c r="AT123" s="6"/>
      <c r="AU123" s="7"/>
      <c r="AV123" s="7"/>
      <c r="AW123" s="7"/>
      <c r="AX123" s="7"/>
      <c r="AY123" s="7"/>
      <c r="AZ123" s="7"/>
      <c r="BA123" s="7"/>
      <c r="BB123" s="7"/>
    </row>
    <row r="124" spans="1:54" x14ac:dyDescent="0.25">
      <c r="A124" s="4"/>
      <c r="B124" s="119"/>
      <c r="C124" s="135">
        <f t="shared" si="22"/>
        <v>26</v>
      </c>
      <c r="D124" s="135">
        <f t="shared" si="19"/>
        <v>1</v>
      </c>
      <c r="E124" s="18" t="str">
        <f t="shared" si="23"/>
        <v/>
      </c>
      <c r="F124" s="18" t="str">
        <f t="shared" si="24"/>
        <v>CLX3001-052</v>
      </c>
      <c r="G124" s="18" t="str">
        <f t="shared" si="25"/>
        <v>CLX3001</v>
      </c>
      <c r="H124" s="18"/>
      <c r="I124" s="60" t="s">
        <v>2029</v>
      </c>
      <c r="J124" s="138">
        <f t="shared" si="29"/>
        <v>52</v>
      </c>
      <c r="K124" s="138">
        <f t="shared" si="30"/>
        <v>0</v>
      </c>
      <c r="L124" s="136">
        <f t="shared" si="31"/>
        <v>27</v>
      </c>
      <c r="M124" s="136">
        <f t="shared" si="32"/>
        <v>7</v>
      </c>
      <c r="N124" s="136">
        <f t="shared" si="33"/>
        <v>9</v>
      </c>
      <c r="O124" s="136">
        <f t="shared" si="34"/>
        <v>7</v>
      </c>
      <c r="P124" s="66">
        <f t="shared" si="26"/>
        <v>0</v>
      </c>
      <c r="Q124" s="66">
        <f t="shared" si="27"/>
        <v>0</v>
      </c>
      <c r="R124" s="18"/>
      <c r="S124" s="19"/>
      <c r="T124" s="20"/>
      <c r="U124" s="20"/>
      <c r="V124" s="21"/>
      <c r="W124" s="21"/>
      <c r="X124" s="21"/>
      <c r="Y124" s="22"/>
      <c r="Z124" s="22" t="s">
        <v>291</v>
      </c>
      <c r="AA124" s="22"/>
      <c r="AB124" s="22" t="str">
        <f t="shared" si="20"/>
        <v>A21</v>
      </c>
      <c r="AC124" s="70">
        <f t="shared" si="28"/>
        <v>0</v>
      </c>
      <c r="AD124" s="22">
        <f t="shared" si="21"/>
        <v>14</v>
      </c>
      <c r="AE124" s="22"/>
      <c r="AF124" s="22"/>
      <c r="AG124" s="6"/>
      <c r="AH124" s="6"/>
      <c r="AI124" s="6"/>
      <c r="AJ124" s="6"/>
      <c r="AK124" s="9"/>
      <c r="AL124" s="9"/>
      <c r="AM124" s="9"/>
      <c r="AN124" s="6"/>
      <c r="AO124" s="6"/>
      <c r="AP124" s="6"/>
      <c r="AQ124" s="6"/>
      <c r="AR124" s="7"/>
      <c r="AS124" s="7"/>
      <c r="AT124" s="6"/>
      <c r="AU124" s="7"/>
      <c r="AV124" s="7"/>
      <c r="AW124" s="7"/>
      <c r="AX124" s="7"/>
      <c r="AY124" s="7"/>
      <c r="AZ124" s="7"/>
      <c r="BA124" s="7"/>
      <c r="BB124" s="7"/>
    </row>
    <row r="125" spans="1:54" x14ac:dyDescent="0.25">
      <c r="A125" s="4" t="s">
        <v>50</v>
      </c>
      <c r="B125" s="120">
        <v>37</v>
      </c>
      <c r="C125" s="136">
        <f t="shared" si="22"/>
        <v>26</v>
      </c>
      <c r="D125" s="136">
        <f t="shared" si="19"/>
        <v>2</v>
      </c>
      <c r="E125" s="24" t="str">
        <f t="shared" si="23"/>
        <v>E9-2-ACCSH-026-2</v>
      </c>
      <c r="F125" s="24" t="str">
        <f t="shared" si="24"/>
        <v>NGPON2-16v-008</v>
      </c>
      <c r="G125" s="24" t="str">
        <f t="shared" si="25"/>
        <v>NGPON2-16v</v>
      </c>
      <c r="H125" s="24" t="s">
        <v>44</v>
      </c>
      <c r="I125" s="62" t="s">
        <v>2048</v>
      </c>
      <c r="J125" s="138">
        <f t="shared" si="29"/>
        <v>52</v>
      </c>
      <c r="K125" s="138">
        <f t="shared" si="30"/>
        <v>0</v>
      </c>
      <c r="L125" s="136">
        <f t="shared" si="31"/>
        <v>27</v>
      </c>
      <c r="M125" s="136">
        <f t="shared" si="32"/>
        <v>8</v>
      </c>
      <c r="N125" s="136">
        <f t="shared" si="33"/>
        <v>9</v>
      </c>
      <c r="O125" s="136">
        <f t="shared" si="34"/>
        <v>7</v>
      </c>
      <c r="P125" s="66">
        <f t="shared" si="26"/>
        <v>0</v>
      </c>
      <c r="Q125" s="66">
        <f t="shared" si="27"/>
        <v>1</v>
      </c>
      <c r="R125" s="24" t="s">
        <v>37</v>
      </c>
      <c r="S125" s="25">
        <v>3</v>
      </c>
      <c r="T125" s="26">
        <v>6</v>
      </c>
      <c r="U125" s="26">
        <v>6</v>
      </c>
      <c r="V125" s="27">
        <v>14</v>
      </c>
      <c r="W125" s="27">
        <v>22</v>
      </c>
      <c r="X125" s="27">
        <v>21</v>
      </c>
      <c r="Y125" s="28"/>
      <c r="Z125" s="28"/>
      <c r="AA125" s="28"/>
      <c r="AB125" s="68" t="str">
        <f t="shared" si="20"/>
        <v>A21</v>
      </c>
      <c r="AC125" s="68">
        <f t="shared" si="28"/>
        <v>0</v>
      </c>
      <c r="AD125" s="68">
        <f t="shared" si="21"/>
        <v>14</v>
      </c>
      <c r="AE125" s="28" t="s">
        <v>316</v>
      </c>
      <c r="AF125" s="28"/>
      <c r="AG125" s="6"/>
      <c r="AH125" s="6"/>
      <c r="AI125" s="6"/>
      <c r="AJ125" s="6"/>
      <c r="AK125" s="9">
        <v>1</v>
      </c>
      <c r="AL125" s="9"/>
      <c r="AM125" s="5" t="s">
        <v>42</v>
      </c>
      <c r="AN125" s="6">
        <v>0</v>
      </c>
      <c r="AO125" s="6">
        <v>0</v>
      </c>
      <c r="AP125" s="6">
        <v>0</v>
      </c>
      <c r="AQ125" s="6">
        <v>0</v>
      </c>
      <c r="AR125" s="7">
        <v>0</v>
      </c>
      <c r="AS125" s="7">
        <v>3</v>
      </c>
      <c r="AT125" s="6"/>
      <c r="AU125" s="7">
        <v>0</v>
      </c>
      <c r="AV125" s="7">
        <v>18</v>
      </c>
      <c r="AW125" s="7" t="s">
        <v>34</v>
      </c>
      <c r="AX125" s="7">
        <v>0</v>
      </c>
      <c r="AY125" s="7">
        <v>0</v>
      </c>
      <c r="AZ125" s="7">
        <v>7</v>
      </c>
      <c r="BA125" s="7">
        <v>0</v>
      </c>
      <c r="BB125" s="7" t="s">
        <v>34</v>
      </c>
    </row>
    <row r="126" spans="1:54" x14ac:dyDescent="0.25">
      <c r="A126" s="4" t="s">
        <v>50</v>
      </c>
      <c r="B126" s="119">
        <v>34</v>
      </c>
      <c r="C126" s="135">
        <f t="shared" si="22"/>
        <v>27</v>
      </c>
      <c r="D126" s="135">
        <f t="shared" si="19"/>
        <v>1</v>
      </c>
      <c r="E126" s="18" t="str">
        <f t="shared" si="23"/>
        <v>E9-2-AGGSH-027-1</v>
      </c>
      <c r="F126" s="18" t="str">
        <f t="shared" si="24"/>
        <v>CLX3001-053</v>
      </c>
      <c r="G126" s="18" t="str">
        <f t="shared" si="25"/>
        <v>CLX3001</v>
      </c>
      <c r="H126" s="18" t="s">
        <v>32</v>
      </c>
      <c r="I126" s="63" t="s">
        <v>2028</v>
      </c>
      <c r="J126" s="138">
        <f t="shared" si="29"/>
        <v>53</v>
      </c>
      <c r="K126" s="138">
        <f t="shared" si="30"/>
        <v>0</v>
      </c>
      <c r="L126" s="136">
        <f t="shared" si="31"/>
        <v>27</v>
      </c>
      <c r="M126" s="136">
        <f t="shared" si="32"/>
        <v>8</v>
      </c>
      <c r="N126" s="136">
        <f t="shared" si="33"/>
        <v>9</v>
      </c>
      <c r="O126" s="136">
        <f t="shared" si="34"/>
        <v>7</v>
      </c>
      <c r="P126" s="66">
        <f t="shared" si="26"/>
        <v>1</v>
      </c>
      <c r="Q126" s="66">
        <f t="shared" si="27"/>
        <v>1</v>
      </c>
      <c r="R126" s="18"/>
      <c r="S126" s="19"/>
      <c r="T126" s="20"/>
      <c r="U126" s="20"/>
      <c r="V126" s="21"/>
      <c r="W126" s="21"/>
      <c r="X126" s="21"/>
      <c r="Y126" s="22"/>
      <c r="Z126" s="22" t="s">
        <v>290</v>
      </c>
      <c r="AA126" s="22"/>
      <c r="AB126" s="22" t="str">
        <f t="shared" si="20"/>
        <v>A21</v>
      </c>
      <c r="AC126" s="70">
        <f t="shared" si="28"/>
        <v>0</v>
      </c>
      <c r="AD126" s="22">
        <f t="shared" si="21"/>
        <v>15</v>
      </c>
      <c r="AE126" s="22"/>
      <c r="AF126" s="22"/>
      <c r="AG126" s="6"/>
      <c r="AH126" s="6"/>
      <c r="AI126" s="6"/>
      <c r="AJ126" s="6"/>
      <c r="AK126" s="9"/>
      <c r="AL126" s="9"/>
      <c r="AM126" s="9"/>
      <c r="AN126" s="6"/>
      <c r="AO126" s="6"/>
      <c r="AP126" s="6"/>
      <c r="AQ126" s="6"/>
      <c r="AR126" s="7"/>
      <c r="AS126" s="7"/>
      <c r="AT126" s="6"/>
      <c r="AU126" s="7"/>
      <c r="AV126" s="7"/>
      <c r="AW126" s="7"/>
      <c r="AX126" s="7"/>
      <c r="AY126" s="7"/>
      <c r="AZ126" s="7"/>
      <c r="BA126" s="7"/>
      <c r="BB126" s="7"/>
    </row>
    <row r="127" spans="1:54" x14ac:dyDescent="0.25">
      <c r="A127" s="4"/>
      <c r="B127" s="119"/>
      <c r="C127" s="135">
        <f t="shared" si="22"/>
        <v>27</v>
      </c>
      <c r="D127" s="135">
        <f t="shared" si="19"/>
        <v>1</v>
      </c>
      <c r="E127" s="18" t="str">
        <f t="shared" si="23"/>
        <v/>
      </c>
      <c r="F127" s="18" t="str">
        <f t="shared" si="24"/>
        <v>CLX3001-053</v>
      </c>
      <c r="G127" s="18" t="str">
        <f t="shared" si="25"/>
        <v>CLX3001</v>
      </c>
      <c r="H127" s="18"/>
      <c r="I127" s="63" t="s">
        <v>2028</v>
      </c>
      <c r="J127" s="138">
        <f t="shared" si="29"/>
        <v>53</v>
      </c>
      <c r="K127" s="138">
        <f t="shared" si="30"/>
        <v>0</v>
      </c>
      <c r="L127" s="136">
        <f t="shared" si="31"/>
        <v>27</v>
      </c>
      <c r="M127" s="136">
        <f t="shared" si="32"/>
        <v>8</v>
      </c>
      <c r="N127" s="136">
        <f t="shared" si="33"/>
        <v>9</v>
      </c>
      <c r="O127" s="136">
        <f t="shared" si="34"/>
        <v>7</v>
      </c>
      <c r="P127" s="66">
        <f t="shared" si="26"/>
        <v>0</v>
      </c>
      <c r="Q127" s="66">
        <f t="shared" si="27"/>
        <v>0</v>
      </c>
      <c r="R127" s="18"/>
      <c r="S127" s="19"/>
      <c r="T127" s="20"/>
      <c r="U127" s="20"/>
      <c r="V127" s="21"/>
      <c r="W127" s="21"/>
      <c r="X127" s="21"/>
      <c r="Y127" s="22"/>
      <c r="Z127" s="22" t="s">
        <v>294</v>
      </c>
      <c r="AA127" s="22"/>
      <c r="AB127" s="22" t="str">
        <f t="shared" si="20"/>
        <v>A21</v>
      </c>
      <c r="AC127" s="70">
        <f t="shared" si="28"/>
        <v>0</v>
      </c>
      <c r="AD127" s="22">
        <f t="shared" si="21"/>
        <v>16</v>
      </c>
      <c r="AE127" s="22"/>
      <c r="AF127" s="22"/>
      <c r="AG127" s="6"/>
      <c r="AH127" s="6"/>
      <c r="AI127" s="6"/>
      <c r="AJ127" s="6"/>
      <c r="AK127" s="9"/>
      <c r="AL127" s="9"/>
      <c r="AM127" s="9"/>
      <c r="AN127" s="6"/>
      <c r="AO127" s="6"/>
      <c r="AP127" s="6"/>
      <c r="AQ127" s="6"/>
      <c r="AR127" s="7"/>
      <c r="AS127" s="7"/>
      <c r="AT127" s="6"/>
      <c r="AU127" s="7"/>
      <c r="AV127" s="7"/>
      <c r="AW127" s="7"/>
      <c r="AX127" s="7"/>
      <c r="AY127" s="7"/>
      <c r="AZ127" s="7"/>
      <c r="BA127" s="7"/>
      <c r="BB127" s="7"/>
    </row>
    <row r="128" spans="1:54" x14ac:dyDescent="0.25">
      <c r="A128" s="4"/>
      <c r="B128" s="119"/>
      <c r="C128" s="135">
        <f t="shared" si="22"/>
        <v>27</v>
      </c>
      <c r="D128" s="135">
        <f t="shared" si="19"/>
        <v>1</v>
      </c>
      <c r="E128" s="18" t="str">
        <f t="shared" si="23"/>
        <v/>
      </c>
      <c r="F128" s="18" t="str">
        <f t="shared" si="24"/>
        <v>CLX3001-054</v>
      </c>
      <c r="G128" s="18" t="str">
        <f t="shared" si="25"/>
        <v>CLX3001</v>
      </c>
      <c r="H128" s="18" t="s">
        <v>388</v>
      </c>
      <c r="I128" s="60" t="s">
        <v>2040</v>
      </c>
      <c r="J128" s="138">
        <f t="shared" si="29"/>
        <v>54</v>
      </c>
      <c r="K128" s="138">
        <f t="shared" si="30"/>
        <v>0</v>
      </c>
      <c r="L128" s="136">
        <f t="shared" si="31"/>
        <v>27</v>
      </c>
      <c r="M128" s="136">
        <f t="shared" si="32"/>
        <v>8</v>
      </c>
      <c r="N128" s="136">
        <f t="shared" si="33"/>
        <v>9</v>
      </c>
      <c r="O128" s="136">
        <f t="shared" si="34"/>
        <v>7</v>
      </c>
      <c r="P128" s="66">
        <f t="shared" si="26"/>
        <v>0</v>
      </c>
      <c r="Q128" s="66">
        <f t="shared" si="27"/>
        <v>0</v>
      </c>
      <c r="R128" s="18"/>
      <c r="S128" s="19"/>
      <c r="T128" s="20"/>
      <c r="U128" s="20"/>
      <c r="V128" s="21"/>
      <c r="W128" s="21"/>
      <c r="X128" s="21"/>
      <c r="Y128" s="22"/>
      <c r="Z128" s="22"/>
      <c r="AA128" s="22"/>
      <c r="AB128" s="70" t="str">
        <f t="shared" si="20"/>
        <v>A21</v>
      </c>
      <c r="AC128" s="70">
        <f t="shared" si="28"/>
        <v>0</v>
      </c>
      <c r="AD128" s="70">
        <f t="shared" si="21"/>
        <v>16</v>
      </c>
      <c r="AE128" s="22"/>
      <c r="AF128" s="22"/>
      <c r="AG128" s="6"/>
      <c r="AH128" s="6"/>
      <c r="AI128" s="6"/>
      <c r="AJ128" s="6"/>
      <c r="AK128" s="9"/>
      <c r="AL128" s="9"/>
      <c r="AM128" s="9"/>
      <c r="AN128" s="6"/>
      <c r="AO128" s="6"/>
      <c r="AP128" s="6"/>
      <c r="AQ128" s="6"/>
      <c r="AR128" s="7"/>
      <c r="AS128" s="7"/>
      <c r="AT128" s="6"/>
      <c r="AU128" s="7"/>
      <c r="AV128" s="7"/>
      <c r="AW128" s="7"/>
      <c r="AX128" s="7"/>
      <c r="AY128" s="7"/>
      <c r="AZ128" s="7"/>
      <c r="BA128" s="7"/>
      <c r="BB128" s="7"/>
    </row>
    <row r="129" spans="1:54" x14ac:dyDescent="0.25">
      <c r="A129" s="4" t="s">
        <v>50</v>
      </c>
      <c r="B129" s="120">
        <v>32</v>
      </c>
      <c r="C129" s="136">
        <f t="shared" si="22"/>
        <v>27</v>
      </c>
      <c r="D129" s="136">
        <f t="shared" si="19"/>
        <v>2</v>
      </c>
      <c r="E129" s="24" t="str">
        <f t="shared" si="23"/>
        <v>E9-2-ACCSH-027-2</v>
      </c>
      <c r="F129" s="24" t="str">
        <f t="shared" si="24"/>
        <v>NGPON2-16v-009</v>
      </c>
      <c r="G129" s="24" t="str">
        <f t="shared" si="25"/>
        <v>NGPON2-16v</v>
      </c>
      <c r="H129" s="24" t="s">
        <v>44</v>
      </c>
      <c r="I129" s="62" t="s">
        <v>2048</v>
      </c>
      <c r="J129" s="138">
        <f t="shared" si="29"/>
        <v>54</v>
      </c>
      <c r="K129" s="138">
        <f t="shared" si="30"/>
        <v>0</v>
      </c>
      <c r="L129" s="136">
        <f t="shared" si="31"/>
        <v>27</v>
      </c>
      <c r="M129" s="136">
        <f t="shared" si="32"/>
        <v>9</v>
      </c>
      <c r="N129" s="136">
        <f t="shared" si="33"/>
        <v>9</v>
      </c>
      <c r="O129" s="136">
        <f t="shared" si="34"/>
        <v>7</v>
      </c>
      <c r="P129" s="66">
        <f t="shared" si="26"/>
        <v>0</v>
      </c>
      <c r="Q129" s="66">
        <f t="shared" si="27"/>
        <v>1</v>
      </c>
      <c r="R129" s="24"/>
      <c r="S129" s="25"/>
      <c r="T129" s="26"/>
      <c r="U129" s="26"/>
      <c r="V129" s="27"/>
      <c r="W129" s="27"/>
      <c r="X129" s="27"/>
      <c r="Y129" s="28"/>
      <c r="Z129" s="28"/>
      <c r="AA129" s="28"/>
      <c r="AB129" s="68" t="str">
        <f t="shared" si="20"/>
        <v>A21</v>
      </c>
      <c r="AC129" s="68">
        <f t="shared" si="28"/>
        <v>0</v>
      </c>
      <c r="AD129" s="68">
        <f t="shared" si="21"/>
        <v>16</v>
      </c>
      <c r="AE129" s="28" t="s">
        <v>318</v>
      </c>
      <c r="AF129" s="28"/>
      <c r="AG129" s="6"/>
      <c r="AH129" s="6"/>
      <c r="AI129" s="6"/>
      <c r="AJ129" s="6"/>
      <c r="AK129" s="9"/>
      <c r="AL129" s="9"/>
      <c r="AM129" s="5" t="s">
        <v>42</v>
      </c>
      <c r="AN129" s="6"/>
      <c r="AO129" s="6"/>
      <c r="AP129" s="6"/>
      <c r="AQ129" s="6"/>
      <c r="AR129" s="7"/>
      <c r="AS129" s="7"/>
      <c r="AT129" s="6"/>
      <c r="AU129" s="7"/>
      <c r="AV129" s="7"/>
      <c r="AW129" s="7"/>
      <c r="AX129" s="7"/>
      <c r="AY129" s="7"/>
      <c r="AZ129" s="7"/>
      <c r="BA129" s="7"/>
      <c r="BB129" s="7"/>
    </row>
    <row r="130" spans="1:54" x14ac:dyDescent="0.25">
      <c r="A130" s="4" t="s">
        <v>50</v>
      </c>
      <c r="B130" s="119">
        <v>29</v>
      </c>
      <c r="C130" s="135">
        <f t="shared" si="22"/>
        <v>28</v>
      </c>
      <c r="D130" s="135">
        <f t="shared" ref="D130:D193" si="35">IF(C130&lt;&gt;C129,1,IF(MID(H130,6,3)="Acc",D129+1,D129))</f>
        <v>1</v>
      </c>
      <c r="E130" s="18" t="str">
        <f t="shared" si="23"/>
        <v>E9-2-AGGSH-028-1</v>
      </c>
      <c r="F130" s="18" t="str">
        <f t="shared" si="24"/>
        <v>CLX3001-055</v>
      </c>
      <c r="G130" s="18" t="str">
        <f t="shared" si="25"/>
        <v>CLX3001</v>
      </c>
      <c r="H130" s="18" t="s">
        <v>32</v>
      </c>
      <c r="I130" s="63" t="s">
        <v>2028</v>
      </c>
      <c r="J130" s="138">
        <f t="shared" si="29"/>
        <v>55</v>
      </c>
      <c r="K130" s="138">
        <f t="shared" si="30"/>
        <v>0</v>
      </c>
      <c r="L130" s="136">
        <f t="shared" si="31"/>
        <v>27</v>
      </c>
      <c r="M130" s="136">
        <f t="shared" si="32"/>
        <v>9</v>
      </c>
      <c r="N130" s="136">
        <f t="shared" si="33"/>
        <v>9</v>
      </c>
      <c r="O130" s="136">
        <f t="shared" si="34"/>
        <v>7</v>
      </c>
      <c r="P130" s="66">
        <f t="shared" si="26"/>
        <v>1</v>
      </c>
      <c r="Q130" s="66">
        <f t="shared" si="27"/>
        <v>1</v>
      </c>
      <c r="R130" s="18"/>
      <c r="S130" s="19"/>
      <c r="T130" s="20"/>
      <c r="U130" s="20"/>
      <c r="V130" s="21"/>
      <c r="W130" s="21"/>
      <c r="X130" s="21"/>
      <c r="Y130" s="22"/>
      <c r="Z130" s="22" t="s">
        <v>290</v>
      </c>
      <c r="AA130" s="22"/>
      <c r="AB130" s="22" t="str">
        <f t="shared" ref="AB130:AB193" si="36">IF(ISBLANK(A130),AB129,A130)</f>
        <v>A21</v>
      </c>
      <c r="AC130" s="70">
        <f t="shared" si="28"/>
        <v>0</v>
      </c>
      <c r="AD130" s="22">
        <f t="shared" ref="AD130:AD193" si="37">IF(AB130&lt;&gt;AB129,_xlfn.MAXIFS(AC:AC,AB:AB,AB130)+IF(ISBLANK(Z130),0,1),IF(ISBLANK(Z130),AD129,AD129+1))</f>
        <v>17</v>
      </c>
      <c r="AE130" s="22"/>
      <c r="AF130" s="22"/>
      <c r="AG130" s="6"/>
      <c r="AH130" s="6"/>
      <c r="AI130" s="6"/>
      <c r="AJ130" s="6"/>
      <c r="AK130" s="9"/>
      <c r="AL130" s="9"/>
      <c r="AM130" s="9"/>
      <c r="AN130" s="6"/>
      <c r="AO130" s="6"/>
      <c r="AP130" s="6"/>
      <c r="AQ130" s="6"/>
      <c r="AR130" s="7"/>
      <c r="AS130" s="7"/>
      <c r="AT130" s="6"/>
      <c r="AU130" s="7"/>
      <c r="AV130" s="7"/>
      <c r="AW130" s="7"/>
      <c r="AX130" s="7"/>
      <c r="AY130" s="7"/>
      <c r="AZ130" s="7"/>
      <c r="BA130" s="7"/>
      <c r="BB130" s="7"/>
    </row>
    <row r="131" spans="1:54" x14ac:dyDescent="0.25">
      <c r="A131" s="4"/>
      <c r="B131" s="119"/>
      <c r="C131" s="135">
        <f t="shared" ref="C131:C194" si="38">IF(MID(H131,6,3)="Agg",C130+1,C130)</f>
        <v>28</v>
      </c>
      <c r="D131" s="135">
        <f t="shared" si="35"/>
        <v>1</v>
      </c>
      <c r="E131" s="18" t="str">
        <f t="shared" ref="E131:E194" si="39">IF(C131&lt;&gt;C130,_xlfn.CONCAT("E9-2-AGGSH-",REPT(0,3-LEN(C131))&amp;C131,"-1"),IF(D131&lt;&gt;D130,_xlfn.CONCAT("E9-2-ACCSH-",REPT(0,3-LEN(C131))&amp;C131,"-",D131),""))</f>
        <v/>
      </c>
      <c r="F131" s="18" t="str">
        <f t="shared" ref="F131:F194" si="40">_xlfn.CONCAT(G131,"-",IF(G131=J$1,REPT(0,3-LEN(J131))&amp;J131,IF(G131=K$1,REPT(0,3-LEN(K131))&amp;K131,IF(G131=L$1,REPT(0,3-LEN(L131))&amp;L131,IF(G131=M$1,REPT(0,3-LEN(M131))&amp;M131,IF(G131=N$1,REPT(0,3-LEN(N131))&amp;N131,IF(G131=O$1,REPT(0,3-LEN(O131))&amp;O131,"")))))))</f>
        <v>CLX3001-055</v>
      </c>
      <c r="G131" s="18" t="str">
        <f t="shared" ref="G131:G194" si="41">MID(I131,FIND("_",I131)+1,FIND("_",I131,FIND("_",I131)+1)-FIND("_",I131)-1)</f>
        <v>CLX3001</v>
      </c>
      <c r="H131" s="18"/>
      <c r="I131" s="63" t="s">
        <v>2028</v>
      </c>
      <c r="J131" s="138">
        <f t="shared" si="29"/>
        <v>55</v>
      </c>
      <c r="K131" s="138">
        <f t="shared" si="30"/>
        <v>0</v>
      </c>
      <c r="L131" s="136">
        <f t="shared" si="31"/>
        <v>27</v>
      </c>
      <c r="M131" s="136">
        <f t="shared" si="32"/>
        <v>9</v>
      </c>
      <c r="N131" s="136">
        <f t="shared" si="33"/>
        <v>9</v>
      </c>
      <c r="O131" s="136">
        <f t="shared" si="34"/>
        <v>7</v>
      </c>
      <c r="P131" s="66">
        <f t="shared" ref="P131:P194" si="42">IF(ISBLANK(Z131),IF(MID(Y131,1,3)=MID(Y130,1,3),0,1),IF(MID(Z131,1,3)=MID(Z130,1,3),0,1))</f>
        <v>0</v>
      </c>
      <c r="Q131" s="66">
        <f t="shared" ref="Q131:Q194" si="43">IF(MID(AE131,1,3)=MID(AE130,1,3),0,1)</f>
        <v>0</v>
      </c>
      <c r="R131" s="18"/>
      <c r="S131" s="19"/>
      <c r="T131" s="20"/>
      <c r="U131" s="20"/>
      <c r="V131" s="21"/>
      <c r="W131" s="21"/>
      <c r="X131" s="21"/>
      <c r="Y131" s="22"/>
      <c r="Z131" s="22" t="s">
        <v>300</v>
      </c>
      <c r="AA131" s="22"/>
      <c r="AB131" s="22" t="str">
        <f t="shared" si="36"/>
        <v>A21</v>
      </c>
      <c r="AC131" s="70">
        <f t="shared" ref="AC131:AC194" si="44">IF(AB131&lt;&gt;AB130,IF(ISBLANK(Y131),0,1),IF(ISBLANK(Y131),AC130,AC130+1))</f>
        <v>0</v>
      </c>
      <c r="AD131" s="22">
        <f t="shared" si="37"/>
        <v>18</v>
      </c>
      <c r="AE131" s="22"/>
      <c r="AF131" s="22"/>
      <c r="AG131" s="6"/>
      <c r="AH131" s="6"/>
      <c r="AI131" s="6"/>
      <c r="AJ131" s="6"/>
      <c r="AK131" s="9"/>
      <c r="AL131" s="9"/>
      <c r="AM131" s="9"/>
      <c r="AN131" s="6"/>
      <c r="AO131" s="6"/>
      <c r="AP131" s="6"/>
      <c r="AQ131" s="6"/>
      <c r="AR131" s="7"/>
      <c r="AS131" s="7"/>
      <c r="AT131" s="6"/>
      <c r="AU131" s="7"/>
      <c r="AV131" s="7"/>
      <c r="AW131" s="7"/>
      <c r="AX131" s="7"/>
      <c r="AY131" s="7"/>
      <c r="AZ131" s="7"/>
      <c r="BA131" s="7"/>
      <c r="BB131" s="7"/>
    </row>
    <row r="132" spans="1:54" x14ac:dyDescent="0.25">
      <c r="A132" s="4"/>
      <c r="B132" s="119"/>
      <c r="C132" s="135">
        <f t="shared" si="38"/>
        <v>28</v>
      </c>
      <c r="D132" s="135">
        <f t="shared" si="35"/>
        <v>1</v>
      </c>
      <c r="E132" s="18" t="str">
        <f t="shared" si="39"/>
        <v/>
      </c>
      <c r="F132" s="18" t="str">
        <f t="shared" si="40"/>
        <v>CLX3001-056</v>
      </c>
      <c r="G132" s="18" t="str">
        <f t="shared" si="41"/>
        <v>CLX3001</v>
      </c>
      <c r="H132" s="18" t="s">
        <v>388</v>
      </c>
      <c r="I132" s="60" t="s">
        <v>2040</v>
      </c>
      <c r="J132" s="138">
        <f t="shared" ref="J132:J195" si="45">IF(AND(NOT(ISBLANK($H132)), MID($I132,4,LEN(J$1))=J$1),J131+1,J131)</f>
        <v>56</v>
      </c>
      <c r="K132" s="138">
        <f t="shared" ref="K132:K195" si="46">IF(AND(NOT(ISBLANK($H132)), MID($I132,4,LEN(K$1))=K$1),K131+1,K131)</f>
        <v>0</v>
      </c>
      <c r="L132" s="136">
        <f t="shared" ref="L132:L195" si="47">IF(AND(NOT(ISBLANK($H132)), MID($I132,4,LEN(L$1))=L$1),L131+1,L131)</f>
        <v>27</v>
      </c>
      <c r="M132" s="136">
        <f t="shared" ref="M132:M195" si="48">IF(AND(NOT(ISBLANK($H132)), MID($I132,4,LEN(M$1))=M$1),M131+1,M131)</f>
        <v>9</v>
      </c>
      <c r="N132" s="136">
        <f t="shared" ref="N132:N195" si="49">IF(AND(NOT(ISBLANK($H132)), MID($I132,4,LEN(N$1))=N$1),N131+1,N131)</f>
        <v>9</v>
      </c>
      <c r="O132" s="136">
        <f t="shared" ref="O132:O195" si="50">IF(AND(NOT(ISBLANK($H132)), MID($I132,4,LEN(O$1))=O$1),O131+1,O131)</f>
        <v>7</v>
      </c>
      <c r="P132" s="66">
        <f t="shared" si="42"/>
        <v>0</v>
      </c>
      <c r="Q132" s="66">
        <f t="shared" si="43"/>
        <v>0</v>
      </c>
      <c r="R132" s="18"/>
      <c r="S132" s="19"/>
      <c r="T132" s="20"/>
      <c r="U132" s="20"/>
      <c r="V132" s="21"/>
      <c r="W132" s="21"/>
      <c r="X132" s="21"/>
      <c r="Y132" s="22"/>
      <c r="Z132" s="22"/>
      <c r="AA132" s="22"/>
      <c r="AB132" s="70" t="str">
        <f t="shared" si="36"/>
        <v>A21</v>
      </c>
      <c r="AC132" s="70">
        <f t="shared" si="44"/>
        <v>0</v>
      </c>
      <c r="AD132" s="70">
        <f t="shared" si="37"/>
        <v>18</v>
      </c>
      <c r="AE132" s="22"/>
      <c r="AF132" s="22"/>
      <c r="AG132" s="6"/>
      <c r="AH132" s="6"/>
      <c r="AI132" s="6"/>
      <c r="AJ132" s="6"/>
      <c r="AK132" s="9"/>
      <c r="AL132" s="9"/>
      <c r="AM132" s="9"/>
      <c r="AN132" s="6"/>
      <c r="AO132" s="6"/>
      <c r="AP132" s="6"/>
      <c r="AQ132" s="6"/>
      <c r="AR132" s="7"/>
      <c r="AS132" s="7"/>
      <c r="AT132" s="6"/>
      <c r="AU132" s="7"/>
      <c r="AV132" s="7"/>
      <c r="AW132" s="7"/>
      <c r="AX132" s="7"/>
      <c r="AY132" s="7"/>
      <c r="AZ132" s="7"/>
      <c r="BA132" s="7"/>
      <c r="BB132" s="7"/>
    </row>
    <row r="133" spans="1:54" x14ac:dyDescent="0.25">
      <c r="A133" s="17" t="s">
        <v>50</v>
      </c>
      <c r="B133" s="120">
        <v>27</v>
      </c>
      <c r="C133" s="136">
        <f t="shared" si="38"/>
        <v>28</v>
      </c>
      <c r="D133" s="136">
        <f t="shared" si="35"/>
        <v>2</v>
      </c>
      <c r="E133" s="24" t="str">
        <f t="shared" si="39"/>
        <v>E9-2-ACCSH-028-2</v>
      </c>
      <c r="F133" s="24" t="str">
        <f t="shared" si="40"/>
        <v>NGPON2-16v-010</v>
      </c>
      <c r="G133" s="24" t="str">
        <f t="shared" si="41"/>
        <v>NGPON2-16v</v>
      </c>
      <c r="H133" s="24" t="s">
        <v>44</v>
      </c>
      <c r="I133" s="62" t="s">
        <v>2048</v>
      </c>
      <c r="J133" s="138">
        <f t="shared" si="45"/>
        <v>56</v>
      </c>
      <c r="K133" s="138">
        <f t="shared" si="46"/>
        <v>0</v>
      </c>
      <c r="L133" s="136">
        <f t="shared" si="47"/>
        <v>27</v>
      </c>
      <c r="M133" s="136">
        <f t="shared" si="48"/>
        <v>10</v>
      </c>
      <c r="N133" s="136">
        <f t="shared" si="49"/>
        <v>9</v>
      </c>
      <c r="O133" s="136">
        <f t="shared" si="50"/>
        <v>7</v>
      </c>
      <c r="P133" s="66">
        <f t="shared" si="42"/>
        <v>0</v>
      </c>
      <c r="Q133" s="66">
        <f t="shared" si="43"/>
        <v>1</v>
      </c>
      <c r="R133" s="24"/>
      <c r="S133" s="25"/>
      <c r="T133" s="26"/>
      <c r="U133" s="26"/>
      <c r="V133" s="27"/>
      <c r="W133" s="27"/>
      <c r="X133" s="27"/>
      <c r="Y133" s="28"/>
      <c r="Z133" s="28"/>
      <c r="AA133" s="28"/>
      <c r="AB133" s="68" t="str">
        <f t="shared" si="36"/>
        <v>A21</v>
      </c>
      <c r="AC133" s="68">
        <f t="shared" si="44"/>
        <v>0</v>
      </c>
      <c r="AD133" s="68">
        <f t="shared" si="37"/>
        <v>18</v>
      </c>
      <c r="AE133" s="28" t="s">
        <v>319</v>
      </c>
      <c r="AF133" s="28"/>
      <c r="AG133" s="6"/>
      <c r="AH133" s="6"/>
      <c r="AI133" s="6"/>
      <c r="AJ133" s="6"/>
      <c r="AK133" s="9"/>
      <c r="AL133" s="9"/>
      <c r="AM133" s="5" t="s">
        <v>42</v>
      </c>
      <c r="AN133" s="6"/>
      <c r="AO133" s="6"/>
      <c r="AP133" s="6"/>
      <c r="AQ133" s="6"/>
      <c r="AR133" s="7"/>
      <c r="AS133" s="7"/>
      <c r="AT133" s="6"/>
      <c r="AU133" s="7"/>
      <c r="AV133" s="7"/>
      <c r="AW133" s="7"/>
      <c r="AX133" s="7"/>
      <c r="AY133" s="7"/>
      <c r="AZ133" s="7"/>
      <c r="BA133" s="7"/>
      <c r="BB133" s="7"/>
    </row>
    <row r="134" spans="1:54" x14ac:dyDescent="0.25">
      <c r="A134" s="140" t="s">
        <v>51</v>
      </c>
      <c r="B134" s="119">
        <v>48</v>
      </c>
      <c r="C134" s="135">
        <f t="shared" si="38"/>
        <v>29</v>
      </c>
      <c r="D134" s="135">
        <f t="shared" si="35"/>
        <v>1</v>
      </c>
      <c r="E134" s="18" t="str">
        <f t="shared" si="39"/>
        <v>E9-2-AGGSH-029-1</v>
      </c>
      <c r="F134" s="18" t="str">
        <f t="shared" si="40"/>
        <v>CLX3001-057</v>
      </c>
      <c r="G134" s="18" t="str">
        <f t="shared" si="41"/>
        <v>CLX3001</v>
      </c>
      <c r="H134" s="18" t="s">
        <v>35</v>
      </c>
      <c r="I134" s="63" t="s">
        <v>2028</v>
      </c>
      <c r="J134" s="138">
        <f t="shared" si="45"/>
        <v>57</v>
      </c>
      <c r="K134" s="138">
        <f t="shared" si="46"/>
        <v>0</v>
      </c>
      <c r="L134" s="136">
        <f t="shared" si="47"/>
        <v>27</v>
      </c>
      <c r="M134" s="136">
        <f t="shared" si="48"/>
        <v>10</v>
      </c>
      <c r="N134" s="136">
        <f t="shared" si="49"/>
        <v>9</v>
      </c>
      <c r="O134" s="136">
        <f t="shared" si="50"/>
        <v>7</v>
      </c>
      <c r="P134" s="66">
        <f t="shared" si="42"/>
        <v>1</v>
      </c>
      <c r="Q134" s="66">
        <f t="shared" si="43"/>
        <v>1</v>
      </c>
      <c r="R134" s="18" t="s">
        <v>33</v>
      </c>
      <c r="S134" s="19">
        <v>1</v>
      </c>
      <c r="T134" s="20">
        <v>2</v>
      </c>
      <c r="U134" s="20">
        <v>2</v>
      </c>
      <c r="V134" s="21">
        <v>8</v>
      </c>
      <c r="W134" s="21">
        <v>12</v>
      </c>
      <c r="X134" s="21">
        <v>11</v>
      </c>
      <c r="Y134" s="22" t="s">
        <v>274</v>
      </c>
      <c r="Z134" s="22" t="s">
        <v>275</v>
      </c>
      <c r="AA134" s="22"/>
      <c r="AB134" s="22" t="str">
        <f t="shared" si="36"/>
        <v>A24</v>
      </c>
      <c r="AC134" s="22">
        <f t="shared" si="44"/>
        <v>1</v>
      </c>
      <c r="AD134" s="22">
        <f t="shared" si="37"/>
        <v>5</v>
      </c>
      <c r="AE134" s="22"/>
      <c r="AF134" s="23"/>
      <c r="AG134" s="10">
        <v>1</v>
      </c>
      <c r="AH134" s="10">
        <v>2</v>
      </c>
      <c r="AI134" s="10"/>
      <c r="AJ134" s="10"/>
      <c r="AK134" s="9"/>
      <c r="AL134" s="9"/>
      <c r="AM134" s="9"/>
      <c r="AN134" s="6">
        <v>1</v>
      </c>
      <c r="AO134" s="6">
        <v>2</v>
      </c>
      <c r="AP134" s="6">
        <v>0</v>
      </c>
      <c r="AQ134" s="6">
        <v>0</v>
      </c>
      <c r="AR134" s="7">
        <v>0</v>
      </c>
      <c r="AS134" s="7">
        <v>0</v>
      </c>
      <c r="AT134" s="6"/>
      <c r="AU134" s="7">
        <v>4</v>
      </c>
      <c r="AV134" s="7">
        <v>8</v>
      </c>
      <c r="AW134" s="7" t="s">
        <v>34</v>
      </c>
      <c r="AX134" s="7">
        <v>0</v>
      </c>
      <c r="AY134" s="7">
        <v>0</v>
      </c>
      <c r="AZ134" s="7">
        <v>0</v>
      </c>
      <c r="BA134" s="7">
        <v>0</v>
      </c>
      <c r="BB134" s="7" t="s">
        <v>34</v>
      </c>
    </row>
    <row r="135" spans="1:54" x14ac:dyDescent="0.25">
      <c r="A135" s="4"/>
      <c r="B135" s="119"/>
      <c r="C135" s="135">
        <f t="shared" si="38"/>
        <v>29</v>
      </c>
      <c r="D135" s="135">
        <f t="shared" si="35"/>
        <v>1</v>
      </c>
      <c r="E135" s="18" t="str">
        <f t="shared" si="39"/>
        <v/>
      </c>
      <c r="F135" s="18" t="str">
        <f t="shared" si="40"/>
        <v>CLX3001-058</v>
      </c>
      <c r="G135" s="18" t="str">
        <f t="shared" si="41"/>
        <v>CLX3001</v>
      </c>
      <c r="H135" s="18" t="s">
        <v>388</v>
      </c>
      <c r="I135" s="60" t="s">
        <v>2029</v>
      </c>
      <c r="J135" s="138">
        <f t="shared" si="45"/>
        <v>58</v>
      </c>
      <c r="K135" s="138">
        <f t="shared" si="46"/>
        <v>0</v>
      </c>
      <c r="L135" s="136">
        <f t="shared" si="47"/>
        <v>27</v>
      </c>
      <c r="M135" s="136">
        <f t="shared" si="48"/>
        <v>10</v>
      </c>
      <c r="N135" s="136">
        <f t="shared" si="49"/>
        <v>9</v>
      </c>
      <c r="O135" s="136">
        <f t="shared" si="50"/>
        <v>7</v>
      </c>
      <c r="P135" s="66">
        <f t="shared" si="42"/>
        <v>1</v>
      </c>
      <c r="Q135" s="66">
        <f t="shared" si="43"/>
        <v>0</v>
      </c>
      <c r="R135" s="18"/>
      <c r="S135" s="19"/>
      <c r="T135" s="20"/>
      <c r="U135" s="20"/>
      <c r="V135" s="21"/>
      <c r="W135" s="21"/>
      <c r="X135" s="21"/>
      <c r="Y135" s="22"/>
      <c r="Z135" s="22" t="s">
        <v>309</v>
      </c>
      <c r="AA135" s="22"/>
      <c r="AB135" s="22" t="str">
        <f t="shared" si="36"/>
        <v>A24</v>
      </c>
      <c r="AC135" s="70">
        <f t="shared" si="44"/>
        <v>1</v>
      </c>
      <c r="AD135" s="22">
        <f t="shared" si="37"/>
        <v>6</v>
      </c>
      <c r="AE135" s="22"/>
      <c r="AF135" s="23"/>
      <c r="AG135" s="10"/>
      <c r="AH135" s="10"/>
      <c r="AI135" s="10"/>
      <c r="AJ135" s="10"/>
      <c r="AK135" s="9"/>
      <c r="AL135" s="9"/>
      <c r="AM135" s="9"/>
      <c r="AN135" s="6"/>
      <c r="AO135" s="6"/>
      <c r="AP135" s="6"/>
      <c r="AQ135" s="6"/>
      <c r="AR135" s="7"/>
      <c r="AS135" s="7"/>
      <c r="AT135" s="6"/>
      <c r="AU135" s="7"/>
      <c r="AV135" s="7"/>
      <c r="AW135" s="7"/>
      <c r="AX135" s="7"/>
      <c r="AY135" s="7"/>
      <c r="AZ135" s="7"/>
      <c r="BA135" s="7"/>
      <c r="BB135" s="7"/>
    </row>
    <row r="136" spans="1:54" x14ac:dyDescent="0.25">
      <c r="A136" s="4" t="s">
        <v>51</v>
      </c>
      <c r="B136" s="120">
        <v>46</v>
      </c>
      <c r="C136" s="136">
        <f t="shared" si="38"/>
        <v>29</v>
      </c>
      <c r="D136" s="136">
        <f t="shared" si="35"/>
        <v>2</v>
      </c>
      <c r="E136" s="24" t="str">
        <f t="shared" si="39"/>
        <v>E9-2-ACCSH-029-2</v>
      </c>
      <c r="F136" s="24" t="str">
        <f t="shared" si="40"/>
        <v>NGPON2-16v-011</v>
      </c>
      <c r="G136" s="24" t="str">
        <f t="shared" si="41"/>
        <v>NGPON2-16v</v>
      </c>
      <c r="H136" s="24" t="s">
        <v>41</v>
      </c>
      <c r="I136" s="62" t="s">
        <v>2048</v>
      </c>
      <c r="J136" s="138">
        <f t="shared" si="45"/>
        <v>58</v>
      </c>
      <c r="K136" s="138">
        <f t="shared" si="46"/>
        <v>0</v>
      </c>
      <c r="L136" s="136">
        <f t="shared" si="47"/>
        <v>27</v>
      </c>
      <c r="M136" s="136">
        <f t="shared" si="48"/>
        <v>11</v>
      </c>
      <c r="N136" s="136">
        <f t="shared" si="49"/>
        <v>9</v>
      </c>
      <c r="O136" s="136">
        <f t="shared" si="50"/>
        <v>7</v>
      </c>
      <c r="P136" s="66">
        <f t="shared" si="42"/>
        <v>0</v>
      </c>
      <c r="Q136" s="66">
        <f t="shared" si="43"/>
        <v>1</v>
      </c>
      <c r="R136" s="24" t="s">
        <v>37</v>
      </c>
      <c r="S136" s="25">
        <v>2</v>
      </c>
      <c r="T136" s="26">
        <v>4</v>
      </c>
      <c r="U136" s="26">
        <v>4</v>
      </c>
      <c r="V136" s="27">
        <v>10</v>
      </c>
      <c r="W136" s="27">
        <v>16</v>
      </c>
      <c r="X136" s="27">
        <v>15</v>
      </c>
      <c r="Y136" s="28"/>
      <c r="Z136" s="28"/>
      <c r="AA136" s="28"/>
      <c r="AB136" s="68" t="str">
        <f t="shared" si="36"/>
        <v>A24</v>
      </c>
      <c r="AC136" s="68">
        <f t="shared" si="44"/>
        <v>1</v>
      </c>
      <c r="AD136" s="68">
        <f t="shared" si="37"/>
        <v>6</v>
      </c>
      <c r="AE136" s="28" t="s">
        <v>328</v>
      </c>
      <c r="AF136" s="29"/>
      <c r="AG136" s="10"/>
      <c r="AH136" s="10"/>
      <c r="AI136" s="10"/>
      <c r="AJ136" s="10"/>
      <c r="AK136" s="9" t="s">
        <v>38</v>
      </c>
      <c r="AL136" s="9"/>
      <c r="AM136" s="5" t="s">
        <v>42</v>
      </c>
      <c r="AN136" s="6">
        <v>0</v>
      </c>
      <c r="AO136" s="6">
        <v>0</v>
      </c>
      <c r="AP136" s="6">
        <v>0</v>
      </c>
      <c r="AQ136" s="6">
        <v>0</v>
      </c>
      <c r="AR136" s="7">
        <v>0</v>
      </c>
      <c r="AS136" s="7">
        <v>4</v>
      </c>
      <c r="AT136" s="6"/>
      <c r="AU136" s="7">
        <v>4</v>
      </c>
      <c r="AV136" s="7">
        <v>8</v>
      </c>
      <c r="AW136" s="7" t="s">
        <v>34</v>
      </c>
      <c r="AX136" s="7">
        <v>0</v>
      </c>
      <c r="AY136" s="7">
        <v>0</v>
      </c>
      <c r="AZ136" s="7">
        <v>4</v>
      </c>
      <c r="BA136" s="7">
        <v>0</v>
      </c>
      <c r="BB136" s="7" t="s">
        <v>34</v>
      </c>
    </row>
    <row r="137" spans="1:54" x14ac:dyDescent="0.25">
      <c r="A137" s="4"/>
      <c r="B137" s="120"/>
      <c r="C137" s="136">
        <f t="shared" si="38"/>
        <v>29</v>
      </c>
      <c r="D137" s="136">
        <f t="shared" si="35"/>
        <v>2</v>
      </c>
      <c r="E137" s="24" t="str">
        <f t="shared" si="39"/>
        <v/>
      </c>
      <c r="F137" s="24" t="str">
        <f t="shared" si="40"/>
        <v>NGPON2-16v-012</v>
      </c>
      <c r="G137" s="24" t="str">
        <f t="shared" si="41"/>
        <v>NGPON2-16v</v>
      </c>
      <c r="H137" s="24" t="s">
        <v>388</v>
      </c>
      <c r="I137" s="62" t="s">
        <v>2049</v>
      </c>
      <c r="J137" s="138">
        <f t="shared" si="45"/>
        <v>58</v>
      </c>
      <c r="K137" s="138">
        <f t="shared" si="46"/>
        <v>0</v>
      </c>
      <c r="L137" s="136">
        <f t="shared" si="47"/>
        <v>27</v>
      </c>
      <c r="M137" s="136">
        <f t="shared" si="48"/>
        <v>12</v>
      </c>
      <c r="N137" s="136">
        <f t="shared" si="49"/>
        <v>9</v>
      </c>
      <c r="O137" s="136">
        <f t="shared" si="50"/>
        <v>7</v>
      </c>
      <c r="P137" s="66">
        <f t="shared" si="42"/>
        <v>0</v>
      </c>
      <c r="Q137" s="66">
        <f t="shared" si="43"/>
        <v>1</v>
      </c>
      <c r="R137" s="24"/>
      <c r="S137" s="25"/>
      <c r="T137" s="26"/>
      <c r="U137" s="26"/>
      <c r="V137" s="27"/>
      <c r="W137" s="27"/>
      <c r="X137" s="27"/>
      <c r="Y137" s="28"/>
      <c r="Z137" s="28"/>
      <c r="AA137" s="28"/>
      <c r="AB137" s="68" t="str">
        <f t="shared" si="36"/>
        <v>A24</v>
      </c>
      <c r="AC137" s="68">
        <f t="shared" si="44"/>
        <v>1</v>
      </c>
      <c r="AD137" s="68">
        <f t="shared" si="37"/>
        <v>6</v>
      </c>
      <c r="AE137" s="28" t="s">
        <v>329</v>
      </c>
      <c r="AF137" s="29"/>
      <c r="AG137" s="10"/>
      <c r="AH137" s="10"/>
      <c r="AI137" s="10"/>
      <c r="AJ137" s="10"/>
      <c r="AK137" s="9"/>
      <c r="AL137" s="9"/>
      <c r="AM137" s="5" t="s">
        <v>42</v>
      </c>
      <c r="AN137" s="6"/>
      <c r="AO137" s="6"/>
      <c r="AP137" s="6"/>
      <c r="AQ137" s="6"/>
      <c r="AR137" s="7"/>
      <c r="AS137" s="7"/>
      <c r="AT137" s="6"/>
      <c r="AU137" s="7"/>
      <c r="AV137" s="7"/>
      <c r="AW137" s="7"/>
      <c r="AX137" s="7"/>
      <c r="AY137" s="7"/>
      <c r="AZ137" s="7"/>
      <c r="BA137" s="7"/>
      <c r="BB137" s="7"/>
    </row>
    <row r="138" spans="1:54" x14ac:dyDescent="0.25">
      <c r="A138" s="4" t="s">
        <v>51</v>
      </c>
      <c r="B138" s="120">
        <v>44</v>
      </c>
      <c r="C138" s="136">
        <f t="shared" si="38"/>
        <v>29</v>
      </c>
      <c r="D138" s="136">
        <f t="shared" si="35"/>
        <v>3</v>
      </c>
      <c r="E138" s="24" t="str">
        <f t="shared" si="39"/>
        <v>E9-2-ACCSH-029-3</v>
      </c>
      <c r="F138" s="24" t="str">
        <f t="shared" si="40"/>
        <v>NGPON2-16v-013</v>
      </c>
      <c r="G138" s="24" t="str">
        <f t="shared" si="41"/>
        <v>NGPON2-16v</v>
      </c>
      <c r="H138" s="24" t="s">
        <v>41</v>
      </c>
      <c r="I138" s="62" t="s">
        <v>2050</v>
      </c>
      <c r="J138" s="138">
        <f t="shared" si="45"/>
        <v>58</v>
      </c>
      <c r="K138" s="138">
        <f t="shared" si="46"/>
        <v>0</v>
      </c>
      <c r="L138" s="136">
        <f t="shared" si="47"/>
        <v>27</v>
      </c>
      <c r="M138" s="136">
        <f t="shared" si="48"/>
        <v>13</v>
      </c>
      <c r="N138" s="136">
        <f t="shared" si="49"/>
        <v>9</v>
      </c>
      <c r="O138" s="136">
        <f t="shared" si="50"/>
        <v>7</v>
      </c>
      <c r="P138" s="66">
        <f t="shared" si="42"/>
        <v>0</v>
      </c>
      <c r="Q138" s="66">
        <f t="shared" si="43"/>
        <v>1</v>
      </c>
      <c r="R138" s="24"/>
      <c r="S138" s="25"/>
      <c r="T138" s="26"/>
      <c r="U138" s="26"/>
      <c r="V138" s="27"/>
      <c r="W138" s="27"/>
      <c r="X138" s="27"/>
      <c r="Y138" s="28"/>
      <c r="Z138" s="28"/>
      <c r="AA138" s="28"/>
      <c r="AB138" s="68" t="str">
        <f t="shared" si="36"/>
        <v>A24</v>
      </c>
      <c r="AC138" s="68">
        <f t="shared" si="44"/>
        <v>1</v>
      </c>
      <c r="AD138" s="68">
        <f t="shared" si="37"/>
        <v>6</v>
      </c>
      <c r="AE138" s="28" t="s">
        <v>280</v>
      </c>
      <c r="AF138" s="29"/>
      <c r="AG138" s="10"/>
      <c r="AH138" s="10"/>
      <c r="AI138" s="10"/>
      <c r="AJ138" s="10"/>
      <c r="AK138" s="9"/>
      <c r="AL138" s="9"/>
      <c r="AM138" s="5" t="s">
        <v>42</v>
      </c>
      <c r="AN138" s="6"/>
      <c r="AO138" s="6"/>
      <c r="AP138" s="6"/>
      <c r="AQ138" s="6"/>
      <c r="AR138" s="7"/>
      <c r="AS138" s="7"/>
      <c r="AT138" s="6"/>
      <c r="AU138" s="7"/>
      <c r="AV138" s="7"/>
      <c r="AW138" s="7"/>
      <c r="AX138" s="7"/>
      <c r="AY138" s="7"/>
      <c r="AZ138" s="7"/>
      <c r="BA138" s="7"/>
      <c r="BB138" s="7"/>
    </row>
    <row r="139" spans="1:54" x14ac:dyDescent="0.25">
      <c r="A139" s="4"/>
      <c r="B139" s="120"/>
      <c r="C139" s="136">
        <f t="shared" si="38"/>
        <v>29</v>
      </c>
      <c r="D139" s="136">
        <f t="shared" si="35"/>
        <v>3</v>
      </c>
      <c r="E139" s="24" t="str">
        <f t="shared" si="39"/>
        <v/>
      </c>
      <c r="F139" s="24" t="str">
        <f t="shared" si="40"/>
        <v>NGPON2-16v-014</v>
      </c>
      <c r="G139" s="24" t="str">
        <f t="shared" si="41"/>
        <v>NGPON2-16v</v>
      </c>
      <c r="H139" s="24" t="s">
        <v>388</v>
      </c>
      <c r="I139" s="62" t="s">
        <v>2051</v>
      </c>
      <c r="J139" s="138">
        <f t="shared" si="45"/>
        <v>58</v>
      </c>
      <c r="K139" s="138">
        <f t="shared" si="46"/>
        <v>0</v>
      </c>
      <c r="L139" s="136">
        <f t="shared" si="47"/>
        <v>27</v>
      </c>
      <c r="M139" s="136">
        <f t="shared" si="48"/>
        <v>14</v>
      </c>
      <c r="N139" s="136">
        <f t="shared" si="49"/>
        <v>9</v>
      </c>
      <c r="O139" s="136">
        <f t="shared" si="50"/>
        <v>7</v>
      </c>
      <c r="P139" s="66">
        <f t="shared" si="42"/>
        <v>0</v>
      </c>
      <c r="Q139" s="66">
        <f t="shared" si="43"/>
        <v>1</v>
      </c>
      <c r="R139" s="24"/>
      <c r="S139" s="25"/>
      <c r="T139" s="26"/>
      <c r="U139" s="26"/>
      <c r="V139" s="27"/>
      <c r="W139" s="27"/>
      <c r="X139" s="27"/>
      <c r="Y139" s="28"/>
      <c r="Z139" s="28"/>
      <c r="AA139" s="28"/>
      <c r="AB139" s="68" t="str">
        <f t="shared" si="36"/>
        <v>A24</v>
      </c>
      <c r="AC139" s="68">
        <f t="shared" si="44"/>
        <v>1</v>
      </c>
      <c r="AD139" s="68">
        <f t="shared" si="37"/>
        <v>6</v>
      </c>
      <c r="AE139" s="28" t="s">
        <v>326</v>
      </c>
      <c r="AF139" s="29"/>
      <c r="AG139" s="10"/>
      <c r="AH139" s="10"/>
      <c r="AI139" s="10"/>
      <c r="AJ139" s="10"/>
      <c r="AK139" s="9"/>
      <c r="AL139" s="9"/>
      <c r="AM139" s="5" t="s">
        <v>42</v>
      </c>
      <c r="AN139" s="6"/>
      <c r="AO139" s="6"/>
      <c r="AP139" s="6"/>
      <c r="AQ139" s="6"/>
      <c r="AR139" s="7"/>
      <c r="AS139" s="7"/>
      <c r="AT139" s="6"/>
      <c r="AU139" s="7"/>
      <c r="AV139" s="7"/>
      <c r="AW139" s="7"/>
      <c r="AX139" s="7"/>
      <c r="AY139" s="7"/>
      <c r="AZ139" s="7"/>
      <c r="BA139" s="7"/>
      <c r="BB139" s="7"/>
    </row>
    <row r="140" spans="1:54" x14ac:dyDescent="0.25">
      <c r="A140" s="4" t="s">
        <v>51</v>
      </c>
      <c r="B140" s="119">
        <v>41</v>
      </c>
      <c r="C140" s="135">
        <f t="shared" si="38"/>
        <v>30</v>
      </c>
      <c r="D140" s="135">
        <f t="shared" si="35"/>
        <v>1</v>
      </c>
      <c r="E140" s="18" t="str">
        <f t="shared" si="39"/>
        <v>E9-2-AGGSH-030-1</v>
      </c>
      <c r="F140" s="18" t="str">
        <f t="shared" si="40"/>
        <v>CLX3001-059</v>
      </c>
      <c r="G140" s="18" t="str">
        <f t="shared" si="41"/>
        <v>CLX3001</v>
      </c>
      <c r="H140" s="18" t="s">
        <v>32</v>
      </c>
      <c r="I140" s="63" t="s">
        <v>2028</v>
      </c>
      <c r="J140" s="138">
        <f t="shared" si="45"/>
        <v>59</v>
      </c>
      <c r="K140" s="138">
        <f t="shared" si="46"/>
        <v>0</v>
      </c>
      <c r="L140" s="136">
        <f t="shared" si="47"/>
        <v>27</v>
      </c>
      <c r="M140" s="136">
        <f t="shared" si="48"/>
        <v>14</v>
      </c>
      <c r="N140" s="136">
        <f t="shared" si="49"/>
        <v>9</v>
      </c>
      <c r="O140" s="136">
        <f t="shared" si="50"/>
        <v>7</v>
      </c>
      <c r="P140" s="66">
        <f t="shared" si="42"/>
        <v>1</v>
      </c>
      <c r="Q140" s="66">
        <f t="shared" si="43"/>
        <v>1</v>
      </c>
      <c r="R140" s="18" t="s">
        <v>33</v>
      </c>
      <c r="S140" s="19">
        <v>3</v>
      </c>
      <c r="T140" s="20">
        <v>6</v>
      </c>
      <c r="U140" s="20">
        <v>6</v>
      </c>
      <c r="V140" s="21">
        <v>7</v>
      </c>
      <c r="W140" s="21">
        <v>10</v>
      </c>
      <c r="X140" s="21">
        <v>9</v>
      </c>
      <c r="Y140" s="22" t="s">
        <v>274</v>
      </c>
      <c r="Z140" s="22" t="s">
        <v>275</v>
      </c>
      <c r="AA140" s="22"/>
      <c r="AB140" s="22" t="str">
        <f t="shared" si="36"/>
        <v>A24</v>
      </c>
      <c r="AC140" s="22">
        <f t="shared" si="44"/>
        <v>2</v>
      </c>
      <c r="AD140" s="22">
        <f t="shared" si="37"/>
        <v>7</v>
      </c>
      <c r="AE140" s="22"/>
      <c r="AF140" s="23"/>
      <c r="AG140" s="10">
        <v>1</v>
      </c>
      <c r="AH140" s="10">
        <v>2</v>
      </c>
      <c r="AI140" s="10"/>
      <c r="AJ140" s="10"/>
      <c r="AK140" s="9"/>
      <c r="AL140" s="9"/>
      <c r="AM140" s="9"/>
      <c r="AN140" s="6">
        <v>3</v>
      </c>
      <c r="AO140" s="6">
        <v>6</v>
      </c>
      <c r="AP140" s="6">
        <v>0</v>
      </c>
      <c r="AQ140" s="6">
        <v>0</v>
      </c>
      <c r="AR140" s="7">
        <v>0</v>
      </c>
      <c r="AS140" s="7">
        <v>0</v>
      </c>
      <c r="AT140" s="6"/>
      <c r="AU140" s="7">
        <v>3</v>
      </c>
      <c r="AV140" s="7">
        <v>6</v>
      </c>
      <c r="AW140" s="7" t="s">
        <v>34</v>
      </c>
      <c r="AX140" s="7">
        <v>0</v>
      </c>
      <c r="AY140" s="7">
        <v>0</v>
      </c>
      <c r="AZ140" s="7">
        <v>0</v>
      </c>
      <c r="BA140" s="7">
        <v>0</v>
      </c>
      <c r="BB140" s="7" t="s">
        <v>34</v>
      </c>
    </row>
    <row r="141" spans="1:54" x14ac:dyDescent="0.25">
      <c r="A141" s="4"/>
      <c r="B141" s="119"/>
      <c r="C141" s="135">
        <f t="shared" si="38"/>
        <v>30</v>
      </c>
      <c r="D141" s="135">
        <f t="shared" si="35"/>
        <v>1</v>
      </c>
      <c r="E141" s="18" t="str">
        <f t="shared" si="39"/>
        <v/>
      </c>
      <c r="F141" s="18" t="str">
        <f t="shared" si="40"/>
        <v>CLX3001-060</v>
      </c>
      <c r="G141" s="18" t="str">
        <f t="shared" si="41"/>
        <v>CLX3001</v>
      </c>
      <c r="H141" s="18" t="s">
        <v>388</v>
      </c>
      <c r="I141" s="60" t="s">
        <v>2029</v>
      </c>
      <c r="J141" s="138">
        <f t="shared" si="45"/>
        <v>60</v>
      </c>
      <c r="K141" s="138">
        <f t="shared" si="46"/>
        <v>0</v>
      </c>
      <c r="L141" s="136">
        <f t="shared" si="47"/>
        <v>27</v>
      </c>
      <c r="M141" s="136">
        <f t="shared" si="48"/>
        <v>14</v>
      </c>
      <c r="N141" s="136">
        <f t="shared" si="49"/>
        <v>9</v>
      </c>
      <c r="O141" s="136">
        <f t="shared" si="50"/>
        <v>7</v>
      </c>
      <c r="P141" s="66">
        <f t="shared" si="42"/>
        <v>1</v>
      </c>
      <c r="Q141" s="66">
        <f t="shared" si="43"/>
        <v>0</v>
      </c>
      <c r="R141" s="18"/>
      <c r="S141" s="19"/>
      <c r="T141" s="20"/>
      <c r="U141" s="20"/>
      <c r="V141" s="21"/>
      <c r="W141" s="21"/>
      <c r="X141" s="21"/>
      <c r="Y141" s="22"/>
      <c r="Z141" s="22" t="s">
        <v>283</v>
      </c>
      <c r="AA141" s="22"/>
      <c r="AB141" s="22" t="str">
        <f t="shared" si="36"/>
        <v>A24</v>
      </c>
      <c r="AC141" s="70">
        <f t="shared" si="44"/>
        <v>2</v>
      </c>
      <c r="AD141" s="22">
        <f t="shared" si="37"/>
        <v>8</v>
      </c>
      <c r="AE141" s="22"/>
      <c r="AF141" s="23"/>
      <c r="AG141" s="10"/>
      <c r="AH141" s="10"/>
      <c r="AI141" s="10"/>
      <c r="AJ141" s="10"/>
      <c r="AK141" s="9"/>
      <c r="AL141" s="9"/>
      <c r="AM141" s="9"/>
      <c r="AN141" s="6"/>
      <c r="AO141" s="6"/>
      <c r="AP141" s="6"/>
      <c r="AQ141" s="6"/>
      <c r="AR141" s="7"/>
      <c r="AS141" s="7"/>
      <c r="AT141" s="6"/>
      <c r="AU141" s="7"/>
      <c r="AV141" s="7"/>
      <c r="AW141" s="7"/>
      <c r="AX141" s="7"/>
      <c r="AY141" s="7"/>
      <c r="AZ141" s="7"/>
      <c r="BA141" s="7"/>
      <c r="BB141" s="7"/>
    </row>
    <row r="142" spans="1:54" x14ac:dyDescent="0.25">
      <c r="A142" s="4" t="s">
        <v>51</v>
      </c>
      <c r="B142" s="120">
        <v>39</v>
      </c>
      <c r="C142" s="136">
        <f t="shared" si="38"/>
        <v>30</v>
      </c>
      <c r="D142" s="136">
        <f t="shared" si="35"/>
        <v>2</v>
      </c>
      <c r="E142" s="24" t="str">
        <f t="shared" si="39"/>
        <v>E9-2-ACCSH-030-2</v>
      </c>
      <c r="F142" s="24" t="str">
        <f t="shared" si="40"/>
        <v>NGPON2-16v-015</v>
      </c>
      <c r="G142" s="24" t="str">
        <f t="shared" si="41"/>
        <v>NGPON2-16v</v>
      </c>
      <c r="H142" s="24" t="s">
        <v>44</v>
      </c>
      <c r="I142" s="62" t="s">
        <v>2048</v>
      </c>
      <c r="J142" s="138">
        <f t="shared" si="45"/>
        <v>60</v>
      </c>
      <c r="K142" s="138">
        <f t="shared" si="46"/>
        <v>0</v>
      </c>
      <c r="L142" s="136">
        <f t="shared" si="47"/>
        <v>27</v>
      </c>
      <c r="M142" s="136">
        <f t="shared" si="48"/>
        <v>15</v>
      </c>
      <c r="N142" s="136">
        <f t="shared" si="49"/>
        <v>9</v>
      </c>
      <c r="O142" s="136">
        <f t="shared" si="50"/>
        <v>7</v>
      </c>
      <c r="P142" s="66">
        <f t="shared" si="42"/>
        <v>0</v>
      </c>
      <c r="Q142" s="66">
        <f t="shared" si="43"/>
        <v>1</v>
      </c>
      <c r="R142" s="24" t="s">
        <v>37</v>
      </c>
      <c r="S142" s="25">
        <v>3</v>
      </c>
      <c r="T142" s="26">
        <v>6</v>
      </c>
      <c r="U142" s="26">
        <v>6</v>
      </c>
      <c r="V142" s="27">
        <v>13</v>
      </c>
      <c r="W142" s="27">
        <v>22</v>
      </c>
      <c r="X142" s="27">
        <v>21</v>
      </c>
      <c r="Y142" s="28"/>
      <c r="Z142" s="28"/>
      <c r="AA142" s="28"/>
      <c r="AB142" s="68" t="str">
        <f t="shared" si="36"/>
        <v>A24</v>
      </c>
      <c r="AC142" s="68">
        <f t="shared" si="44"/>
        <v>2</v>
      </c>
      <c r="AD142" s="68">
        <f t="shared" si="37"/>
        <v>8</v>
      </c>
      <c r="AE142" s="28" t="s">
        <v>278</v>
      </c>
      <c r="AF142" s="29"/>
      <c r="AG142" s="11"/>
      <c r="AH142" s="11"/>
      <c r="AI142" s="11"/>
      <c r="AJ142" s="11"/>
      <c r="AK142" s="5">
        <v>1</v>
      </c>
      <c r="AL142" s="9"/>
      <c r="AM142" s="5" t="s">
        <v>42</v>
      </c>
      <c r="AN142" s="6">
        <v>0</v>
      </c>
      <c r="AO142" s="6">
        <v>0</v>
      </c>
      <c r="AP142" s="6">
        <v>0</v>
      </c>
      <c r="AQ142" s="6">
        <v>0</v>
      </c>
      <c r="AR142" s="7">
        <v>0</v>
      </c>
      <c r="AS142" s="7">
        <v>3</v>
      </c>
      <c r="AT142" s="6"/>
      <c r="AU142" s="7">
        <v>4</v>
      </c>
      <c r="AV142" s="7">
        <v>8</v>
      </c>
      <c r="AW142" s="7" t="s">
        <v>34</v>
      </c>
      <c r="AX142" s="7">
        <v>0</v>
      </c>
      <c r="AY142" s="7">
        <v>0</v>
      </c>
      <c r="AZ142" s="7">
        <v>7</v>
      </c>
      <c r="BA142" s="7">
        <v>0</v>
      </c>
      <c r="BB142" s="7" t="s">
        <v>34</v>
      </c>
    </row>
    <row r="143" spans="1:54" x14ac:dyDescent="0.25">
      <c r="A143" s="4" t="s">
        <v>51</v>
      </c>
      <c r="B143" s="119">
        <v>35</v>
      </c>
      <c r="C143" s="135">
        <f t="shared" si="38"/>
        <v>31</v>
      </c>
      <c r="D143" s="135">
        <f t="shared" si="35"/>
        <v>1</v>
      </c>
      <c r="E143" s="18" t="str">
        <f t="shared" si="39"/>
        <v>E9-2-AGGSH-031-1</v>
      </c>
      <c r="F143" s="18" t="str">
        <f t="shared" si="40"/>
        <v>CLX3001-061</v>
      </c>
      <c r="G143" s="18" t="str">
        <f t="shared" si="41"/>
        <v>CLX3001</v>
      </c>
      <c r="H143" s="18" t="s">
        <v>32</v>
      </c>
      <c r="I143" s="63" t="s">
        <v>2028</v>
      </c>
      <c r="J143" s="138">
        <f t="shared" si="45"/>
        <v>61</v>
      </c>
      <c r="K143" s="138">
        <f t="shared" si="46"/>
        <v>0</v>
      </c>
      <c r="L143" s="136">
        <f t="shared" si="47"/>
        <v>27</v>
      </c>
      <c r="M143" s="136">
        <f t="shared" si="48"/>
        <v>15</v>
      </c>
      <c r="N143" s="136">
        <f t="shared" si="49"/>
        <v>9</v>
      </c>
      <c r="O143" s="136">
        <f t="shared" si="50"/>
        <v>7</v>
      </c>
      <c r="P143" s="66">
        <f t="shared" si="42"/>
        <v>1</v>
      </c>
      <c r="Q143" s="66">
        <f t="shared" si="43"/>
        <v>1</v>
      </c>
      <c r="R143" s="18"/>
      <c r="S143" s="19"/>
      <c r="T143" s="20"/>
      <c r="U143" s="20"/>
      <c r="V143" s="21"/>
      <c r="W143" s="21"/>
      <c r="X143" s="21"/>
      <c r="Y143" s="22" t="s">
        <v>274</v>
      </c>
      <c r="Z143" s="22" t="s">
        <v>275</v>
      </c>
      <c r="AA143" s="22"/>
      <c r="AB143" s="22" t="str">
        <f t="shared" si="36"/>
        <v>A24</v>
      </c>
      <c r="AC143" s="22">
        <f t="shared" si="44"/>
        <v>3</v>
      </c>
      <c r="AD143" s="22">
        <f t="shared" si="37"/>
        <v>9</v>
      </c>
      <c r="AE143" s="22"/>
      <c r="AF143" s="22"/>
      <c r="AG143" s="6"/>
      <c r="AH143" s="6"/>
      <c r="AI143" s="6"/>
      <c r="AJ143" s="6"/>
      <c r="AK143" s="9"/>
      <c r="AL143" s="9"/>
      <c r="AM143" s="9"/>
      <c r="AN143" s="6"/>
      <c r="AO143" s="6"/>
      <c r="AP143" s="6"/>
      <c r="AQ143" s="6"/>
      <c r="AR143" s="7"/>
      <c r="AS143" s="7"/>
      <c r="AT143" s="6"/>
      <c r="AU143" s="7"/>
      <c r="AV143" s="7"/>
      <c r="AW143" s="7"/>
      <c r="AX143" s="7"/>
      <c r="AY143" s="7"/>
      <c r="AZ143" s="7"/>
      <c r="BA143" s="7"/>
      <c r="BB143" s="7"/>
    </row>
    <row r="144" spans="1:54" x14ac:dyDescent="0.25">
      <c r="A144" s="4"/>
      <c r="B144" s="119"/>
      <c r="C144" s="135">
        <f t="shared" si="38"/>
        <v>31</v>
      </c>
      <c r="D144" s="135">
        <f t="shared" si="35"/>
        <v>1</v>
      </c>
      <c r="E144" s="18" t="str">
        <f t="shared" si="39"/>
        <v/>
      </c>
      <c r="F144" s="18" t="str">
        <f t="shared" si="40"/>
        <v>CLX3001-062</v>
      </c>
      <c r="G144" s="18" t="str">
        <f t="shared" si="41"/>
        <v>CLX3001</v>
      </c>
      <c r="H144" s="18" t="s">
        <v>388</v>
      </c>
      <c r="I144" s="60" t="s">
        <v>2029</v>
      </c>
      <c r="J144" s="138">
        <f t="shared" si="45"/>
        <v>62</v>
      </c>
      <c r="K144" s="138">
        <f t="shared" si="46"/>
        <v>0</v>
      </c>
      <c r="L144" s="136">
        <f t="shared" si="47"/>
        <v>27</v>
      </c>
      <c r="M144" s="136">
        <f t="shared" si="48"/>
        <v>15</v>
      </c>
      <c r="N144" s="136">
        <f t="shared" si="49"/>
        <v>9</v>
      </c>
      <c r="O144" s="136">
        <f t="shared" si="50"/>
        <v>7</v>
      </c>
      <c r="P144" s="66">
        <f t="shared" si="42"/>
        <v>1</v>
      </c>
      <c r="Q144" s="66">
        <f t="shared" si="43"/>
        <v>0</v>
      </c>
      <c r="R144" s="18"/>
      <c r="S144" s="19"/>
      <c r="T144" s="20"/>
      <c r="U144" s="20"/>
      <c r="V144" s="21"/>
      <c r="W144" s="21"/>
      <c r="X144" s="21"/>
      <c r="Y144" s="22"/>
      <c r="Z144" s="22" t="s">
        <v>287</v>
      </c>
      <c r="AA144" s="22"/>
      <c r="AB144" s="22" t="str">
        <f t="shared" si="36"/>
        <v>A24</v>
      </c>
      <c r="AC144" s="70">
        <f t="shared" si="44"/>
        <v>3</v>
      </c>
      <c r="AD144" s="22">
        <f t="shared" si="37"/>
        <v>10</v>
      </c>
      <c r="AE144" s="22"/>
      <c r="AF144" s="22"/>
      <c r="AG144" s="6"/>
      <c r="AH144" s="6"/>
      <c r="AI144" s="6"/>
      <c r="AJ144" s="6"/>
      <c r="AK144" s="9"/>
      <c r="AL144" s="9"/>
      <c r="AM144" s="9"/>
      <c r="AN144" s="6"/>
      <c r="AO144" s="6"/>
      <c r="AP144" s="6"/>
      <c r="AQ144" s="6"/>
      <c r="AR144" s="7"/>
      <c r="AS144" s="7"/>
      <c r="AT144" s="6"/>
      <c r="AU144" s="7"/>
      <c r="AV144" s="7"/>
      <c r="AW144" s="7"/>
      <c r="AX144" s="7"/>
      <c r="AY144" s="7"/>
      <c r="AZ144" s="7"/>
      <c r="BA144" s="7"/>
      <c r="BB144" s="7"/>
    </row>
    <row r="145" spans="1:54" x14ac:dyDescent="0.25">
      <c r="A145" s="4" t="s">
        <v>51</v>
      </c>
      <c r="B145" s="120">
        <v>33</v>
      </c>
      <c r="C145" s="136">
        <f t="shared" si="38"/>
        <v>31</v>
      </c>
      <c r="D145" s="136">
        <f t="shared" si="35"/>
        <v>2</v>
      </c>
      <c r="E145" s="24" t="str">
        <f t="shared" si="39"/>
        <v>E9-2-ACCSH-031-2</v>
      </c>
      <c r="F145" s="24" t="str">
        <f t="shared" si="40"/>
        <v>NGPON2-16v-016</v>
      </c>
      <c r="G145" s="24" t="str">
        <f t="shared" si="41"/>
        <v>NGPON2-16v</v>
      </c>
      <c r="H145" s="24" t="s">
        <v>44</v>
      </c>
      <c r="I145" s="62" t="s">
        <v>2048</v>
      </c>
      <c r="J145" s="138">
        <f t="shared" si="45"/>
        <v>62</v>
      </c>
      <c r="K145" s="138">
        <f t="shared" si="46"/>
        <v>0</v>
      </c>
      <c r="L145" s="136">
        <f t="shared" si="47"/>
        <v>27</v>
      </c>
      <c r="M145" s="136">
        <f t="shared" si="48"/>
        <v>16</v>
      </c>
      <c r="N145" s="136">
        <f t="shared" si="49"/>
        <v>9</v>
      </c>
      <c r="O145" s="136">
        <f t="shared" si="50"/>
        <v>7</v>
      </c>
      <c r="P145" s="66">
        <f t="shared" si="42"/>
        <v>0</v>
      </c>
      <c r="Q145" s="66">
        <f t="shared" si="43"/>
        <v>1</v>
      </c>
      <c r="R145" s="24"/>
      <c r="S145" s="25"/>
      <c r="T145" s="26"/>
      <c r="U145" s="26"/>
      <c r="V145" s="27"/>
      <c r="W145" s="27"/>
      <c r="X145" s="27"/>
      <c r="Y145" s="28"/>
      <c r="Z145" s="28"/>
      <c r="AA145" s="28"/>
      <c r="AB145" s="68" t="str">
        <f t="shared" si="36"/>
        <v>A24</v>
      </c>
      <c r="AC145" s="68">
        <f t="shared" si="44"/>
        <v>3</v>
      </c>
      <c r="AD145" s="68">
        <f t="shared" si="37"/>
        <v>10</v>
      </c>
      <c r="AE145" s="28" t="s">
        <v>284</v>
      </c>
      <c r="AF145" s="28"/>
      <c r="AG145" s="6"/>
      <c r="AH145" s="6"/>
      <c r="AI145" s="6"/>
      <c r="AJ145" s="6"/>
      <c r="AK145" s="9"/>
      <c r="AL145" s="9"/>
      <c r="AM145" s="5" t="s">
        <v>42</v>
      </c>
      <c r="AN145" s="6"/>
      <c r="AO145" s="6"/>
      <c r="AP145" s="6"/>
      <c r="AQ145" s="6"/>
      <c r="AR145" s="7"/>
      <c r="AS145" s="7"/>
      <c r="AT145" s="6"/>
      <c r="AU145" s="7"/>
      <c r="AV145" s="7"/>
      <c r="AW145" s="7"/>
      <c r="AX145" s="7"/>
      <c r="AY145" s="7"/>
      <c r="AZ145" s="7"/>
      <c r="BA145" s="7"/>
      <c r="BB145" s="7"/>
    </row>
    <row r="146" spans="1:54" x14ac:dyDescent="0.25">
      <c r="A146" s="4" t="s">
        <v>51</v>
      </c>
      <c r="B146" s="119">
        <v>30</v>
      </c>
      <c r="C146" s="135">
        <f t="shared" si="38"/>
        <v>32</v>
      </c>
      <c r="D146" s="135">
        <f t="shared" si="35"/>
        <v>1</v>
      </c>
      <c r="E146" s="18" t="str">
        <f t="shared" si="39"/>
        <v>E9-2-AGGSH-032-1</v>
      </c>
      <c r="F146" s="18" t="str">
        <f t="shared" si="40"/>
        <v>CLX3001-063</v>
      </c>
      <c r="G146" s="18" t="str">
        <f t="shared" si="41"/>
        <v>CLX3001</v>
      </c>
      <c r="H146" s="18" t="s">
        <v>32</v>
      </c>
      <c r="I146" s="63" t="s">
        <v>2028</v>
      </c>
      <c r="J146" s="138">
        <f t="shared" si="45"/>
        <v>63</v>
      </c>
      <c r="K146" s="138">
        <f t="shared" si="46"/>
        <v>0</v>
      </c>
      <c r="L146" s="136">
        <f t="shared" si="47"/>
        <v>27</v>
      </c>
      <c r="M146" s="136">
        <f t="shared" si="48"/>
        <v>16</v>
      </c>
      <c r="N146" s="136">
        <f t="shared" si="49"/>
        <v>9</v>
      </c>
      <c r="O146" s="136">
        <f t="shared" si="50"/>
        <v>7</v>
      </c>
      <c r="P146" s="66">
        <f t="shared" si="42"/>
        <v>1</v>
      </c>
      <c r="Q146" s="66">
        <f t="shared" si="43"/>
        <v>1</v>
      </c>
      <c r="R146" s="18"/>
      <c r="S146" s="19"/>
      <c r="T146" s="20"/>
      <c r="U146" s="20"/>
      <c r="V146" s="21"/>
      <c r="W146" s="21"/>
      <c r="X146" s="21"/>
      <c r="Y146" s="22" t="s">
        <v>274</v>
      </c>
      <c r="Z146" s="22" t="s">
        <v>275</v>
      </c>
      <c r="AA146" s="22"/>
      <c r="AB146" s="22" t="str">
        <f t="shared" si="36"/>
        <v>A24</v>
      </c>
      <c r="AC146" s="22">
        <f t="shared" si="44"/>
        <v>4</v>
      </c>
      <c r="AD146" s="22">
        <f t="shared" si="37"/>
        <v>11</v>
      </c>
      <c r="AE146" s="22"/>
      <c r="AF146" s="22"/>
      <c r="AG146" s="6"/>
      <c r="AH146" s="6"/>
      <c r="AI146" s="6"/>
      <c r="AJ146" s="6"/>
      <c r="AK146" s="9"/>
      <c r="AL146" s="9"/>
      <c r="AM146" s="9"/>
      <c r="AN146" s="6"/>
      <c r="AO146" s="6"/>
      <c r="AP146" s="6"/>
      <c r="AQ146" s="6"/>
      <c r="AR146" s="7"/>
      <c r="AS146" s="7"/>
      <c r="AT146" s="6"/>
      <c r="AU146" s="7"/>
      <c r="AV146" s="7"/>
      <c r="AW146" s="7"/>
      <c r="AX146" s="7"/>
      <c r="AY146" s="7"/>
      <c r="AZ146" s="7"/>
      <c r="BA146" s="7"/>
      <c r="BB146" s="7"/>
    </row>
    <row r="147" spans="1:54" x14ac:dyDescent="0.25">
      <c r="A147" s="4"/>
      <c r="B147" s="119"/>
      <c r="C147" s="135">
        <f t="shared" si="38"/>
        <v>32</v>
      </c>
      <c r="D147" s="135">
        <f t="shared" si="35"/>
        <v>1</v>
      </c>
      <c r="E147" s="18" t="str">
        <f t="shared" si="39"/>
        <v/>
      </c>
      <c r="F147" s="18" t="str">
        <f t="shared" si="40"/>
        <v>CLX3001-064</v>
      </c>
      <c r="G147" s="18" t="str">
        <f t="shared" si="41"/>
        <v>CLX3001</v>
      </c>
      <c r="H147" s="18" t="s">
        <v>388</v>
      </c>
      <c r="I147" s="60" t="s">
        <v>2029</v>
      </c>
      <c r="J147" s="138">
        <f t="shared" si="45"/>
        <v>64</v>
      </c>
      <c r="K147" s="138">
        <f t="shared" si="46"/>
        <v>0</v>
      </c>
      <c r="L147" s="136">
        <f t="shared" si="47"/>
        <v>27</v>
      </c>
      <c r="M147" s="136">
        <f t="shared" si="48"/>
        <v>16</v>
      </c>
      <c r="N147" s="136">
        <f t="shared" si="49"/>
        <v>9</v>
      </c>
      <c r="O147" s="136">
        <f t="shared" si="50"/>
        <v>7</v>
      </c>
      <c r="P147" s="66">
        <f t="shared" si="42"/>
        <v>1</v>
      </c>
      <c r="Q147" s="66">
        <f t="shared" si="43"/>
        <v>0</v>
      </c>
      <c r="R147" s="18"/>
      <c r="S147" s="19"/>
      <c r="T147" s="20"/>
      <c r="U147" s="20"/>
      <c r="V147" s="21"/>
      <c r="W147" s="21"/>
      <c r="X147" s="21"/>
      <c r="Y147" s="22"/>
      <c r="Z147" s="22" t="s">
        <v>291</v>
      </c>
      <c r="AA147" s="22"/>
      <c r="AB147" s="22" t="str">
        <f t="shared" si="36"/>
        <v>A24</v>
      </c>
      <c r="AC147" s="70">
        <f t="shared" si="44"/>
        <v>4</v>
      </c>
      <c r="AD147" s="22">
        <f t="shared" si="37"/>
        <v>12</v>
      </c>
      <c r="AE147" s="22"/>
      <c r="AF147" s="22"/>
      <c r="AG147" s="6"/>
      <c r="AH147" s="6"/>
      <c r="AI147" s="6"/>
      <c r="AJ147" s="6"/>
      <c r="AK147" s="9"/>
      <c r="AL147" s="9"/>
      <c r="AM147" s="9"/>
      <c r="AN147" s="6"/>
      <c r="AO147" s="6"/>
      <c r="AP147" s="6"/>
      <c r="AQ147" s="6"/>
      <c r="AR147" s="7"/>
      <c r="AS147" s="7"/>
      <c r="AT147" s="6"/>
      <c r="AU147" s="7"/>
      <c r="AV147" s="7"/>
      <c r="AW147" s="7"/>
      <c r="AX147" s="7"/>
      <c r="AY147" s="7"/>
      <c r="AZ147" s="7"/>
      <c r="BA147" s="7"/>
      <c r="BB147" s="7"/>
    </row>
    <row r="148" spans="1:54" x14ac:dyDescent="0.25">
      <c r="A148" s="17" t="s">
        <v>51</v>
      </c>
      <c r="B148" s="120">
        <v>28</v>
      </c>
      <c r="C148" s="136">
        <f t="shared" si="38"/>
        <v>32</v>
      </c>
      <c r="D148" s="136">
        <f t="shared" si="35"/>
        <v>2</v>
      </c>
      <c r="E148" s="24" t="str">
        <f t="shared" si="39"/>
        <v>E9-2-ACCSH-032-2</v>
      </c>
      <c r="F148" s="24" t="str">
        <f t="shared" si="40"/>
        <v>NGPON2-16v-017</v>
      </c>
      <c r="G148" s="24" t="str">
        <f t="shared" si="41"/>
        <v>NGPON2-16v</v>
      </c>
      <c r="H148" s="24" t="s">
        <v>44</v>
      </c>
      <c r="I148" s="62" t="s">
        <v>2048</v>
      </c>
      <c r="J148" s="138">
        <f t="shared" si="45"/>
        <v>64</v>
      </c>
      <c r="K148" s="138">
        <f t="shared" si="46"/>
        <v>0</v>
      </c>
      <c r="L148" s="136">
        <f t="shared" si="47"/>
        <v>27</v>
      </c>
      <c r="M148" s="136">
        <f t="shared" si="48"/>
        <v>17</v>
      </c>
      <c r="N148" s="136">
        <f t="shared" si="49"/>
        <v>9</v>
      </c>
      <c r="O148" s="136">
        <f t="shared" si="50"/>
        <v>7</v>
      </c>
      <c r="P148" s="66">
        <f t="shared" si="42"/>
        <v>0</v>
      </c>
      <c r="Q148" s="66">
        <f t="shared" si="43"/>
        <v>1</v>
      </c>
      <c r="R148" s="24"/>
      <c r="S148" s="25"/>
      <c r="T148" s="26"/>
      <c r="U148" s="26"/>
      <c r="V148" s="27"/>
      <c r="W148" s="27"/>
      <c r="X148" s="27"/>
      <c r="Y148" s="28"/>
      <c r="Z148" s="28"/>
      <c r="AA148" s="28"/>
      <c r="AB148" s="68" t="str">
        <f t="shared" si="36"/>
        <v>A24</v>
      </c>
      <c r="AC148" s="68">
        <f t="shared" si="44"/>
        <v>4</v>
      </c>
      <c r="AD148" s="68">
        <f t="shared" si="37"/>
        <v>12</v>
      </c>
      <c r="AE148" s="28" t="s">
        <v>288</v>
      </c>
      <c r="AF148" s="28"/>
      <c r="AG148" s="6"/>
      <c r="AH148" s="6"/>
      <c r="AI148" s="6"/>
      <c r="AJ148" s="6"/>
      <c r="AK148" s="9"/>
      <c r="AL148" s="9"/>
      <c r="AM148" s="5" t="s">
        <v>42</v>
      </c>
      <c r="AN148" s="6"/>
      <c r="AO148" s="6"/>
      <c r="AP148" s="6"/>
      <c r="AQ148" s="6"/>
      <c r="AR148" s="7"/>
      <c r="AS148" s="7"/>
      <c r="AT148" s="6"/>
      <c r="AU148" s="7"/>
      <c r="AV148" s="7"/>
      <c r="AW148" s="7"/>
      <c r="AX148" s="7"/>
      <c r="AY148" s="7"/>
      <c r="AZ148" s="7"/>
      <c r="BA148" s="7"/>
      <c r="BB148" s="7"/>
    </row>
    <row r="149" spans="1:54" x14ac:dyDescent="0.25">
      <c r="A149" s="140" t="s">
        <v>52</v>
      </c>
      <c r="B149" s="119">
        <v>46</v>
      </c>
      <c r="C149" s="135">
        <f t="shared" si="38"/>
        <v>33</v>
      </c>
      <c r="D149" s="135">
        <f t="shared" si="35"/>
        <v>1</v>
      </c>
      <c r="E149" s="18" t="str">
        <f t="shared" si="39"/>
        <v>E9-2-AGGSH-033-1</v>
      </c>
      <c r="F149" s="18" t="str">
        <f t="shared" si="40"/>
        <v>CLX3001-065</v>
      </c>
      <c r="G149" s="18" t="str">
        <f t="shared" si="41"/>
        <v>CLX3001</v>
      </c>
      <c r="H149" s="18" t="s">
        <v>32</v>
      </c>
      <c r="I149" s="63" t="s">
        <v>2028</v>
      </c>
      <c r="J149" s="138">
        <f t="shared" si="45"/>
        <v>65</v>
      </c>
      <c r="K149" s="138">
        <f t="shared" si="46"/>
        <v>0</v>
      </c>
      <c r="L149" s="136">
        <f t="shared" si="47"/>
        <v>27</v>
      </c>
      <c r="M149" s="136">
        <f t="shared" si="48"/>
        <v>17</v>
      </c>
      <c r="N149" s="136">
        <f t="shared" si="49"/>
        <v>9</v>
      </c>
      <c r="O149" s="136">
        <f t="shared" si="50"/>
        <v>7</v>
      </c>
      <c r="P149" s="66">
        <f t="shared" si="42"/>
        <v>1</v>
      </c>
      <c r="Q149" s="66">
        <f t="shared" si="43"/>
        <v>1</v>
      </c>
      <c r="R149" s="18" t="s">
        <v>33</v>
      </c>
      <c r="S149" s="19">
        <v>4</v>
      </c>
      <c r="T149" s="20">
        <v>8</v>
      </c>
      <c r="U149" s="20">
        <v>8</v>
      </c>
      <c r="V149" s="21">
        <v>8</v>
      </c>
      <c r="W149" s="21">
        <v>12</v>
      </c>
      <c r="X149" s="21">
        <v>11</v>
      </c>
      <c r="Y149" s="22"/>
      <c r="Z149" s="22" t="s">
        <v>275</v>
      </c>
      <c r="AA149" s="22"/>
      <c r="AB149" s="22" t="str">
        <f t="shared" si="36"/>
        <v>A27</v>
      </c>
      <c r="AC149" s="70">
        <f t="shared" si="44"/>
        <v>0</v>
      </c>
      <c r="AD149" s="22">
        <f t="shared" si="37"/>
        <v>1</v>
      </c>
      <c r="AE149" s="22"/>
      <c r="AF149" s="23"/>
      <c r="AG149" s="10"/>
      <c r="AH149" s="10">
        <v>2</v>
      </c>
      <c r="AI149" s="10"/>
      <c r="AJ149" s="10"/>
      <c r="AK149" s="9"/>
      <c r="AL149" s="9"/>
      <c r="AM149" s="9"/>
      <c r="AN149" s="6">
        <v>0</v>
      </c>
      <c r="AO149" s="6">
        <v>8</v>
      </c>
      <c r="AP149" s="6">
        <v>0</v>
      </c>
      <c r="AQ149" s="6">
        <v>0</v>
      </c>
      <c r="AR149" s="7">
        <v>0</v>
      </c>
      <c r="AS149" s="7">
        <v>0</v>
      </c>
      <c r="AT149" s="6"/>
      <c r="AU149" s="7">
        <v>0</v>
      </c>
      <c r="AV149" s="7">
        <v>8</v>
      </c>
      <c r="AW149" s="7" t="s">
        <v>34</v>
      </c>
      <c r="AX149" s="7">
        <v>0</v>
      </c>
      <c r="AY149" s="7">
        <v>0</v>
      </c>
      <c r="AZ149" s="7">
        <v>0</v>
      </c>
      <c r="BA149" s="7">
        <v>0</v>
      </c>
      <c r="BB149" s="7" t="s">
        <v>34</v>
      </c>
    </row>
    <row r="150" spans="1:54" x14ac:dyDescent="0.25">
      <c r="A150" s="4"/>
      <c r="B150" s="119"/>
      <c r="C150" s="135">
        <f t="shared" si="38"/>
        <v>33</v>
      </c>
      <c r="D150" s="135">
        <f t="shared" si="35"/>
        <v>1</v>
      </c>
      <c r="E150" s="18" t="str">
        <f t="shared" si="39"/>
        <v/>
      </c>
      <c r="F150" s="18" t="str">
        <f t="shared" si="40"/>
        <v>CLX3001-065</v>
      </c>
      <c r="G150" s="18" t="str">
        <f t="shared" si="41"/>
        <v>CLX3001</v>
      </c>
      <c r="H150" s="18"/>
      <c r="I150" s="63" t="s">
        <v>2028</v>
      </c>
      <c r="J150" s="138">
        <f t="shared" si="45"/>
        <v>65</v>
      </c>
      <c r="K150" s="138">
        <f t="shared" si="46"/>
        <v>0</v>
      </c>
      <c r="L150" s="136">
        <f t="shared" si="47"/>
        <v>27</v>
      </c>
      <c r="M150" s="136">
        <f t="shared" si="48"/>
        <v>17</v>
      </c>
      <c r="N150" s="136">
        <f t="shared" si="49"/>
        <v>9</v>
      </c>
      <c r="O150" s="136">
        <f t="shared" si="50"/>
        <v>7</v>
      </c>
      <c r="P150" s="66">
        <f t="shared" si="42"/>
        <v>0</v>
      </c>
      <c r="Q150" s="66">
        <f t="shared" si="43"/>
        <v>0</v>
      </c>
      <c r="R150" s="18"/>
      <c r="S150" s="19"/>
      <c r="T150" s="20"/>
      <c r="U150" s="20"/>
      <c r="V150" s="21"/>
      <c r="W150" s="21"/>
      <c r="X150" s="21"/>
      <c r="Y150" s="22"/>
      <c r="Z150" s="22" t="s">
        <v>282</v>
      </c>
      <c r="AA150" s="22"/>
      <c r="AB150" s="22" t="str">
        <f t="shared" si="36"/>
        <v>A27</v>
      </c>
      <c r="AC150" s="70">
        <f t="shared" si="44"/>
        <v>0</v>
      </c>
      <c r="AD150" s="22">
        <f t="shared" si="37"/>
        <v>2</v>
      </c>
      <c r="AE150" s="22"/>
      <c r="AF150" s="23"/>
      <c r="AG150" s="10"/>
      <c r="AH150" s="10"/>
      <c r="AI150" s="10"/>
      <c r="AJ150" s="10"/>
      <c r="AK150" s="9"/>
      <c r="AL150" s="9"/>
      <c r="AM150" s="9"/>
      <c r="AN150" s="6"/>
      <c r="AO150" s="6"/>
      <c r="AP150" s="6"/>
      <c r="AQ150" s="6"/>
      <c r="AR150" s="7"/>
      <c r="AS150" s="7"/>
      <c r="AT150" s="6"/>
      <c r="AU150" s="7"/>
      <c r="AV150" s="7"/>
      <c r="AW150" s="7"/>
      <c r="AX150" s="7"/>
      <c r="AY150" s="7"/>
      <c r="AZ150" s="7"/>
      <c r="BA150" s="7"/>
      <c r="BB150" s="7"/>
    </row>
    <row r="151" spans="1:54" x14ac:dyDescent="0.25">
      <c r="A151" s="4"/>
      <c r="B151" s="119"/>
      <c r="C151" s="135">
        <f t="shared" si="38"/>
        <v>33</v>
      </c>
      <c r="D151" s="135">
        <f t="shared" si="35"/>
        <v>1</v>
      </c>
      <c r="E151" s="18" t="str">
        <f t="shared" si="39"/>
        <v/>
      </c>
      <c r="F151" s="18" t="str">
        <f t="shared" si="40"/>
        <v>CLX3001-066</v>
      </c>
      <c r="G151" s="18" t="str">
        <f t="shared" si="41"/>
        <v>CLX3001</v>
      </c>
      <c r="H151" s="18" t="s">
        <v>388</v>
      </c>
      <c r="I151" s="60" t="s">
        <v>2040</v>
      </c>
      <c r="J151" s="138">
        <f t="shared" si="45"/>
        <v>66</v>
      </c>
      <c r="K151" s="138">
        <f t="shared" si="46"/>
        <v>0</v>
      </c>
      <c r="L151" s="136">
        <f t="shared" si="47"/>
        <v>27</v>
      </c>
      <c r="M151" s="136">
        <f t="shared" si="48"/>
        <v>17</v>
      </c>
      <c r="N151" s="136">
        <f t="shared" si="49"/>
        <v>9</v>
      </c>
      <c r="O151" s="136">
        <f t="shared" si="50"/>
        <v>7</v>
      </c>
      <c r="P151" s="66">
        <f t="shared" si="42"/>
        <v>0</v>
      </c>
      <c r="Q151" s="66">
        <f t="shared" si="43"/>
        <v>0</v>
      </c>
      <c r="R151" s="18"/>
      <c r="S151" s="19"/>
      <c r="T151" s="20"/>
      <c r="U151" s="20"/>
      <c r="V151" s="21"/>
      <c r="W151" s="21"/>
      <c r="X151" s="21"/>
      <c r="Y151" s="22"/>
      <c r="Z151" s="22"/>
      <c r="AA151" s="22"/>
      <c r="AB151" s="70" t="str">
        <f t="shared" si="36"/>
        <v>A27</v>
      </c>
      <c r="AC151" s="70">
        <f t="shared" si="44"/>
        <v>0</v>
      </c>
      <c r="AD151" s="70">
        <f t="shared" si="37"/>
        <v>2</v>
      </c>
      <c r="AE151" s="22"/>
      <c r="AF151" s="23"/>
      <c r="AG151" s="10"/>
      <c r="AH151" s="10"/>
      <c r="AI151" s="10"/>
      <c r="AJ151" s="10"/>
      <c r="AK151" s="9"/>
      <c r="AL151" s="9"/>
      <c r="AM151" s="9"/>
      <c r="AN151" s="6"/>
      <c r="AO151" s="6"/>
      <c r="AP151" s="6"/>
      <c r="AQ151" s="6"/>
      <c r="AR151" s="7"/>
      <c r="AS151" s="7"/>
      <c r="AT151" s="6"/>
      <c r="AU151" s="7"/>
      <c r="AV151" s="7"/>
      <c r="AW151" s="7"/>
      <c r="AX151" s="7"/>
      <c r="AY151" s="7"/>
      <c r="AZ151" s="7"/>
      <c r="BA151" s="7"/>
      <c r="BB151" s="7"/>
    </row>
    <row r="152" spans="1:54" x14ac:dyDescent="0.25">
      <c r="A152" s="4" t="s">
        <v>52</v>
      </c>
      <c r="B152" s="120">
        <v>44</v>
      </c>
      <c r="C152" s="136">
        <f t="shared" si="38"/>
        <v>33</v>
      </c>
      <c r="D152" s="136">
        <f t="shared" si="35"/>
        <v>2</v>
      </c>
      <c r="E152" s="24" t="str">
        <f t="shared" si="39"/>
        <v>E9-2-ACCSH-033-2</v>
      </c>
      <c r="F152" s="24" t="str">
        <f t="shared" si="40"/>
        <v>NG1601-028</v>
      </c>
      <c r="G152" s="24" t="str">
        <f t="shared" si="41"/>
        <v>NG1601</v>
      </c>
      <c r="H152" s="24" t="s">
        <v>44</v>
      </c>
      <c r="I152" s="62" t="s">
        <v>2030</v>
      </c>
      <c r="J152" s="138">
        <f t="shared" si="45"/>
        <v>66</v>
      </c>
      <c r="K152" s="138">
        <f t="shared" si="46"/>
        <v>0</v>
      </c>
      <c r="L152" s="136">
        <f t="shared" si="47"/>
        <v>28</v>
      </c>
      <c r="M152" s="136">
        <f t="shared" si="48"/>
        <v>17</v>
      </c>
      <c r="N152" s="136">
        <f t="shared" si="49"/>
        <v>9</v>
      </c>
      <c r="O152" s="136">
        <f t="shared" si="50"/>
        <v>7</v>
      </c>
      <c r="P152" s="66">
        <f t="shared" si="42"/>
        <v>0</v>
      </c>
      <c r="Q152" s="66">
        <f t="shared" si="43"/>
        <v>1</v>
      </c>
      <c r="R152" s="24" t="s">
        <v>37</v>
      </c>
      <c r="S152" s="25">
        <v>4</v>
      </c>
      <c r="T152" s="26">
        <v>8</v>
      </c>
      <c r="U152" s="26">
        <v>8</v>
      </c>
      <c r="V152" s="27">
        <v>12</v>
      </c>
      <c r="W152" s="27">
        <v>20</v>
      </c>
      <c r="X152" s="27">
        <v>19</v>
      </c>
      <c r="Y152" s="28"/>
      <c r="Z152" s="28"/>
      <c r="AA152" s="28"/>
      <c r="AB152" s="68" t="str">
        <f t="shared" si="36"/>
        <v>A27</v>
      </c>
      <c r="AC152" s="68">
        <f t="shared" si="44"/>
        <v>0</v>
      </c>
      <c r="AD152" s="68">
        <f t="shared" si="37"/>
        <v>2</v>
      </c>
      <c r="AE152" s="28" t="s">
        <v>292</v>
      </c>
      <c r="AF152" s="29"/>
      <c r="AG152" s="10"/>
      <c r="AH152" s="10"/>
      <c r="AI152" s="10"/>
      <c r="AJ152" s="10"/>
      <c r="AK152" s="9">
        <v>1</v>
      </c>
      <c r="AL152" s="9"/>
      <c r="AM152" s="5" t="s">
        <v>42</v>
      </c>
      <c r="AN152" s="6">
        <v>0</v>
      </c>
      <c r="AO152" s="6">
        <v>0</v>
      </c>
      <c r="AP152" s="6">
        <v>0</v>
      </c>
      <c r="AQ152" s="6">
        <v>0</v>
      </c>
      <c r="AR152" s="7">
        <v>0</v>
      </c>
      <c r="AS152" s="7">
        <v>4</v>
      </c>
      <c r="AT152" s="6"/>
      <c r="AU152" s="7">
        <v>0</v>
      </c>
      <c r="AV152" s="7">
        <v>8</v>
      </c>
      <c r="AW152" s="7" t="s">
        <v>34</v>
      </c>
      <c r="AX152" s="7">
        <v>0</v>
      </c>
      <c r="AY152" s="7">
        <v>0</v>
      </c>
      <c r="AZ152" s="7">
        <v>4</v>
      </c>
      <c r="BA152" s="7">
        <v>0</v>
      </c>
      <c r="BB152" s="7" t="s">
        <v>34</v>
      </c>
    </row>
    <row r="153" spans="1:54" x14ac:dyDescent="0.25">
      <c r="A153" s="4" t="s">
        <v>52</v>
      </c>
      <c r="B153" s="119">
        <v>41</v>
      </c>
      <c r="C153" s="135">
        <f t="shared" si="38"/>
        <v>34</v>
      </c>
      <c r="D153" s="135">
        <f t="shared" si="35"/>
        <v>1</v>
      </c>
      <c r="E153" s="18" t="str">
        <f t="shared" si="39"/>
        <v>E9-2-AGGSH-034-1</v>
      </c>
      <c r="F153" s="18" t="str">
        <f t="shared" si="40"/>
        <v>CLX3001-067</v>
      </c>
      <c r="G153" s="18" t="str">
        <f t="shared" si="41"/>
        <v>CLX3001</v>
      </c>
      <c r="H153" s="18" t="s">
        <v>32</v>
      </c>
      <c r="I153" s="63" t="s">
        <v>2028</v>
      </c>
      <c r="J153" s="138">
        <f t="shared" si="45"/>
        <v>67</v>
      </c>
      <c r="K153" s="138">
        <f t="shared" si="46"/>
        <v>0</v>
      </c>
      <c r="L153" s="136">
        <f t="shared" si="47"/>
        <v>28</v>
      </c>
      <c r="M153" s="136">
        <f t="shared" si="48"/>
        <v>17</v>
      </c>
      <c r="N153" s="136">
        <f t="shared" si="49"/>
        <v>9</v>
      </c>
      <c r="O153" s="136">
        <f t="shared" si="50"/>
        <v>7</v>
      </c>
      <c r="P153" s="66">
        <f t="shared" si="42"/>
        <v>1</v>
      </c>
      <c r="Q153" s="66">
        <f t="shared" si="43"/>
        <v>1</v>
      </c>
      <c r="R153" s="18"/>
      <c r="S153" s="19"/>
      <c r="T153" s="20"/>
      <c r="U153" s="20"/>
      <c r="V153" s="21"/>
      <c r="W153" s="21"/>
      <c r="X153" s="21"/>
      <c r="Y153" s="22"/>
      <c r="Z153" s="22" t="s">
        <v>275</v>
      </c>
      <c r="AA153" s="22"/>
      <c r="AB153" s="22" t="str">
        <f t="shared" si="36"/>
        <v>A27</v>
      </c>
      <c r="AC153" s="70">
        <f t="shared" si="44"/>
        <v>0</v>
      </c>
      <c r="AD153" s="22">
        <f t="shared" si="37"/>
        <v>3</v>
      </c>
      <c r="AE153" s="22"/>
      <c r="AF153" s="22"/>
      <c r="AG153" s="6"/>
      <c r="AH153" s="6"/>
      <c r="AI153" s="6"/>
      <c r="AJ153" s="6"/>
      <c r="AK153" s="9"/>
      <c r="AL153" s="9"/>
      <c r="AM153" s="5"/>
      <c r="AN153" s="6"/>
      <c r="AO153" s="6"/>
      <c r="AP153" s="6"/>
      <c r="AQ153" s="6"/>
      <c r="AR153" s="7"/>
      <c r="AS153" s="7"/>
      <c r="AT153" s="6"/>
      <c r="AU153" s="7"/>
      <c r="AV153" s="7"/>
      <c r="AW153" s="7"/>
      <c r="AX153" s="7"/>
      <c r="AY153" s="7"/>
      <c r="AZ153" s="7"/>
      <c r="BA153" s="7"/>
      <c r="BB153" s="7"/>
    </row>
    <row r="154" spans="1:54" x14ac:dyDescent="0.25">
      <c r="A154" s="4"/>
      <c r="B154" s="119"/>
      <c r="C154" s="135">
        <f t="shared" si="38"/>
        <v>34</v>
      </c>
      <c r="D154" s="135">
        <f t="shared" si="35"/>
        <v>1</v>
      </c>
      <c r="E154" s="18" t="str">
        <f t="shared" si="39"/>
        <v/>
      </c>
      <c r="F154" s="18" t="str">
        <f t="shared" si="40"/>
        <v>CLX3001-067</v>
      </c>
      <c r="G154" s="18" t="str">
        <f t="shared" si="41"/>
        <v>CLX3001</v>
      </c>
      <c r="H154" s="18"/>
      <c r="I154" s="63" t="s">
        <v>2028</v>
      </c>
      <c r="J154" s="138">
        <f t="shared" si="45"/>
        <v>67</v>
      </c>
      <c r="K154" s="138">
        <f t="shared" si="46"/>
        <v>0</v>
      </c>
      <c r="L154" s="136">
        <f t="shared" si="47"/>
        <v>28</v>
      </c>
      <c r="M154" s="136">
        <f t="shared" si="48"/>
        <v>17</v>
      </c>
      <c r="N154" s="136">
        <f t="shared" si="49"/>
        <v>9</v>
      </c>
      <c r="O154" s="136">
        <f t="shared" si="50"/>
        <v>7</v>
      </c>
      <c r="P154" s="66">
        <f t="shared" si="42"/>
        <v>0</v>
      </c>
      <c r="Q154" s="66">
        <f t="shared" si="43"/>
        <v>0</v>
      </c>
      <c r="R154" s="18"/>
      <c r="S154" s="19"/>
      <c r="T154" s="20"/>
      <c r="U154" s="20"/>
      <c r="V154" s="21"/>
      <c r="W154" s="21"/>
      <c r="X154" s="21"/>
      <c r="Y154" s="22"/>
      <c r="Z154" s="22" t="s">
        <v>282</v>
      </c>
      <c r="AA154" s="22"/>
      <c r="AB154" s="22" t="str">
        <f t="shared" si="36"/>
        <v>A27</v>
      </c>
      <c r="AC154" s="70">
        <f t="shared" si="44"/>
        <v>0</v>
      </c>
      <c r="AD154" s="22">
        <f t="shared" si="37"/>
        <v>4</v>
      </c>
      <c r="AE154" s="22"/>
      <c r="AF154" s="22"/>
      <c r="AG154" s="6"/>
      <c r="AH154" s="6"/>
      <c r="AI154" s="6"/>
      <c r="AJ154" s="6"/>
      <c r="AK154" s="9"/>
      <c r="AL154" s="9"/>
      <c r="AM154" s="5"/>
      <c r="AN154" s="6"/>
      <c r="AO154" s="6"/>
      <c r="AP154" s="6"/>
      <c r="AQ154" s="6"/>
      <c r="AR154" s="7"/>
      <c r="AS154" s="7"/>
      <c r="AT154" s="6"/>
      <c r="AU154" s="7"/>
      <c r="AV154" s="7"/>
      <c r="AW154" s="7"/>
      <c r="AX154" s="7"/>
      <c r="AY154" s="7"/>
      <c r="AZ154" s="7"/>
      <c r="BA154" s="7"/>
      <c r="BB154" s="7"/>
    </row>
    <row r="155" spans="1:54" x14ac:dyDescent="0.25">
      <c r="A155" s="4"/>
      <c r="B155" s="119"/>
      <c r="C155" s="135">
        <f t="shared" si="38"/>
        <v>34</v>
      </c>
      <c r="D155" s="135">
        <f t="shared" si="35"/>
        <v>1</v>
      </c>
      <c r="E155" s="18" t="str">
        <f t="shared" si="39"/>
        <v/>
      </c>
      <c r="F155" s="18" t="str">
        <f t="shared" si="40"/>
        <v>CLX3001-068</v>
      </c>
      <c r="G155" s="18" t="str">
        <f t="shared" si="41"/>
        <v>CLX3001</v>
      </c>
      <c r="H155" s="18" t="s">
        <v>388</v>
      </c>
      <c r="I155" s="60" t="s">
        <v>2040</v>
      </c>
      <c r="J155" s="138">
        <f t="shared" si="45"/>
        <v>68</v>
      </c>
      <c r="K155" s="138">
        <f t="shared" si="46"/>
        <v>0</v>
      </c>
      <c r="L155" s="136">
        <f t="shared" si="47"/>
        <v>28</v>
      </c>
      <c r="M155" s="136">
        <f t="shared" si="48"/>
        <v>17</v>
      </c>
      <c r="N155" s="136">
        <f t="shared" si="49"/>
        <v>9</v>
      </c>
      <c r="O155" s="136">
        <f t="shared" si="50"/>
        <v>7</v>
      </c>
      <c r="P155" s="66">
        <f t="shared" si="42"/>
        <v>0</v>
      </c>
      <c r="Q155" s="66">
        <f t="shared" si="43"/>
        <v>0</v>
      </c>
      <c r="R155" s="18"/>
      <c r="S155" s="19"/>
      <c r="T155" s="20"/>
      <c r="U155" s="20"/>
      <c r="V155" s="21"/>
      <c r="W155" s="21"/>
      <c r="X155" s="21"/>
      <c r="Y155" s="22"/>
      <c r="Z155" s="22"/>
      <c r="AA155" s="22"/>
      <c r="AB155" s="70" t="str">
        <f t="shared" si="36"/>
        <v>A27</v>
      </c>
      <c r="AC155" s="70">
        <f t="shared" si="44"/>
        <v>0</v>
      </c>
      <c r="AD155" s="70">
        <f t="shared" si="37"/>
        <v>4</v>
      </c>
      <c r="AE155" s="22"/>
      <c r="AF155" s="22"/>
      <c r="AG155" s="6"/>
      <c r="AH155" s="6"/>
      <c r="AI155" s="6"/>
      <c r="AJ155" s="6"/>
      <c r="AK155" s="9"/>
      <c r="AL155" s="9"/>
      <c r="AM155" s="5"/>
      <c r="AN155" s="6"/>
      <c r="AO155" s="6"/>
      <c r="AP155" s="6"/>
      <c r="AQ155" s="6"/>
      <c r="AR155" s="7"/>
      <c r="AS155" s="7"/>
      <c r="AT155" s="6"/>
      <c r="AU155" s="7"/>
      <c r="AV155" s="7"/>
      <c r="AW155" s="7"/>
      <c r="AX155" s="7"/>
      <c r="AY155" s="7"/>
      <c r="AZ155" s="7"/>
      <c r="BA155" s="7"/>
      <c r="BB155" s="7"/>
    </row>
    <row r="156" spans="1:54" x14ac:dyDescent="0.25">
      <c r="A156" s="4" t="s">
        <v>52</v>
      </c>
      <c r="B156" s="120">
        <v>39</v>
      </c>
      <c r="C156" s="136">
        <f t="shared" si="38"/>
        <v>34</v>
      </c>
      <c r="D156" s="136">
        <f t="shared" si="35"/>
        <v>2</v>
      </c>
      <c r="E156" s="24" t="str">
        <f t="shared" si="39"/>
        <v>E9-2-ACCSH-034-2</v>
      </c>
      <c r="F156" s="24" t="str">
        <f t="shared" si="40"/>
        <v>NG1601-029</v>
      </c>
      <c r="G156" s="24" t="str">
        <f t="shared" si="41"/>
        <v>NG1601</v>
      </c>
      <c r="H156" s="24" t="s">
        <v>44</v>
      </c>
      <c r="I156" s="62" t="s">
        <v>2030</v>
      </c>
      <c r="J156" s="138">
        <f t="shared" si="45"/>
        <v>68</v>
      </c>
      <c r="K156" s="138">
        <f t="shared" si="46"/>
        <v>0</v>
      </c>
      <c r="L156" s="136">
        <f t="shared" si="47"/>
        <v>29</v>
      </c>
      <c r="M156" s="136">
        <f t="shared" si="48"/>
        <v>17</v>
      </c>
      <c r="N156" s="136">
        <f t="shared" si="49"/>
        <v>9</v>
      </c>
      <c r="O156" s="136">
        <f t="shared" si="50"/>
        <v>7</v>
      </c>
      <c r="P156" s="66">
        <f t="shared" si="42"/>
        <v>0</v>
      </c>
      <c r="Q156" s="66">
        <f t="shared" si="43"/>
        <v>1</v>
      </c>
      <c r="R156" s="24"/>
      <c r="S156" s="25"/>
      <c r="T156" s="26"/>
      <c r="U156" s="26"/>
      <c r="V156" s="27"/>
      <c r="W156" s="27"/>
      <c r="X156" s="27"/>
      <c r="Y156" s="28"/>
      <c r="Z156" s="28"/>
      <c r="AA156" s="28"/>
      <c r="AB156" s="68" t="str">
        <f t="shared" si="36"/>
        <v>A27</v>
      </c>
      <c r="AC156" s="68">
        <f t="shared" si="44"/>
        <v>0</v>
      </c>
      <c r="AD156" s="68">
        <f t="shared" si="37"/>
        <v>4</v>
      </c>
      <c r="AE156" s="28" t="s">
        <v>296</v>
      </c>
      <c r="AF156" s="28"/>
      <c r="AG156" s="6"/>
      <c r="AH156" s="6"/>
      <c r="AI156" s="6"/>
      <c r="AJ156" s="6"/>
      <c r="AK156" s="9"/>
      <c r="AL156" s="9"/>
      <c r="AM156" s="5" t="s">
        <v>42</v>
      </c>
      <c r="AN156" s="6"/>
      <c r="AO156" s="6"/>
      <c r="AP156" s="6"/>
      <c r="AQ156" s="6"/>
      <c r="AR156" s="7"/>
      <c r="AS156" s="7"/>
      <c r="AT156" s="6"/>
      <c r="AU156" s="7"/>
      <c r="AV156" s="7"/>
      <c r="AW156" s="7"/>
      <c r="AX156" s="7"/>
      <c r="AY156" s="7"/>
      <c r="AZ156" s="7"/>
      <c r="BA156" s="7"/>
      <c r="BB156" s="7"/>
    </row>
    <row r="157" spans="1:54" x14ac:dyDescent="0.25">
      <c r="A157" s="4" t="s">
        <v>52</v>
      </c>
      <c r="B157" s="119">
        <v>36</v>
      </c>
      <c r="C157" s="135">
        <f t="shared" si="38"/>
        <v>35</v>
      </c>
      <c r="D157" s="135">
        <f t="shared" si="35"/>
        <v>1</v>
      </c>
      <c r="E157" s="18" t="str">
        <f t="shared" si="39"/>
        <v>E9-2-AGGSH-035-1</v>
      </c>
      <c r="F157" s="18" t="str">
        <f t="shared" si="40"/>
        <v>CLX3001-069</v>
      </c>
      <c r="G157" s="18" t="str">
        <f t="shared" si="41"/>
        <v>CLX3001</v>
      </c>
      <c r="H157" s="18" t="s">
        <v>32</v>
      </c>
      <c r="I157" s="63" t="s">
        <v>2028</v>
      </c>
      <c r="J157" s="138">
        <f t="shared" si="45"/>
        <v>69</v>
      </c>
      <c r="K157" s="138">
        <f t="shared" si="46"/>
        <v>0</v>
      </c>
      <c r="L157" s="136">
        <f t="shared" si="47"/>
        <v>29</v>
      </c>
      <c r="M157" s="136">
        <f t="shared" si="48"/>
        <v>17</v>
      </c>
      <c r="N157" s="136">
        <f t="shared" si="49"/>
        <v>9</v>
      </c>
      <c r="O157" s="136">
        <f t="shared" si="50"/>
        <v>7</v>
      </c>
      <c r="P157" s="66">
        <f t="shared" si="42"/>
        <v>1</v>
      </c>
      <c r="Q157" s="66">
        <f t="shared" si="43"/>
        <v>1</v>
      </c>
      <c r="R157" s="18"/>
      <c r="S157" s="19"/>
      <c r="T157" s="20"/>
      <c r="U157" s="20"/>
      <c r="V157" s="21"/>
      <c r="W157" s="21"/>
      <c r="X157" s="21"/>
      <c r="Y157" s="22"/>
      <c r="Z157" s="22" t="s">
        <v>275</v>
      </c>
      <c r="AA157" s="22"/>
      <c r="AB157" s="22" t="str">
        <f t="shared" si="36"/>
        <v>A27</v>
      </c>
      <c r="AC157" s="70">
        <f t="shared" si="44"/>
        <v>0</v>
      </c>
      <c r="AD157" s="22">
        <f t="shared" si="37"/>
        <v>5</v>
      </c>
      <c r="AE157" s="22"/>
      <c r="AF157" s="22"/>
      <c r="AG157" s="6"/>
      <c r="AH157" s="6"/>
      <c r="AI157" s="6"/>
      <c r="AJ157" s="6"/>
      <c r="AK157" s="9"/>
      <c r="AL157" s="9"/>
      <c r="AM157" s="5"/>
      <c r="AN157" s="6"/>
      <c r="AO157" s="6"/>
      <c r="AP157" s="6"/>
      <c r="AQ157" s="6"/>
      <c r="AR157" s="7"/>
      <c r="AS157" s="7"/>
      <c r="AT157" s="6"/>
      <c r="AU157" s="7"/>
      <c r="AV157" s="7"/>
      <c r="AW157" s="7"/>
      <c r="AX157" s="7"/>
      <c r="AY157" s="7"/>
      <c r="AZ157" s="7"/>
      <c r="BA157" s="7"/>
      <c r="BB157" s="7"/>
    </row>
    <row r="158" spans="1:54" x14ac:dyDescent="0.25">
      <c r="A158" s="4"/>
      <c r="B158" s="119"/>
      <c r="C158" s="135">
        <f t="shared" si="38"/>
        <v>35</v>
      </c>
      <c r="D158" s="135">
        <f t="shared" si="35"/>
        <v>1</v>
      </c>
      <c r="E158" s="18" t="str">
        <f t="shared" si="39"/>
        <v/>
      </c>
      <c r="F158" s="18" t="str">
        <f t="shared" si="40"/>
        <v>CLX3001-069</v>
      </c>
      <c r="G158" s="18" t="str">
        <f t="shared" si="41"/>
        <v>CLX3001</v>
      </c>
      <c r="H158" s="18"/>
      <c r="I158" s="63" t="s">
        <v>2028</v>
      </c>
      <c r="J158" s="138">
        <f t="shared" si="45"/>
        <v>69</v>
      </c>
      <c r="K158" s="138">
        <f t="shared" si="46"/>
        <v>0</v>
      </c>
      <c r="L158" s="136">
        <f t="shared" si="47"/>
        <v>29</v>
      </c>
      <c r="M158" s="136">
        <f t="shared" si="48"/>
        <v>17</v>
      </c>
      <c r="N158" s="136">
        <f t="shared" si="49"/>
        <v>9</v>
      </c>
      <c r="O158" s="136">
        <f t="shared" si="50"/>
        <v>7</v>
      </c>
      <c r="P158" s="66">
        <f t="shared" si="42"/>
        <v>0</v>
      </c>
      <c r="Q158" s="66">
        <f t="shared" si="43"/>
        <v>0</v>
      </c>
      <c r="R158" s="18"/>
      <c r="S158" s="19"/>
      <c r="T158" s="20"/>
      <c r="U158" s="20"/>
      <c r="V158" s="21"/>
      <c r="W158" s="21"/>
      <c r="X158" s="21"/>
      <c r="Y158" s="22"/>
      <c r="Z158" s="22" t="s">
        <v>282</v>
      </c>
      <c r="AA158" s="22"/>
      <c r="AB158" s="22" t="str">
        <f t="shared" si="36"/>
        <v>A27</v>
      </c>
      <c r="AC158" s="70">
        <f t="shared" si="44"/>
        <v>0</v>
      </c>
      <c r="AD158" s="22">
        <f t="shared" si="37"/>
        <v>6</v>
      </c>
      <c r="AE158" s="22"/>
      <c r="AF158" s="22"/>
      <c r="AG158" s="6"/>
      <c r="AH158" s="6"/>
      <c r="AI158" s="6"/>
      <c r="AJ158" s="6"/>
      <c r="AK158" s="9"/>
      <c r="AL158" s="9"/>
      <c r="AM158" s="5"/>
      <c r="AN158" s="6"/>
      <c r="AO158" s="6"/>
      <c r="AP158" s="6"/>
      <c r="AQ158" s="6"/>
      <c r="AR158" s="7"/>
      <c r="AS158" s="7"/>
      <c r="AT158" s="6"/>
      <c r="AU158" s="7"/>
      <c r="AV158" s="7"/>
      <c r="AW158" s="7"/>
      <c r="AX158" s="7"/>
      <c r="AY158" s="7"/>
      <c r="AZ158" s="7"/>
      <c r="BA158" s="7"/>
      <c r="BB158" s="7"/>
    </row>
    <row r="159" spans="1:54" x14ac:dyDescent="0.25">
      <c r="A159" s="4"/>
      <c r="B159" s="119"/>
      <c r="C159" s="135">
        <f t="shared" si="38"/>
        <v>35</v>
      </c>
      <c r="D159" s="135">
        <f t="shared" si="35"/>
        <v>1</v>
      </c>
      <c r="E159" s="18" t="str">
        <f t="shared" si="39"/>
        <v/>
      </c>
      <c r="F159" s="18" t="str">
        <f t="shared" si="40"/>
        <v>CLX3001-070</v>
      </c>
      <c r="G159" s="18" t="str">
        <f t="shared" si="41"/>
        <v>CLX3001</v>
      </c>
      <c r="H159" s="18" t="s">
        <v>388</v>
      </c>
      <c r="I159" s="60" t="s">
        <v>2040</v>
      </c>
      <c r="J159" s="138">
        <f t="shared" si="45"/>
        <v>70</v>
      </c>
      <c r="K159" s="138">
        <f t="shared" si="46"/>
        <v>0</v>
      </c>
      <c r="L159" s="136">
        <f t="shared" si="47"/>
        <v>29</v>
      </c>
      <c r="M159" s="136">
        <f t="shared" si="48"/>
        <v>17</v>
      </c>
      <c r="N159" s="136">
        <f t="shared" si="49"/>
        <v>9</v>
      </c>
      <c r="O159" s="136">
        <f t="shared" si="50"/>
        <v>7</v>
      </c>
      <c r="P159" s="66">
        <f t="shared" si="42"/>
        <v>0</v>
      </c>
      <c r="Q159" s="66">
        <f t="shared" si="43"/>
        <v>0</v>
      </c>
      <c r="R159" s="18"/>
      <c r="S159" s="19"/>
      <c r="T159" s="20"/>
      <c r="U159" s="20"/>
      <c r="V159" s="21"/>
      <c r="W159" s="21"/>
      <c r="X159" s="21"/>
      <c r="Y159" s="22"/>
      <c r="Z159" s="22"/>
      <c r="AA159" s="22"/>
      <c r="AB159" s="70" t="str">
        <f t="shared" si="36"/>
        <v>A27</v>
      </c>
      <c r="AC159" s="70">
        <f t="shared" si="44"/>
        <v>0</v>
      </c>
      <c r="AD159" s="70">
        <f t="shared" si="37"/>
        <v>6</v>
      </c>
      <c r="AE159" s="22"/>
      <c r="AF159" s="22"/>
      <c r="AG159" s="6"/>
      <c r="AH159" s="6"/>
      <c r="AI159" s="6"/>
      <c r="AJ159" s="6"/>
      <c r="AK159" s="9"/>
      <c r="AL159" s="9"/>
      <c r="AM159" s="5"/>
      <c r="AN159" s="6"/>
      <c r="AO159" s="6"/>
      <c r="AP159" s="6"/>
      <c r="AQ159" s="6"/>
      <c r="AR159" s="7"/>
      <c r="AS159" s="7"/>
      <c r="AT159" s="6"/>
      <c r="AU159" s="7"/>
      <c r="AV159" s="7"/>
      <c r="AW159" s="7"/>
      <c r="AX159" s="7"/>
      <c r="AY159" s="7"/>
      <c r="AZ159" s="7"/>
      <c r="BA159" s="7"/>
      <c r="BB159" s="7"/>
    </row>
    <row r="160" spans="1:54" x14ac:dyDescent="0.25">
      <c r="A160" s="4" t="s">
        <v>52</v>
      </c>
      <c r="B160" s="120">
        <v>34</v>
      </c>
      <c r="C160" s="136">
        <f t="shared" si="38"/>
        <v>35</v>
      </c>
      <c r="D160" s="136">
        <f t="shared" si="35"/>
        <v>2</v>
      </c>
      <c r="E160" s="24" t="str">
        <f t="shared" si="39"/>
        <v>E9-2-ACCSH-035-2</v>
      </c>
      <c r="F160" s="24" t="str">
        <f t="shared" si="40"/>
        <v>NG1601-030</v>
      </c>
      <c r="G160" s="24" t="str">
        <f t="shared" si="41"/>
        <v>NG1601</v>
      </c>
      <c r="H160" s="24" t="s">
        <v>44</v>
      </c>
      <c r="I160" s="62" t="s">
        <v>2030</v>
      </c>
      <c r="J160" s="138">
        <f t="shared" si="45"/>
        <v>70</v>
      </c>
      <c r="K160" s="138">
        <f t="shared" si="46"/>
        <v>0</v>
      </c>
      <c r="L160" s="136">
        <f t="shared" si="47"/>
        <v>30</v>
      </c>
      <c r="M160" s="136">
        <f t="shared" si="48"/>
        <v>17</v>
      </c>
      <c r="N160" s="136">
        <f t="shared" si="49"/>
        <v>9</v>
      </c>
      <c r="O160" s="136">
        <f t="shared" si="50"/>
        <v>7</v>
      </c>
      <c r="P160" s="66">
        <f t="shared" si="42"/>
        <v>0</v>
      </c>
      <c r="Q160" s="66">
        <f t="shared" si="43"/>
        <v>1</v>
      </c>
      <c r="R160" s="24"/>
      <c r="S160" s="25"/>
      <c r="T160" s="26"/>
      <c r="U160" s="26"/>
      <c r="V160" s="27"/>
      <c r="W160" s="27"/>
      <c r="X160" s="27"/>
      <c r="Y160" s="28"/>
      <c r="Z160" s="28"/>
      <c r="AA160" s="28"/>
      <c r="AB160" s="68" t="str">
        <f t="shared" si="36"/>
        <v>A27</v>
      </c>
      <c r="AC160" s="68">
        <f t="shared" si="44"/>
        <v>0</v>
      </c>
      <c r="AD160" s="68">
        <f t="shared" si="37"/>
        <v>6</v>
      </c>
      <c r="AE160" s="28" t="s">
        <v>327</v>
      </c>
      <c r="AF160" s="28"/>
      <c r="AG160" s="6"/>
      <c r="AH160" s="6"/>
      <c r="AI160" s="6"/>
      <c r="AJ160" s="6"/>
      <c r="AK160" s="9"/>
      <c r="AL160" s="9"/>
      <c r="AM160" s="5" t="s">
        <v>42</v>
      </c>
      <c r="AN160" s="6"/>
      <c r="AO160" s="6"/>
      <c r="AP160" s="6"/>
      <c r="AQ160" s="6"/>
      <c r="AR160" s="7"/>
      <c r="AS160" s="7"/>
      <c r="AT160" s="6"/>
      <c r="AU160" s="7"/>
      <c r="AV160" s="7"/>
      <c r="AW160" s="7"/>
      <c r="AX160" s="7"/>
      <c r="AY160" s="7"/>
      <c r="AZ160" s="7"/>
      <c r="BA160" s="7"/>
      <c r="BB160" s="7"/>
    </row>
    <row r="161" spans="1:54" x14ac:dyDescent="0.25">
      <c r="A161" s="4" t="s">
        <v>52</v>
      </c>
      <c r="B161" s="119">
        <v>31</v>
      </c>
      <c r="C161" s="135">
        <f t="shared" si="38"/>
        <v>36</v>
      </c>
      <c r="D161" s="135">
        <f t="shared" si="35"/>
        <v>1</v>
      </c>
      <c r="E161" s="18" t="str">
        <f t="shared" si="39"/>
        <v>E9-2-AGGSH-036-1</v>
      </c>
      <c r="F161" s="18" t="str">
        <f t="shared" si="40"/>
        <v>CLX3001-071</v>
      </c>
      <c r="G161" s="18" t="str">
        <f t="shared" si="41"/>
        <v>CLX3001</v>
      </c>
      <c r="H161" s="18" t="s">
        <v>32</v>
      </c>
      <c r="I161" s="63" t="s">
        <v>2028</v>
      </c>
      <c r="J161" s="138">
        <f t="shared" si="45"/>
        <v>71</v>
      </c>
      <c r="K161" s="138">
        <f t="shared" si="46"/>
        <v>0</v>
      </c>
      <c r="L161" s="136">
        <f t="shared" si="47"/>
        <v>30</v>
      </c>
      <c r="M161" s="136">
        <f t="shared" si="48"/>
        <v>17</v>
      </c>
      <c r="N161" s="136">
        <f t="shared" si="49"/>
        <v>9</v>
      </c>
      <c r="O161" s="136">
        <f t="shared" si="50"/>
        <v>7</v>
      </c>
      <c r="P161" s="66">
        <f t="shared" si="42"/>
        <v>1</v>
      </c>
      <c r="Q161" s="66">
        <f t="shared" si="43"/>
        <v>1</v>
      </c>
      <c r="R161" s="18"/>
      <c r="S161" s="19"/>
      <c r="T161" s="20"/>
      <c r="U161" s="20"/>
      <c r="V161" s="21"/>
      <c r="W161" s="21"/>
      <c r="X161" s="21"/>
      <c r="Y161" s="22"/>
      <c r="Z161" s="22" t="s">
        <v>275</v>
      </c>
      <c r="AA161" s="22"/>
      <c r="AB161" s="22" t="str">
        <f t="shared" si="36"/>
        <v>A27</v>
      </c>
      <c r="AC161" s="70">
        <f t="shared" si="44"/>
        <v>0</v>
      </c>
      <c r="AD161" s="22">
        <f t="shared" si="37"/>
        <v>7</v>
      </c>
      <c r="AE161" s="22"/>
      <c r="AF161" s="22"/>
      <c r="AG161" s="6"/>
      <c r="AH161" s="6"/>
      <c r="AI161" s="6"/>
      <c r="AJ161" s="6"/>
      <c r="AK161" s="9"/>
      <c r="AL161" s="9"/>
      <c r="AM161" s="5"/>
      <c r="AN161" s="6"/>
      <c r="AO161" s="6"/>
      <c r="AP161" s="6"/>
      <c r="AQ161" s="6"/>
      <c r="AR161" s="7"/>
      <c r="AS161" s="7"/>
      <c r="AT161" s="6"/>
      <c r="AU161" s="7"/>
      <c r="AV161" s="7"/>
      <c r="AW161" s="7"/>
      <c r="AX161" s="7"/>
      <c r="AY161" s="7"/>
      <c r="AZ161" s="7"/>
      <c r="BA161" s="7"/>
      <c r="BB161" s="7"/>
    </row>
    <row r="162" spans="1:54" x14ac:dyDescent="0.25">
      <c r="A162" s="4"/>
      <c r="B162" s="119"/>
      <c r="C162" s="135">
        <f t="shared" si="38"/>
        <v>36</v>
      </c>
      <c r="D162" s="135">
        <f t="shared" si="35"/>
        <v>1</v>
      </c>
      <c r="E162" s="18" t="str">
        <f t="shared" si="39"/>
        <v/>
      </c>
      <c r="F162" s="18" t="str">
        <f t="shared" si="40"/>
        <v>CLX3001-071</v>
      </c>
      <c r="G162" s="18" t="str">
        <f t="shared" si="41"/>
        <v>CLX3001</v>
      </c>
      <c r="H162" s="18"/>
      <c r="I162" s="63" t="s">
        <v>2028</v>
      </c>
      <c r="J162" s="138">
        <f t="shared" si="45"/>
        <v>71</v>
      </c>
      <c r="K162" s="138">
        <f t="shared" si="46"/>
        <v>0</v>
      </c>
      <c r="L162" s="136">
        <f t="shared" si="47"/>
        <v>30</v>
      </c>
      <c r="M162" s="136">
        <f t="shared" si="48"/>
        <v>17</v>
      </c>
      <c r="N162" s="136">
        <f t="shared" si="49"/>
        <v>9</v>
      </c>
      <c r="O162" s="136">
        <f t="shared" si="50"/>
        <v>7</v>
      </c>
      <c r="P162" s="66">
        <f t="shared" si="42"/>
        <v>0</v>
      </c>
      <c r="Q162" s="66">
        <f t="shared" si="43"/>
        <v>0</v>
      </c>
      <c r="R162" s="18"/>
      <c r="S162" s="19"/>
      <c r="T162" s="20"/>
      <c r="U162" s="20"/>
      <c r="V162" s="21"/>
      <c r="W162" s="21"/>
      <c r="X162" s="21"/>
      <c r="Y162" s="22"/>
      <c r="Z162" s="22" t="s">
        <v>282</v>
      </c>
      <c r="AA162" s="22"/>
      <c r="AB162" s="22" t="str">
        <f t="shared" si="36"/>
        <v>A27</v>
      </c>
      <c r="AC162" s="70">
        <f t="shared" si="44"/>
        <v>0</v>
      </c>
      <c r="AD162" s="22">
        <f t="shared" si="37"/>
        <v>8</v>
      </c>
      <c r="AE162" s="22"/>
      <c r="AF162" s="22"/>
      <c r="AG162" s="6"/>
      <c r="AH162" s="6"/>
      <c r="AI162" s="6"/>
      <c r="AJ162" s="6"/>
      <c r="AK162" s="9"/>
      <c r="AL162" s="9"/>
      <c r="AM162" s="5"/>
      <c r="AN162" s="6"/>
      <c r="AO162" s="6"/>
      <c r="AP162" s="6"/>
      <c r="AQ162" s="6"/>
      <c r="AR162" s="7"/>
      <c r="AS162" s="7"/>
      <c r="AT162" s="6"/>
      <c r="AU162" s="7"/>
      <c r="AV162" s="7"/>
      <c r="AW162" s="7"/>
      <c r="AX162" s="7"/>
      <c r="AY162" s="7"/>
      <c r="AZ162" s="7"/>
      <c r="BA162" s="7"/>
      <c r="BB162" s="7"/>
    </row>
    <row r="163" spans="1:54" x14ac:dyDescent="0.25">
      <c r="A163" s="4"/>
      <c r="B163" s="119"/>
      <c r="C163" s="135">
        <f t="shared" si="38"/>
        <v>36</v>
      </c>
      <c r="D163" s="135">
        <f t="shared" si="35"/>
        <v>1</v>
      </c>
      <c r="E163" s="18" t="str">
        <f t="shared" si="39"/>
        <v/>
      </c>
      <c r="F163" s="18" t="str">
        <f t="shared" si="40"/>
        <v>CLX3001-072</v>
      </c>
      <c r="G163" s="18" t="str">
        <f t="shared" si="41"/>
        <v>CLX3001</v>
      </c>
      <c r="H163" s="18" t="s">
        <v>388</v>
      </c>
      <c r="I163" s="60" t="s">
        <v>2040</v>
      </c>
      <c r="J163" s="138">
        <f t="shared" si="45"/>
        <v>72</v>
      </c>
      <c r="K163" s="138">
        <f t="shared" si="46"/>
        <v>0</v>
      </c>
      <c r="L163" s="136">
        <f t="shared" si="47"/>
        <v>30</v>
      </c>
      <c r="M163" s="136">
        <f t="shared" si="48"/>
        <v>17</v>
      </c>
      <c r="N163" s="136">
        <f t="shared" si="49"/>
        <v>9</v>
      </c>
      <c r="O163" s="136">
        <f t="shared" si="50"/>
        <v>7</v>
      </c>
      <c r="P163" s="66">
        <f t="shared" si="42"/>
        <v>0</v>
      </c>
      <c r="Q163" s="66">
        <f t="shared" si="43"/>
        <v>0</v>
      </c>
      <c r="R163" s="18"/>
      <c r="S163" s="19"/>
      <c r="T163" s="20"/>
      <c r="U163" s="20"/>
      <c r="V163" s="21"/>
      <c r="W163" s="21"/>
      <c r="X163" s="21"/>
      <c r="Y163" s="22"/>
      <c r="Z163" s="22"/>
      <c r="AA163" s="22"/>
      <c r="AB163" s="70" t="str">
        <f t="shared" si="36"/>
        <v>A27</v>
      </c>
      <c r="AC163" s="70">
        <f t="shared" si="44"/>
        <v>0</v>
      </c>
      <c r="AD163" s="70">
        <f t="shared" si="37"/>
        <v>8</v>
      </c>
      <c r="AE163" s="22"/>
      <c r="AF163" s="22"/>
      <c r="AG163" s="6"/>
      <c r="AH163" s="6"/>
      <c r="AI163" s="6"/>
      <c r="AJ163" s="6"/>
      <c r="AK163" s="9"/>
      <c r="AL163" s="9"/>
      <c r="AM163" s="5"/>
      <c r="AN163" s="6"/>
      <c r="AO163" s="6"/>
      <c r="AP163" s="6"/>
      <c r="AQ163" s="6"/>
      <c r="AR163" s="7"/>
      <c r="AS163" s="7"/>
      <c r="AT163" s="6"/>
      <c r="AU163" s="7"/>
      <c r="AV163" s="7"/>
      <c r="AW163" s="7"/>
      <c r="AX163" s="7"/>
      <c r="AY163" s="7"/>
      <c r="AZ163" s="7"/>
      <c r="BA163" s="7"/>
      <c r="BB163" s="7"/>
    </row>
    <row r="164" spans="1:54" x14ac:dyDescent="0.25">
      <c r="A164" s="17" t="s">
        <v>52</v>
      </c>
      <c r="B164" s="120">
        <v>29</v>
      </c>
      <c r="C164" s="136">
        <f t="shared" si="38"/>
        <v>36</v>
      </c>
      <c r="D164" s="136">
        <f t="shared" si="35"/>
        <v>2</v>
      </c>
      <c r="E164" s="24" t="str">
        <f t="shared" si="39"/>
        <v>E9-2-ACCSH-036-2</v>
      </c>
      <c r="F164" s="24" t="str">
        <f t="shared" si="40"/>
        <v>NG1601-031</v>
      </c>
      <c r="G164" s="24" t="str">
        <f t="shared" si="41"/>
        <v>NG1601</v>
      </c>
      <c r="H164" s="24" t="s">
        <v>44</v>
      </c>
      <c r="I164" s="62" t="s">
        <v>2030</v>
      </c>
      <c r="J164" s="138">
        <f t="shared" si="45"/>
        <v>72</v>
      </c>
      <c r="K164" s="138">
        <f t="shared" si="46"/>
        <v>0</v>
      </c>
      <c r="L164" s="136">
        <f t="shared" si="47"/>
        <v>31</v>
      </c>
      <c r="M164" s="136">
        <f t="shared" si="48"/>
        <v>17</v>
      </c>
      <c r="N164" s="136">
        <f t="shared" si="49"/>
        <v>9</v>
      </c>
      <c r="O164" s="136">
        <f t="shared" si="50"/>
        <v>7</v>
      </c>
      <c r="P164" s="66">
        <f t="shared" si="42"/>
        <v>0</v>
      </c>
      <c r="Q164" s="66">
        <f t="shared" si="43"/>
        <v>1</v>
      </c>
      <c r="R164" s="24"/>
      <c r="S164" s="25"/>
      <c r="T164" s="26"/>
      <c r="U164" s="26"/>
      <c r="V164" s="27"/>
      <c r="W164" s="27"/>
      <c r="X164" s="27"/>
      <c r="Y164" s="28"/>
      <c r="Z164" s="28"/>
      <c r="AA164" s="28"/>
      <c r="AB164" s="68" t="str">
        <f t="shared" si="36"/>
        <v>A27</v>
      </c>
      <c r="AC164" s="68">
        <f t="shared" si="44"/>
        <v>0</v>
      </c>
      <c r="AD164" s="68">
        <f t="shared" si="37"/>
        <v>8</v>
      </c>
      <c r="AE164" s="28" t="s">
        <v>302</v>
      </c>
      <c r="AF164" s="28"/>
      <c r="AG164" s="6"/>
      <c r="AH164" s="6"/>
      <c r="AI164" s="6"/>
      <c r="AJ164" s="6"/>
      <c r="AK164" s="9"/>
      <c r="AL164" s="9"/>
      <c r="AM164" s="5" t="s">
        <v>42</v>
      </c>
      <c r="AN164" s="6"/>
      <c r="AO164" s="6"/>
      <c r="AP164" s="6"/>
      <c r="AQ164" s="6"/>
      <c r="AR164" s="7"/>
      <c r="AS164" s="7"/>
      <c r="AT164" s="6"/>
      <c r="AU164" s="7"/>
      <c r="AV164" s="7"/>
      <c r="AW164" s="7"/>
      <c r="AX164" s="7"/>
      <c r="AY164" s="7"/>
      <c r="AZ164" s="7"/>
      <c r="BA164" s="7"/>
      <c r="BB164" s="7"/>
    </row>
    <row r="165" spans="1:54" s="53" customFormat="1" x14ac:dyDescent="0.25">
      <c r="A165" s="140" t="s">
        <v>53</v>
      </c>
      <c r="B165" s="121">
        <v>46</v>
      </c>
      <c r="C165" s="135">
        <f t="shared" si="38"/>
        <v>37</v>
      </c>
      <c r="D165" s="135">
        <f t="shared" si="35"/>
        <v>1</v>
      </c>
      <c r="E165" s="73" t="str">
        <f t="shared" si="39"/>
        <v>E9-2-AGGSH-037-1</v>
      </c>
      <c r="F165" s="73" t="str">
        <f t="shared" si="40"/>
        <v>CLX3001-073</v>
      </c>
      <c r="G165" s="73" t="str">
        <f t="shared" si="41"/>
        <v>CLX3001</v>
      </c>
      <c r="H165" s="73" t="s">
        <v>35</v>
      </c>
      <c r="I165" s="74" t="s">
        <v>2028</v>
      </c>
      <c r="J165" s="138">
        <f t="shared" si="45"/>
        <v>73</v>
      </c>
      <c r="K165" s="138">
        <f t="shared" si="46"/>
        <v>0</v>
      </c>
      <c r="L165" s="136">
        <f t="shared" si="47"/>
        <v>31</v>
      </c>
      <c r="M165" s="136">
        <f t="shared" si="48"/>
        <v>17</v>
      </c>
      <c r="N165" s="136">
        <f t="shared" si="49"/>
        <v>9</v>
      </c>
      <c r="O165" s="136">
        <f t="shared" si="50"/>
        <v>7</v>
      </c>
      <c r="P165" s="75">
        <f t="shared" si="42"/>
        <v>1</v>
      </c>
      <c r="Q165" s="75">
        <f t="shared" si="43"/>
        <v>1</v>
      </c>
      <c r="R165" s="73" t="s">
        <v>33</v>
      </c>
      <c r="S165" s="76">
        <v>1</v>
      </c>
      <c r="T165" s="77">
        <v>2</v>
      </c>
      <c r="U165" s="77">
        <v>2</v>
      </c>
      <c r="V165" s="77">
        <v>9</v>
      </c>
      <c r="W165" s="77">
        <v>12</v>
      </c>
      <c r="X165" s="77">
        <v>11</v>
      </c>
      <c r="Y165" s="78" t="s">
        <v>274</v>
      </c>
      <c r="Z165" s="78"/>
      <c r="AA165" s="78"/>
      <c r="AB165" s="78" t="str">
        <f t="shared" si="36"/>
        <v>A31</v>
      </c>
      <c r="AC165" s="78">
        <f t="shared" si="44"/>
        <v>1</v>
      </c>
      <c r="AD165" s="71">
        <f t="shared" si="37"/>
        <v>8</v>
      </c>
      <c r="AE165" s="78"/>
      <c r="AF165" s="78"/>
      <c r="AG165" s="79">
        <v>2</v>
      </c>
      <c r="AH165" s="79"/>
      <c r="AI165" s="79"/>
      <c r="AJ165" s="79"/>
      <c r="AK165" s="80"/>
      <c r="AL165" s="80"/>
      <c r="AM165" s="80"/>
      <c r="AN165" s="81">
        <v>2</v>
      </c>
      <c r="AO165" s="81">
        <v>0</v>
      </c>
      <c r="AP165" s="81">
        <v>0</v>
      </c>
      <c r="AQ165" s="81">
        <v>0</v>
      </c>
      <c r="AR165" s="81">
        <v>0</v>
      </c>
      <c r="AS165" s="81">
        <v>0</v>
      </c>
      <c r="AT165" s="81"/>
      <c r="AU165" s="81">
        <v>8</v>
      </c>
      <c r="AV165" s="81">
        <v>0</v>
      </c>
      <c r="AW165" s="81" t="s">
        <v>34</v>
      </c>
      <c r="AX165" s="81">
        <v>0</v>
      </c>
      <c r="AY165" s="81">
        <v>0</v>
      </c>
      <c r="AZ165" s="81">
        <v>0</v>
      </c>
      <c r="BA165" s="81">
        <v>0</v>
      </c>
      <c r="BB165" s="81" t="s">
        <v>34</v>
      </c>
    </row>
    <row r="166" spans="1:54" s="53" customFormat="1" x14ac:dyDescent="0.25">
      <c r="A166" s="72"/>
      <c r="B166" s="121"/>
      <c r="C166" s="135">
        <f t="shared" si="38"/>
        <v>37</v>
      </c>
      <c r="D166" s="135">
        <f t="shared" si="35"/>
        <v>1</v>
      </c>
      <c r="E166" s="73" t="str">
        <f t="shared" si="39"/>
        <v/>
      </c>
      <c r="F166" s="73" t="str">
        <f t="shared" si="40"/>
        <v>CLX3001-074</v>
      </c>
      <c r="G166" s="73" t="str">
        <f t="shared" si="41"/>
        <v>CLX3001</v>
      </c>
      <c r="H166" s="73" t="s">
        <v>388</v>
      </c>
      <c r="I166" s="74" t="s">
        <v>2028</v>
      </c>
      <c r="J166" s="138">
        <f t="shared" si="45"/>
        <v>74</v>
      </c>
      <c r="K166" s="138">
        <f t="shared" si="46"/>
        <v>0</v>
      </c>
      <c r="L166" s="136">
        <f t="shared" si="47"/>
        <v>31</v>
      </c>
      <c r="M166" s="136">
        <f t="shared" si="48"/>
        <v>17</v>
      </c>
      <c r="N166" s="136">
        <f t="shared" si="49"/>
        <v>9</v>
      </c>
      <c r="O166" s="136">
        <f t="shared" si="50"/>
        <v>7</v>
      </c>
      <c r="P166" s="75">
        <f t="shared" si="42"/>
        <v>1</v>
      </c>
      <c r="Q166" s="75">
        <f t="shared" si="43"/>
        <v>0</v>
      </c>
      <c r="R166" s="73"/>
      <c r="S166" s="76"/>
      <c r="T166" s="77"/>
      <c r="U166" s="77"/>
      <c r="V166" s="77"/>
      <c r="W166" s="77"/>
      <c r="X166" s="77"/>
      <c r="Y166" s="78" t="s">
        <v>276</v>
      </c>
      <c r="Z166" s="78"/>
      <c r="AA166" s="78"/>
      <c r="AB166" s="78" t="str">
        <f t="shared" si="36"/>
        <v>A31</v>
      </c>
      <c r="AC166" s="78">
        <f t="shared" si="44"/>
        <v>2</v>
      </c>
      <c r="AD166" s="71">
        <f t="shared" si="37"/>
        <v>8</v>
      </c>
      <c r="AE166" s="78"/>
      <c r="AF166" s="78"/>
      <c r="AG166" s="79"/>
      <c r="AH166" s="79"/>
      <c r="AI166" s="79"/>
      <c r="AJ166" s="79"/>
      <c r="AK166" s="80"/>
      <c r="AL166" s="80"/>
      <c r="AM166" s="80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</row>
    <row r="167" spans="1:54" x14ac:dyDescent="0.25">
      <c r="A167" s="4" t="s">
        <v>53</v>
      </c>
      <c r="B167" s="120">
        <v>44</v>
      </c>
      <c r="C167" s="136">
        <f t="shared" si="38"/>
        <v>37</v>
      </c>
      <c r="D167" s="136">
        <f t="shared" si="35"/>
        <v>2</v>
      </c>
      <c r="E167" s="24" t="str">
        <f t="shared" si="39"/>
        <v>E9-2-ACCSH-037-2</v>
      </c>
      <c r="F167" s="24" t="str">
        <f t="shared" si="40"/>
        <v>NG1601-032</v>
      </c>
      <c r="G167" s="24" t="str">
        <f t="shared" si="41"/>
        <v>NG1601</v>
      </c>
      <c r="H167" s="24" t="s">
        <v>41</v>
      </c>
      <c r="I167" s="62" t="s">
        <v>2030</v>
      </c>
      <c r="J167" s="138">
        <f t="shared" si="45"/>
        <v>74</v>
      </c>
      <c r="K167" s="138">
        <f t="shared" si="46"/>
        <v>0</v>
      </c>
      <c r="L167" s="136">
        <f t="shared" si="47"/>
        <v>32</v>
      </c>
      <c r="M167" s="136">
        <f t="shared" si="48"/>
        <v>17</v>
      </c>
      <c r="N167" s="136">
        <f t="shared" si="49"/>
        <v>9</v>
      </c>
      <c r="O167" s="136">
        <f t="shared" si="50"/>
        <v>7</v>
      </c>
      <c r="P167" s="66">
        <f t="shared" si="42"/>
        <v>1</v>
      </c>
      <c r="Q167" s="66">
        <f t="shared" si="43"/>
        <v>1</v>
      </c>
      <c r="R167" s="24" t="s">
        <v>37</v>
      </c>
      <c r="S167" s="25">
        <v>2</v>
      </c>
      <c r="T167" s="26">
        <v>4</v>
      </c>
      <c r="U167" s="26">
        <v>4</v>
      </c>
      <c r="V167" s="27">
        <v>11</v>
      </c>
      <c r="W167" s="27">
        <v>16</v>
      </c>
      <c r="X167" s="27">
        <v>15</v>
      </c>
      <c r="Y167" s="29"/>
      <c r="Z167" s="29"/>
      <c r="AA167" s="29"/>
      <c r="AB167" s="69" t="str">
        <f t="shared" si="36"/>
        <v>A31</v>
      </c>
      <c r="AC167" s="69">
        <f t="shared" si="44"/>
        <v>2</v>
      </c>
      <c r="AD167" s="69">
        <f t="shared" si="37"/>
        <v>8</v>
      </c>
      <c r="AE167" s="28" t="s">
        <v>306</v>
      </c>
      <c r="AF167" s="29"/>
      <c r="AG167" s="10"/>
      <c r="AH167" s="10"/>
      <c r="AI167" s="10"/>
      <c r="AJ167" s="10"/>
      <c r="AK167" s="9" t="s">
        <v>38</v>
      </c>
      <c r="AL167" s="9"/>
      <c r="AM167" s="5" t="s">
        <v>42</v>
      </c>
      <c r="AN167" s="6">
        <v>0</v>
      </c>
      <c r="AO167" s="6">
        <v>0</v>
      </c>
      <c r="AP167" s="6">
        <v>0</v>
      </c>
      <c r="AQ167" s="6">
        <v>0</v>
      </c>
      <c r="AR167" s="7">
        <v>0</v>
      </c>
      <c r="AS167" s="7">
        <v>4</v>
      </c>
      <c r="AT167" s="6"/>
      <c r="AU167" s="7">
        <v>8</v>
      </c>
      <c r="AV167" s="7">
        <v>0</v>
      </c>
      <c r="AW167" s="7" t="s">
        <v>34</v>
      </c>
      <c r="AX167" s="7">
        <v>0</v>
      </c>
      <c r="AY167" s="7">
        <v>0</v>
      </c>
      <c r="AZ167" s="7">
        <v>4</v>
      </c>
      <c r="BA167" s="7">
        <v>0</v>
      </c>
      <c r="BB167" s="7" t="s">
        <v>34</v>
      </c>
    </row>
    <row r="168" spans="1:54" x14ac:dyDescent="0.25">
      <c r="A168" s="4"/>
      <c r="B168" s="120"/>
      <c r="C168" s="136">
        <f t="shared" si="38"/>
        <v>37</v>
      </c>
      <c r="D168" s="136">
        <f t="shared" si="35"/>
        <v>2</v>
      </c>
      <c r="E168" s="24" t="str">
        <f t="shared" si="39"/>
        <v/>
      </c>
      <c r="F168" s="24" t="str">
        <f t="shared" si="40"/>
        <v>NG1601-033</v>
      </c>
      <c r="G168" s="24" t="str">
        <f t="shared" si="41"/>
        <v>NG1601</v>
      </c>
      <c r="H168" s="24" t="s">
        <v>388</v>
      </c>
      <c r="I168" s="62" t="s">
        <v>2034</v>
      </c>
      <c r="J168" s="138">
        <f t="shared" si="45"/>
        <v>74</v>
      </c>
      <c r="K168" s="138">
        <f t="shared" si="46"/>
        <v>0</v>
      </c>
      <c r="L168" s="136">
        <f t="shared" si="47"/>
        <v>33</v>
      </c>
      <c r="M168" s="136">
        <f t="shared" si="48"/>
        <v>17</v>
      </c>
      <c r="N168" s="136">
        <f t="shared" si="49"/>
        <v>9</v>
      </c>
      <c r="O168" s="136">
        <f t="shared" si="50"/>
        <v>7</v>
      </c>
      <c r="P168" s="66">
        <f t="shared" si="42"/>
        <v>0</v>
      </c>
      <c r="Q168" s="66">
        <f t="shared" si="43"/>
        <v>1</v>
      </c>
      <c r="R168" s="24"/>
      <c r="S168" s="25"/>
      <c r="T168" s="26"/>
      <c r="U168" s="26"/>
      <c r="V168" s="27"/>
      <c r="W168" s="27"/>
      <c r="X168" s="27"/>
      <c r="Y168" s="29"/>
      <c r="Z168" s="29"/>
      <c r="AA168" s="29"/>
      <c r="AB168" s="69" t="str">
        <f t="shared" si="36"/>
        <v>A31</v>
      </c>
      <c r="AC168" s="69">
        <f t="shared" si="44"/>
        <v>2</v>
      </c>
      <c r="AD168" s="69">
        <f t="shared" si="37"/>
        <v>8</v>
      </c>
      <c r="AE168" s="28" t="s">
        <v>324</v>
      </c>
      <c r="AF168" s="29"/>
      <c r="AG168" s="10"/>
      <c r="AH168" s="10"/>
      <c r="AI168" s="10"/>
      <c r="AJ168" s="10"/>
      <c r="AK168" s="9"/>
      <c r="AL168" s="9"/>
      <c r="AM168" s="5" t="s">
        <v>42</v>
      </c>
      <c r="AN168" s="6"/>
      <c r="AO168" s="6"/>
      <c r="AP168" s="6"/>
      <c r="AQ168" s="6"/>
      <c r="AR168" s="7"/>
      <c r="AS168" s="7"/>
      <c r="AT168" s="6"/>
      <c r="AU168" s="7"/>
      <c r="AV168" s="7"/>
      <c r="AW168" s="7"/>
      <c r="AX168" s="7"/>
      <c r="AY168" s="7"/>
      <c r="AZ168" s="7"/>
      <c r="BA168" s="7"/>
      <c r="BB168" s="7"/>
    </row>
    <row r="169" spans="1:54" x14ac:dyDescent="0.25">
      <c r="A169" s="4" t="s">
        <v>53</v>
      </c>
      <c r="B169" s="120">
        <v>42</v>
      </c>
      <c r="C169" s="136">
        <f t="shared" si="38"/>
        <v>37</v>
      </c>
      <c r="D169" s="136">
        <f t="shared" si="35"/>
        <v>3</v>
      </c>
      <c r="E169" s="24" t="str">
        <f t="shared" si="39"/>
        <v>E9-2-ACCSH-037-3</v>
      </c>
      <c r="F169" s="24" t="str">
        <f t="shared" si="40"/>
        <v>NG1601-034</v>
      </c>
      <c r="G169" s="24" t="str">
        <f t="shared" si="41"/>
        <v>NG1601</v>
      </c>
      <c r="H169" s="24" t="s">
        <v>41</v>
      </c>
      <c r="I169" s="62" t="s">
        <v>2032</v>
      </c>
      <c r="J169" s="138">
        <f t="shared" si="45"/>
        <v>74</v>
      </c>
      <c r="K169" s="138">
        <f t="shared" si="46"/>
        <v>0</v>
      </c>
      <c r="L169" s="136">
        <f t="shared" si="47"/>
        <v>34</v>
      </c>
      <c r="M169" s="136">
        <f t="shared" si="48"/>
        <v>17</v>
      </c>
      <c r="N169" s="136">
        <f t="shared" si="49"/>
        <v>9</v>
      </c>
      <c r="O169" s="136">
        <f t="shared" si="50"/>
        <v>7</v>
      </c>
      <c r="P169" s="66">
        <f t="shared" si="42"/>
        <v>0</v>
      </c>
      <c r="Q169" s="66">
        <f t="shared" si="43"/>
        <v>1</v>
      </c>
      <c r="R169" s="24"/>
      <c r="S169" s="25"/>
      <c r="T169" s="26"/>
      <c r="U169" s="26"/>
      <c r="V169" s="27"/>
      <c r="W169" s="27"/>
      <c r="X169" s="27"/>
      <c r="Y169" s="29"/>
      <c r="Z169" s="29"/>
      <c r="AA169" s="29"/>
      <c r="AB169" s="69" t="str">
        <f t="shared" si="36"/>
        <v>A31</v>
      </c>
      <c r="AC169" s="69">
        <f t="shared" si="44"/>
        <v>2</v>
      </c>
      <c r="AD169" s="69">
        <f t="shared" si="37"/>
        <v>8</v>
      </c>
      <c r="AE169" s="28" t="s">
        <v>280</v>
      </c>
      <c r="AF169" s="29"/>
      <c r="AG169" s="10"/>
      <c r="AH169" s="10"/>
      <c r="AI169" s="10"/>
      <c r="AJ169" s="10"/>
      <c r="AK169" s="9"/>
      <c r="AL169" s="9"/>
      <c r="AM169" s="5" t="s">
        <v>42</v>
      </c>
      <c r="AN169" s="6"/>
      <c r="AO169" s="6"/>
      <c r="AP169" s="6"/>
      <c r="AQ169" s="6"/>
      <c r="AR169" s="7"/>
      <c r="AS169" s="7"/>
      <c r="AT169" s="6"/>
      <c r="AU169" s="7"/>
      <c r="AV169" s="7"/>
      <c r="AW169" s="7"/>
      <c r="AX169" s="7"/>
      <c r="AY169" s="7"/>
      <c r="AZ169" s="7"/>
      <c r="BA169" s="7"/>
      <c r="BB169" s="7"/>
    </row>
    <row r="170" spans="1:54" x14ac:dyDescent="0.25">
      <c r="A170" s="4"/>
      <c r="B170" s="120"/>
      <c r="C170" s="136">
        <f t="shared" si="38"/>
        <v>37</v>
      </c>
      <c r="D170" s="136">
        <f t="shared" si="35"/>
        <v>3</v>
      </c>
      <c r="E170" s="24" t="str">
        <f t="shared" si="39"/>
        <v/>
      </c>
      <c r="F170" s="24" t="str">
        <f t="shared" si="40"/>
        <v>NG1601-035</v>
      </c>
      <c r="G170" s="24" t="str">
        <f t="shared" si="41"/>
        <v>NG1601</v>
      </c>
      <c r="H170" s="24" t="s">
        <v>388</v>
      </c>
      <c r="I170" s="62" t="s">
        <v>2039</v>
      </c>
      <c r="J170" s="138">
        <f t="shared" si="45"/>
        <v>74</v>
      </c>
      <c r="K170" s="138">
        <f t="shared" si="46"/>
        <v>0</v>
      </c>
      <c r="L170" s="136">
        <f t="shared" si="47"/>
        <v>35</v>
      </c>
      <c r="M170" s="136">
        <f t="shared" si="48"/>
        <v>17</v>
      </c>
      <c r="N170" s="136">
        <f t="shared" si="49"/>
        <v>9</v>
      </c>
      <c r="O170" s="136">
        <f t="shared" si="50"/>
        <v>7</v>
      </c>
      <c r="P170" s="66">
        <f t="shared" si="42"/>
        <v>0</v>
      </c>
      <c r="Q170" s="66">
        <f t="shared" si="43"/>
        <v>1</v>
      </c>
      <c r="R170" s="24"/>
      <c r="S170" s="25"/>
      <c r="T170" s="26"/>
      <c r="U170" s="26"/>
      <c r="V170" s="27"/>
      <c r="W170" s="27"/>
      <c r="X170" s="27"/>
      <c r="Y170" s="29"/>
      <c r="Z170" s="29"/>
      <c r="AA170" s="29"/>
      <c r="AB170" s="69" t="str">
        <f t="shared" si="36"/>
        <v>A31</v>
      </c>
      <c r="AC170" s="69">
        <f t="shared" si="44"/>
        <v>2</v>
      </c>
      <c r="AD170" s="69">
        <f t="shared" si="37"/>
        <v>8</v>
      </c>
      <c r="AE170" s="28" t="s">
        <v>330</v>
      </c>
      <c r="AF170" s="29"/>
      <c r="AG170" s="10"/>
      <c r="AH170" s="10"/>
      <c r="AI170" s="10"/>
      <c r="AJ170" s="10"/>
      <c r="AK170" s="9"/>
      <c r="AL170" s="9"/>
      <c r="AM170" s="5" t="s">
        <v>42</v>
      </c>
      <c r="AN170" s="6"/>
      <c r="AO170" s="6"/>
      <c r="AP170" s="6"/>
      <c r="AQ170" s="6"/>
      <c r="AR170" s="7"/>
      <c r="AS170" s="7"/>
      <c r="AT170" s="6"/>
      <c r="AU170" s="7"/>
      <c r="AV170" s="7"/>
      <c r="AW170" s="7"/>
      <c r="AX170" s="7"/>
      <c r="AY170" s="7"/>
      <c r="AZ170" s="7"/>
      <c r="BA170" s="7"/>
      <c r="BB170" s="7"/>
    </row>
    <row r="171" spans="1:54" x14ac:dyDescent="0.25">
      <c r="A171" s="4" t="s">
        <v>53</v>
      </c>
      <c r="B171" s="119">
        <v>39</v>
      </c>
      <c r="C171" s="135">
        <f t="shared" si="38"/>
        <v>38</v>
      </c>
      <c r="D171" s="135">
        <f t="shared" si="35"/>
        <v>1</v>
      </c>
      <c r="E171" s="18" t="str">
        <f t="shared" si="39"/>
        <v>E9-2-AGGSH-038-1</v>
      </c>
      <c r="F171" s="18" t="str">
        <f t="shared" si="40"/>
        <v>CLX3001-075</v>
      </c>
      <c r="G171" s="18" t="str">
        <f t="shared" si="41"/>
        <v>CLX3001</v>
      </c>
      <c r="H171" s="18" t="s">
        <v>32</v>
      </c>
      <c r="I171" s="63" t="s">
        <v>2028</v>
      </c>
      <c r="J171" s="138">
        <f t="shared" si="45"/>
        <v>75</v>
      </c>
      <c r="K171" s="138">
        <f t="shared" si="46"/>
        <v>0</v>
      </c>
      <c r="L171" s="136">
        <f t="shared" si="47"/>
        <v>35</v>
      </c>
      <c r="M171" s="136">
        <f t="shared" si="48"/>
        <v>17</v>
      </c>
      <c r="N171" s="136">
        <f t="shared" si="49"/>
        <v>9</v>
      </c>
      <c r="O171" s="136">
        <f t="shared" si="50"/>
        <v>7</v>
      </c>
      <c r="P171" s="66">
        <f t="shared" si="42"/>
        <v>1</v>
      </c>
      <c r="Q171" s="66">
        <f t="shared" si="43"/>
        <v>1</v>
      </c>
      <c r="R171" s="18" t="s">
        <v>33</v>
      </c>
      <c r="S171" s="19">
        <v>3</v>
      </c>
      <c r="T171" s="20">
        <v>6</v>
      </c>
      <c r="U171" s="20">
        <v>6</v>
      </c>
      <c r="V171" s="21">
        <v>8</v>
      </c>
      <c r="W171" s="21">
        <v>10</v>
      </c>
      <c r="X171" s="21">
        <v>9</v>
      </c>
      <c r="Y171" s="23" t="s">
        <v>274</v>
      </c>
      <c r="Z171" s="23"/>
      <c r="AA171" s="23"/>
      <c r="AB171" s="78" t="str">
        <f t="shared" si="36"/>
        <v>A31</v>
      </c>
      <c r="AC171" s="78">
        <f t="shared" si="44"/>
        <v>3</v>
      </c>
      <c r="AD171" s="71">
        <f t="shared" si="37"/>
        <v>8</v>
      </c>
      <c r="AE171" s="23"/>
      <c r="AF171" s="23"/>
      <c r="AG171" s="10">
        <v>2</v>
      </c>
      <c r="AH171" s="10"/>
      <c r="AI171" s="10"/>
      <c r="AJ171" s="10"/>
      <c r="AK171" s="9"/>
      <c r="AL171" s="9"/>
      <c r="AM171" s="9"/>
      <c r="AN171" s="6">
        <v>6</v>
      </c>
      <c r="AO171" s="6">
        <v>0</v>
      </c>
      <c r="AP171" s="6">
        <v>0</v>
      </c>
      <c r="AQ171" s="6">
        <v>0</v>
      </c>
      <c r="AR171" s="7">
        <v>0</v>
      </c>
      <c r="AS171" s="7">
        <v>0</v>
      </c>
      <c r="AT171" s="6"/>
      <c r="AU171" s="7">
        <v>6</v>
      </c>
      <c r="AV171" s="7">
        <v>0</v>
      </c>
      <c r="AW171" s="7" t="s">
        <v>34</v>
      </c>
      <c r="AX171" s="7">
        <v>0</v>
      </c>
      <c r="AY171" s="7">
        <v>0</v>
      </c>
      <c r="AZ171" s="7">
        <v>0</v>
      </c>
      <c r="BA171" s="7">
        <v>0</v>
      </c>
      <c r="BB171" s="7" t="s">
        <v>34</v>
      </c>
    </row>
    <row r="172" spans="1:54" x14ac:dyDescent="0.25">
      <c r="A172" s="4"/>
      <c r="B172" s="119"/>
      <c r="C172" s="135">
        <f t="shared" si="38"/>
        <v>38</v>
      </c>
      <c r="D172" s="135">
        <f t="shared" si="35"/>
        <v>1</v>
      </c>
      <c r="E172" s="18" t="str">
        <f t="shared" si="39"/>
        <v/>
      </c>
      <c r="F172" s="18" t="str">
        <f t="shared" si="40"/>
        <v>CLX3001-076</v>
      </c>
      <c r="G172" s="18" t="str">
        <f t="shared" si="41"/>
        <v>CLX3001</v>
      </c>
      <c r="H172" s="18" t="s">
        <v>388</v>
      </c>
      <c r="I172" s="63" t="s">
        <v>2028</v>
      </c>
      <c r="J172" s="138">
        <f t="shared" si="45"/>
        <v>76</v>
      </c>
      <c r="K172" s="138">
        <f t="shared" si="46"/>
        <v>0</v>
      </c>
      <c r="L172" s="136">
        <f t="shared" si="47"/>
        <v>35</v>
      </c>
      <c r="M172" s="136">
        <f t="shared" si="48"/>
        <v>17</v>
      </c>
      <c r="N172" s="136">
        <f t="shared" si="49"/>
        <v>9</v>
      </c>
      <c r="O172" s="136">
        <f t="shared" si="50"/>
        <v>7</v>
      </c>
      <c r="P172" s="66">
        <f t="shared" si="42"/>
        <v>1</v>
      </c>
      <c r="Q172" s="66">
        <f t="shared" si="43"/>
        <v>0</v>
      </c>
      <c r="R172" s="18"/>
      <c r="S172" s="19"/>
      <c r="T172" s="20"/>
      <c r="U172" s="20"/>
      <c r="V172" s="21"/>
      <c r="W172" s="21"/>
      <c r="X172" s="21"/>
      <c r="Y172" s="23" t="s">
        <v>276</v>
      </c>
      <c r="Z172" s="23"/>
      <c r="AA172" s="23"/>
      <c r="AB172" s="78" t="str">
        <f t="shared" si="36"/>
        <v>A31</v>
      </c>
      <c r="AC172" s="78">
        <f t="shared" si="44"/>
        <v>4</v>
      </c>
      <c r="AD172" s="71">
        <f t="shared" si="37"/>
        <v>8</v>
      </c>
      <c r="AE172" s="23"/>
      <c r="AF172" s="23"/>
      <c r="AG172" s="10"/>
      <c r="AH172" s="10"/>
      <c r="AI172" s="10"/>
      <c r="AJ172" s="10"/>
      <c r="AK172" s="9"/>
      <c r="AL172" s="9"/>
      <c r="AM172" s="9"/>
      <c r="AN172" s="6"/>
      <c r="AO172" s="6"/>
      <c r="AP172" s="6"/>
      <c r="AQ172" s="6"/>
      <c r="AR172" s="7"/>
      <c r="AS172" s="7"/>
      <c r="AT172" s="6"/>
      <c r="AU172" s="7"/>
      <c r="AV172" s="7"/>
      <c r="AW172" s="7"/>
      <c r="AX172" s="7"/>
      <c r="AY172" s="7"/>
      <c r="AZ172" s="7"/>
      <c r="BA172" s="7"/>
      <c r="BB172" s="7"/>
    </row>
    <row r="173" spans="1:54" x14ac:dyDescent="0.25">
      <c r="A173" s="4" t="s">
        <v>53</v>
      </c>
      <c r="B173" s="120">
        <v>37</v>
      </c>
      <c r="C173" s="136">
        <f t="shared" si="38"/>
        <v>38</v>
      </c>
      <c r="D173" s="136">
        <f t="shared" si="35"/>
        <v>2</v>
      </c>
      <c r="E173" s="24" t="str">
        <f t="shared" si="39"/>
        <v>E9-2-ACCSH-038-2</v>
      </c>
      <c r="F173" s="24" t="str">
        <f t="shared" si="40"/>
        <v>NG1601-036</v>
      </c>
      <c r="G173" s="24" t="str">
        <f t="shared" si="41"/>
        <v>NG1601</v>
      </c>
      <c r="H173" s="24" t="s">
        <v>44</v>
      </c>
      <c r="I173" s="62" t="s">
        <v>2030</v>
      </c>
      <c r="J173" s="138">
        <f t="shared" si="45"/>
        <v>76</v>
      </c>
      <c r="K173" s="138">
        <f t="shared" si="46"/>
        <v>0</v>
      </c>
      <c r="L173" s="136">
        <f t="shared" si="47"/>
        <v>36</v>
      </c>
      <c r="M173" s="136">
        <f t="shared" si="48"/>
        <v>17</v>
      </c>
      <c r="N173" s="136">
        <f t="shared" si="49"/>
        <v>9</v>
      </c>
      <c r="O173" s="136">
        <f t="shared" si="50"/>
        <v>7</v>
      </c>
      <c r="P173" s="66">
        <f t="shared" si="42"/>
        <v>1</v>
      </c>
      <c r="Q173" s="66">
        <f t="shared" si="43"/>
        <v>1</v>
      </c>
      <c r="R173" s="24" t="s">
        <v>37</v>
      </c>
      <c r="S173" s="25">
        <v>3</v>
      </c>
      <c r="T173" s="26">
        <v>6</v>
      </c>
      <c r="U173" s="26">
        <v>6</v>
      </c>
      <c r="V173" s="27">
        <v>14</v>
      </c>
      <c r="W173" s="27">
        <v>22</v>
      </c>
      <c r="X173" s="27">
        <v>21</v>
      </c>
      <c r="Y173" s="29"/>
      <c r="Z173" s="29"/>
      <c r="AA173" s="29"/>
      <c r="AB173" s="69" t="str">
        <f t="shared" si="36"/>
        <v>A31</v>
      </c>
      <c r="AC173" s="69">
        <f t="shared" si="44"/>
        <v>4</v>
      </c>
      <c r="AD173" s="69">
        <f t="shared" si="37"/>
        <v>8</v>
      </c>
      <c r="AE173" s="28" t="s">
        <v>310</v>
      </c>
      <c r="AF173" s="29"/>
      <c r="AG173" s="10"/>
      <c r="AH173" s="10"/>
      <c r="AI173" s="10"/>
      <c r="AJ173" s="10"/>
      <c r="AK173" s="9">
        <v>1</v>
      </c>
      <c r="AL173" s="9"/>
      <c r="AM173" s="5" t="s">
        <v>42</v>
      </c>
      <c r="AN173" s="6">
        <v>0</v>
      </c>
      <c r="AO173" s="6">
        <v>0</v>
      </c>
      <c r="AP173" s="6">
        <v>0</v>
      </c>
      <c r="AQ173" s="6">
        <v>0</v>
      </c>
      <c r="AR173" s="7">
        <v>0</v>
      </c>
      <c r="AS173" s="7">
        <v>3</v>
      </c>
      <c r="AT173" s="6"/>
      <c r="AU173" s="7">
        <v>8</v>
      </c>
      <c r="AV173" s="7">
        <v>0</v>
      </c>
      <c r="AW173" s="7" t="s">
        <v>34</v>
      </c>
      <c r="AX173" s="7">
        <v>0</v>
      </c>
      <c r="AY173" s="7">
        <v>0</v>
      </c>
      <c r="AZ173" s="7">
        <v>7</v>
      </c>
      <c r="BA173" s="7">
        <v>0</v>
      </c>
      <c r="BB173" s="7" t="s">
        <v>34</v>
      </c>
    </row>
    <row r="174" spans="1:54" x14ac:dyDescent="0.25">
      <c r="A174" s="4" t="s">
        <v>53</v>
      </c>
      <c r="B174" s="119">
        <v>34</v>
      </c>
      <c r="C174" s="135">
        <f t="shared" si="38"/>
        <v>39</v>
      </c>
      <c r="D174" s="135">
        <f t="shared" si="35"/>
        <v>1</v>
      </c>
      <c r="E174" s="18" t="str">
        <f t="shared" si="39"/>
        <v>E9-2-AGGSH-039-1</v>
      </c>
      <c r="F174" s="18" t="str">
        <f t="shared" si="40"/>
        <v>CLX3001-077</v>
      </c>
      <c r="G174" s="18" t="str">
        <f t="shared" si="41"/>
        <v>CLX3001</v>
      </c>
      <c r="H174" s="18" t="s">
        <v>32</v>
      </c>
      <c r="I174" s="63" t="s">
        <v>2028</v>
      </c>
      <c r="J174" s="138">
        <f t="shared" si="45"/>
        <v>77</v>
      </c>
      <c r="K174" s="138">
        <f t="shared" si="46"/>
        <v>0</v>
      </c>
      <c r="L174" s="136">
        <f t="shared" si="47"/>
        <v>36</v>
      </c>
      <c r="M174" s="136">
        <f t="shared" si="48"/>
        <v>17</v>
      </c>
      <c r="N174" s="136">
        <f t="shared" si="49"/>
        <v>9</v>
      </c>
      <c r="O174" s="136">
        <f t="shared" si="50"/>
        <v>7</v>
      </c>
      <c r="P174" s="66">
        <f t="shared" si="42"/>
        <v>1</v>
      </c>
      <c r="Q174" s="66">
        <f t="shared" si="43"/>
        <v>1</v>
      </c>
      <c r="R174" s="18"/>
      <c r="S174" s="19"/>
      <c r="T174" s="20"/>
      <c r="U174" s="20"/>
      <c r="V174" s="21"/>
      <c r="W174" s="21"/>
      <c r="X174" s="21"/>
      <c r="Y174" s="23" t="s">
        <v>274</v>
      </c>
      <c r="Z174" s="22"/>
      <c r="AA174" s="22"/>
      <c r="AB174" s="82" t="str">
        <f t="shared" si="36"/>
        <v>A31</v>
      </c>
      <c r="AC174" s="82">
        <f t="shared" si="44"/>
        <v>5</v>
      </c>
      <c r="AD174" s="70">
        <f t="shared" si="37"/>
        <v>8</v>
      </c>
      <c r="AE174" s="22"/>
      <c r="AF174" s="22"/>
      <c r="AG174" s="6"/>
      <c r="AH174" s="6"/>
      <c r="AI174" s="6"/>
      <c r="AJ174" s="6"/>
      <c r="AK174" s="9"/>
      <c r="AL174" s="9"/>
      <c r="AM174" s="5"/>
      <c r="AN174" s="6"/>
      <c r="AO174" s="6"/>
      <c r="AP174" s="6"/>
      <c r="AQ174" s="6"/>
      <c r="AR174" s="7"/>
      <c r="AS174" s="7"/>
      <c r="AT174" s="6"/>
      <c r="AU174" s="7"/>
      <c r="AV174" s="7"/>
      <c r="AW174" s="7"/>
      <c r="AX174" s="7"/>
      <c r="AY174" s="7"/>
      <c r="AZ174" s="7"/>
      <c r="BA174" s="7"/>
      <c r="BB174" s="7"/>
    </row>
    <row r="175" spans="1:54" x14ac:dyDescent="0.25">
      <c r="A175" s="4"/>
      <c r="B175" s="119"/>
      <c r="C175" s="135">
        <f t="shared" si="38"/>
        <v>39</v>
      </c>
      <c r="D175" s="135">
        <f t="shared" si="35"/>
        <v>1</v>
      </c>
      <c r="E175" s="18" t="str">
        <f t="shared" si="39"/>
        <v/>
      </c>
      <c r="F175" s="18" t="str">
        <f t="shared" si="40"/>
        <v>CLX3001-077</v>
      </c>
      <c r="G175" s="18" t="str">
        <f t="shared" si="41"/>
        <v>CLX3001</v>
      </c>
      <c r="H175" s="18"/>
      <c r="I175" s="63" t="s">
        <v>2028</v>
      </c>
      <c r="J175" s="138">
        <f t="shared" si="45"/>
        <v>77</v>
      </c>
      <c r="K175" s="138">
        <f t="shared" si="46"/>
        <v>0</v>
      </c>
      <c r="L175" s="136">
        <f t="shared" si="47"/>
        <v>36</v>
      </c>
      <c r="M175" s="136">
        <f t="shared" si="48"/>
        <v>17</v>
      </c>
      <c r="N175" s="136">
        <f t="shared" si="49"/>
        <v>9</v>
      </c>
      <c r="O175" s="136">
        <f t="shared" si="50"/>
        <v>7</v>
      </c>
      <c r="P175" s="66">
        <f t="shared" si="42"/>
        <v>0</v>
      </c>
      <c r="Q175" s="66">
        <f t="shared" si="43"/>
        <v>0</v>
      </c>
      <c r="R175" s="18"/>
      <c r="S175" s="19"/>
      <c r="T175" s="20"/>
      <c r="U175" s="20"/>
      <c r="V175" s="21"/>
      <c r="W175" s="21"/>
      <c r="X175" s="21"/>
      <c r="Y175" s="23" t="s">
        <v>331</v>
      </c>
      <c r="Z175" s="22"/>
      <c r="AA175" s="22"/>
      <c r="AB175" s="82" t="str">
        <f t="shared" si="36"/>
        <v>A31</v>
      </c>
      <c r="AC175" s="82">
        <f t="shared" si="44"/>
        <v>6</v>
      </c>
      <c r="AD175" s="70">
        <f t="shared" si="37"/>
        <v>8</v>
      </c>
      <c r="AE175" s="22"/>
      <c r="AF175" s="22"/>
      <c r="AG175" s="6"/>
      <c r="AH175" s="6"/>
      <c r="AI175" s="6"/>
      <c r="AJ175" s="6"/>
      <c r="AK175" s="9"/>
      <c r="AL175" s="9"/>
      <c r="AM175" s="5"/>
      <c r="AN175" s="6"/>
      <c r="AO175" s="6"/>
      <c r="AP175" s="6"/>
      <c r="AQ175" s="6"/>
      <c r="AR175" s="7"/>
      <c r="AS175" s="7"/>
      <c r="AT175" s="6"/>
      <c r="AU175" s="7"/>
      <c r="AV175" s="7"/>
      <c r="AW175" s="7"/>
      <c r="AX175" s="7"/>
      <c r="AY175" s="7"/>
      <c r="AZ175" s="7"/>
      <c r="BA175" s="7"/>
      <c r="BB175" s="7"/>
    </row>
    <row r="176" spans="1:54" x14ac:dyDescent="0.25">
      <c r="A176" s="4"/>
      <c r="B176" s="119"/>
      <c r="C176" s="135">
        <f t="shared" si="38"/>
        <v>39</v>
      </c>
      <c r="D176" s="135">
        <f t="shared" si="35"/>
        <v>1</v>
      </c>
      <c r="E176" s="18" t="str">
        <f t="shared" si="39"/>
        <v/>
      </c>
      <c r="F176" s="18" t="str">
        <f t="shared" si="40"/>
        <v>CLX3001-078</v>
      </c>
      <c r="G176" s="18" t="str">
        <f t="shared" si="41"/>
        <v>CLX3001</v>
      </c>
      <c r="H176" s="18" t="s">
        <v>388</v>
      </c>
      <c r="I176" s="60" t="s">
        <v>2040</v>
      </c>
      <c r="J176" s="138">
        <f t="shared" si="45"/>
        <v>78</v>
      </c>
      <c r="K176" s="138">
        <f t="shared" si="46"/>
        <v>0</v>
      </c>
      <c r="L176" s="136">
        <f t="shared" si="47"/>
        <v>36</v>
      </c>
      <c r="M176" s="136">
        <f t="shared" si="48"/>
        <v>17</v>
      </c>
      <c r="N176" s="136">
        <f t="shared" si="49"/>
        <v>9</v>
      </c>
      <c r="O176" s="136">
        <f t="shared" si="50"/>
        <v>7</v>
      </c>
      <c r="P176" s="66">
        <f t="shared" si="42"/>
        <v>1</v>
      </c>
      <c r="Q176" s="66">
        <f t="shared" si="43"/>
        <v>0</v>
      </c>
      <c r="R176" s="18"/>
      <c r="S176" s="19"/>
      <c r="T176" s="20"/>
      <c r="U176" s="20"/>
      <c r="V176" s="21"/>
      <c r="W176" s="21"/>
      <c r="X176" s="21"/>
      <c r="Y176" s="23"/>
      <c r="Z176" s="22"/>
      <c r="AA176" s="22"/>
      <c r="AB176" s="70" t="str">
        <f t="shared" si="36"/>
        <v>A31</v>
      </c>
      <c r="AC176" s="70">
        <f t="shared" si="44"/>
        <v>6</v>
      </c>
      <c r="AD176" s="70">
        <f t="shared" si="37"/>
        <v>8</v>
      </c>
      <c r="AE176" s="22"/>
      <c r="AF176" s="22"/>
      <c r="AG176" s="6"/>
      <c r="AH176" s="6"/>
      <c r="AI176" s="6"/>
      <c r="AJ176" s="6"/>
      <c r="AK176" s="9"/>
      <c r="AL176" s="9"/>
      <c r="AM176" s="5"/>
      <c r="AN176" s="6"/>
      <c r="AO176" s="6"/>
      <c r="AP176" s="6"/>
      <c r="AQ176" s="6"/>
      <c r="AR176" s="7"/>
      <c r="AS176" s="7"/>
      <c r="AT176" s="6"/>
      <c r="AU176" s="7"/>
      <c r="AV176" s="7"/>
      <c r="AW176" s="7"/>
      <c r="AX176" s="7"/>
      <c r="AY176" s="7"/>
      <c r="AZ176" s="7"/>
      <c r="BA176" s="7"/>
      <c r="BB176" s="7"/>
    </row>
    <row r="177" spans="1:54" x14ac:dyDescent="0.25">
      <c r="A177" s="4" t="s">
        <v>53</v>
      </c>
      <c r="B177" s="120">
        <v>32</v>
      </c>
      <c r="C177" s="136">
        <f t="shared" si="38"/>
        <v>39</v>
      </c>
      <c r="D177" s="136">
        <f t="shared" si="35"/>
        <v>2</v>
      </c>
      <c r="E177" s="24" t="str">
        <f t="shared" si="39"/>
        <v>E9-2-ACCSH-039-2</v>
      </c>
      <c r="F177" s="24" t="str">
        <f t="shared" si="40"/>
        <v>NG1601-037</v>
      </c>
      <c r="G177" s="24" t="str">
        <f t="shared" si="41"/>
        <v>NG1601</v>
      </c>
      <c r="H177" s="24" t="s">
        <v>44</v>
      </c>
      <c r="I177" s="62" t="s">
        <v>2030</v>
      </c>
      <c r="J177" s="138">
        <f t="shared" si="45"/>
        <v>78</v>
      </c>
      <c r="K177" s="138">
        <f t="shared" si="46"/>
        <v>0</v>
      </c>
      <c r="L177" s="136">
        <f t="shared" si="47"/>
        <v>37</v>
      </c>
      <c r="M177" s="136">
        <f t="shared" si="48"/>
        <v>17</v>
      </c>
      <c r="N177" s="136">
        <f t="shared" si="49"/>
        <v>9</v>
      </c>
      <c r="O177" s="136">
        <f t="shared" si="50"/>
        <v>7</v>
      </c>
      <c r="P177" s="66">
        <f t="shared" si="42"/>
        <v>0</v>
      </c>
      <c r="Q177" s="66">
        <f t="shared" si="43"/>
        <v>1</v>
      </c>
      <c r="R177" s="24"/>
      <c r="S177" s="25"/>
      <c r="T177" s="26"/>
      <c r="U177" s="26"/>
      <c r="V177" s="27"/>
      <c r="W177" s="27"/>
      <c r="X177" s="27"/>
      <c r="Y177" s="28"/>
      <c r="Z177" s="28"/>
      <c r="AA177" s="28"/>
      <c r="AB177" s="68" t="str">
        <f t="shared" si="36"/>
        <v>A31</v>
      </c>
      <c r="AC177" s="68">
        <f t="shared" si="44"/>
        <v>6</v>
      </c>
      <c r="AD177" s="68">
        <f t="shared" si="37"/>
        <v>8</v>
      </c>
      <c r="AE177" s="28" t="s">
        <v>312</v>
      </c>
      <c r="AF177" s="28"/>
      <c r="AG177" s="6"/>
      <c r="AH177" s="6"/>
      <c r="AI177" s="6"/>
      <c r="AJ177" s="6"/>
      <c r="AK177" s="9"/>
      <c r="AL177" s="9"/>
      <c r="AM177" s="5" t="s">
        <v>42</v>
      </c>
      <c r="AN177" s="6"/>
      <c r="AO177" s="6"/>
      <c r="AP177" s="6"/>
      <c r="AQ177" s="6"/>
      <c r="AR177" s="7"/>
      <c r="AS177" s="7"/>
      <c r="AT177" s="6"/>
      <c r="AU177" s="7"/>
      <c r="AV177" s="7"/>
      <c r="AW177" s="7"/>
      <c r="AX177" s="7"/>
      <c r="AY177" s="7"/>
      <c r="AZ177" s="7"/>
      <c r="BA177" s="7"/>
      <c r="BB177" s="7"/>
    </row>
    <row r="178" spans="1:54" x14ac:dyDescent="0.25">
      <c r="A178" s="4" t="s">
        <v>53</v>
      </c>
      <c r="B178" s="119">
        <v>29</v>
      </c>
      <c r="C178" s="135">
        <f t="shared" si="38"/>
        <v>40</v>
      </c>
      <c r="D178" s="135">
        <f t="shared" si="35"/>
        <v>1</v>
      </c>
      <c r="E178" s="18" t="str">
        <f t="shared" si="39"/>
        <v>E9-2-AGGSH-040-1</v>
      </c>
      <c r="F178" s="18" t="str">
        <f t="shared" si="40"/>
        <v>CLX3001-079</v>
      </c>
      <c r="G178" s="18" t="str">
        <f t="shared" si="41"/>
        <v>CLX3001</v>
      </c>
      <c r="H178" s="18" t="s">
        <v>32</v>
      </c>
      <c r="I178" s="63" t="s">
        <v>2028</v>
      </c>
      <c r="J178" s="138">
        <f t="shared" si="45"/>
        <v>79</v>
      </c>
      <c r="K178" s="138">
        <f t="shared" si="46"/>
        <v>0</v>
      </c>
      <c r="L178" s="136">
        <f t="shared" si="47"/>
        <v>37</v>
      </c>
      <c r="M178" s="136">
        <f t="shared" si="48"/>
        <v>17</v>
      </c>
      <c r="N178" s="136">
        <f t="shared" si="49"/>
        <v>9</v>
      </c>
      <c r="O178" s="136">
        <f t="shared" si="50"/>
        <v>7</v>
      </c>
      <c r="P178" s="66">
        <f t="shared" si="42"/>
        <v>1</v>
      </c>
      <c r="Q178" s="66">
        <f t="shared" si="43"/>
        <v>1</v>
      </c>
      <c r="R178" s="18"/>
      <c r="S178" s="19"/>
      <c r="T178" s="20"/>
      <c r="U178" s="20"/>
      <c r="V178" s="21"/>
      <c r="W178" s="21"/>
      <c r="X178" s="21"/>
      <c r="Y178" s="23" t="s">
        <v>274</v>
      </c>
      <c r="Z178" s="22"/>
      <c r="AA178" s="22"/>
      <c r="AB178" s="82" t="str">
        <f t="shared" si="36"/>
        <v>A31</v>
      </c>
      <c r="AC178" s="82">
        <f t="shared" si="44"/>
        <v>7</v>
      </c>
      <c r="AD178" s="70">
        <f t="shared" si="37"/>
        <v>8</v>
      </c>
      <c r="AE178" s="22"/>
      <c r="AF178" s="22"/>
      <c r="AG178" s="6"/>
      <c r="AH178" s="6"/>
      <c r="AI178" s="6"/>
      <c r="AJ178" s="6"/>
      <c r="AK178" s="9"/>
      <c r="AL178" s="9"/>
      <c r="AM178" s="5"/>
      <c r="AN178" s="6"/>
      <c r="AO178" s="6"/>
      <c r="AP178" s="6"/>
      <c r="AQ178" s="6"/>
      <c r="AR178" s="7"/>
      <c r="AS178" s="7"/>
      <c r="AT178" s="6"/>
      <c r="AU178" s="7"/>
      <c r="AV178" s="7"/>
      <c r="AW178" s="7"/>
      <c r="AX178" s="7"/>
      <c r="AY178" s="7"/>
      <c r="AZ178" s="7"/>
      <c r="BA178" s="7"/>
      <c r="BB178" s="7"/>
    </row>
    <row r="179" spans="1:54" x14ac:dyDescent="0.25">
      <c r="A179" s="4"/>
      <c r="B179" s="119"/>
      <c r="C179" s="135">
        <f t="shared" si="38"/>
        <v>40</v>
      </c>
      <c r="D179" s="135">
        <f t="shared" si="35"/>
        <v>1</v>
      </c>
      <c r="E179" s="18" t="str">
        <f t="shared" si="39"/>
        <v/>
      </c>
      <c r="F179" s="18" t="str">
        <f t="shared" si="40"/>
        <v>CLX3001-079</v>
      </c>
      <c r="G179" s="18" t="str">
        <f t="shared" si="41"/>
        <v>CLX3001</v>
      </c>
      <c r="H179" s="18"/>
      <c r="I179" s="63" t="s">
        <v>2028</v>
      </c>
      <c r="J179" s="138">
        <f t="shared" si="45"/>
        <v>79</v>
      </c>
      <c r="K179" s="138">
        <f t="shared" si="46"/>
        <v>0</v>
      </c>
      <c r="L179" s="136">
        <f t="shared" si="47"/>
        <v>37</v>
      </c>
      <c r="M179" s="136">
        <f t="shared" si="48"/>
        <v>17</v>
      </c>
      <c r="N179" s="136">
        <f t="shared" si="49"/>
        <v>9</v>
      </c>
      <c r="O179" s="136">
        <f t="shared" si="50"/>
        <v>7</v>
      </c>
      <c r="P179" s="66">
        <f t="shared" si="42"/>
        <v>0</v>
      </c>
      <c r="Q179" s="66">
        <f t="shared" si="43"/>
        <v>0</v>
      </c>
      <c r="R179" s="18"/>
      <c r="S179" s="19"/>
      <c r="T179" s="20"/>
      <c r="U179" s="20"/>
      <c r="V179" s="21"/>
      <c r="W179" s="21"/>
      <c r="X179" s="21"/>
      <c r="Y179" s="23" t="s">
        <v>331</v>
      </c>
      <c r="Z179" s="22"/>
      <c r="AA179" s="22"/>
      <c r="AB179" s="82" t="str">
        <f t="shared" si="36"/>
        <v>A31</v>
      </c>
      <c r="AC179" s="82">
        <f t="shared" si="44"/>
        <v>8</v>
      </c>
      <c r="AD179" s="70">
        <f t="shared" si="37"/>
        <v>8</v>
      </c>
      <c r="AE179" s="22"/>
      <c r="AF179" s="22"/>
      <c r="AG179" s="6"/>
      <c r="AH179" s="6"/>
      <c r="AI179" s="6"/>
      <c r="AJ179" s="6"/>
      <c r="AK179" s="9"/>
      <c r="AL179" s="9"/>
      <c r="AM179" s="5"/>
      <c r="AN179" s="6"/>
      <c r="AO179" s="6"/>
      <c r="AP179" s="6"/>
      <c r="AQ179" s="6"/>
      <c r="AR179" s="7"/>
      <c r="AS179" s="7"/>
      <c r="AT179" s="6"/>
      <c r="AU179" s="7"/>
      <c r="AV179" s="7"/>
      <c r="AW179" s="7"/>
      <c r="AX179" s="7"/>
      <c r="AY179" s="7"/>
      <c r="AZ179" s="7"/>
      <c r="BA179" s="7"/>
      <c r="BB179" s="7"/>
    </row>
    <row r="180" spans="1:54" x14ac:dyDescent="0.25">
      <c r="A180" s="4"/>
      <c r="B180" s="119"/>
      <c r="C180" s="135">
        <f t="shared" si="38"/>
        <v>40</v>
      </c>
      <c r="D180" s="135">
        <f t="shared" si="35"/>
        <v>1</v>
      </c>
      <c r="E180" s="18" t="str">
        <f t="shared" si="39"/>
        <v/>
      </c>
      <c r="F180" s="18" t="str">
        <f t="shared" si="40"/>
        <v>CLX3001-080</v>
      </c>
      <c r="G180" s="18" t="str">
        <f t="shared" si="41"/>
        <v>CLX3001</v>
      </c>
      <c r="H180" s="18" t="s">
        <v>388</v>
      </c>
      <c r="I180" s="60" t="s">
        <v>2040</v>
      </c>
      <c r="J180" s="138">
        <f t="shared" si="45"/>
        <v>80</v>
      </c>
      <c r="K180" s="138">
        <f t="shared" si="46"/>
        <v>0</v>
      </c>
      <c r="L180" s="136">
        <f t="shared" si="47"/>
        <v>37</v>
      </c>
      <c r="M180" s="136">
        <f t="shared" si="48"/>
        <v>17</v>
      </c>
      <c r="N180" s="136">
        <f t="shared" si="49"/>
        <v>9</v>
      </c>
      <c r="O180" s="136">
        <f t="shared" si="50"/>
        <v>7</v>
      </c>
      <c r="P180" s="66">
        <f t="shared" si="42"/>
        <v>1</v>
      </c>
      <c r="Q180" s="66">
        <f t="shared" si="43"/>
        <v>0</v>
      </c>
      <c r="R180" s="18"/>
      <c r="S180" s="19"/>
      <c r="T180" s="20"/>
      <c r="U180" s="20"/>
      <c r="V180" s="21"/>
      <c r="W180" s="21"/>
      <c r="X180" s="21"/>
      <c r="Y180" s="23"/>
      <c r="Z180" s="22"/>
      <c r="AA180" s="22"/>
      <c r="AB180" s="70" t="str">
        <f t="shared" si="36"/>
        <v>A31</v>
      </c>
      <c r="AC180" s="70">
        <f t="shared" si="44"/>
        <v>8</v>
      </c>
      <c r="AD180" s="70">
        <f t="shared" si="37"/>
        <v>8</v>
      </c>
      <c r="AE180" s="22"/>
      <c r="AF180" s="22"/>
      <c r="AG180" s="6"/>
      <c r="AH180" s="6"/>
      <c r="AI180" s="6"/>
      <c r="AJ180" s="6"/>
      <c r="AK180" s="9"/>
      <c r="AL180" s="9"/>
      <c r="AM180" s="5"/>
      <c r="AN180" s="6"/>
      <c r="AO180" s="6"/>
      <c r="AP180" s="6"/>
      <c r="AQ180" s="6"/>
      <c r="AR180" s="7"/>
      <c r="AS180" s="7"/>
      <c r="AT180" s="6"/>
      <c r="AU180" s="7"/>
      <c r="AV180" s="7"/>
      <c r="AW180" s="7"/>
      <c r="AX180" s="7"/>
      <c r="AY180" s="7"/>
      <c r="AZ180" s="7"/>
      <c r="BA180" s="7"/>
      <c r="BB180" s="7"/>
    </row>
    <row r="181" spans="1:54" x14ac:dyDescent="0.25">
      <c r="A181" s="17" t="s">
        <v>53</v>
      </c>
      <c r="B181" s="120">
        <v>27</v>
      </c>
      <c r="C181" s="136">
        <f t="shared" si="38"/>
        <v>40</v>
      </c>
      <c r="D181" s="136">
        <f t="shared" si="35"/>
        <v>2</v>
      </c>
      <c r="E181" s="24" t="str">
        <f t="shared" si="39"/>
        <v>E9-2-ACCSH-040-2</v>
      </c>
      <c r="F181" s="24" t="str">
        <f t="shared" si="40"/>
        <v>NG1601-038</v>
      </c>
      <c r="G181" s="24" t="str">
        <f t="shared" si="41"/>
        <v>NG1601</v>
      </c>
      <c r="H181" s="24" t="s">
        <v>44</v>
      </c>
      <c r="I181" s="62" t="s">
        <v>2030</v>
      </c>
      <c r="J181" s="138">
        <f t="shared" si="45"/>
        <v>80</v>
      </c>
      <c r="K181" s="138">
        <f t="shared" si="46"/>
        <v>0</v>
      </c>
      <c r="L181" s="136">
        <f t="shared" si="47"/>
        <v>38</v>
      </c>
      <c r="M181" s="136">
        <f t="shared" si="48"/>
        <v>17</v>
      </c>
      <c r="N181" s="136">
        <f t="shared" si="49"/>
        <v>9</v>
      </c>
      <c r="O181" s="136">
        <f t="shared" si="50"/>
        <v>7</v>
      </c>
      <c r="P181" s="66">
        <f t="shared" si="42"/>
        <v>0</v>
      </c>
      <c r="Q181" s="66">
        <f t="shared" si="43"/>
        <v>1</v>
      </c>
      <c r="R181" s="24"/>
      <c r="S181" s="25"/>
      <c r="T181" s="26"/>
      <c r="U181" s="26"/>
      <c r="V181" s="27"/>
      <c r="W181" s="27"/>
      <c r="X181" s="27"/>
      <c r="Y181" s="28"/>
      <c r="Z181" s="28"/>
      <c r="AA181" s="28"/>
      <c r="AB181" s="68" t="str">
        <f t="shared" si="36"/>
        <v>A31</v>
      </c>
      <c r="AC181" s="68">
        <f t="shared" si="44"/>
        <v>8</v>
      </c>
      <c r="AD181" s="68">
        <f t="shared" si="37"/>
        <v>8</v>
      </c>
      <c r="AE181" s="28" t="s">
        <v>314</v>
      </c>
      <c r="AF181" s="28"/>
      <c r="AG181" s="6"/>
      <c r="AH181" s="6"/>
      <c r="AI181" s="6"/>
      <c r="AJ181" s="6"/>
      <c r="AK181" s="9"/>
      <c r="AL181" s="9"/>
      <c r="AM181" s="5" t="s">
        <v>42</v>
      </c>
      <c r="AN181" s="6"/>
      <c r="AO181" s="6"/>
      <c r="AP181" s="6"/>
      <c r="AQ181" s="6"/>
      <c r="AR181" s="7"/>
      <c r="AS181" s="7"/>
      <c r="AT181" s="6"/>
      <c r="AU181" s="7"/>
      <c r="AV181" s="7"/>
      <c r="AW181" s="7"/>
      <c r="AX181" s="7"/>
      <c r="AY181" s="7"/>
      <c r="AZ181" s="7"/>
      <c r="BA181" s="7"/>
      <c r="BB181" s="7"/>
    </row>
    <row r="182" spans="1:54" x14ac:dyDescent="0.25">
      <c r="A182" s="140" t="s">
        <v>54</v>
      </c>
      <c r="B182" s="119">
        <v>48</v>
      </c>
      <c r="C182" s="135">
        <f t="shared" si="38"/>
        <v>41</v>
      </c>
      <c r="D182" s="135">
        <f t="shared" si="35"/>
        <v>1</v>
      </c>
      <c r="E182" s="18" t="str">
        <f t="shared" si="39"/>
        <v>E9-2-AGGSH-041-1</v>
      </c>
      <c r="F182" s="18" t="str">
        <f t="shared" si="40"/>
        <v>CLX3001-081</v>
      </c>
      <c r="G182" s="18" t="str">
        <f t="shared" si="41"/>
        <v>CLX3001</v>
      </c>
      <c r="H182" s="18" t="s">
        <v>35</v>
      </c>
      <c r="I182" s="63" t="s">
        <v>2028</v>
      </c>
      <c r="J182" s="138">
        <f t="shared" si="45"/>
        <v>81</v>
      </c>
      <c r="K182" s="138">
        <f t="shared" si="46"/>
        <v>0</v>
      </c>
      <c r="L182" s="136">
        <f t="shared" si="47"/>
        <v>38</v>
      </c>
      <c r="M182" s="136">
        <f t="shared" si="48"/>
        <v>17</v>
      </c>
      <c r="N182" s="136">
        <f t="shared" si="49"/>
        <v>9</v>
      </c>
      <c r="O182" s="136">
        <f t="shared" si="50"/>
        <v>7</v>
      </c>
      <c r="P182" s="66">
        <f t="shared" si="42"/>
        <v>1</v>
      </c>
      <c r="Q182" s="66">
        <f t="shared" si="43"/>
        <v>1</v>
      </c>
      <c r="R182" s="18" t="s">
        <v>33</v>
      </c>
      <c r="S182" s="19">
        <v>1</v>
      </c>
      <c r="T182" s="20">
        <v>2</v>
      </c>
      <c r="U182" s="20">
        <v>2</v>
      </c>
      <c r="V182" s="21">
        <v>8</v>
      </c>
      <c r="W182" s="21">
        <v>12</v>
      </c>
      <c r="X182" s="21">
        <v>11</v>
      </c>
      <c r="Y182" s="22" t="s">
        <v>274</v>
      </c>
      <c r="Z182" s="22" t="s">
        <v>275</v>
      </c>
      <c r="AA182" s="23"/>
      <c r="AB182" s="78" t="str">
        <f t="shared" si="36"/>
        <v>A34</v>
      </c>
      <c r="AC182" s="78">
        <f t="shared" si="44"/>
        <v>1</v>
      </c>
      <c r="AD182" s="23">
        <f t="shared" si="37"/>
        <v>5</v>
      </c>
      <c r="AE182" s="23"/>
      <c r="AF182" s="23"/>
      <c r="AG182" s="10">
        <v>1</v>
      </c>
      <c r="AH182" s="10">
        <v>2</v>
      </c>
      <c r="AI182" s="10"/>
      <c r="AJ182" s="10"/>
      <c r="AK182" s="9"/>
      <c r="AL182" s="9"/>
      <c r="AM182" s="9"/>
      <c r="AN182" s="6">
        <v>1</v>
      </c>
      <c r="AO182" s="6">
        <v>2</v>
      </c>
      <c r="AP182" s="6">
        <v>0</v>
      </c>
      <c r="AQ182" s="6">
        <v>0</v>
      </c>
      <c r="AR182" s="7">
        <v>0</v>
      </c>
      <c r="AS182" s="7">
        <v>0</v>
      </c>
      <c r="AT182" s="6"/>
      <c r="AU182" s="7">
        <v>4</v>
      </c>
      <c r="AV182" s="7">
        <v>8</v>
      </c>
      <c r="AW182" s="7" t="s">
        <v>34</v>
      </c>
      <c r="AX182" s="7">
        <v>0</v>
      </c>
      <c r="AY182" s="7">
        <v>0</v>
      </c>
      <c r="AZ182" s="7">
        <v>0</v>
      </c>
      <c r="BA182" s="7">
        <v>0</v>
      </c>
      <c r="BB182" s="7" t="s">
        <v>34</v>
      </c>
    </row>
    <row r="183" spans="1:54" x14ac:dyDescent="0.25">
      <c r="A183" s="4"/>
      <c r="B183" s="119"/>
      <c r="C183" s="135">
        <f t="shared" si="38"/>
        <v>41</v>
      </c>
      <c r="D183" s="135">
        <f t="shared" si="35"/>
        <v>1</v>
      </c>
      <c r="E183" s="18" t="str">
        <f t="shared" si="39"/>
        <v/>
      </c>
      <c r="F183" s="18" t="str">
        <f t="shared" si="40"/>
        <v>CLX3001-082</v>
      </c>
      <c r="G183" s="18" t="str">
        <f t="shared" si="41"/>
        <v>CLX3001</v>
      </c>
      <c r="H183" s="18" t="s">
        <v>388</v>
      </c>
      <c r="I183" s="60" t="s">
        <v>2029</v>
      </c>
      <c r="J183" s="138">
        <f t="shared" si="45"/>
        <v>82</v>
      </c>
      <c r="K183" s="138">
        <f t="shared" si="46"/>
        <v>0</v>
      </c>
      <c r="L183" s="136">
        <f t="shared" si="47"/>
        <v>38</v>
      </c>
      <c r="M183" s="136">
        <f t="shared" si="48"/>
        <v>17</v>
      </c>
      <c r="N183" s="136">
        <f t="shared" si="49"/>
        <v>9</v>
      </c>
      <c r="O183" s="136">
        <f t="shared" si="50"/>
        <v>7</v>
      </c>
      <c r="P183" s="66">
        <f t="shared" si="42"/>
        <v>1</v>
      </c>
      <c r="Q183" s="66">
        <f t="shared" si="43"/>
        <v>0</v>
      </c>
      <c r="R183" s="18"/>
      <c r="S183" s="19"/>
      <c r="T183" s="20"/>
      <c r="U183" s="20"/>
      <c r="V183" s="21"/>
      <c r="W183" s="21"/>
      <c r="X183" s="21"/>
      <c r="Y183" s="22"/>
      <c r="Z183" s="22" t="s">
        <v>295</v>
      </c>
      <c r="AA183" s="23"/>
      <c r="AB183" s="23" t="str">
        <f t="shared" si="36"/>
        <v>A34</v>
      </c>
      <c r="AC183" s="71">
        <f t="shared" si="44"/>
        <v>1</v>
      </c>
      <c r="AD183" s="23">
        <f t="shared" si="37"/>
        <v>6</v>
      </c>
      <c r="AE183" s="23"/>
      <c r="AF183" s="23"/>
      <c r="AG183" s="10"/>
      <c r="AH183" s="10"/>
      <c r="AI183" s="10"/>
      <c r="AJ183" s="10"/>
      <c r="AK183" s="9"/>
      <c r="AL183" s="9"/>
      <c r="AM183" s="9"/>
      <c r="AN183" s="6"/>
      <c r="AO183" s="6"/>
      <c r="AP183" s="6"/>
      <c r="AQ183" s="6"/>
      <c r="AR183" s="7"/>
      <c r="AS183" s="7"/>
      <c r="AT183" s="6"/>
      <c r="AU183" s="7"/>
      <c r="AV183" s="7"/>
      <c r="AW183" s="7"/>
      <c r="AX183" s="7"/>
      <c r="AY183" s="7"/>
      <c r="AZ183" s="7"/>
      <c r="BA183" s="7"/>
      <c r="BB183" s="7"/>
    </row>
    <row r="184" spans="1:54" x14ac:dyDescent="0.25">
      <c r="A184" s="4" t="s">
        <v>54</v>
      </c>
      <c r="B184" s="120">
        <v>46</v>
      </c>
      <c r="C184" s="136">
        <f t="shared" si="38"/>
        <v>41</v>
      </c>
      <c r="D184" s="136">
        <f t="shared" si="35"/>
        <v>2</v>
      </c>
      <c r="E184" s="24" t="str">
        <f t="shared" si="39"/>
        <v>E9-2-ACCSH-041-2</v>
      </c>
      <c r="F184" s="24" t="str">
        <f t="shared" si="40"/>
        <v>NGPON2-16v-018</v>
      </c>
      <c r="G184" s="24" t="str">
        <f t="shared" si="41"/>
        <v>NGPON2-16v</v>
      </c>
      <c r="H184" s="24" t="s">
        <v>41</v>
      </c>
      <c r="I184" s="62" t="s">
        <v>2048</v>
      </c>
      <c r="J184" s="138">
        <f t="shared" si="45"/>
        <v>82</v>
      </c>
      <c r="K184" s="138">
        <f t="shared" si="46"/>
        <v>0</v>
      </c>
      <c r="L184" s="136">
        <f t="shared" si="47"/>
        <v>38</v>
      </c>
      <c r="M184" s="136">
        <f t="shared" si="48"/>
        <v>18</v>
      </c>
      <c r="N184" s="136">
        <f t="shared" si="49"/>
        <v>9</v>
      </c>
      <c r="O184" s="136">
        <f t="shared" si="50"/>
        <v>7</v>
      </c>
      <c r="P184" s="66">
        <f t="shared" si="42"/>
        <v>0</v>
      </c>
      <c r="Q184" s="66">
        <f t="shared" si="43"/>
        <v>1</v>
      </c>
      <c r="R184" s="24" t="s">
        <v>37</v>
      </c>
      <c r="S184" s="25">
        <v>2</v>
      </c>
      <c r="T184" s="26">
        <v>4</v>
      </c>
      <c r="U184" s="26">
        <v>4</v>
      </c>
      <c r="V184" s="27">
        <v>10</v>
      </c>
      <c r="W184" s="27">
        <v>16</v>
      </c>
      <c r="X184" s="27">
        <v>15</v>
      </c>
      <c r="Y184" s="29"/>
      <c r="Z184" s="29"/>
      <c r="AA184" s="29"/>
      <c r="AB184" s="69" t="str">
        <f t="shared" si="36"/>
        <v>A34</v>
      </c>
      <c r="AC184" s="69">
        <f t="shared" si="44"/>
        <v>1</v>
      </c>
      <c r="AD184" s="69">
        <f t="shared" si="37"/>
        <v>6</v>
      </c>
      <c r="AE184" s="28" t="s">
        <v>316</v>
      </c>
      <c r="AF184" s="29"/>
      <c r="AG184" s="10"/>
      <c r="AH184" s="10"/>
      <c r="AI184" s="10"/>
      <c r="AJ184" s="10"/>
      <c r="AK184" s="9" t="s">
        <v>38</v>
      </c>
      <c r="AL184" s="9"/>
      <c r="AM184" s="5" t="s">
        <v>39</v>
      </c>
      <c r="AN184" s="6">
        <v>0</v>
      </c>
      <c r="AO184" s="6">
        <v>0</v>
      </c>
      <c r="AP184" s="6">
        <v>0</v>
      </c>
      <c r="AQ184" s="6">
        <v>0</v>
      </c>
      <c r="AR184" s="7">
        <v>0</v>
      </c>
      <c r="AS184" s="7">
        <v>4</v>
      </c>
      <c r="AT184" s="6"/>
      <c r="AU184" s="7">
        <v>4</v>
      </c>
      <c r="AV184" s="7">
        <v>8</v>
      </c>
      <c r="AW184" s="7" t="s">
        <v>34</v>
      </c>
      <c r="AX184" s="7">
        <v>0</v>
      </c>
      <c r="AY184" s="7">
        <v>0</v>
      </c>
      <c r="AZ184" s="7">
        <v>4</v>
      </c>
      <c r="BA184" s="7">
        <v>0</v>
      </c>
      <c r="BB184" s="7" t="s">
        <v>34</v>
      </c>
    </row>
    <row r="185" spans="1:54" x14ac:dyDescent="0.25">
      <c r="A185" s="4"/>
      <c r="B185" s="120"/>
      <c r="C185" s="136">
        <f t="shared" si="38"/>
        <v>41</v>
      </c>
      <c r="D185" s="136">
        <f t="shared" si="35"/>
        <v>2</v>
      </c>
      <c r="E185" s="24" t="str">
        <f t="shared" si="39"/>
        <v/>
      </c>
      <c r="F185" s="24" t="str">
        <f t="shared" si="40"/>
        <v>NGPON2-16v-019</v>
      </c>
      <c r="G185" s="24" t="str">
        <f t="shared" si="41"/>
        <v>NGPON2-16v</v>
      </c>
      <c r="H185" s="24" t="s">
        <v>388</v>
      </c>
      <c r="I185" s="62" t="s">
        <v>2049</v>
      </c>
      <c r="J185" s="138">
        <f t="shared" si="45"/>
        <v>82</v>
      </c>
      <c r="K185" s="138">
        <f t="shared" si="46"/>
        <v>0</v>
      </c>
      <c r="L185" s="136">
        <f t="shared" si="47"/>
        <v>38</v>
      </c>
      <c r="M185" s="136">
        <f t="shared" si="48"/>
        <v>19</v>
      </c>
      <c r="N185" s="136">
        <f t="shared" si="49"/>
        <v>9</v>
      </c>
      <c r="O185" s="136">
        <f t="shared" si="50"/>
        <v>7</v>
      </c>
      <c r="P185" s="66">
        <f t="shared" si="42"/>
        <v>0</v>
      </c>
      <c r="Q185" s="66">
        <f t="shared" si="43"/>
        <v>1</v>
      </c>
      <c r="R185" s="24"/>
      <c r="S185" s="25"/>
      <c r="T185" s="26"/>
      <c r="U185" s="26"/>
      <c r="V185" s="27"/>
      <c r="W185" s="27"/>
      <c r="X185" s="27"/>
      <c r="Y185" s="29"/>
      <c r="Z185" s="29"/>
      <c r="AA185" s="29"/>
      <c r="AB185" s="69" t="str">
        <f t="shared" si="36"/>
        <v>A34</v>
      </c>
      <c r="AC185" s="69">
        <f t="shared" si="44"/>
        <v>1</v>
      </c>
      <c r="AD185" s="69">
        <f t="shared" si="37"/>
        <v>6</v>
      </c>
      <c r="AE185" s="28" t="s">
        <v>317</v>
      </c>
      <c r="AF185" s="29"/>
      <c r="AG185" s="10"/>
      <c r="AH185" s="10"/>
      <c r="AI185" s="10"/>
      <c r="AJ185" s="10"/>
      <c r="AK185" s="9"/>
      <c r="AL185" s="9"/>
      <c r="AM185" s="5" t="s">
        <v>39</v>
      </c>
      <c r="AN185" s="6"/>
      <c r="AO185" s="6"/>
      <c r="AP185" s="6"/>
      <c r="AQ185" s="6"/>
      <c r="AR185" s="7"/>
      <c r="AS185" s="7"/>
      <c r="AT185" s="6"/>
      <c r="AU185" s="7"/>
      <c r="AV185" s="7"/>
      <c r="AW185" s="7"/>
      <c r="AX185" s="7"/>
      <c r="AY185" s="7"/>
      <c r="AZ185" s="7"/>
      <c r="BA185" s="7"/>
      <c r="BB185" s="7"/>
    </row>
    <row r="186" spans="1:54" x14ac:dyDescent="0.25">
      <c r="A186" s="4" t="s">
        <v>54</v>
      </c>
      <c r="B186" s="120">
        <v>44</v>
      </c>
      <c r="C186" s="136">
        <f t="shared" si="38"/>
        <v>41</v>
      </c>
      <c r="D186" s="136">
        <f t="shared" si="35"/>
        <v>3</v>
      </c>
      <c r="E186" s="24" t="str">
        <f t="shared" si="39"/>
        <v>E9-2-ACCSH-041-3</v>
      </c>
      <c r="F186" s="24" t="str">
        <f t="shared" si="40"/>
        <v>NGPON2-16v-020</v>
      </c>
      <c r="G186" s="24" t="str">
        <f t="shared" si="41"/>
        <v>NGPON2-16v</v>
      </c>
      <c r="H186" s="24" t="s">
        <v>41</v>
      </c>
      <c r="I186" s="62" t="s">
        <v>2050</v>
      </c>
      <c r="J186" s="138">
        <f t="shared" si="45"/>
        <v>82</v>
      </c>
      <c r="K186" s="138">
        <f t="shared" si="46"/>
        <v>0</v>
      </c>
      <c r="L186" s="136">
        <f t="shared" si="47"/>
        <v>38</v>
      </c>
      <c r="M186" s="136">
        <f t="shared" si="48"/>
        <v>20</v>
      </c>
      <c r="N186" s="136">
        <f t="shared" si="49"/>
        <v>9</v>
      </c>
      <c r="O186" s="136">
        <f t="shared" si="50"/>
        <v>7</v>
      </c>
      <c r="P186" s="66">
        <f t="shared" si="42"/>
        <v>0</v>
      </c>
      <c r="Q186" s="66">
        <f t="shared" si="43"/>
        <v>1</v>
      </c>
      <c r="R186" s="24"/>
      <c r="S186" s="25"/>
      <c r="T186" s="26"/>
      <c r="U186" s="26"/>
      <c r="V186" s="27"/>
      <c r="W186" s="27"/>
      <c r="X186" s="27"/>
      <c r="Y186" s="29"/>
      <c r="Z186" s="29"/>
      <c r="AA186" s="29"/>
      <c r="AB186" s="69" t="str">
        <f t="shared" si="36"/>
        <v>A34</v>
      </c>
      <c r="AC186" s="69">
        <f t="shared" si="44"/>
        <v>1</v>
      </c>
      <c r="AD186" s="69">
        <f t="shared" si="37"/>
        <v>6</v>
      </c>
      <c r="AE186" s="28" t="s">
        <v>280</v>
      </c>
      <c r="AF186" s="29"/>
      <c r="AG186" s="10"/>
      <c r="AH186" s="10"/>
      <c r="AI186" s="10"/>
      <c r="AJ186" s="10"/>
      <c r="AK186" s="9"/>
      <c r="AL186" s="9"/>
      <c r="AM186" s="5" t="s">
        <v>39</v>
      </c>
      <c r="AN186" s="6"/>
      <c r="AO186" s="6"/>
      <c r="AP186" s="6"/>
      <c r="AQ186" s="6"/>
      <c r="AR186" s="7"/>
      <c r="AS186" s="7"/>
      <c r="AT186" s="6"/>
      <c r="AU186" s="7"/>
      <c r="AV186" s="7"/>
      <c r="AW186" s="7"/>
      <c r="AX186" s="7"/>
      <c r="AY186" s="7"/>
      <c r="AZ186" s="7"/>
      <c r="BA186" s="7"/>
      <c r="BB186" s="7"/>
    </row>
    <row r="187" spans="1:54" x14ac:dyDescent="0.25">
      <c r="A187" s="4"/>
      <c r="B187" s="120"/>
      <c r="C187" s="136">
        <f t="shared" si="38"/>
        <v>41</v>
      </c>
      <c r="D187" s="136">
        <f t="shared" si="35"/>
        <v>3</v>
      </c>
      <c r="E187" s="24" t="str">
        <f t="shared" si="39"/>
        <v/>
      </c>
      <c r="F187" s="24" t="str">
        <f t="shared" si="40"/>
        <v>NGPON2-16v-021</v>
      </c>
      <c r="G187" s="24" t="str">
        <f t="shared" si="41"/>
        <v>NGPON2-16v</v>
      </c>
      <c r="H187" s="24" t="s">
        <v>388</v>
      </c>
      <c r="I187" s="62" t="s">
        <v>2051</v>
      </c>
      <c r="J187" s="138">
        <f t="shared" si="45"/>
        <v>82</v>
      </c>
      <c r="K187" s="138">
        <f t="shared" si="46"/>
        <v>0</v>
      </c>
      <c r="L187" s="136">
        <f t="shared" si="47"/>
        <v>38</v>
      </c>
      <c r="M187" s="136">
        <f t="shared" si="48"/>
        <v>21</v>
      </c>
      <c r="N187" s="136">
        <f t="shared" si="49"/>
        <v>9</v>
      </c>
      <c r="O187" s="136">
        <f t="shared" si="50"/>
        <v>7</v>
      </c>
      <c r="P187" s="66">
        <f t="shared" si="42"/>
        <v>0</v>
      </c>
      <c r="Q187" s="66">
        <f t="shared" si="43"/>
        <v>1</v>
      </c>
      <c r="R187" s="24"/>
      <c r="S187" s="25"/>
      <c r="T187" s="26"/>
      <c r="U187" s="26"/>
      <c r="V187" s="27"/>
      <c r="W187" s="27"/>
      <c r="X187" s="27"/>
      <c r="Y187" s="29"/>
      <c r="Z187" s="29"/>
      <c r="AA187" s="29"/>
      <c r="AB187" s="69" t="str">
        <f t="shared" si="36"/>
        <v>A34</v>
      </c>
      <c r="AC187" s="69">
        <f t="shared" si="44"/>
        <v>1</v>
      </c>
      <c r="AD187" s="69">
        <f t="shared" si="37"/>
        <v>6</v>
      </c>
      <c r="AE187" s="28" t="s">
        <v>281</v>
      </c>
      <c r="AF187" s="29"/>
      <c r="AG187" s="10"/>
      <c r="AH187" s="10"/>
      <c r="AI187" s="10"/>
      <c r="AJ187" s="10"/>
      <c r="AK187" s="9"/>
      <c r="AL187" s="9"/>
      <c r="AM187" s="5" t="s">
        <v>39</v>
      </c>
      <c r="AN187" s="6"/>
      <c r="AO187" s="6"/>
      <c r="AP187" s="6"/>
      <c r="AQ187" s="6"/>
      <c r="AR187" s="7"/>
      <c r="AS187" s="7"/>
      <c r="AT187" s="6"/>
      <c r="AU187" s="7"/>
      <c r="AV187" s="7"/>
      <c r="AW187" s="7"/>
      <c r="AX187" s="7"/>
      <c r="AY187" s="7"/>
      <c r="AZ187" s="7"/>
      <c r="BA187" s="7"/>
      <c r="BB187" s="7"/>
    </row>
    <row r="188" spans="1:54" x14ac:dyDescent="0.25">
      <c r="A188" s="4" t="s">
        <v>54</v>
      </c>
      <c r="B188" s="119">
        <v>41</v>
      </c>
      <c r="C188" s="135">
        <f t="shared" si="38"/>
        <v>42</v>
      </c>
      <c r="D188" s="135">
        <f t="shared" si="35"/>
        <v>1</v>
      </c>
      <c r="E188" s="18" t="str">
        <f t="shared" si="39"/>
        <v>E9-2-AGGSH-042-1</v>
      </c>
      <c r="F188" s="18" t="str">
        <f t="shared" si="40"/>
        <v>CLX3001-083</v>
      </c>
      <c r="G188" s="18" t="str">
        <f t="shared" si="41"/>
        <v>CLX3001</v>
      </c>
      <c r="H188" s="18" t="s">
        <v>32</v>
      </c>
      <c r="I188" s="63" t="s">
        <v>2028</v>
      </c>
      <c r="J188" s="138">
        <f t="shared" si="45"/>
        <v>83</v>
      </c>
      <c r="K188" s="138">
        <f t="shared" si="46"/>
        <v>0</v>
      </c>
      <c r="L188" s="136">
        <f t="shared" si="47"/>
        <v>38</v>
      </c>
      <c r="M188" s="136">
        <f t="shared" si="48"/>
        <v>21</v>
      </c>
      <c r="N188" s="136">
        <f t="shared" si="49"/>
        <v>9</v>
      </c>
      <c r="O188" s="136">
        <f t="shared" si="50"/>
        <v>7</v>
      </c>
      <c r="P188" s="66">
        <f t="shared" si="42"/>
        <v>1</v>
      </c>
      <c r="Q188" s="66">
        <f t="shared" si="43"/>
        <v>1</v>
      </c>
      <c r="R188" s="18" t="s">
        <v>33</v>
      </c>
      <c r="S188" s="19">
        <v>3</v>
      </c>
      <c r="T188" s="20">
        <v>6</v>
      </c>
      <c r="U188" s="20">
        <v>6</v>
      </c>
      <c r="V188" s="21">
        <v>7</v>
      </c>
      <c r="W188" s="21">
        <v>10</v>
      </c>
      <c r="X188" s="21">
        <v>9</v>
      </c>
      <c r="Y188" s="22" t="s">
        <v>274</v>
      </c>
      <c r="Z188" s="22" t="s">
        <v>275</v>
      </c>
      <c r="AA188" s="23"/>
      <c r="AB188" s="23" t="str">
        <f t="shared" si="36"/>
        <v>A34</v>
      </c>
      <c r="AC188" s="23">
        <f t="shared" si="44"/>
        <v>2</v>
      </c>
      <c r="AD188" s="23">
        <f t="shared" si="37"/>
        <v>7</v>
      </c>
      <c r="AE188" s="23"/>
      <c r="AF188" s="23"/>
      <c r="AG188" s="10">
        <v>1</v>
      </c>
      <c r="AH188" s="10">
        <v>2</v>
      </c>
      <c r="AI188" s="10"/>
      <c r="AJ188" s="10"/>
      <c r="AK188" s="9"/>
      <c r="AL188" s="9"/>
      <c r="AM188" s="9"/>
      <c r="AN188" s="6">
        <v>3</v>
      </c>
      <c r="AO188" s="6">
        <v>6</v>
      </c>
      <c r="AP188" s="6">
        <v>0</v>
      </c>
      <c r="AQ188" s="6">
        <v>0</v>
      </c>
      <c r="AR188" s="7">
        <v>0</v>
      </c>
      <c r="AS188" s="7">
        <v>0</v>
      </c>
      <c r="AT188" s="6"/>
      <c r="AU188" s="7">
        <v>3</v>
      </c>
      <c r="AV188" s="7">
        <v>6</v>
      </c>
      <c r="AW188" s="7" t="s">
        <v>34</v>
      </c>
      <c r="AX188" s="7">
        <v>0</v>
      </c>
      <c r="AY188" s="7">
        <v>0</v>
      </c>
      <c r="AZ188" s="7">
        <v>0</v>
      </c>
      <c r="BA188" s="7">
        <v>0</v>
      </c>
      <c r="BB188" s="7" t="s">
        <v>34</v>
      </c>
    </row>
    <row r="189" spans="1:54" x14ac:dyDescent="0.25">
      <c r="A189" s="4"/>
      <c r="B189" s="119"/>
      <c r="C189" s="135">
        <f t="shared" si="38"/>
        <v>42</v>
      </c>
      <c r="D189" s="135">
        <f t="shared" si="35"/>
        <v>1</v>
      </c>
      <c r="E189" s="18" t="str">
        <f t="shared" si="39"/>
        <v/>
      </c>
      <c r="F189" s="18" t="str">
        <f t="shared" si="40"/>
        <v>CLX3001-084</v>
      </c>
      <c r="G189" s="18" t="str">
        <f t="shared" si="41"/>
        <v>CLX3001</v>
      </c>
      <c r="H189" s="18" t="s">
        <v>388</v>
      </c>
      <c r="I189" s="60" t="s">
        <v>2029</v>
      </c>
      <c r="J189" s="138">
        <f t="shared" si="45"/>
        <v>84</v>
      </c>
      <c r="K189" s="138">
        <f t="shared" si="46"/>
        <v>0</v>
      </c>
      <c r="L189" s="136">
        <f t="shared" si="47"/>
        <v>38</v>
      </c>
      <c r="M189" s="136">
        <f t="shared" si="48"/>
        <v>21</v>
      </c>
      <c r="N189" s="136">
        <f t="shared" si="49"/>
        <v>9</v>
      </c>
      <c r="O189" s="136">
        <f t="shared" si="50"/>
        <v>7</v>
      </c>
      <c r="P189" s="66">
        <f t="shared" si="42"/>
        <v>1</v>
      </c>
      <c r="Q189" s="66">
        <f t="shared" si="43"/>
        <v>0</v>
      </c>
      <c r="R189" s="18"/>
      <c r="S189" s="19"/>
      <c r="T189" s="20"/>
      <c r="U189" s="20"/>
      <c r="V189" s="21"/>
      <c r="W189" s="21"/>
      <c r="X189" s="21"/>
      <c r="Y189" s="22"/>
      <c r="Z189" s="22" t="s">
        <v>301</v>
      </c>
      <c r="AA189" s="23"/>
      <c r="AB189" s="23" t="str">
        <f t="shared" si="36"/>
        <v>A34</v>
      </c>
      <c r="AC189" s="71">
        <f t="shared" si="44"/>
        <v>2</v>
      </c>
      <c r="AD189" s="23">
        <f t="shared" si="37"/>
        <v>8</v>
      </c>
      <c r="AE189" s="23"/>
      <c r="AF189" s="23"/>
      <c r="AG189" s="10"/>
      <c r="AH189" s="10"/>
      <c r="AI189" s="10"/>
      <c r="AJ189" s="10"/>
      <c r="AK189" s="9"/>
      <c r="AL189" s="9"/>
      <c r="AM189" s="9"/>
      <c r="AN189" s="6"/>
      <c r="AO189" s="6"/>
      <c r="AP189" s="6"/>
      <c r="AQ189" s="6"/>
      <c r="AR189" s="7"/>
      <c r="AS189" s="7"/>
      <c r="AT189" s="6"/>
      <c r="AU189" s="7"/>
      <c r="AV189" s="7"/>
      <c r="AW189" s="7"/>
      <c r="AX189" s="7"/>
      <c r="AY189" s="7"/>
      <c r="AZ189" s="7"/>
      <c r="BA189" s="7"/>
      <c r="BB189" s="7"/>
    </row>
    <row r="190" spans="1:54" x14ac:dyDescent="0.25">
      <c r="A190" s="4" t="s">
        <v>54</v>
      </c>
      <c r="B190" s="120">
        <v>39</v>
      </c>
      <c r="C190" s="136">
        <f t="shared" si="38"/>
        <v>42</v>
      </c>
      <c r="D190" s="136">
        <f t="shared" si="35"/>
        <v>2</v>
      </c>
      <c r="E190" s="24" t="str">
        <f t="shared" si="39"/>
        <v>E9-2-ACCSH-042-2</v>
      </c>
      <c r="F190" s="24" t="str">
        <f t="shared" si="40"/>
        <v>NGPON2-16v-022</v>
      </c>
      <c r="G190" s="24" t="str">
        <f t="shared" si="41"/>
        <v>NGPON2-16v</v>
      </c>
      <c r="H190" s="24" t="s">
        <v>44</v>
      </c>
      <c r="I190" s="62" t="s">
        <v>2048</v>
      </c>
      <c r="J190" s="138">
        <f t="shared" si="45"/>
        <v>84</v>
      </c>
      <c r="K190" s="138">
        <f t="shared" si="46"/>
        <v>0</v>
      </c>
      <c r="L190" s="136">
        <f t="shared" si="47"/>
        <v>38</v>
      </c>
      <c r="M190" s="136">
        <f t="shared" si="48"/>
        <v>22</v>
      </c>
      <c r="N190" s="136">
        <f t="shared" si="49"/>
        <v>9</v>
      </c>
      <c r="O190" s="136">
        <f t="shared" si="50"/>
        <v>7</v>
      </c>
      <c r="P190" s="66">
        <f t="shared" si="42"/>
        <v>0</v>
      </c>
      <c r="Q190" s="66">
        <f t="shared" si="43"/>
        <v>1</v>
      </c>
      <c r="R190" s="24" t="s">
        <v>37</v>
      </c>
      <c r="S190" s="25">
        <v>3</v>
      </c>
      <c r="T190" s="26">
        <v>6</v>
      </c>
      <c r="U190" s="26">
        <v>6</v>
      </c>
      <c r="V190" s="27">
        <v>13</v>
      </c>
      <c r="W190" s="27">
        <v>22</v>
      </c>
      <c r="X190" s="27">
        <v>21</v>
      </c>
      <c r="Y190" s="29"/>
      <c r="Z190" s="29"/>
      <c r="AA190" s="29"/>
      <c r="AB190" s="69" t="str">
        <f t="shared" si="36"/>
        <v>A34</v>
      </c>
      <c r="AC190" s="69">
        <f t="shared" si="44"/>
        <v>2</v>
      </c>
      <c r="AD190" s="69">
        <f t="shared" si="37"/>
        <v>8</v>
      </c>
      <c r="AE190" s="28" t="s">
        <v>318</v>
      </c>
      <c r="AF190" s="29"/>
      <c r="AG190" s="10"/>
      <c r="AH190" s="10"/>
      <c r="AI190" s="10"/>
      <c r="AJ190" s="10"/>
      <c r="AK190" s="9">
        <v>1</v>
      </c>
      <c r="AL190" s="9"/>
      <c r="AM190" s="5" t="s">
        <v>39</v>
      </c>
      <c r="AN190" s="6">
        <v>0</v>
      </c>
      <c r="AO190" s="6">
        <v>0</v>
      </c>
      <c r="AP190" s="6">
        <v>0</v>
      </c>
      <c r="AQ190" s="6">
        <v>0</v>
      </c>
      <c r="AR190" s="7">
        <v>0</v>
      </c>
      <c r="AS190" s="7">
        <v>3</v>
      </c>
      <c r="AT190" s="6"/>
      <c r="AU190" s="7">
        <v>4</v>
      </c>
      <c r="AV190" s="7">
        <v>8</v>
      </c>
      <c r="AW190" s="7" t="s">
        <v>34</v>
      </c>
      <c r="AX190" s="7">
        <v>0</v>
      </c>
      <c r="AY190" s="7">
        <v>0</v>
      </c>
      <c r="AZ190" s="7">
        <v>7</v>
      </c>
      <c r="BA190" s="7">
        <v>0</v>
      </c>
      <c r="BB190" s="7" t="s">
        <v>34</v>
      </c>
    </row>
    <row r="191" spans="1:54" x14ac:dyDescent="0.25">
      <c r="A191" s="4" t="s">
        <v>54</v>
      </c>
      <c r="B191" s="119">
        <v>35</v>
      </c>
      <c r="C191" s="135">
        <f t="shared" si="38"/>
        <v>43</v>
      </c>
      <c r="D191" s="135">
        <f t="shared" si="35"/>
        <v>1</v>
      </c>
      <c r="E191" s="18" t="str">
        <f t="shared" si="39"/>
        <v>E9-2-AGGSH-043-1</v>
      </c>
      <c r="F191" s="18" t="str">
        <f t="shared" si="40"/>
        <v>CLX3001-085</v>
      </c>
      <c r="G191" s="18" t="str">
        <f t="shared" si="41"/>
        <v>CLX3001</v>
      </c>
      <c r="H191" s="18" t="s">
        <v>32</v>
      </c>
      <c r="I191" s="63" t="s">
        <v>2028</v>
      </c>
      <c r="J191" s="138">
        <f t="shared" si="45"/>
        <v>85</v>
      </c>
      <c r="K191" s="138">
        <f t="shared" si="46"/>
        <v>0</v>
      </c>
      <c r="L191" s="136">
        <f t="shared" si="47"/>
        <v>38</v>
      </c>
      <c r="M191" s="136">
        <f t="shared" si="48"/>
        <v>22</v>
      </c>
      <c r="N191" s="136">
        <f t="shared" si="49"/>
        <v>9</v>
      </c>
      <c r="O191" s="136">
        <f t="shared" si="50"/>
        <v>7</v>
      </c>
      <c r="P191" s="66">
        <f t="shared" si="42"/>
        <v>1</v>
      </c>
      <c r="Q191" s="66">
        <f t="shared" si="43"/>
        <v>1</v>
      </c>
      <c r="R191" s="18"/>
      <c r="S191" s="19"/>
      <c r="T191" s="20"/>
      <c r="U191" s="20"/>
      <c r="V191" s="21"/>
      <c r="W191" s="21"/>
      <c r="X191" s="21"/>
      <c r="Y191" s="22" t="s">
        <v>274</v>
      </c>
      <c r="Z191" s="22" t="s">
        <v>275</v>
      </c>
      <c r="AA191" s="22"/>
      <c r="AB191" s="22" t="str">
        <f t="shared" si="36"/>
        <v>A34</v>
      </c>
      <c r="AC191" s="22">
        <f t="shared" si="44"/>
        <v>3</v>
      </c>
      <c r="AD191" s="22">
        <f t="shared" si="37"/>
        <v>9</v>
      </c>
      <c r="AE191" s="22"/>
      <c r="AF191" s="22"/>
      <c r="AG191" s="6"/>
      <c r="AH191" s="6"/>
      <c r="AI191" s="6"/>
      <c r="AJ191" s="6"/>
      <c r="AK191" s="9"/>
      <c r="AL191" s="9"/>
      <c r="AM191" s="5"/>
      <c r="AN191" s="6"/>
      <c r="AO191" s="6"/>
      <c r="AP191" s="6"/>
      <c r="AQ191" s="6"/>
      <c r="AR191" s="7"/>
      <c r="AS191" s="7"/>
      <c r="AT191" s="6"/>
      <c r="AU191" s="7"/>
      <c r="AV191" s="7"/>
      <c r="AW191" s="7"/>
      <c r="AX191" s="7"/>
      <c r="AY191" s="7"/>
      <c r="AZ191" s="7"/>
      <c r="BA191" s="7"/>
      <c r="BB191" s="7"/>
    </row>
    <row r="192" spans="1:54" x14ac:dyDescent="0.25">
      <c r="A192" s="4"/>
      <c r="B192" s="119"/>
      <c r="C192" s="135">
        <f t="shared" si="38"/>
        <v>43</v>
      </c>
      <c r="D192" s="135">
        <f t="shared" si="35"/>
        <v>1</v>
      </c>
      <c r="E192" s="18" t="str">
        <f t="shared" si="39"/>
        <v/>
      </c>
      <c r="F192" s="18" t="str">
        <f t="shared" si="40"/>
        <v>CLX3001-086</v>
      </c>
      <c r="G192" s="18" t="str">
        <f t="shared" si="41"/>
        <v>CLX3001</v>
      </c>
      <c r="H192" s="18" t="s">
        <v>388</v>
      </c>
      <c r="I192" s="60" t="s">
        <v>2029</v>
      </c>
      <c r="J192" s="138">
        <f t="shared" si="45"/>
        <v>86</v>
      </c>
      <c r="K192" s="138">
        <f t="shared" si="46"/>
        <v>0</v>
      </c>
      <c r="L192" s="136">
        <f t="shared" si="47"/>
        <v>38</v>
      </c>
      <c r="M192" s="136">
        <f t="shared" si="48"/>
        <v>22</v>
      </c>
      <c r="N192" s="136">
        <f t="shared" si="49"/>
        <v>9</v>
      </c>
      <c r="O192" s="136">
        <f t="shared" si="50"/>
        <v>7</v>
      </c>
      <c r="P192" s="66">
        <f t="shared" si="42"/>
        <v>1</v>
      </c>
      <c r="Q192" s="66">
        <f t="shared" si="43"/>
        <v>0</v>
      </c>
      <c r="R192" s="18"/>
      <c r="S192" s="19"/>
      <c r="T192" s="20"/>
      <c r="U192" s="20"/>
      <c r="V192" s="21"/>
      <c r="W192" s="21"/>
      <c r="X192" s="21"/>
      <c r="Y192" s="22"/>
      <c r="Z192" s="22" t="s">
        <v>305</v>
      </c>
      <c r="AA192" s="22"/>
      <c r="AB192" s="22" t="str">
        <f t="shared" si="36"/>
        <v>A34</v>
      </c>
      <c r="AC192" s="70">
        <f t="shared" si="44"/>
        <v>3</v>
      </c>
      <c r="AD192" s="22">
        <f t="shared" si="37"/>
        <v>10</v>
      </c>
      <c r="AE192" s="22"/>
      <c r="AF192" s="22"/>
      <c r="AG192" s="6"/>
      <c r="AH192" s="6"/>
      <c r="AI192" s="6"/>
      <c r="AJ192" s="6"/>
      <c r="AK192" s="9"/>
      <c r="AL192" s="9"/>
      <c r="AM192" s="5"/>
      <c r="AN192" s="6"/>
      <c r="AO192" s="6"/>
      <c r="AP192" s="6"/>
      <c r="AQ192" s="6"/>
      <c r="AR192" s="7"/>
      <c r="AS192" s="7"/>
      <c r="AT192" s="6"/>
      <c r="AU192" s="7"/>
      <c r="AV192" s="7"/>
      <c r="AW192" s="7"/>
      <c r="AX192" s="7"/>
      <c r="AY192" s="7"/>
      <c r="AZ192" s="7"/>
      <c r="BA192" s="7"/>
      <c r="BB192" s="7"/>
    </row>
    <row r="193" spans="1:54" x14ac:dyDescent="0.25">
      <c r="A193" s="4" t="s">
        <v>54</v>
      </c>
      <c r="B193" s="120">
        <v>33</v>
      </c>
      <c r="C193" s="136">
        <f t="shared" si="38"/>
        <v>43</v>
      </c>
      <c r="D193" s="136">
        <f t="shared" si="35"/>
        <v>2</v>
      </c>
      <c r="E193" s="24" t="str">
        <f t="shared" si="39"/>
        <v>E9-2-ACCSH-043-2</v>
      </c>
      <c r="F193" s="24" t="str">
        <f t="shared" si="40"/>
        <v>NGPON2-16v-023</v>
      </c>
      <c r="G193" s="24" t="str">
        <f t="shared" si="41"/>
        <v>NGPON2-16v</v>
      </c>
      <c r="H193" s="24" t="s">
        <v>44</v>
      </c>
      <c r="I193" s="62" t="s">
        <v>2048</v>
      </c>
      <c r="J193" s="138">
        <f t="shared" si="45"/>
        <v>86</v>
      </c>
      <c r="K193" s="138">
        <f t="shared" si="46"/>
        <v>0</v>
      </c>
      <c r="L193" s="136">
        <f t="shared" si="47"/>
        <v>38</v>
      </c>
      <c r="M193" s="136">
        <f t="shared" si="48"/>
        <v>23</v>
      </c>
      <c r="N193" s="136">
        <f t="shared" si="49"/>
        <v>9</v>
      </c>
      <c r="O193" s="136">
        <f t="shared" si="50"/>
        <v>7</v>
      </c>
      <c r="P193" s="66">
        <f t="shared" si="42"/>
        <v>0</v>
      </c>
      <c r="Q193" s="66">
        <f t="shared" si="43"/>
        <v>1</v>
      </c>
      <c r="R193" s="24"/>
      <c r="S193" s="25"/>
      <c r="T193" s="26"/>
      <c r="U193" s="26"/>
      <c r="V193" s="27"/>
      <c r="W193" s="27"/>
      <c r="X193" s="27"/>
      <c r="Y193" s="28"/>
      <c r="Z193" s="28"/>
      <c r="AA193" s="28"/>
      <c r="AB193" s="68" t="str">
        <f t="shared" si="36"/>
        <v>A34</v>
      </c>
      <c r="AC193" s="68">
        <f t="shared" si="44"/>
        <v>3</v>
      </c>
      <c r="AD193" s="68">
        <f t="shared" si="37"/>
        <v>10</v>
      </c>
      <c r="AE193" s="28" t="s">
        <v>319</v>
      </c>
      <c r="AF193" s="28"/>
      <c r="AG193" s="6"/>
      <c r="AH193" s="6"/>
      <c r="AI193" s="6"/>
      <c r="AJ193" s="6"/>
      <c r="AK193" s="9"/>
      <c r="AL193" s="9"/>
      <c r="AM193" s="5" t="s">
        <v>39</v>
      </c>
      <c r="AN193" s="6"/>
      <c r="AO193" s="6"/>
      <c r="AP193" s="6"/>
      <c r="AQ193" s="6"/>
      <c r="AR193" s="7"/>
      <c r="AS193" s="7"/>
      <c r="AT193" s="6"/>
      <c r="AU193" s="7"/>
      <c r="AV193" s="7"/>
      <c r="AW193" s="7"/>
      <c r="AX193" s="7"/>
      <c r="AY193" s="7"/>
      <c r="AZ193" s="7"/>
      <c r="BA193" s="7"/>
      <c r="BB193" s="7"/>
    </row>
    <row r="194" spans="1:54" x14ac:dyDescent="0.25">
      <c r="A194" s="4" t="s">
        <v>54</v>
      </c>
      <c r="B194" s="119">
        <v>30</v>
      </c>
      <c r="C194" s="135">
        <f t="shared" si="38"/>
        <v>44</v>
      </c>
      <c r="D194" s="135">
        <f t="shared" ref="D194:D257" si="51">IF(C194&lt;&gt;C193,1,IF(MID(H194,6,3)="Acc",D193+1,D193))</f>
        <v>1</v>
      </c>
      <c r="E194" s="18" t="str">
        <f t="shared" si="39"/>
        <v>E9-2-AGGSH-044-1</v>
      </c>
      <c r="F194" s="18" t="str">
        <f t="shared" si="40"/>
        <v>CLX3001-087</v>
      </c>
      <c r="G194" s="18" t="str">
        <f t="shared" si="41"/>
        <v>CLX3001</v>
      </c>
      <c r="H194" s="18" t="s">
        <v>32</v>
      </c>
      <c r="I194" s="63" t="s">
        <v>2028</v>
      </c>
      <c r="J194" s="138">
        <f t="shared" si="45"/>
        <v>87</v>
      </c>
      <c r="K194" s="138">
        <f t="shared" si="46"/>
        <v>0</v>
      </c>
      <c r="L194" s="136">
        <f t="shared" si="47"/>
        <v>38</v>
      </c>
      <c r="M194" s="136">
        <f t="shared" si="48"/>
        <v>23</v>
      </c>
      <c r="N194" s="136">
        <f t="shared" si="49"/>
        <v>9</v>
      </c>
      <c r="O194" s="136">
        <f t="shared" si="50"/>
        <v>7</v>
      </c>
      <c r="P194" s="66">
        <f t="shared" si="42"/>
        <v>1</v>
      </c>
      <c r="Q194" s="66">
        <f t="shared" si="43"/>
        <v>1</v>
      </c>
      <c r="R194" s="18"/>
      <c r="S194" s="19"/>
      <c r="T194" s="20"/>
      <c r="U194" s="20"/>
      <c r="V194" s="21"/>
      <c r="W194" s="21"/>
      <c r="X194" s="21"/>
      <c r="Y194" s="22" t="s">
        <v>274</v>
      </c>
      <c r="Z194" s="22" t="s">
        <v>275</v>
      </c>
      <c r="AA194" s="22"/>
      <c r="AB194" s="22" t="str">
        <f t="shared" ref="AB194:AB257" si="52">IF(ISBLANK(A194),AB193,A194)</f>
        <v>A34</v>
      </c>
      <c r="AC194" s="22">
        <f t="shared" si="44"/>
        <v>4</v>
      </c>
      <c r="AD194" s="22">
        <f t="shared" ref="AD194:AD257" si="53">IF(AB194&lt;&gt;AB193,_xlfn.MAXIFS(AC:AC,AB:AB,AB194)+IF(ISBLANK(Z194),0,1),IF(ISBLANK(Z194),AD193,AD193+1))</f>
        <v>11</v>
      </c>
      <c r="AE194" s="22"/>
      <c r="AF194" s="22"/>
      <c r="AG194" s="6"/>
      <c r="AH194" s="6"/>
      <c r="AI194" s="6"/>
      <c r="AJ194" s="6"/>
      <c r="AK194" s="9"/>
      <c r="AL194" s="9"/>
      <c r="AM194" s="5"/>
      <c r="AN194" s="6"/>
      <c r="AO194" s="6"/>
      <c r="AP194" s="6"/>
      <c r="AQ194" s="6"/>
      <c r="AR194" s="7"/>
      <c r="AS194" s="7"/>
      <c r="AT194" s="6"/>
      <c r="AU194" s="7"/>
      <c r="AV194" s="7"/>
      <c r="AW194" s="7"/>
      <c r="AX194" s="7"/>
      <c r="AY194" s="7"/>
      <c r="AZ194" s="7"/>
      <c r="BA194" s="7"/>
      <c r="BB194" s="7"/>
    </row>
    <row r="195" spans="1:54" x14ac:dyDescent="0.25">
      <c r="A195" s="4"/>
      <c r="B195" s="119"/>
      <c r="C195" s="135">
        <f t="shared" ref="C195:C258" si="54">IF(MID(H195,6,3)="Agg",C194+1,C194)</f>
        <v>44</v>
      </c>
      <c r="D195" s="135">
        <f t="shared" si="51"/>
        <v>1</v>
      </c>
      <c r="E195" s="18" t="str">
        <f t="shared" ref="E195:E258" si="55">IF(C195&lt;&gt;C194,_xlfn.CONCAT("E9-2-AGGSH-",REPT(0,3-LEN(C195))&amp;C195,"-1"),IF(D195&lt;&gt;D194,_xlfn.CONCAT("E9-2-ACCSH-",REPT(0,3-LEN(C195))&amp;C195,"-",D195),""))</f>
        <v/>
      </c>
      <c r="F195" s="18" t="str">
        <f t="shared" ref="F195:F258" si="56">_xlfn.CONCAT(G195,"-",IF(G195=J$1,REPT(0,3-LEN(J195))&amp;J195,IF(G195=K$1,REPT(0,3-LEN(K195))&amp;K195,IF(G195=L$1,REPT(0,3-LEN(L195))&amp;L195,IF(G195=M$1,REPT(0,3-LEN(M195))&amp;M195,IF(G195=N$1,REPT(0,3-LEN(N195))&amp;N195,IF(G195=O$1,REPT(0,3-LEN(O195))&amp;O195,"")))))))</f>
        <v>CLX3001-088</v>
      </c>
      <c r="G195" s="18" t="str">
        <f t="shared" ref="G195:G258" si="57">MID(I195,FIND("_",I195)+1,FIND("_",I195,FIND("_",I195)+1)-FIND("_",I195)-1)</f>
        <v>CLX3001</v>
      </c>
      <c r="H195" s="18" t="s">
        <v>388</v>
      </c>
      <c r="I195" s="60" t="s">
        <v>2029</v>
      </c>
      <c r="J195" s="138">
        <f t="shared" si="45"/>
        <v>88</v>
      </c>
      <c r="K195" s="138">
        <f t="shared" si="46"/>
        <v>0</v>
      </c>
      <c r="L195" s="136">
        <f t="shared" si="47"/>
        <v>38</v>
      </c>
      <c r="M195" s="136">
        <f t="shared" si="48"/>
        <v>23</v>
      </c>
      <c r="N195" s="136">
        <f t="shared" si="49"/>
        <v>9</v>
      </c>
      <c r="O195" s="136">
        <f t="shared" si="50"/>
        <v>7</v>
      </c>
      <c r="P195" s="66">
        <f t="shared" ref="P195:P258" si="58">IF(ISBLANK(Z195),IF(MID(Y195,1,3)=MID(Y194,1,3),0,1),IF(MID(Z195,1,3)=MID(Z194,1,3),0,1))</f>
        <v>1</v>
      </c>
      <c r="Q195" s="66">
        <f t="shared" ref="Q195:Q258" si="59">IF(MID(AE195,1,3)=MID(AE194,1,3),0,1)</f>
        <v>0</v>
      </c>
      <c r="R195" s="18"/>
      <c r="S195" s="19"/>
      <c r="T195" s="20"/>
      <c r="U195" s="20"/>
      <c r="V195" s="21"/>
      <c r="W195" s="21"/>
      <c r="X195" s="21"/>
      <c r="Y195" s="22"/>
      <c r="Z195" s="22" t="s">
        <v>309</v>
      </c>
      <c r="AA195" s="22"/>
      <c r="AB195" s="22" t="str">
        <f t="shared" si="52"/>
        <v>A34</v>
      </c>
      <c r="AC195" s="70">
        <f t="shared" ref="AC195:AC258" si="60">IF(AB195&lt;&gt;AB194,IF(ISBLANK(Y195),0,1),IF(ISBLANK(Y195),AC194,AC194+1))</f>
        <v>4</v>
      </c>
      <c r="AD195" s="22">
        <f t="shared" si="53"/>
        <v>12</v>
      </c>
      <c r="AE195" s="22"/>
      <c r="AF195" s="22"/>
      <c r="AG195" s="6"/>
      <c r="AH195" s="6"/>
      <c r="AI195" s="6"/>
      <c r="AJ195" s="6"/>
      <c r="AK195" s="9"/>
      <c r="AL195" s="9"/>
      <c r="AM195" s="5"/>
      <c r="AN195" s="6"/>
      <c r="AO195" s="6"/>
      <c r="AP195" s="6"/>
      <c r="AQ195" s="6"/>
      <c r="AR195" s="7"/>
      <c r="AS195" s="7"/>
      <c r="AT195" s="6"/>
      <c r="AU195" s="7"/>
      <c r="AV195" s="7"/>
      <c r="AW195" s="7"/>
      <c r="AX195" s="7"/>
      <c r="AY195" s="7"/>
      <c r="AZ195" s="7"/>
      <c r="BA195" s="7"/>
      <c r="BB195" s="7"/>
    </row>
    <row r="196" spans="1:54" x14ac:dyDescent="0.25">
      <c r="A196" s="17" t="s">
        <v>54</v>
      </c>
      <c r="B196" s="120">
        <v>28</v>
      </c>
      <c r="C196" s="136">
        <f t="shared" si="54"/>
        <v>44</v>
      </c>
      <c r="D196" s="136">
        <f t="shared" si="51"/>
        <v>2</v>
      </c>
      <c r="E196" s="24" t="str">
        <f t="shared" si="55"/>
        <v>E9-2-ACCSH-044-2</v>
      </c>
      <c r="F196" s="24" t="str">
        <f t="shared" si="56"/>
        <v>NGPON2-16v-024</v>
      </c>
      <c r="G196" s="24" t="str">
        <f t="shared" si="57"/>
        <v>NGPON2-16v</v>
      </c>
      <c r="H196" s="24" t="s">
        <v>44</v>
      </c>
      <c r="I196" s="62" t="s">
        <v>2048</v>
      </c>
      <c r="J196" s="138">
        <f t="shared" ref="J196:J259" si="61">IF(AND(NOT(ISBLANK($H196)), MID($I196,4,LEN(J$1))=J$1),J195+1,J195)</f>
        <v>88</v>
      </c>
      <c r="K196" s="138">
        <f t="shared" ref="K196:K259" si="62">IF(AND(NOT(ISBLANK($H196)), MID($I196,4,LEN(K$1))=K$1),K195+1,K195)</f>
        <v>0</v>
      </c>
      <c r="L196" s="136">
        <f t="shared" ref="L196:L259" si="63">IF(AND(NOT(ISBLANK($H196)), MID($I196,4,LEN(L$1))=L$1),L195+1,L195)</f>
        <v>38</v>
      </c>
      <c r="M196" s="136">
        <f t="shared" ref="M196:M259" si="64">IF(AND(NOT(ISBLANK($H196)), MID($I196,4,LEN(M$1))=M$1),M195+1,M195)</f>
        <v>24</v>
      </c>
      <c r="N196" s="136">
        <f t="shared" ref="N196:N259" si="65">IF(AND(NOT(ISBLANK($H196)), MID($I196,4,LEN(N$1))=N$1),N195+1,N195)</f>
        <v>9</v>
      </c>
      <c r="O196" s="136">
        <f t="shared" ref="O196:O259" si="66">IF(AND(NOT(ISBLANK($H196)), MID($I196,4,LEN(O$1))=O$1),O195+1,O195)</f>
        <v>7</v>
      </c>
      <c r="P196" s="66">
        <f t="shared" si="58"/>
        <v>0</v>
      </c>
      <c r="Q196" s="66">
        <f t="shared" si="59"/>
        <v>1</v>
      </c>
      <c r="R196" s="24"/>
      <c r="S196" s="25"/>
      <c r="T196" s="26"/>
      <c r="U196" s="26"/>
      <c r="V196" s="27"/>
      <c r="W196" s="27"/>
      <c r="X196" s="27"/>
      <c r="Y196" s="28"/>
      <c r="Z196" s="28"/>
      <c r="AA196" s="28"/>
      <c r="AB196" s="68" t="str">
        <f t="shared" si="52"/>
        <v>A34</v>
      </c>
      <c r="AC196" s="68">
        <f t="shared" si="60"/>
        <v>4</v>
      </c>
      <c r="AD196" s="68">
        <f t="shared" si="53"/>
        <v>12</v>
      </c>
      <c r="AE196" s="28" t="s">
        <v>328</v>
      </c>
      <c r="AF196" s="28"/>
      <c r="AG196" s="6"/>
      <c r="AH196" s="6"/>
      <c r="AI196" s="6"/>
      <c r="AJ196" s="6"/>
      <c r="AK196" s="9"/>
      <c r="AL196" s="9"/>
      <c r="AM196" s="5" t="s">
        <v>39</v>
      </c>
      <c r="AN196" s="6"/>
      <c r="AO196" s="6"/>
      <c r="AP196" s="6"/>
      <c r="AQ196" s="6"/>
      <c r="AR196" s="7"/>
      <c r="AS196" s="7"/>
      <c r="AT196" s="6"/>
      <c r="AU196" s="7"/>
      <c r="AV196" s="7"/>
      <c r="AW196" s="7"/>
      <c r="AX196" s="7"/>
      <c r="AY196" s="7"/>
      <c r="AZ196" s="7"/>
      <c r="BA196" s="7"/>
      <c r="BB196" s="7"/>
    </row>
    <row r="197" spans="1:54" x14ac:dyDescent="0.25">
      <c r="A197" s="140" t="s">
        <v>55</v>
      </c>
      <c r="B197" s="119">
        <v>48</v>
      </c>
      <c r="C197" s="135">
        <f t="shared" si="54"/>
        <v>45</v>
      </c>
      <c r="D197" s="135">
        <f t="shared" si="51"/>
        <v>1</v>
      </c>
      <c r="E197" s="18" t="str">
        <f t="shared" si="55"/>
        <v>E9-2-AGGSH-045-1</v>
      </c>
      <c r="F197" s="18" t="str">
        <f t="shared" si="56"/>
        <v>CLX3001-089</v>
      </c>
      <c r="G197" s="18" t="str">
        <f t="shared" si="57"/>
        <v>CLX3001</v>
      </c>
      <c r="H197" s="18" t="s">
        <v>32</v>
      </c>
      <c r="I197" s="63" t="s">
        <v>2028</v>
      </c>
      <c r="J197" s="138">
        <f t="shared" si="61"/>
        <v>89</v>
      </c>
      <c r="K197" s="138">
        <f t="shared" si="62"/>
        <v>0</v>
      </c>
      <c r="L197" s="136">
        <f t="shared" si="63"/>
        <v>38</v>
      </c>
      <c r="M197" s="136">
        <f t="shared" si="64"/>
        <v>24</v>
      </c>
      <c r="N197" s="136">
        <f t="shared" si="65"/>
        <v>9</v>
      </c>
      <c r="O197" s="136">
        <f t="shared" si="66"/>
        <v>7</v>
      </c>
      <c r="P197" s="66">
        <f t="shared" si="58"/>
        <v>1</v>
      </c>
      <c r="Q197" s="66">
        <f t="shared" si="59"/>
        <v>1</v>
      </c>
      <c r="R197" s="18" t="s">
        <v>33</v>
      </c>
      <c r="S197" s="19">
        <v>4</v>
      </c>
      <c r="T197" s="20">
        <v>8</v>
      </c>
      <c r="U197" s="20">
        <v>8</v>
      </c>
      <c r="V197" s="21">
        <v>8</v>
      </c>
      <c r="W197" s="21">
        <v>12</v>
      </c>
      <c r="X197" s="21">
        <v>11</v>
      </c>
      <c r="Y197" s="23"/>
      <c r="Z197" s="22" t="s">
        <v>275</v>
      </c>
      <c r="AA197" s="23" t="s">
        <v>332</v>
      </c>
      <c r="AB197" s="23" t="str">
        <f t="shared" si="52"/>
        <v>A37</v>
      </c>
      <c r="AC197" s="71">
        <f t="shared" si="60"/>
        <v>0</v>
      </c>
      <c r="AD197" s="23">
        <f t="shared" si="53"/>
        <v>1</v>
      </c>
      <c r="AE197" s="23"/>
      <c r="AF197" s="23"/>
      <c r="AG197" s="6"/>
      <c r="AH197" s="6">
        <v>2.5</v>
      </c>
      <c r="AI197" s="6"/>
      <c r="AJ197" s="6">
        <v>0.25</v>
      </c>
      <c r="AK197" s="9"/>
      <c r="AL197" s="9"/>
      <c r="AM197" s="9" t="s">
        <v>56</v>
      </c>
      <c r="AN197" s="6">
        <v>0</v>
      </c>
      <c r="AO197" s="6">
        <v>10</v>
      </c>
      <c r="AP197" s="6">
        <v>0</v>
      </c>
      <c r="AQ197" s="6">
        <v>2</v>
      </c>
      <c r="AR197" s="7">
        <v>2</v>
      </c>
      <c r="AS197" s="7">
        <v>0</v>
      </c>
      <c r="AT197" s="6"/>
      <c r="AU197" s="7">
        <v>0</v>
      </c>
      <c r="AV197" s="7">
        <v>10</v>
      </c>
      <c r="AW197" s="7" t="s">
        <v>34</v>
      </c>
      <c r="AX197" s="7">
        <v>2</v>
      </c>
      <c r="AY197" s="7">
        <v>2</v>
      </c>
      <c r="AZ197" s="7">
        <v>0</v>
      </c>
      <c r="BA197" s="7">
        <v>0</v>
      </c>
      <c r="BB197" s="7" t="s">
        <v>34</v>
      </c>
    </row>
    <row r="198" spans="1:54" x14ac:dyDescent="0.25">
      <c r="A198" s="4"/>
      <c r="B198" s="119"/>
      <c r="C198" s="135">
        <f t="shared" si="54"/>
        <v>45</v>
      </c>
      <c r="D198" s="135">
        <f t="shared" si="51"/>
        <v>1</v>
      </c>
      <c r="E198" s="18" t="str">
        <f t="shared" si="55"/>
        <v/>
      </c>
      <c r="F198" s="18" t="str">
        <f t="shared" si="56"/>
        <v>CLX3001-089</v>
      </c>
      <c r="G198" s="18" t="str">
        <f t="shared" si="57"/>
        <v>CLX3001</v>
      </c>
      <c r="H198" s="18"/>
      <c r="I198" s="63" t="s">
        <v>2028</v>
      </c>
      <c r="J198" s="138">
        <f t="shared" si="61"/>
        <v>89</v>
      </c>
      <c r="K198" s="138">
        <f t="shared" si="62"/>
        <v>0</v>
      </c>
      <c r="L198" s="136">
        <f t="shared" si="63"/>
        <v>38</v>
      </c>
      <c r="M198" s="136">
        <f t="shared" si="64"/>
        <v>24</v>
      </c>
      <c r="N198" s="136">
        <f t="shared" si="65"/>
        <v>9</v>
      </c>
      <c r="O198" s="136">
        <f t="shared" si="66"/>
        <v>7</v>
      </c>
      <c r="P198" s="66">
        <f t="shared" si="58"/>
        <v>0</v>
      </c>
      <c r="Q198" s="66">
        <f t="shared" si="59"/>
        <v>0</v>
      </c>
      <c r="R198" s="18"/>
      <c r="S198" s="19"/>
      <c r="T198" s="20"/>
      <c r="U198" s="20"/>
      <c r="V198" s="21"/>
      <c r="W198" s="21"/>
      <c r="X198" s="21"/>
      <c r="Y198" s="23"/>
      <c r="Z198" s="22" t="s">
        <v>282</v>
      </c>
      <c r="AA198" s="23"/>
      <c r="AB198" s="23" t="str">
        <f t="shared" si="52"/>
        <v>A37</v>
      </c>
      <c r="AC198" s="71">
        <f t="shared" si="60"/>
        <v>0</v>
      </c>
      <c r="AD198" s="23">
        <f t="shared" si="53"/>
        <v>2</v>
      </c>
      <c r="AE198" s="23"/>
      <c r="AF198" s="23"/>
      <c r="AG198" s="10"/>
      <c r="AH198" s="10"/>
      <c r="AI198" s="10"/>
      <c r="AJ198" s="10"/>
      <c r="AK198" s="9"/>
      <c r="AL198" s="9"/>
      <c r="AM198" s="9"/>
      <c r="AN198" s="6"/>
      <c r="AO198" s="6"/>
      <c r="AP198" s="6"/>
      <c r="AQ198" s="6"/>
      <c r="AR198" s="7"/>
      <c r="AS198" s="7"/>
      <c r="AT198" s="6"/>
      <c r="AU198" s="7"/>
      <c r="AV198" s="7"/>
      <c r="AW198" s="7"/>
      <c r="AX198" s="7"/>
      <c r="AY198" s="7"/>
      <c r="AZ198" s="7"/>
      <c r="BA198" s="7"/>
      <c r="BB198" s="7"/>
    </row>
    <row r="199" spans="1:54" x14ac:dyDescent="0.25">
      <c r="A199" s="4"/>
      <c r="B199" s="119"/>
      <c r="C199" s="135">
        <f t="shared" si="54"/>
        <v>45</v>
      </c>
      <c r="D199" s="135">
        <f t="shared" si="51"/>
        <v>1</v>
      </c>
      <c r="E199" s="18" t="str">
        <f t="shared" si="55"/>
        <v/>
      </c>
      <c r="F199" s="18" t="str">
        <f t="shared" si="56"/>
        <v>CLX3001-089</v>
      </c>
      <c r="G199" s="18" t="str">
        <f t="shared" si="57"/>
        <v>CLX3001</v>
      </c>
      <c r="H199" s="18"/>
      <c r="I199" s="63" t="s">
        <v>2028</v>
      </c>
      <c r="J199" s="138">
        <f t="shared" si="61"/>
        <v>89</v>
      </c>
      <c r="K199" s="138">
        <f t="shared" si="62"/>
        <v>0</v>
      </c>
      <c r="L199" s="136">
        <f t="shared" si="63"/>
        <v>38</v>
      </c>
      <c r="M199" s="136">
        <f t="shared" si="64"/>
        <v>24</v>
      </c>
      <c r="N199" s="136">
        <f t="shared" si="65"/>
        <v>9</v>
      </c>
      <c r="O199" s="136">
        <f t="shared" si="66"/>
        <v>7</v>
      </c>
      <c r="P199" s="66">
        <f t="shared" si="58"/>
        <v>0</v>
      </c>
      <c r="Q199" s="66">
        <f t="shared" si="59"/>
        <v>0</v>
      </c>
      <c r="R199" s="18"/>
      <c r="S199" s="19"/>
      <c r="T199" s="20"/>
      <c r="U199" s="20"/>
      <c r="V199" s="21"/>
      <c r="W199" s="21"/>
      <c r="X199" s="21"/>
      <c r="Y199" s="23"/>
      <c r="Z199" s="22" t="s">
        <v>286</v>
      </c>
      <c r="AA199" s="23"/>
      <c r="AB199" s="23" t="str">
        <f t="shared" si="52"/>
        <v>A37</v>
      </c>
      <c r="AC199" s="71">
        <f t="shared" si="60"/>
        <v>0</v>
      </c>
      <c r="AD199" s="23">
        <f t="shared" si="53"/>
        <v>3</v>
      </c>
      <c r="AE199" s="23"/>
      <c r="AF199" s="23"/>
      <c r="AG199" s="10"/>
      <c r="AH199" s="10"/>
      <c r="AI199" s="10"/>
      <c r="AJ199" s="10"/>
      <c r="AK199" s="9"/>
      <c r="AL199" s="9"/>
      <c r="AM199" s="9"/>
      <c r="AN199" s="6"/>
      <c r="AO199" s="6"/>
      <c r="AP199" s="6"/>
      <c r="AQ199" s="6"/>
      <c r="AR199" s="7"/>
      <c r="AS199" s="7"/>
      <c r="AT199" s="6"/>
      <c r="AU199" s="7"/>
      <c r="AV199" s="7"/>
      <c r="AW199" s="7"/>
      <c r="AX199" s="7"/>
      <c r="AY199" s="7"/>
      <c r="AZ199" s="7"/>
      <c r="BA199" s="7"/>
      <c r="BB199" s="7"/>
    </row>
    <row r="200" spans="1:54" x14ac:dyDescent="0.25">
      <c r="A200" s="4"/>
      <c r="B200" s="119"/>
      <c r="C200" s="135">
        <f t="shared" si="54"/>
        <v>45</v>
      </c>
      <c r="D200" s="135">
        <f t="shared" si="51"/>
        <v>1</v>
      </c>
      <c r="E200" s="18" t="str">
        <f t="shared" si="55"/>
        <v/>
      </c>
      <c r="F200" s="18" t="str">
        <f t="shared" si="56"/>
        <v>CLX3001-089</v>
      </c>
      <c r="G200" s="18" t="str">
        <f t="shared" si="57"/>
        <v>CLX3001</v>
      </c>
      <c r="H200" s="18"/>
      <c r="I200" s="63" t="s">
        <v>2028</v>
      </c>
      <c r="J200" s="138">
        <f t="shared" si="61"/>
        <v>89</v>
      </c>
      <c r="K200" s="138">
        <f t="shared" si="62"/>
        <v>0</v>
      </c>
      <c r="L200" s="136">
        <f t="shared" si="63"/>
        <v>38</v>
      </c>
      <c r="M200" s="136">
        <f t="shared" si="64"/>
        <v>24</v>
      </c>
      <c r="N200" s="136">
        <f t="shared" si="65"/>
        <v>9</v>
      </c>
      <c r="O200" s="136">
        <f t="shared" si="66"/>
        <v>7</v>
      </c>
      <c r="P200" s="66">
        <f t="shared" si="58"/>
        <v>0</v>
      </c>
      <c r="Q200" s="66">
        <f t="shared" si="59"/>
        <v>0</v>
      </c>
      <c r="R200" s="18"/>
      <c r="S200" s="19"/>
      <c r="T200" s="20"/>
      <c r="U200" s="20"/>
      <c r="V200" s="21"/>
      <c r="W200" s="21"/>
      <c r="X200" s="21"/>
      <c r="Y200" s="23"/>
      <c r="Z200" s="22" t="s">
        <v>290</v>
      </c>
      <c r="AA200" s="23"/>
      <c r="AB200" s="23" t="str">
        <f t="shared" si="52"/>
        <v>A37</v>
      </c>
      <c r="AC200" s="71">
        <f t="shared" si="60"/>
        <v>0</v>
      </c>
      <c r="AD200" s="23">
        <f t="shared" si="53"/>
        <v>4</v>
      </c>
      <c r="AE200" s="23"/>
      <c r="AF200" s="23"/>
      <c r="AG200" s="10"/>
      <c r="AH200" s="10"/>
      <c r="AI200" s="10"/>
      <c r="AJ200" s="10"/>
      <c r="AK200" s="9"/>
      <c r="AL200" s="9"/>
      <c r="AM200" s="9"/>
      <c r="AN200" s="6"/>
      <c r="AO200" s="6"/>
      <c r="AP200" s="6"/>
      <c r="AQ200" s="6"/>
      <c r="AR200" s="7"/>
      <c r="AS200" s="7"/>
      <c r="AT200" s="6"/>
      <c r="AU200" s="7"/>
      <c r="AV200" s="7"/>
      <c r="AW200" s="7"/>
      <c r="AX200" s="7"/>
      <c r="AY200" s="7"/>
      <c r="AZ200" s="7"/>
      <c r="BA200" s="7"/>
      <c r="BB200" s="7"/>
    </row>
    <row r="201" spans="1:54" x14ac:dyDescent="0.25">
      <c r="A201" s="4"/>
      <c r="B201" s="119"/>
      <c r="C201" s="135">
        <f t="shared" si="54"/>
        <v>45</v>
      </c>
      <c r="D201" s="135">
        <f t="shared" si="51"/>
        <v>1</v>
      </c>
      <c r="E201" s="18" t="str">
        <f t="shared" si="55"/>
        <v/>
      </c>
      <c r="F201" s="18" t="str">
        <f t="shared" si="56"/>
        <v>CLX3001-090</v>
      </c>
      <c r="G201" s="18" t="str">
        <f t="shared" si="57"/>
        <v>CLX3001</v>
      </c>
      <c r="H201" s="18" t="s">
        <v>388</v>
      </c>
      <c r="I201" s="60" t="s">
        <v>2040</v>
      </c>
      <c r="J201" s="138">
        <f t="shared" si="61"/>
        <v>90</v>
      </c>
      <c r="K201" s="138">
        <f t="shared" si="62"/>
        <v>0</v>
      </c>
      <c r="L201" s="136">
        <f t="shared" si="63"/>
        <v>38</v>
      </c>
      <c r="M201" s="136">
        <f t="shared" si="64"/>
        <v>24</v>
      </c>
      <c r="N201" s="136">
        <f t="shared" si="65"/>
        <v>9</v>
      </c>
      <c r="O201" s="136">
        <f t="shared" si="66"/>
        <v>7</v>
      </c>
      <c r="P201" s="66">
        <f t="shared" si="58"/>
        <v>0</v>
      </c>
      <c r="Q201" s="66">
        <f t="shared" si="59"/>
        <v>0</v>
      </c>
      <c r="R201" s="18"/>
      <c r="S201" s="19"/>
      <c r="T201" s="20"/>
      <c r="U201" s="20"/>
      <c r="V201" s="21"/>
      <c r="W201" s="21"/>
      <c r="X201" s="21"/>
      <c r="Y201" s="23"/>
      <c r="Z201" s="23"/>
      <c r="AA201" s="23"/>
      <c r="AB201" s="71" t="str">
        <f t="shared" si="52"/>
        <v>A37</v>
      </c>
      <c r="AC201" s="71">
        <f t="shared" si="60"/>
        <v>0</v>
      </c>
      <c r="AD201" s="71">
        <f t="shared" si="53"/>
        <v>4</v>
      </c>
      <c r="AE201" s="23"/>
      <c r="AF201" s="23"/>
      <c r="AG201" s="10"/>
      <c r="AH201" s="10"/>
      <c r="AI201" s="10"/>
      <c r="AJ201" s="10"/>
      <c r="AK201" s="9"/>
      <c r="AL201" s="9"/>
      <c r="AM201" s="9"/>
      <c r="AN201" s="6"/>
      <c r="AO201" s="6"/>
      <c r="AP201" s="6"/>
      <c r="AQ201" s="6"/>
      <c r="AR201" s="7"/>
      <c r="AS201" s="7"/>
      <c r="AT201" s="6"/>
      <c r="AU201" s="7"/>
      <c r="AV201" s="7"/>
      <c r="AW201" s="7"/>
      <c r="AX201" s="7"/>
      <c r="AY201" s="7"/>
      <c r="AZ201" s="7"/>
      <c r="BA201" s="7"/>
      <c r="BB201" s="7"/>
    </row>
    <row r="202" spans="1:54" x14ac:dyDescent="0.25">
      <c r="A202" s="4" t="s">
        <v>55</v>
      </c>
      <c r="B202" s="120">
        <v>46</v>
      </c>
      <c r="C202" s="136">
        <f t="shared" si="54"/>
        <v>45</v>
      </c>
      <c r="D202" s="136">
        <f t="shared" si="51"/>
        <v>2</v>
      </c>
      <c r="E202" s="24" t="str">
        <f t="shared" si="55"/>
        <v>E9-2-ACCSH-045-2</v>
      </c>
      <c r="F202" s="24" t="str">
        <f t="shared" si="56"/>
        <v>NG1601-039</v>
      </c>
      <c r="G202" s="24" t="str">
        <f t="shared" si="57"/>
        <v>NG1601</v>
      </c>
      <c r="H202" s="24" t="s">
        <v>44</v>
      </c>
      <c r="I202" s="62" t="s">
        <v>2030</v>
      </c>
      <c r="J202" s="138">
        <f t="shared" si="61"/>
        <v>90</v>
      </c>
      <c r="K202" s="138">
        <f t="shared" si="62"/>
        <v>0</v>
      </c>
      <c r="L202" s="136">
        <f t="shared" si="63"/>
        <v>39</v>
      </c>
      <c r="M202" s="136">
        <f t="shared" si="64"/>
        <v>24</v>
      </c>
      <c r="N202" s="136">
        <f t="shared" si="65"/>
        <v>9</v>
      </c>
      <c r="O202" s="136">
        <f t="shared" si="66"/>
        <v>7</v>
      </c>
      <c r="P202" s="66">
        <f t="shared" si="58"/>
        <v>0</v>
      </c>
      <c r="Q202" s="66">
        <f t="shared" si="59"/>
        <v>1</v>
      </c>
      <c r="R202" s="24" t="s">
        <v>37</v>
      </c>
      <c r="S202" s="25">
        <v>4</v>
      </c>
      <c r="T202" s="26">
        <v>8</v>
      </c>
      <c r="U202" s="26">
        <v>8</v>
      </c>
      <c r="V202" s="27">
        <v>12</v>
      </c>
      <c r="W202" s="27">
        <v>20</v>
      </c>
      <c r="X202" s="27">
        <v>19</v>
      </c>
      <c r="Y202" s="29"/>
      <c r="Z202" s="29"/>
      <c r="AA202" s="29"/>
      <c r="AB202" s="69" t="str">
        <f t="shared" si="52"/>
        <v>A37</v>
      </c>
      <c r="AC202" s="69">
        <f t="shared" si="60"/>
        <v>0</v>
      </c>
      <c r="AD202" s="69">
        <f t="shared" si="53"/>
        <v>4</v>
      </c>
      <c r="AE202" s="28" t="s">
        <v>278</v>
      </c>
      <c r="AF202" s="29"/>
      <c r="AG202" s="10"/>
      <c r="AH202" s="10"/>
      <c r="AI202" s="10"/>
      <c r="AJ202" s="10"/>
      <c r="AK202" s="9">
        <v>1.5</v>
      </c>
      <c r="AL202" s="9"/>
      <c r="AM202" s="5" t="s">
        <v>39</v>
      </c>
      <c r="AN202" s="6">
        <v>0</v>
      </c>
      <c r="AO202" s="6">
        <v>0</v>
      </c>
      <c r="AP202" s="6">
        <v>0</v>
      </c>
      <c r="AQ202" s="6">
        <v>0</v>
      </c>
      <c r="AR202" s="7">
        <v>0</v>
      </c>
      <c r="AS202" s="7">
        <v>6</v>
      </c>
      <c r="AT202" s="6"/>
      <c r="AU202" s="7">
        <v>0</v>
      </c>
      <c r="AV202" s="7">
        <v>10</v>
      </c>
      <c r="AW202" s="7" t="s">
        <v>34</v>
      </c>
      <c r="AX202" s="7">
        <v>2</v>
      </c>
      <c r="AY202" s="7">
        <v>2</v>
      </c>
      <c r="AZ202" s="7">
        <v>6</v>
      </c>
      <c r="BA202" s="7">
        <v>0</v>
      </c>
      <c r="BB202" s="7" t="s">
        <v>34</v>
      </c>
    </row>
    <row r="203" spans="1:54" x14ac:dyDescent="0.25">
      <c r="A203" s="4"/>
      <c r="B203" s="120"/>
      <c r="C203" s="136">
        <f t="shared" si="54"/>
        <v>45</v>
      </c>
      <c r="D203" s="136">
        <f t="shared" si="51"/>
        <v>2</v>
      </c>
      <c r="E203" s="24" t="str">
        <f t="shared" si="55"/>
        <v/>
      </c>
      <c r="F203" s="24" t="str">
        <f t="shared" si="56"/>
        <v>NG1601-039</v>
      </c>
      <c r="G203" s="24" t="str">
        <f t="shared" si="57"/>
        <v>NG1601</v>
      </c>
      <c r="H203" s="24"/>
      <c r="I203" s="62" t="s">
        <v>2030</v>
      </c>
      <c r="J203" s="138">
        <f t="shared" si="61"/>
        <v>90</v>
      </c>
      <c r="K203" s="138">
        <f t="shared" si="62"/>
        <v>0</v>
      </c>
      <c r="L203" s="136">
        <f t="shared" si="63"/>
        <v>39</v>
      </c>
      <c r="M203" s="136">
        <f t="shared" si="64"/>
        <v>24</v>
      </c>
      <c r="N203" s="136">
        <f t="shared" si="65"/>
        <v>9</v>
      </c>
      <c r="O203" s="136">
        <f t="shared" si="66"/>
        <v>7</v>
      </c>
      <c r="P203" s="66">
        <f t="shared" si="58"/>
        <v>0</v>
      </c>
      <c r="Q203" s="66">
        <f t="shared" si="59"/>
        <v>0</v>
      </c>
      <c r="R203" s="24"/>
      <c r="S203" s="25"/>
      <c r="T203" s="26"/>
      <c r="U203" s="26"/>
      <c r="V203" s="27"/>
      <c r="W203" s="27"/>
      <c r="X203" s="27"/>
      <c r="Y203" s="29"/>
      <c r="Z203" s="29"/>
      <c r="AA203" s="29"/>
      <c r="AB203" s="69" t="str">
        <f t="shared" si="52"/>
        <v>A37</v>
      </c>
      <c r="AC203" s="69">
        <f t="shared" si="60"/>
        <v>0</v>
      </c>
      <c r="AD203" s="69">
        <f t="shared" si="53"/>
        <v>4</v>
      </c>
      <c r="AE203" s="28" t="s">
        <v>284</v>
      </c>
      <c r="AF203" s="29"/>
      <c r="AG203" s="10"/>
      <c r="AH203" s="10"/>
      <c r="AI203" s="10"/>
      <c r="AJ203" s="10"/>
      <c r="AK203" s="9"/>
      <c r="AL203" s="9"/>
      <c r="AM203" s="5" t="s">
        <v>39</v>
      </c>
      <c r="AN203" s="6"/>
      <c r="AO203" s="6"/>
      <c r="AP203" s="6"/>
      <c r="AQ203" s="6"/>
      <c r="AR203" s="7"/>
      <c r="AS203" s="7"/>
      <c r="AT203" s="6"/>
      <c r="AU203" s="7"/>
      <c r="AV203" s="7"/>
      <c r="AW203" s="7"/>
      <c r="AX203" s="7"/>
      <c r="AY203" s="7"/>
      <c r="AZ203" s="7"/>
      <c r="BA203" s="7"/>
      <c r="BB203" s="7"/>
    </row>
    <row r="204" spans="1:54" x14ac:dyDescent="0.25">
      <c r="A204" s="4"/>
      <c r="B204" s="120"/>
      <c r="C204" s="136">
        <f t="shared" si="54"/>
        <v>45</v>
      </c>
      <c r="D204" s="136">
        <f t="shared" si="51"/>
        <v>2</v>
      </c>
      <c r="E204" s="24" t="str">
        <f t="shared" si="55"/>
        <v/>
      </c>
      <c r="F204" s="24" t="str">
        <f t="shared" si="56"/>
        <v>NG1601-039</v>
      </c>
      <c r="G204" s="24" t="str">
        <f t="shared" si="57"/>
        <v>NG1601</v>
      </c>
      <c r="H204" s="24"/>
      <c r="I204" s="62" t="s">
        <v>2030</v>
      </c>
      <c r="J204" s="138">
        <f t="shared" si="61"/>
        <v>90</v>
      </c>
      <c r="K204" s="138">
        <f t="shared" si="62"/>
        <v>0</v>
      </c>
      <c r="L204" s="136">
        <f t="shared" si="63"/>
        <v>39</v>
      </c>
      <c r="M204" s="136">
        <f t="shared" si="64"/>
        <v>24</v>
      </c>
      <c r="N204" s="136">
        <f t="shared" si="65"/>
        <v>9</v>
      </c>
      <c r="O204" s="136">
        <f t="shared" si="66"/>
        <v>7</v>
      </c>
      <c r="P204" s="66">
        <f t="shared" si="58"/>
        <v>0</v>
      </c>
      <c r="Q204" s="66">
        <f t="shared" si="59"/>
        <v>0</v>
      </c>
      <c r="R204" s="24"/>
      <c r="S204" s="25"/>
      <c r="T204" s="26"/>
      <c r="U204" s="26"/>
      <c r="V204" s="27"/>
      <c r="W204" s="27"/>
      <c r="X204" s="27"/>
      <c r="Y204" s="29"/>
      <c r="Z204" s="29"/>
      <c r="AA204" s="29"/>
      <c r="AB204" s="69" t="str">
        <f t="shared" si="52"/>
        <v>A37</v>
      </c>
      <c r="AC204" s="69">
        <f t="shared" si="60"/>
        <v>0</v>
      </c>
      <c r="AD204" s="69">
        <f t="shared" si="53"/>
        <v>4</v>
      </c>
      <c r="AE204" s="28" t="s">
        <v>288</v>
      </c>
      <c r="AF204" s="29"/>
      <c r="AG204" s="10"/>
      <c r="AH204" s="10"/>
      <c r="AI204" s="10"/>
      <c r="AJ204" s="10"/>
      <c r="AK204" s="9"/>
      <c r="AL204" s="9"/>
      <c r="AM204" s="5" t="s">
        <v>39</v>
      </c>
      <c r="AN204" s="6"/>
      <c r="AO204" s="6"/>
      <c r="AP204" s="6"/>
      <c r="AQ204" s="6"/>
      <c r="AR204" s="7"/>
      <c r="AS204" s="7"/>
      <c r="AT204" s="6"/>
      <c r="AU204" s="7"/>
      <c r="AV204" s="7"/>
      <c r="AW204" s="7"/>
      <c r="AX204" s="7"/>
      <c r="AY204" s="7"/>
      <c r="AZ204" s="7"/>
      <c r="BA204" s="7"/>
      <c r="BB204" s="7"/>
    </row>
    <row r="205" spans="1:54" x14ac:dyDescent="0.25">
      <c r="A205" s="4" t="s">
        <v>55</v>
      </c>
      <c r="B205" s="119">
        <v>43</v>
      </c>
      <c r="C205" s="135">
        <f t="shared" si="54"/>
        <v>46</v>
      </c>
      <c r="D205" s="135">
        <f t="shared" si="51"/>
        <v>1</v>
      </c>
      <c r="E205" s="18" t="str">
        <f t="shared" si="55"/>
        <v>E9-2-AGGSH-046-1</v>
      </c>
      <c r="F205" s="18" t="str">
        <f t="shared" si="56"/>
        <v>CLX3001-091</v>
      </c>
      <c r="G205" s="18" t="str">
        <f t="shared" si="57"/>
        <v>CLX3001</v>
      </c>
      <c r="H205" s="18" t="s">
        <v>32</v>
      </c>
      <c r="I205" s="63" t="s">
        <v>2028</v>
      </c>
      <c r="J205" s="138">
        <f t="shared" si="61"/>
        <v>91</v>
      </c>
      <c r="K205" s="138">
        <f t="shared" si="62"/>
        <v>0</v>
      </c>
      <c r="L205" s="136">
        <f t="shared" si="63"/>
        <v>39</v>
      </c>
      <c r="M205" s="136">
        <f t="shared" si="64"/>
        <v>24</v>
      </c>
      <c r="N205" s="136">
        <f t="shared" si="65"/>
        <v>9</v>
      </c>
      <c r="O205" s="136">
        <f t="shared" si="66"/>
        <v>7</v>
      </c>
      <c r="P205" s="66">
        <f t="shared" si="58"/>
        <v>1</v>
      </c>
      <c r="Q205" s="66">
        <f t="shared" si="59"/>
        <v>1</v>
      </c>
      <c r="R205" s="18"/>
      <c r="S205" s="19"/>
      <c r="T205" s="20"/>
      <c r="U205" s="20"/>
      <c r="V205" s="21"/>
      <c r="W205" s="21"/>
      <c r="X205" s="21"/>
      <c r="Y205" s="22"/>
      <c r="Z205" s="22" t="s">
        <v>275</v>
      </c>
      <c r="AA205" s="22"/>
      <c r="AB205" s="22" t="str">
        <f t="shared" si="52"/>
        <v>A37</v>
      </c>
      <c r="AC205" s="70">
        <f t="shared" si="60"/>
        <v>0</v>
      </c>
      <c r="AD205" s="22">
        <f t="shared" si="53"/>
        <v>5</v>
      </c>
      <c r="AE205" s="22"/>
      <c r="AF205" s="22"/>
      <c r="AG205" s="6"/>
      <c r="AH205" s="6"/>
      <c r="AI205" s="6"/>
      <c r="AJ205" s="6"/>
      <c r="AK205" s="9"/>
      <c r="AL205" s="9"/>
      <c r="AM205" s="5"/>
      <c r="AN205" s="6"/>
      <c r="AO205" s="6"/>
      <c r="AP205" s="6"/>
      <c r="AQ205" s="6"/>
      <c r="AR205" s="7"/>
      <c r="AS205" s="7"/>
      <c r="AT205" s="6"/>
      <c r="AU205" s="7"/>
      <c r="AV205" s="7"/>
      <c r="AW205" s="7"/>
      <c r="AX205" s="7"/>
      <c r="AY205" s="7"/>
      <c r="AZ205" s="7"/>
      <c r="BA205" s="7"/>
      <c r="BB205" s="7"/>
    </row>
    <row r="206" spans="1:54" x14ac:dyDescent="0.25">
      <c r="A206" s="4"/>
      <c r="B206" s="119"/>
      <c r="C206" s="135">
        <f t="shared" si="54"/>
        <v>46</v>
      </c>
      <c r="D206" s="135">
        <f t="shared" si="51"/>
        <v>1</v>
      </c>
      <c r="E206" s="18" t="str">
        <f t="shared" si="55"/>
        <v/>
      </c>
      <c r="F206" s="18" t="str">
        <f t="shared" si="56"/>
        <v>CLX3001-091</v>
      </c>
      <c r="G206" s="18" t="str">
        <f t="shared" si="57"/>
        <v>CLX3001</v>
      </c>
      <c r="H206" s="18"/>
      <c r="I206" s="63" t="s">
        <v>2028</v>
      </c>
      <c r="J206" s="138">
        <f t="shared" si="61"/>
        <v>91</v>
      </c>
      <c r="K206" s="138">
        <f t="shared" si="62"/>
        <v>0</v>
      </c>
      <c r="L206" s="136">
        <f t="shared" si="63"/>
        <v>39</v>
      </c>
      <c r="M206" s="136">
        <f t="shared" si="64"/>
        <v>24</v>
      </c>
      <c r="N206" s="136">
        <f t="shared" si="65"/>
        <v>9</v>
      </c>
      <c r="O206" s="136">
        <f t="shared" si="66"/>
        <v>7</v>
      </c>
      <c r="P206" s="66">
        <f t="shared" si="58"/>
        <v>0</v>
      </c>
      <c r="Q206" s="66">
        <f t="shared" si="59"/>
        <v>0</v>
      </c>
      <c r="R206" s="18"/>
      <c r="S206" s="19"/>
      <c r="T206" s="20"/>
      <c r="U206" s="20"/>
      <c r="V206" s="21"/>
      <c r="W206" s="21"/>
      <c r="X206" s="21"/>
      <c r="Y206" s="22"/>
      <c r="Z206" s="22" t="s">
        <v>286</v>
      </c>
      <c r="AA206" s="22"/>
      <c r="AB206" s="22" t="str">
        <f t="shared" si="52"/>
        <v>A37</v>
      </c>
      <c r="AC206" s="70">
        <f t="shared" si="60"/>
        <v>0</v>
      </c>
      <c r="AD206" s="22">
        <f t="shared" si="53"/>
        <v>6</v>
      </c>
      <c r="AE206" s="22"/>
      <c r="AF206" s="22"/>
      <c r="AG206" s="6"/>
      <c r="AH206" s="6"/>
      <c r="AI206" s="6"/>
      <c r="AJ206" s="6"/>
      <c r="AK206" s="9"/>
      <c r="AL206" s="9"/>
      <c r="AM206" s="5"/>
      <c r="AN206" s="6"/>
      <c r="AO206" s="6"/>
      <c r="AP206" s="6"/>
      <c r="AQ206" s="6"/>
      <c r="AR206" s="7"/>
      <c r="AS206" s="7"/>
      <c r="AT206" s="6"/>
      <c r="AU206" s="7"/>
      <c r="AV206" s="7"/>
      <c r="AW206" s="7"/>
      <c r="AX206" s="7"/>
      <c r="AY206" s="7"/>
      <c r="AZ206" s="7"/>
      <c r="BA206" s="7"/>
      <c r="BB206" s="7"/>
    </row>
    <row r="207" spans="1:54" x14ac:dyDescent="0.25">
      <c r="A207" s="4"/>
      <c r="B207" s="119"/>
      <c r="C207" s="135">
        <f t="shared" si="54"/>
        <v>46</v>
      </c>
      <c r="D207" s="135">
        <f t="shared" si="51"/>
        <v>1</v>
      </c>
      <c r="E207" s="18" t="str">
        <f t="shared" si="55"/>
        <v/>
      </c>
      <c r="F207" s="18" t="str">
        <f t="shared" si="56"/>
        <v>CLX3001-092</v>
      </c>
      <c r="G207" s="18" t="str">
        <f t="shared" si="57"/>
        <v>CLX3001</v>
      </c>
      <c r="H207" s="18" t="s">
        <v>388</v>
      </c>
      <c r="I207" s="60" t="s">
        <v>2040</v>
      </c>
      <c r="J207" s="138">
        <f t="shared" si="61"/>
        <v>92</v>
      </c>
      <c r="K207" s="138">
        <f t="shared" si="62"/>
        <v>0</v>
      </c>
      <c r="L207" s="136">
        <f t="shared" si="63"/>
        <v>39</v>
      </c>
      <c r="M207" s="136">
        <f t="shared" si="64"/>
        <v>24</v>
      </c>
      <c r="N207" s="136">
        <f t="shared" si="65"/>
        <v>9</v>
      </c>
      <c r="O207" s="136">
        <f t="shared" si="66"/>
        <v>7</v>
      </c>
      <c r="P207" s="66">
        <f t="shared" si="58"/>
        <v>0</v>
      </c>
      <c r="Q207" s="66">
        <f t="shared" si="59"/>
        <v>0</v>
      </c>
      <c r="R207" s="18"/>
      <c r="S207" s="19"/>
      <c r="T207" s="20"/>
      <c r="U207" s="20"/>
      <c r="V207" s="21"/>
      <c r="W207" s="21"/>
      <c r="X207" s="21"/>
      <c r="Y207" s="22"/>
      <c r="Z207" s="22"/>
      <c r="AA207" s="22"/>
      <c r="AB207" s="70" t="str">
        <f t="shared" si="52"/>
        <v>A37</v>
      </c>
      <c r="AC207" s="70">
        <f t="shared" si="60"/>
        <v>0</v>
      </c>
      <c r="AD207" s="70">
        <f t="shared" si="53"/>
        <v>6</v>
      </c>
      <c r="AE207" s="22"/>
      <c r="AF207" s="22"/>
      <c r="AG207" s="6"/>
      <c r="AH207" s="6"/>
      <c r="AI207" s="6"/>
      <c r="AJ207" s="6"/>
      <c r="AK207" s="9"/>
      <c r="AL207" s="9"/>
      <c r="AM207" s="5"/>
      <c r="AN207" s="6"/>
      <c r="AO207" s="6"/>
      <c r="AP207" s="6"/>
      <c r="AQ207" s="6"/>
      <c r="AR207" s="7"/>
      <c r="AS207" s="7"/>
      <c r="AT207" s="6"/>
      <c r="AU207" s="7"/>
      <c r="AV207" s="7"/>
      <c r="AW207" s="7"/>
      <c r="AX207" s="7"/>
      <c r="AY207" s="7"/>
      <c r="AZ207" s="7"/>
      <c r="BA207" s="7"/>
      <c r="BB207" s="7"/>
    </row>
    <row r="208" spans="1:54" x14ac:dyDescent="0.25">
      <c r="A208" s="4" t="s">
        <v>55</v>
      </c>
      <c r="B208" s="120">
        <v>41</v>
      </c>
      <c r="C208" s="136">
        <f t="shared" si="54"/>
        <v>46</v>
      </c>
      <c r="D208" s="136">
        <f t="shared" si="51"/>
        <v>2</v>
      </c>
      <c r="E208" s="24" t="str">
        <f t="shared" si="55"/>
        <v>E9-2-ACCSH-046-2</v>
      </c>
      <c r="F208" s="24" t="str">
        <f t="shared" si="56"/>
        <v>NG1601-040</v>
      </c>
      <c r="G208" s="24" t="str">
        <f t="shared" si="57"/>
        <v>NG1601</v>
      </c>
      <c r="H208" s="24" t="s">
        <v>44</v>
      </c>
      <c r="I208" s="62" t="s">
        <v>2030</v>
      </c>
      <c r="J208" s="138">
        <f t="shared" si="61"/>
        <v>92</v>
      </c>
      <c r="K208" s="138">
        <f t="shared" si="62"/>
        <v>0</v>
      </c>
      <c r="L208" s="136">
        <f t="shared" si="63"/>
        <v>40</v>
      </c>
      <c r="M208" s="136">
        <f t="shared" si="64"/>
        <v>24</v>
      </c>
      <c r="N208" s="136">
        <f t="shared" si="65"/>
        <v>9</v>
      </c>
      <c r="O208" s="136">
        <f t="shared" si="66"/>
        <v>7</v>
      </c>
      <c r="P208" s="66">
        <f t="shared" si="58"/>
        <v>0</v>
      </c>
      <c r="Q208" s="66">
        <f t="shared" si="59"/>
        <v>1</v>
      </c>
      <c r="R208" s="24"/>
      <c r="S208" s="25"/>
      <c r="T208" s="26"/>
      <c r="U208" s="26"/>
      <c r="V208" s="27"/>
      <c r="W208" s="27"/>
      <c r="X208" s="27"/>
      <c r="Y208" s="28"/>
      <c r="Z208" s="28"/>
      <c r="AA208" s="28"/>
      <c r="AB208" s="68" t="str">
        <f t="shared" si="52"/>
        <v>A37</v>
      </c>
      <c r="AC208" s="68">
        <f t="shared" si="60"/>
        <v>0</v>
      </c>
      <c r="AD208" s="68">
        <f t="shared" si="53"/>
        <v>6</v>
      </c>
      <c r="AE208" s="28" t="s">
        <v>278</v>
      </c>
      <c r="AF208" s="28"/>
      <c r="AG208" s="6"/>
      <c r="AH208" s="6"/>
      <c r="AI208" s="6"/>
      <c r="AJ208" s="6"/>
      <c r="AK208" s="9"/>
      <c r="AL208" s="9"/>
      <c r="AM208" s="5" t="s">
        <v>39</v>
      </c>
      <c r="AN208" s="6"/>
      <c r="AO208" s="6"/>
      <c r="AP208" s="6"/>
      <c r="AQ208" s="6"/>
      <c r="AR208" s="7"/>
      <c r="AS208" s="7"/>
      <c r="AT208" s="6"/>
      <c r="AU208" s="7"/>
      <c r="AV208" s="7"/>
      <c r="AW208" s="7"/>
      <c r="AX208" s="7"/>
      <c r="AY208" s="7"/>
      <c r="AZ208" s="7"/>
      <c r="BA208" s="7"/>
      <c r="BB208" s="7"/>
    </row>
    <row r="209" spans="1:54" x14ac:dyDescent="0.25">
      <c r="A209" s="4" t="s">
        <v>55</v>
      </c>
      <c r="B209" s="119">
        <v>37</v>
      </c>
      <c r="C209" s="135">
        <f t="shared" si="54"/>
        <v>47</v>
      </c>
      <c r="D209" s="135">
        <f t="shared" si="51"/>
        <v>1</v>
      </c>
      <c r="E209" s="18" t="str">
        <f t="shared" si="55"/>
        <v>E9-2-AGGSH-047-1</v>
      </c>
      <c r="F209" s="18" t="str">
        <f t="shared" si="56"/>
        <v>CLX3001-093</v>
      </c>
      <c r="G209" s="18" t="str">
        <f t="shared" si="57"/>
        <v>CLX3001</v>
      </c>
      <c r="H209" s="18" t="s">
        <v>32</v>
      </c>
      <c r="I209" s="63" t="s">
        <v>2028</v>
      </c>
      <c r="J209" s="138">
        <f t="shared" si="61"/>
        <v>93</v>
      </c>
      <c r="K209" s="138">
        <f t="shared" si="62"/>
        <v>0</v>
      </c>
      <c r="L209" s="136">
        <f t="shared" si="63"/>
        <v>40</v>
      </c>
      <c r="M209" s="136">
        <f t="shared" si="64"/>
        <v>24</v>
      </c>
      <c r="N209" s="136">
        <f t="shared" si="65"/>
        <v>9</v>
      </c>
      <c r="O209" s="136">
        <f t="shared" si="66"/>
        <v>7</v>
      </c>
      <c r="P209" s="66">
        <f t="shared" si="58"/>
        <v>1</v>
      </c>
      <c r="Q209" s="66">
        <f t="shared" si="59"/>
        <v>1</v>
      </c>
      <c r="R209" s="18"/>
      <c r="S209" s="19"/>
      <c r="T209" s="20"/>
      <c r="U209" s="20"/>
      <c r="V209" s="21"/>
      <c r="W209" s="21"/>
      <c r="X209" s="21"/>
      <c r="Y209" s="22"/>
      <c r="Z209" s="22" t="s">
        <v>275</v>
      </c>
      <c r="AA209" s="22"/>
      <c r="AB209" s="22" t="str">
        <f t="shared" si="52"/>
        <v>A37</v>
      </c>
      <c r="AC209" s="70">
        <f t="shared" si="60"/>
        <v>0</v>
      </c>
      <c r="AD209" s="22">
        <f t="shared" si="53"/>
        <v>7</v>
      </c>
      <c r="AE209" s="22"/>
      <c r="AF209" s="22"/>
      <c r="AG209" s="6"/>
      <c r="AH209" s="6"/>
      <c r="AI209" s="6"/>
      <c r="AJ209" s="6"/>
      <c r="AK209" s="9"/>
      <c r="AL209" s="9"/>
      <c r="AM209" s="5"/>
      <c r="AN209" s="6"/>
      <c r="AO209" s="6"/>
      <c r="AP209" s="6"/>
      <c r="AQ209" s="6"/>
      <c r="AR209" s="7"/>
      <c r="AS209" s="7"/>
      <c r="AT209" s="6"/>
      <c r="AU209" s="7"/>
      <c r="AV209" s="7"/>
      <c r="AW209" s="7"/>
      <c r="AX209" s="7"/>
      <c r="AY209" s="7"/>
      <c r="AZ209" s="7"/>
      <c r="BA209" s="7"/>
      <c r="BB209" s="7"/>
    </row>
    <row r="210" spans="1:54" x14ac:dyDescent="0.25">
      <c r="A210" s="4"/>
      <c r="B210" s="119"/>
      <c r="C210" s="135">
        <f t="shared" si="54"/>
        <v>47</v>
      </c>
      <c r="D210" s="135">
        <f t="shared" si="51"/>
        <v>1</v>
      </c>
      <c r="E210" s="18" t="str">
        <f t="shared" si="55"/>
        <v/>
      </c>
      <c r="F210" s="18" t="str">
        <f t="shared" si="56"/>
        <v>CLX3001-093</v>
      </c>
      <c r="G210" s="18" t="str">
        <f t="shared" si="57"/>
        <v>CLX3001</v>
      </c>
      <c r="H210" s="18"/>
      <c r="I210" s="63" t="s">
        <v>2028</v>
      </c>
      <c r="J210" s="138">
        <f t="shared" si="61"/>
        <v>93</v>
      </c>
      <c r="K210" s="138">
        <f t="shared" si="62"/>
        <v>0</v>
      </c>
      <c r="L210" s="136">
        <f t="shared" si="63"/>
        <v>40</v>
      </c>
      <c r="M210" s="136">
        <f t="shared" si="64"/>
        <v>24</v>
      </c>
      <c r="N210" s="136">
        <f t="shared" si="65"/>
        <v>9</v>
      </c>
      <c r="O210" s="136">
        <f t="shared" si="66"/>
        <v>7</v>
      </c>
      <c r="P210" s="66">
        <f t="shared" si="58"/>
        <v>0</v>
      </c>
      <c r="Q210" s="66">
        <f t="shared" si="59"/>
        <v>0</v>
      </c>
      <c r="R210" s="18"/>
      <c r="S210" s="19"/>
      <c r="T210" s="20"/>
      <c r="U210" s="20"/>
      <c r="V210" s="21"/>
      <c r="W210" s="21"/>
      <c r="X210" s="21"/>
      <c r="Y210" s="22"/>
      <c r="Z210" s="22" t="s">
        <v>290</v>
      </c>
      <c r="AA210" s="22"/>
      <c r="AB210" s="22" t="str">
        <f t="shared" si="52"/>
        <v>A37</v>
      </c>
      <c r="AC210" s="70">
        <f t="shared" si="60"/>
        <v>0</v>
      </c>
      <c r="AD210" s="22">
        <f t="shared" si="53"/>
        <v>8</v>
      </c>
      <c r="AE210" s="22"/>
      <c r="AF210" s="22"/>
      <c r="AG210" s="6"/>
      <c r="AH210" s="6"/>
      <c r="AI210" s="6"/>
      <c r="AJ210" s="6"/>
      <c r="AK210" s="9"/>
      <c r="AL210" s="9"/>
      <c r="AM210" s="5"/>
      <c r="AN210" s="6"/>
      <c r="AO210" s="6"/>
      <c r="AP210" s="6"/>
      <c r="AQ210" s="6"/>
      <c r="AR210" s="7"/>
      <c r="AS210" s="7"/>
      <c r="AT210" s="6"/>
      <c r="AU210" s="7"/>
      <c r="AV210" s="7"/>
      <c r="AW210" s="7"/>
      <c r="AX210" s="7"/>
      <c r="AY210" s="7"/>
      <c r="AZ210" s="7"/>
      <c r="BA210" s="7"/>
      <c r="BB210" s="7"/>
    </row>
    <row r="211" spans="1:54" x14ac:dyDescent="0.25">
      <c r="A211" s="4"/>
      <c r="B211" s="119"/>
      <c r="C211" s="135">
        <f t="shared" si="54"/>
        <v>47</v>
      </c>
      <c r="D211" s="135">
        <f t="shared" si="51"/>
        <v>1</v>
      </c>
      <c r="E211" s="18" t="str">
        <f t="shared" si="55"/>
        <v/>
      </c>
      <c r="F211" s="18" t="str">
        <f t="shared" si="56"/>
        <v>CLX3001-094</v>
      </c>
      <c r="G211" s="18" t="str">
        <f t="shared" si="57"/>
        <v>CLX3001</v>
      </c>
      <c r="H211" s="18" t="s">
        <v>388</v>
      </c>
      <c r="I211" s="60" t="s">
        <v>2040</v>
      </c>
      <c r="J211" s="138">
        <f t="shared" si="61"/>
        <v>94</v>
      </c>
      <c r="K211" s="138">
        <f t="shared" si="62"/>
        <v>0</v>
      </c>
      <c r="L211" s="136">
        <f t="shared" si="63"/>
        <v>40</v>
      </c>
      <c r="M211" s="136">
        <f t="shared" si="64"/>
        <v>24</v>
      </c>
      <c r="N211" s="136">
        <f t="shared" si="65"/>
        <v>9</v>
      </c>
      <c r="O211" s="136">
        <f t="shared" si="66"/>
        <v>7</v>
      </c>
      <c r="P211" s="66">
        <f t="shared" si="58"/>
        <v>0</v>
      </c>
      <c r="Q211" s="66">
        <f t="shared" si="59"/>
        <v>0</v>
      </c>
      <c r="R211" s="18"/>
      <c r="S211" s="19"/>
      <c r="T211" s="20"/>
      <c r="U211" s="20"/>
      <c r="V211" s="21"/>
      <c r="W211" s="21"/>
      <c r="X211" s="21"/>
      <c r="Y211" s="22"/>
      <c r="Z211" s="22"/>
      <c r="AA211" s="22"/>
      <c r="AB211" s="70" t="str">
        <f t="shared" si="52"/>
        <v>A37</v>
      </c>
      <c r="AC211" s="70">
        <f t="shared" si="60"/>
        <v>0</v>
      </c>
      <c r="AD211" s="70">
        <f t="shared" si="53"/>
        <v>8</v>
      </c>
      <c r="AE211" s="22"/>
      <c r="AF211" s="22"/>
      <c r="AG211" s="6"/>
      <c r="AH211" s="6"/>
      <c r="AI211" s="6"/>
      <c r="AJ211" s="6"/>
      <c r="AK211" s="9"/>
      <c r="AL211" s="9"/>
      <c r="AM211" s="5"/>
      <c r="AN211" s="6"/>
      <c r="AO211" s="6"/>
      <c r="AP211" s="6"/>
      <c r="AQ211" s="6"/>
      <c r="AR211" s="7"/>
      <c r="AS211" s="7"/>
      <c r="AT211" s="6"/>
      <c r="AU211" s="7"/>
      <c r="AV211" s="7"/>
      <c r="AW211" s="7"/>
      <c r="AX211" s="7"/>
      <c r="AY211" s="7"/>
      <c r="AZ211" s="7"/>
      <c r="BA211" s="7"/>
      <c r="BB211" s="7"/>
    </row>
    <row r="212" spans="1:54" x14ac:dyDescent="0.25">
      <c r="A212" s="4" t="s">
        <v>55</v>
      </c>
      <c r="B212" s="120">
        <v>35</v>
      </c>
      <c r="C212" s="136">
        <f t="shared" si="54"/>
        <v>47</v>
      </c>
      <c r="D212" s="136">
        <f t="shared" si="51"/>
        <v>2</v>
      </c>
      <c r="E212" s="24" t="str">
        <f t="shared" si="55"/>
        <v>E9-2-ACCSH-047-2</v>
      </c>
      <c r="F212" s="24" t="str">
        <f t="shared" si="56"/>
        <v>NG1601-041</v>
      </c>
      <c r="G212" s="24" t="str">
        <f t="shared" si="57"/>
        <v>NG1601</v>
      </c>
      <c r="H212" s="24" t="s">
        <v>44</v>
      </c>
      <c r="I212" s="62" t="s">
        <v>2030</v>
      </c>
      <c r="J212" s="138">
        <f t="shared" si="61"/>
        <v>94</v>
      </c>
      <c r="K212" s="138">
        <f t="shared" si="62"/>
        <v>0</v>
      </c>
      <c r="L212" s="136">
        <f t="shared" si="63"/>
        <v>41</v>
      </c>
      <c r="M212" s="136">
        <f t="shared" si="64"/>
        <v>24</v>
      </c>
      <c r="N212" s="136">
        <f t="shared" si="65"/>
        <v>9</v>
      </c>
      <c r="O212" s="136">
        <f t="shared" si="66"/>
        <v>7</v>
      </c>
      <c r="P212" s="66">
        <f t="shared" si="58"/>
        <v>0</v>
      </c>
      <c r="Q212" s="66">
        <f t="shared" si="59"/>
        <v>1</v>
      </c>
      <c r="R212" s="24"/>
      <c r="S212" s="25"/>
      <c r="T212" s="26"/>
      <c r="U212" s="26"/>
      <c r="V212" s="27"/>
      <c r="W212" s="27"/>
      <c r="X212" s="27"/>
      <c r="Y212" s="28"/>
      <c r="Z212" s="28"/>
      <c r="AA212" s="28"/>
      <c r="AB212" s="68" t="str">
        <f t="shared" si="52"/>
        <v>A37</v>
      </c>
      <c r="AC212" s="68">
        <f t="shared" si="60"/>
        <v>0</v>
      </c>
      <c r="AD212" s="68">
        <f t="shared" si="53"/>
        <v>8</v>
      </c>
      <c r="AE212" s="28" t="s">
        <v>278</v>
      </c>
      <c r="AF212" s="28"/>
      <c r="AG212" s="6"/>
      <c r="AH212" s="6"/>
      <c r="AI212" s="6"/>
      <c r="AJ212" s="6"/>
      <c r="AK212" s="9"/>
      <c r="AL212" s="9"/>
      <c r="AM212" s="5" t="s">
        <v>39</v>
      </c>
      <c r="AN212" s="6"/>
      <c r="AO212" s="6"/>
      <c r="AP212" s="6"/>
      <c r="AQ212" s="6"/>
      <c r="AR212" s="7"/>
      <c r="AS212" s="7"/>
      <c r="AT212" s="6"/>
      <c r="AU212" s="7"/>
      <c r="AV212" s="7"/>
      <c r="AW212" s="7"/>
      <c r="AX212" s="7"/>
      <c r="AY212" s="7"/>
      <c r="AZ212" s="7"/>
      <c r="BA212" s="7"/>
      <c r="BB212" s="7"/>
    </row>
    <row r="213" spans="1:54" x14ac:dyDescent="0.25">
      <c r="A213" s="4" t="s">
        <v>55</v>
      </c>
      <c r="B213" s="119">
        <v>32</v>
      </c>
      <c r="C213" s="135">
        <f t="shared" si="54"/>
        <v>48</v>
      </c>
      <c r="D213" s="135">
        <f t="shared" si="51"/>
        <v>1</v>
      </c>
      <c r="E213" s="18" t="str">
        <f t="shared" si="55"/>
        <v>E9-2-AGGSH-048-1</v>
      </c>
      <c r="F213" s="18" t="str">
        <f t="shared" si="56"/>
        <v>CLX3001-095</v>
      </c>
      <c r="G213" s="18" t="str">
        <f t="shared" si="57"/>
        <v>CLX3001</v>
      </c>
      <c r="H213" s="18" t="s">
        <v>32</v>
      </c>
      <c r="I213" s="63" t="s">
        <v>2028</v>
      </c>
      <c r="J213" s="138">
        <f t="shared" si="61"/>
        <v>95</v>
      </c>
      <c r="K213" s="138">
        <f t="shared" si="62"/>
        <v>0</v>
      </c>
      <c r="L213" s="136">
        <f t="shared" si="63"/>
        <v>41</v>
      </c>
      <c r="M213" s="136">
        <f t="shared" si="64"/>
        <v>24</v>
      </c>
      <c r="N213" s="136">
        <f t="shared" si="65"/>
        <v>9</v>
      </c>
      <c r="O213" s="136">
        <f t="shared" si="66"/>
        <v>7</v>
      </c>
      <c r="P213" s="66">
        <f t="shared" si="58"/>
        <v>1</v>
      </c>
      <c r="Q213" s="66">
        <f t="shared" si="59"/>
        <v>1</v>
      </c>
      <c r="R213" s="18"/>
      <c r="S213" s="19"/>
      <c r="T213" s="20"/>
      <c r="U213" s="20"/>
      <c r="V213" s="21"/>
      <c r="W213" s="21"/>
      <c r="X213" s="21"/>
      <c r="Y213" s="22"/>
      <c r="Z213" s="22" t="s">
        <v>275</v>
      </c>
      <c r="AA213" s="22"/>
      <c r="AB213" s="22" t="str">
        <f t="shared" si="52"/>
        <v>A37</v>
      </c>
      <c r="AC213" s="70">
        <f t="shared" si="60"/>
        <v>0</v>
      </c>
      <c r="AD213" s="22">
        <f t="shared" si="53"/>
        <v>9</v>
      </c>
      <c r="AE213" s="22"/>
      <c r="AF213" s="22"/>
      <c r="AG213" s="6"/>
      <c r="AH213" s="6"/>
      <c r="AI213" s="6"/>
      <c r="AJ213" s="6"/>
      <c r="AK213" s="9"/>
      <c r="AL213" s="9"/>
      <c r="AM213" s="5"/>
      <c r="AN213" s="6"/>
      <c r="AO213" s="6"/>
      <c r="AP213" s="6"/>
      <c r="AQ213" s="6"/>
      <c r="AR213" s="7"/>
      <c r="AS213" s="7"/>
      <c r="AT213" s="6"/>
      <c r="AU213" s="7"/>
      <c r="AV213" s="7"/>
      <c r="AW213" s="7"/>
      <c r="AX213" s="7"/>
      <c r="AY213" s="7"/>
      <c r="AZ213" s="7"/>
      <c r="BA213" s="7"/>
      <c r="BB213" s="7"/>
    </row>
    <row r="214" spans="1:54" x14ac:dyDescent="0.25">
      <c r="A214" s="4"/>
      <c r="B214" s="119"/>
      <c r="C214" s="135">
        <f t="shared" si="54"/>
        <v>48</v>
      </c>
      <c r="D214" s="135">
        <f t="shared" si="51"/>
        <v>1</v>
      </c>
      <c r="E214" s="18" t="str">
        <f t="shared" si="55"/>
        <v/>
      </c>
      <c r="F214" s="18" t="str">
        <f t="shared" si="56"/>
        <v>CLX3001-095</v>
      </c>
      <c r="G214" s="18" t="str">
        <f t="shared" si="57"/>
        <v>CLX3001</v>
      </c>
      <c r="H214" s="18"/>
      <c r="I214" s="63" t="s">
        <v>2028</v>
      </c>
      <c r="J214" s="138">
        <f t="shared" si="61"/>
        <v>95</v>
      </c>
      <c r="K214" s="138">
        <f t="shared" si="62"/>
        <v>0</v>
      </c>
      <c r="L214" s="136">
        <f t="shared" si="63"/>
        <v>41</v>
      </c>
      <c r="M214" s="136">
        <f t="shared" si="64"/>
        <v>24</v>
      </c>
      <c r="N214" s="136">
        <f t="shared" si="65"/>
        <v>9</v>
      </c>
      <c r="O214" s="136">
        <f t="shared" si="66"/>
        <v>7</v>
      </c>
      <c r="P214" s="66">
        <f t="shared" si="58"/>
        <v>0</v>
      </c>
      <c r="Q214" s="66">
        <f t="shared" si="59"/>
        <v>0</v>
      </c>
      <c r="R214" s="18"/>
      <c r="S214" s="19"/>
      <c r="T214" s="20"/>
      <c r="U214" s="20"/>
      <c r="V214" s="21"/>
      <c r="W214" s="21"/>
      <c r="X214" s="21"/>
      <c r="Y214" s="22"/>
      <c r="Z214" s="22" t="s">
        <v>294</v>
      </c>
      <c r="AA214" s="22"/>
      <c r="AB214" s="22" t="str">
        <f t="shared" si="52"/>
        <v>A37</v>
      </c>
      <c r="AC214" s="70">
        <f t="shared" si="60"/>
        <v>0</v>
      </c>
      <c r="AD214" s="22">
        <f t="shared" si="53"/>
        <v>10</v>
      </c>
      <c r="AE214" s="22"/>
      <c r="AF214" s="22"/>
      <c r="AG214" s="6"/>
      <c r="AH214" s="6"/>
      <c r="AI214" s="6"/>
      <c r="AJ214" s="6"/>
      <c r="AK214" s="9"/>
      <c r="AL214" s="9"/>
      <c r="AM214" s="5"/>
      <c r="AN214" s="6"/>
      <c r="AO214" s="6"/>
      <c r="AP214" s="6"/>
      <c r="AQ214" s="6"/>
      <c r="AR214" s="7"/>
      <c r="AS214" s="7"/>
      <c r="AT214" s="6"/>
      <c r="AU214" s="7"/>
      <c r="AV214" s="7"/>
      <c r="AW214" s="7"/>
      <c r="AX214" s="7"/>
      <c r="AY214" s="7"/>
      <c r="AZ214" s="7"/>
      <c r="BA214" s="7"/>
      <c r="BB214" s="7"/>
    </row>
    <row r="215" spans="1:54" x14ac:dyDescent="0.25">
      <c r="A215" s="4"/>
      <c r="B215" s="119"/>
      <c r="C215" s="135">
        <f t="shared" si="54"/>
        <v>48</v>
      </c>
      <c r="D215" s="135">
        <f t="shared" si="51"/>
        <v>1</v>
      </c>
      <c r="E215" s="18" t="str">
        <f t="shared" si="55"/>
        <v/>
      </c>
      <c r="F215" s="18" t="str">
        <f t="shared" si="56"/>
        <v>CLX3001-096</v>
      </c>
      <c r="G215" s="18" t="str">
        <f t="shared" si="57"/>
        <v>CLX3001</v>
      </c>
      <c r="H215" s="18" t="s">
        <v>388</v>
      </c>
      <c r="I215" s="60" t="s">
        <v>2040</v>
      </c>
      <c r="J215" s="138">
        <f t="shared" si="61"/>
        <v>96</v>
      </c>
      <c r="K215" s="138">
        <f t="shared" si="62"/>
        <v>0</v>
      </c>
      <c r="L215" s="136">
        <f t="shared" si="63"/>
        <v>41</v>
      </c>
      <c r="M215" s="136">
        <f t="shared" si="64"/>
        <v>24</v>
      </c>
      <c r="N215" s="136">
        <f t="shared" si="65"/>
        <v>9</v>
      </c>
      <c r="O215" s="136">
        <f t="shared" si="66"/>
        <v>7</v>
      </c>
      <c r="P215" s="66">
        <f t="shared" si="58"/>
        <v>0</v>
      </c>
      <c r="Q215" s="66">
        <f t="shared" si="59"/>
        <v>0</v>
      </c>
      <c r="R215" s="18"/>
      <c r="S215" s="19"/>
      <c r="T215" s="20"/>
      <c r="U215" s="20"/>
      <c r="V215" s="21"/>
      <c r="W215" s="21"/>
      <c r="X215" s="21"/>
      <c r="Y215" s="22"/>
      <c r="Z215" s="22"/>
      <c r="AA215" s="22"/>
      <c r="AB215" s="70" t="str">
        <f t="shared" si="52"/>
        <v>A37</v>
      </c>
      <c r="AC215" s="70">
        <f t="shared" si="60"/>
        <v>0</v>
      </c>
      <c r="AD215" s="70">
        <f t="shared" si="53"/>
        <v>10</v>
      </c>
      <c r="AE215" s="22"/>
      <c r="AF215" s="22"/>
      <c r="AG215" s="6"/>
      <c r="AH215" s="6"/>
      <c r="AI215" s="6"/>
      <c r="AJ215" s="6"/>
      <c r="AK215" s="9"/>
      <c r="AL215" s="9"/>
      <c r="AM215" s="5"/>
      <c r="AN215" s="6"/>
      <c r="AO215" s="6"/>
      <c r="AP215" s="6"/>
      <c r="AQ215" s="6"/>
      <c r="AR215" s="7"/>
      <c r="AS215" s="7"/>
      <c r="AT215" s="6"/>
      <c r="AU215" s="7"/>
      <c r="AV215" s="7"/>
      <c r="AW215" s="7"/>
      <c r="AX215" s="7"/>
      <c r="AY215" s="7"/>
      <c r="AZ215" s="7"/>
      <c r="BA215" s="7"/>
      <c r="BB215" s="7"/>
    </row>
    <row r="216" spans="1:54" x14ac:dyDescent="0.25">
      <c r="A216" s="17" t="s">
        <v>55</v>
      </c>
      <c r="B216" s="120">
        <v>30</v>
      </c>
      <c r="C216" s="136">
        <f t="shared" si="54"/>
        <v>48</v>
      </c>
      <c r="D216" s="136">
        <f t="shared" si="51"/>
        <v>2</v>
      </c>
      <c r="E216" s="24" t="str">
        <f t="shared" si="55"/>
        <v>E9-2-ACCSH-048-2</v>
      </c>
      <c r="F216" s="24" t="str">
        <f t="shared" si="56"/>
        <v>NG1601-042</v>
      </c>
      <c r="G216" s="24" t="str">
        <f t="shared" si="57"/>
        <v>NG1601</v>
      </c>
      <c r="H216" s="24" t="s">
        <v>44</v>
      </c>
      <c r="I216" s="62" t="s">
        <v>2030</v>
      </c>
      <c r="J216" s="138">
        <f t="shared" si="61"/>
        <v>96</v>
      </c>
      <c r="K216" s="138">
        <f t="shared" si="62"/>
        <v>0</v>
      </c>
      <c r="L216" s="136">
        <f t="shared" si="63"/>
        <v>42</v>
      </c>
      <c r="M216" s="136">
        <f t="shared" si="64"/>
        <v>24</v>
      </c>
      <c r="N216" s="136">
        <f t="shared" si="65"/>
        <v>9</v>
      </c>
      <c r="O216" s="136">
        <f t="shared" si="66"/>
        <v>7</v>
      </c>
      <c r="P216" s="66">
        <f t="shared" si="58"/>
        <v>0</v>
      </c>
      <c r="Q216" s="66">
        <f t="shared" si="59"/>
        <v>1</v>
      </c>
      <c r="R216" s="24"/>
      <c r="S216" s="25"/>
      <c r="T216" s="26"/>
      <c r="U216" s="26"/>
      <c r="V216" s="27"/>
      <c r="W216" s="27"/>
      <c r="X216" s="27"/>
      <c r="Y216" s="28"/>
      <c r="Z216" s="28"/>
      <c r="AA216" s="28"/>
      <c r="AB216" s="68" t="str">
        <f t="shared" si="52"/>
        <v>A37</v>
      </c>
      <c r="AC216" s="68">
        <f t="shared" si="60"/>
        <v>0</v>
      </c>
      <c r="AD216" s="68">
        <f t="shared" si="53"/>
        <v>10</v>
      </c>
      <c r="AE216" s="28" t="s">
        <v>278</v>
      </c>
      <c r="AF216" s="28"/>
      <c r="AG216" s="6"/>
      <c r="AH216" s="6"/>
      <c r="AI216" s="6"/>
      <c r="AJ216" s="6"/>
      <c r="AK216" s="9"/>
      <c r="AL216" s="9"/>
      <c r="AM216" s="5" t="s">
        <v>39</v>
      </c>
      <c r="AN216" s="6"/>
      <c r="AO216" s="6"/>
      <c r="AP216" s="6"/>
      <c r="AQ216" s="6"/>
      <c r="AR216" s="7"/>
      <c r="AS216" s="7"/>
      <c r="AT216" s="6"/>
      <c r="AU216" s="7"/>
      <c r="AV216" s="7"/>
      <c r="AW216" s="7"/>
      <c r="AX216" s="7"/>
      <c r="AY216" s="7"/>
      <c r="AZ216" s="7"/>
      <c r="BA216" s="7"/>
      <c r="BB216" s="7"/>
    </row>
    <row r="217" spans="1:54" x14ac:dyDescent="0.25">
      <c r="A217" s="140" t="s">
        <v>57</v>
      </c>
      <c r="B217" s="119">
        <v>46</v>
      </c>
      <c r="C217" s="135">
        <f t="shared" si="54"/>
        <v>49</v>
      </c>
      <c r="D217" s="135">
        <f t="shared" si="51"/>
        <v>1</v>
      </c>
      <c r="E217" s="18" t="str">
        <f t="shared" si="55"/>
        <v>E9-2-AGGSH-049-1</v>
      </c>
      <c r="F217" s="18" t="str">
        <f t="shared" si="56"/>
        <v>CLX3001-097</v>
      </c>
      <c r="G217" s="18" t="str">
        <f t="shared" si="57"/>
        <v>CLX3001</v>
      </c>
      <c r="H217" s="18" t="s">
        <v>35</v>
      </c>
      <c r="I217" s="63" t="s">
        <v>2028</v>
      </c>
      <c r="J217" s="138">
        <f t="shared" si="61"/>
        <v>97</v>
      </c>
      <c r="K217" s="138">
        <f t="shared" si="62"/>
        <v>0</v>
      </c>
      <c r="L217" s="136">
        <f t="shared" si="63"/>
        <v>42</v>
      </c>
      <c r="M217" s="136">
        <f t="shared" si="64"/>
        <v>24</v>
      </c>
      <c r="N217" s="136">
        <f t="shared" si="65"/>
        <v>9</v>
      </c>
      <c r="O217" s="136">
        <f t="shared" si="66"/>
        <v>7</v>
      </c>
      <c r="P217" s="66">
        <f t="shared" si="58"/>
        <v>1</v>
      </c>
      <c r="Q217" s="66">
        <f t="shared" si="59"/>
        <v>1</v>
      </c>
      <c r="R217" s="18" t="s">
        <v>33</v>
      </c>
      <c r="S217" s="19">
        <v>1</v>
      </c>
      <c r="T217" s="20">
        <v>2</v>
      </c>
      <c r="U217" s="20">
        <v>2</v>
      </c>
      <c r="V217" s="21">
        <v>9</v>
      </c>
      <c r="W217" s="21">
        <v>12</v>
      </c>
      <c r="X217" s="21">
        <v>11</v>
      </c>
      <c r="Y217" s="23"/>
      <c r="Z217" s="22" t="s">
        <v>275</v>
      </c>
      <c r="AA217" s="23" t="s">
        <v>333</v>
      </c>
      <c r="AB217" s="23" t="str">
        <f t="shared" si="52"/>
        <v>B01</v>
      </c>
      <c r="AC217" s="71">
        <f t="shared" si="60"/>
        <v>0</v>
      </c>
      <c r="AD217" s="23">
        <f t="shared" si="53"/>
        <v>1</v>
      </c>
      <c r="AE217" s="23"/>
      <c r="AF217" s="23"/>
      <c r="AG217" s="6"/>
      <c r="AH217" s="8">
        <v>4</v>
      </c>
      <c r="AI217" s="8"/>
      <c r="AJ217" s="8"/>
      <c r="AK217" s="9"/>
      <c r="AL217" s="9"/>
      <c r="AM217" s="9"/>
      <c r="AN217" s="6">
        <v>0</v>
      </c>
      <c r="AO217" s="6">
        <v>4</v>
      </c>
      <c r="AP217" s="6">
        <v>0</v>
      </c>
      <c r="AQ217" s="6">
        <v>0</v>
      </c>
      <c r="AR217" s="7">
        <v>0</v>
      </c>
      <c r="AS217" s="7">
        <v>0</v>
      </c>
      <c r="AT217" s="6"/>
      <c r="AU217" s="7">
        <v>0</v>
      </c>
      <c r="AV217" s="7">
        <v>12</v>
      </c>
      <c r="AW217" s="7" t="s">
        <v>34</v>
      </c>
      <c r="AX217" s="7">
        <v>2</v>
      </c>
      <c r="AY217" s="7">
        <v>2</v>
      </c>
      <c r="AZ217" s="7">
        <v>0</v>
      </c>
      <c r="BA217" s="7">
        <v>0</v>
      </c>
      <c r="BB217" s="7" t="s">
        <v>34</v>
      </c>
    </row>
    <row r="218" spans="1:54" x14ac:dyDescent="0.25">
      <c r="A218" s="4"/>
      <c r="B218" s="119"/>
      <c r="C218" s="135">
        <f t="shared" si="54"/>
        <v>49</v>
      </c>
      <c r="D218" s="135">
        <f t="shared" si="51"/>
        <v>1</v>
      </c>
      <c r="E218" s="18" t="str">
        <f t="shared" si="55"/>
        <v/>
      </c>
      <c r="F218" s="18" t="str">
        <f t="shared" si="56"/>
        <v>CLX3001-097</v>
      </c>
      <c r="G218" s="18" t="str">
        <f t="shared" si="57"/>
        <v>CLX3001</v>
      </c>
      <c r="H218" s="18"/>
      <c r="I218" s="63" t="s">
        <v>2028</v>
      </c>
      <c r="J218" s="138">
        <f t="shared" si="61"/>
        <v>97</v>
      </c>
      <c r="K218" s="138">
        <f t="shared" si="62"/>
        <v>0</v>
      </c>
      <c r="L218" s="136">
        <f t="shared" si="63"/>
        <v>42</v>
      </c>
      <c r="M218" s="136">
        <f t="shared" si="64"/>
        <v>24</v>
      </c>
      <c r="N218" s="136">
        <f t="shared" si="65"/>
        <v>9</v>
      </c>
      <c r="O218" s="136">
        <f t="shared" si="66"/>
        <v>7</v>
      </c>
      <c r="P218" s="66">
        <f t="shared" si="58"/>
        <v>0</v>
      </c>
      <c r="Q218" s="66">
        <f t="shared" si="59"/>
        <v>0</v>
      </c>
      <c r="R218" s="18"/>
      <c r="S218" s="19"/>
      <c r="T218" s="20"/>
      <c r="U218" s="20"/>
      <c r="V218" s="21"/>
      <c r="W218" s="21"/>
      <c r="X218" s="21"/>
      <c r="Y218" s="23"/>
      <c r="Z218" s="22" t="s">
        <v>300</v>
      </c>
      <c r="AA218" s="23"/>
      <c r="AB218" s="23" t="str">
        <f t="shared" si="52"/>
        <v>B01</v>
      </c>
      <c r="AC218" s="71">
        <f t="shared" si="60"/>
        <v>0</v>
      </c>
      <c r="AD218" s="23">
        <f t="shared" si="53"/>
        <v>2</v>
      </c>
      <c r="AE218" s="23"/>
      <c r="AF218" s="23"/>
      <c r="AG218" s="10"/>
      <c r="AH218" s="13"/>
      <c r="AI218" s="13"/>
      <c r="AJ218" s="13"/>
      <c r="AK218" s="9"/>
      <c r="AL218" s="9"/>
      <c r="AM218" s="9"/>
      <c r="AN218" s="6"/>
      <c r="AO218" s="6"/>
      <c r="AP218" s="6"/>
      <c r="AQ218" s="6"/>
      <c r="AR218" s="7"/>
      <c r="AS218" s="7"/>
      <c r="AT218" s="6"/>
      <c r="AU218" s="7"/>
      <c r="AV218" s="7"/>
      <c r="AW218" s="7"/>
      <c r="AX218" s="7"/>
      <c r="AY218" s="7"/>
      <c r="AZ218" s="7"/>
      <c r="BA218" s="7"/>
      <c r="BB218" s="7"/>
    </row>
    <row r="219" spans="1:54" x14ac:dyDescent="0.25">
      <c r="A219" s="4"/>
      <c r="B219" s="119"/>
      <c r="C219" s="135">
        <f t="shared" si="54"/>
        <v>49</v>
      </c>
      <c r="D219" s="135">
        <f t="shared" si="51"/>
        <v>1</v>
      </c>
      <c r="E219" s="18" t="str">
        <f t="shared" si="55"/>
        <v/>
      </c>
      <c r="F219" s="18" t="str">
        <f t="shared" si="56"/>
        <v>CLX3001-098</v>
      </c>
      <c r="G219" s="18" t="str">
        <f t="shared" si="57"/>
        <v>CLX3001</v>
      </c>
      <c r="H219" s="18" t="s">
        <v>388</v>
      </c>
      <c r="I219" s="60" t="s">
        <v>2029</v>
      </c>
      <c r="J219" s="138">
        <f t="shared" si="61"/>
        <v>98</v>
      </c>
      <c r="K219" s="138">
        <f t="shared" si="62"/>
        <v>0</v>
      </c>
      <c r="L219" s="136">
        <f t="shared" si="63"/>
        <v>42</v>
      </c>
      <c r="M219" s="136">
        <f t="shared" si="64"/>
        <v>24</v>
      </c>
      <c r="N219" s="136">
        <f t="shared" si="65"/>
        <v>9</v>
      </c>
      <c r="O219" s="136">
        <f t="shared" si="66"/>
        <v>7</v>
      </c>
      <c r="P219" s="66">
        <f t="shared" si="58"/>
        <v>1</v>
      </c>
      <c r="Q219" s="66">
        <f t="shared" si="59"/>
        <v>0</v>
      </c>
      <c r="R219" s="18"/>
      <c r="S219" s="19"/>
      <c r="T219" s="20"/>
      <c r="U219" s="20"/>
      <c r="V219" s="21"/>
      <c r="W219" s="21"/>
      <c r="X219" s="21"/>
      <c r="Y219" s="23"/>
      <c r="Z219" s="22" t="s">
        <v>277</v>
      </c>
      <c r="AA219" s="23"/>
      <c r="AB219" s="23" t="str">
        <f t="shared" si="52"/>
        <v>B01</v>
      </c>
      <c r="AC219" s="71">
        <f t="shared" si="60"/>
        <v>0</v>
      </c>
      <c r="AD219" s="23">
        <f t="shared" si="53"/>
        <v>3</v>
      </c>
      <c r="AE219" s="23"/>
      <c r="AF219" s="23"/>
      <c r="AG219" s="10"/>
      <c r="AH219" s="13"/>
      <c r="AI219" s="13"/>
      <c r="AJ219" s="13"/>
      <c r="AK219" s="9"/>
      <c r="AL219" s="9"/>
      <c r="AM219" s="9"/>
      <c r="AN219" s="6"/>
      <c r="AO219" s="6"/>
      <c r="AP219" s="6"/>
      <c r="AQ219" s="6"/>
      <c r="AR219" s="7"/>
      <c r="AS219" s="7"/>
      <c r="AT219" s="6"/>
      <c r="AU219" s="7"/>
      <c r="AV219" s="7"/>
      <c r="AW219" s="7"/>
      <c r="AX219" s="7"/>
      <c r="AY219" s="7"/>
      <c r="AZ219" s="7"/>
      <c r="BA219" s="7"/>
      <c r="BB219" s="7"/>
    </row>
    <row r="220" spans="1:54" x14ac:dyDescent="0.25">
      <c r="A220" s="4"/>
      <c r="B220" s="119"/>
      <c r="C220" s="135">
        <f t="shared" si="54"/>
        <v>49</v>
      </c>
      <c r="D220" s="135">
        <f t="shared" si="51"/>
        <v>1</v>
      </c>
      <c r="E220" s="18" t="str">
        <f t="shared" si="55"/>
        <v/>
      </c>
      <c r="F220" s="18" t="str">
        <f t="shared" si="56"/>
        <v>CLX3001-098</v>
      </c>
      <c r="G220" s="18" t="str">
        <f t="shared" si="57"/>
        <v>CLX3001</v>
      </c>
      <c r="H220" s="18"/>
      <c r="I220" s="60" t="s">
        <v>2029</v>
      </c>
      <c r="J220" s="138">
        <f t="shared" si="61"/>
        <v>98</v>
      </c>
      <c r="K220" s="138">
        <f t="shared" si="62"/>
        <v>0</v>
      </c>
      <c r="L220" s="136">
        <f t="shared" si="63"/>
        <v>42</v>
      </c>
      <c r="M220" s="136">
        <f t="shared" si="64"/>
        <v>24</v>
      </c>
      <c r="N220" s="136">
        <f t="shared" si="65"/>
        <v>9</v>
      </c>
      <c r="O220" s="136">
        <f t="shared" si="66"/>
        <v>7</v>
      </c>
      <c r="P220" s="66">
        <f t="shared" si="58"/>
        <v>0</v>
      </c>
      <c r="Q220" s="66">
        <f t="shared" si="59"/>
        <v>0</v>
      </c>
      <c r="R220" s="18"/>
      <c r="S220" s="19"/>
      <c r="T220" s="20"/>
      <c r="U220" s="20"/>
      <c r="V220" s="21"/>
      <c r="W220" s="21"/>
      <c r="X220" s="21"/>
      <c r="Y220" s="23"/>
      <c r="Z220" s="22" t="s">
        <v>309</v>
      </c>
      <c r="AA220" s="23"/>
      <c r="AB220" s="23" t="str">
        <f t="shared" si="52"/>
        <v>B01</v>
      </c>
      <c r="AC220" s="71">
        <f t="shared" si="60"/>
        <v>0</v>
      </c>
      <c r="AD220" s="23">
        <f t="shared" si="53"/>
        <v>4</v>
      </c>
      <c r="AE220" s="23"/>
      <c r="AF220" s="23"/>
      <c r="AG220" s="10"/>
      <c r="AH220" s="13"/>
      <c r="AI220" s="13"/>
      <c r="AJ220" s="13"/>
      <c r="AK220" s="9"/>
      <c r="AL220" s="9"/>
      <c r="AM220" s="9"/>
      <c r="AN220" s="6"/>
      <c r="AO220" s="6"/>
      <c r="AP220" s="6"/>
      <c r="AQ220" s="6"/>
      <c r="AR220" s="7"/>
      <c r="AS220" s="7"/>
      <c r="AT220" s="6"/>
      <c r="AU220" s="7"/>
      <c r="AV220" s="7"/>
      <c r="AW220" s="7"/>
      <c r="AX220" s="7"/>
      <c r="AY220" s="7"/>
      <c r="AZ220" s="7"/>
      <c r="BA220" s="7"/>
      <c r="BB220" s="7"/>
    </row>
    <row r="221" spans="1:54" x14ac:dyDescent="0.25">
      <c r="A221" s="4" t="s">
        <v>57</v>
      </c>
      <c r="B221" s="120">
        <v>44</v>
      </c>
      <c r="C221" s="136">
        <f t="shared" si="54"/>
        <v>49</v>
      </c>
      <c r="D221" s="136">
        <f t="shared" si="51"/>
        <v>2</v>
      </c>
      <c r="E221" s="24" t="str">
        <f t="shared" si="55"/>
        <v>E9-2-ACCSH-049-2</v>
      </c>
      <c r="F221" s="24" t="str">
        <f t="shared" si="56"/>
        <v>NG1601-043</v>
      </c>
      <c r="G221" s="24" t="str">
        <f t="shared" si="57"/>
        <v>NG1601</v>
      </c>
      <c r="H221" s="24" t="s">
        <v>41</v>
      </c>
      <c r="I221" s="62" t="s">
        <v>2030</v>
      </c>
      <c r="J221" s="138">
        <f t="shared" si="61"/>
        <v>98</v>
      </c>
      <c r="K221" s="138">
        <f t="shared" si="62"/>
        <v>0</v>
      </c>
      <c r="L221" s="136">
        <f t="shared" si="63"/>
        <v>43</v>
      </c>
      <c r="M221" s="136">
        <f t="shared" si="64"/>
        <v>24</v>
      </c>
      <c r="N221" s="136">
        <f t="shared" si="65"/>
        <v>9</v>
      </c>
      <c r="O221" s="136">
        <f t="shared" si="66"/>
        <v>7</v>
      </c>
      <c r="P221" s="66">
        <f t="shared" si="58"/>
        <v>0</v>
      </c>
      <c r="Q221" s="66">
        <f t="shared" si="59"/>
        <v>1</v>
      </c>
      <c r="R221" s="24" t="s">
        <v>37</v>
      </c>
      <c r="S221" s="25">
        <v>5</v>
      </c>
      <c r="T221" s="26">
        <v>10</v>
      </c>
      <c r="U221" s="26">
        <v>10</v>
      </c>
      <c r="V221" s="27">
        <v>14</v>
      </c>
      <c r="W221" s="27">
        <v>22</v>
      </c>
      <c r="X221" s="27">
        <v>21</v>
      </c>
      <c r="Y221" s="29"/>
      <c r="Z221" s="29"/>
      <c r="AA221" s="29"/>
      <c r="AB221" s="69" t="str">
        <f t="shared" si="52"/>
        <v>B01</v>
      </c>
      <c r="AC221" s="69">
        <f t="shared" si="60"/>
        <v>0</v>
      </c>
      <c r="AD221" s="69">
        <f t="shared" si="53"/>
        <v>4</v>
      </c>
      <c r="AE221" s="28" t="s">
        <v>278</v>
      </c>
      <c r="AF221" s="29"/>
      <c r="AG221" s="11"/>
      <c r="AH221" s="11"/>
      <c r="AI221" s="11"/>
      <c r="AJ221" s="11"/>
      <c r="AK221" s="5" t="s">
        <v>58</v>
      </c>
      <c r="AL221" s="9"/>
      <c r="AM221" s="5" t="s">
        <v>39</v>
      </c>
      <c r="AN221" s="6">
        <v>0</v>
      </c>
      <c r="AO221" s="6">
        <v>0</v>
      </c>
      <c r="AP221" s="6">
        <v>0</v>
      </c>
      <c r="AQ221" s="6">
        <v>0</v>
      </c>
      <c r="AR221" s="7">
        <v>0</v>
      </c>
      <c r="AS221" s="7">
        <v>12</v>
      </c>
      <c r="AT221" s="6"/>
      <c r="AU221" s="7">
        <v>0</v>
      </c>
      <c r="AV221" s="7">
        <v>12</v>
      </c>
      <c r="AW221" s="7" t="s">
        <v>34</v>
      </c>
      <c r="AX221" s="7">
        <v>2</v>
      </c>
      <c r="AY221" s="7">
        <v>2</v>
      </c>
      <c r="AZ221" s="7">
        <v>12</v>
      </c>
      <c r="BA221" s="7">
        <v>0</v>
      </c>
      <c r="BB221" s="7" t="s">
        <v>34</v>
      </c>
    </row>
    <row r="222" spans="1:54" x14ac:dyDescent="0.25">
      <c r="A222" s="4"/>
      <c r="B222" s="120"/>
      <c r="C222" s="136">
        <f t="shared" si="54"/>
        <v>49</v>
      </c>
      <c r="D222" s="136">
        <f t="shared" si="51"/>
        <v>2</v>
      </c>
      <c r="E222" s="24" t="str">
        <f t="shared" si="55"/>
        <v/>
      </c>
      <c r="F222" s="24" t="str">
        <f t="shared" si="56"/>
        <v>NG1601-043</v>
      </c>
      <c r="G222" s="24" t="str">
        <f t="shared" si="57"/>
        <v>NG1601</v>
      </c>
      <c r="H222" s="24"/>
      <c r="I222" s="62" t="s">
        <v>2030</v>
      </c>
      <c r="J222" s="138">
        <f t="shared" si="61"/>
        <v>98</v>
      </c>
      <c r="K222" s="138">
        <f t="shared" si="62"/>
        <v>0</v>
      </c>
      <c r="L222" s="136">
        <f t="shared" si="63"/>
        <v>43</v>
      </c>
      <c r="M222" s="136">
        <f t="shared" si="64"/>
        <v>24</v>
      </c>
      <c r="N222" s="136">
        <f t="shared" si="65"/>
        <v>9</v>
      </c>
      <c r="O222" s="136">
        <f t="shared" si="66"/>
        <v>7</v>
      </c>
      <c r="P222" s="66">
        <f t="shared" si="58"/>
        <v>0</v>
      </c>
      <c r="Q222" s="66">
        <f t="shared" si="59"/>
        <v>0</v>
      </c>
      <c r="R222" s="24"/>
      <c r="S222" s="25"/>
      <c r="T222" s="26"/>
      <c r="U222" s="26"/>
      <c r="V222" s="27"/>
      <c r="W222" s="27"/>
      <c r="X222" s="27"/>
      <c r="Y222" s="29"/>
      <c r="Z222" s="29"/>
      <c r="AA222" s="29"/>
      <c r="AB222" s="69" t="str">
        <f t="shared" si="52"/>
        <v>B01</v>
      </c>
      <c r="AC222" s="69">
        <f t="shared" si="60"/>
        <v>0</v>
      </c>
      <c r="AD222" s="69">
        <f t="shared" si="53"/>
        <v>4</v>
      </c>
      <c r="AE222" s="28" t="s">
        <v>323</v>
      </c>
      <c r="AF222" s="29"/>
      <c r="AG222" s="11"/>
      <c r="AH222" s="11"/>
      <c r="AI222" s="11"/>
      <c r="AJ222" s="11"/>
      <c r="AK222" s="5"/>
      <c r="AL222" s="9"/>
      <c r="AM222" s="5" t="s">
        <v>39</v>
      </c>
      <c r="AN222" s="6"/>
      <c r="AO222" s="6"/>
      <c r="AP222" s="6"/>
      <c r="AQ222" s="6"/>
      <c r="AR222" s="7"/>
      <c r="AS222" s="7"/>
      <c r="AT222" s="6"/>
      <c r="AU222" s="7"/>
      <c r="AV222" s="7"/>
      <c r="AW222" s="7"/>
      <c r="AX222" s="7"/>
      <c r="AY222" s="7"/>
      <c r="AZ222" s="7"/>
      <c r="BA222" s="7"/>
      <c r="BB222" s="7"/>
    </row>
    <row r="223" spans="1:54" x14ac:dyDescent="0.25">
      <c r="A223" s="4"/>
      <c r="B223" s="120"/>
      <c r="C223" s="136">
        <f t="shared" si="54"/>
        <v>49</v>
      </c>
      <c r="D223" s="136">
        <f t="shared" si="51"/>
        <v>2</v>
      </c>
      <c r="E223" s="24" t="str">
        <f t="shared" si="55"/>
        <v/>
      </c>
      <c r="F223" s="24" t="str">
        <f t="shared" si="56"/>
        <v>NG1601-044</v>
      </c>
      <c r="G223" s="24" t="str">
        <f t="shared" si="57"/>
        <v>NG1601</v>
      </c>
      <c r="H223" s="24" t="s">
        <v>388</v>
      </c>
      <c r="I223" s="62" t="s">
        <v>2034</v>
      </c>
      <c r="J223" s="138">
        <f t="shared" si="61"/>
        <v>98</v>
      </c>
      <c r="K223" s="138">
        <f t="shared" si="62"/>
        <v>0</v>
      </c>
      <c r="L223" s="136">
        <f t="shared" si="63"/>
        <v>44</v>
      </c>
      <c r="M223" s="136">
        <f t="shared" si="64"/>
        <v>24</v>
      </c>
      <c r="N223" s="136">
        <f t="shared" si="65"/>
        <v>9</v>
      </c>
      <c r="O223" s="136">
        <f t="shared" si="66"/>
        <v>7</v>
      </c>
      <c r="P223" s="66">
        <f t="shared" si="58"/>
        <v>0</v>
      </c>
      <c r="Q223" s="66">
        <f t="shared" si="59"/>
        <v>1</v>
      </c>
      <c r="R223" s="24"/>
      <c r="S223" s="25"/>
      <c r="T223" s="26"/>
      <c r="U223" s="26"/>
      <c r="V223" s="27"/>
      <c r="W223" s="27"/>
      <c r="X223" s="27"/>
      <c r="Y223" s="29"/>
      <c r="Z223" s="29"/>
      <c r="AA223" s="29"/>
      <c r="AB223" s="69" t="str">
        <f t="shared" si="52"/>
        <v>B01</v>
      </c>
      <c r="AC223" s="69">
        <f t="shared" si="60"/>
        <v>0</v>
      </c>
      <c r="AD223" s="69">
        <f t="shared" si="53"/>
        <v>4</v>
      </c>
      <c r="AE223" s="28" t="s">
        <v>279</v>
      </c>
      <c r="AF223" s="29"/>
      <c r="AG223" s="11"/>
      <c r="AH223" s="11"/>
      <c r="AI223" s="11"/>
      <c r="AJ223" s="11"/>
      <c r="AK223" s="5"/>
      <c r="AL223" s="9"/>
      <c r="AM223" s="5" t="s">
        <v>39</v>
      </c>
      <c r="AN223" s="6"/>
      <c r="AO223" s="6"/>
      <c r="AP223" s="6"/>
      <c r="AQ223" s="6"/>
      <c r="AR223" s="7"/>
      <c r="AS223" s="7"/>
      <c r="AT223" s="6"/>
      <c r="AU223" s="7"/>
      <c r="AV223" s="7"/>
      <c r="AW223" s="7"/>
      <c r="AX223" s="7"/>
      <c r="AY223" s="7"/>
      <c r="AZ223" s="7"/>
      <c r="BA223" s="7"/>
      <c r="BB223" s="7"/>
    </row>
    <row r="224" spans="1:54" x14ac:dyDescent="0.25">
      <c r="A224" s="4" t="s">
        <v>57</v>
      </c>
      <c r="B224" s="120">
        <v>42</v>
      </c>
      <c r="C224" s="136">
        <f t="shared" si="54"/>
        <v>49</v>
      </c>
      <c r="D224" s="136">
        <f t="shared" si="51"/>
        <v>3</v>
      </c>
      <c r="E224" s="24" t="str">
        <f t="shared" si="55"/>
        <v>E9-2-ACCSH-049-3</v>
      </c>
      <c r="F224" s="24" t="str">
        <f t="shared" si="56"/>
        <v>NG1601-045</v>
      </c>
      <c r="G224" s="24" t="str">
        <f t="shared" si="57"/>
        <v>NG1601</v>
      </c>
      <c r="H224" s="24" t="s">
        <v>41</v>
      </c>
      <c r="I224" s="62" t="s">
        <v>2032</v>
      </c>
      <c r="J224" s="138">
        <f t="shared" si="61"/>
        <v>98</v>
      </c>
      <c r="K224" s="138">
        <f t="shared" si="62"/>
        <v>0</v>
      </c>
      <c r="L224" s="136">
        <f t="shared" si="63"/>
        <v>45</v>
      </c>
      <c r="M224" s="136">
        <f t="shared" si="64"/>
        <v>24</v>
      </c>
      <c r="N224" s="136">
        <f t="shared" si="65"/>
        <v>9</v>
      </c>
      <c r="O224" s="136">
        <f t="shared" si="66"/>
        <v>7</v>
      </c>
      <c r="P224" s="66">
        <f t="shared" si="58"/>
        <v>0</v>
      </c>
      <c r="Q224" s="66">
        <f t="shared" si="59"/>
        <v>1</v>
      </c>
      <c r="R224" s="24"/>
      <c r="S224" s="25"/>
      <c r="T224" s="26"/>
      <c r="U224" s="26"/>
      <c r="V224" s="27"/>
      <c r="W224" s="27"/>
      <c r="X224" s="27"/>
      <c r="Y224" s="29"/>
      <c r="Z224" s="29"/>
      <c r="AA224" s="29"/>
      <c r="AB224" s="69" t="str">
        <f t="shared" si="52"/>
        <v>B01</v>
      </c>
      <c r="AC224" s="69">
        <f t="shared" si="60"/>
        <v>0</v>
      </c>
      <c r="AD224" s="69">
        <f t="shared" si="53"/>
        <v>4</v>
      </c>
      <c r="AE224" s="28" t="s">
        <v>280</v>
      </c>
      <c r="AF224" s="29"/>
      <c r="AG224" s="11"/>
      <c r="AH224" s="11"/>
      <c r="AI224" s="11"/>
      <c r="AJ224" s="11"/>
      <c r="AK224" s="5"/>
      <c r="AL224" s="9"/>
      <c r="AM224" s="5" t="s">
        <v>39</v>
      </c>
      <c r="AN224" s="6"/>
      <c r="AO224" s="6"/>
      <c r="AP224" s="6"/>
      <c r="AQ224" s="6"/>
      <c r="AR224" s="7"/>
      <c r="AS224" s="7"/>
      <c r="AT224" s="6"/>
      <c r="AU224" s="7"/>
      <c r="AV224" s="7"/>
      <c r="AW224" s="7"/>
      <c r="AX224" s="7"/>
      <c r="AY224" s="7"/>
      <c r="AZ224" s="7"/>
      <c r="BA224" s="7"/>
      <c r="BB224" s="7"/>
    </row>
    <row r="225" spans="1:54" x14ac:dyDescent="0.25">
      <c r="A225" s="4"/>
      <c r="B225" s="120"/>
      <c r="C225" s="136">
        <f t="shared" si="54"/>
        <v>49</v>
      </c>
      <c r="D225" s="136">
        <f t="shared" si="51"/>
        <v>3</v>
      </c>
      <c r="E225" s="24" t="str">
        <f t="shared" si="55"/>
        <v/>
      </c>
      <c r="F225" s="24" t="str">
        <f t="shared" si="56"/>
        <v>NG1601-046</v>
      </c>
      <c r="G225" s="24" t="str">
        <f t="shared" si="57"/>
        <v>NG1601</v>
      </c>
      <c r="H225" s="24" t="s">
        <v>388</v>
      </c>
      <c r="I225" s="62" t="s">
        <v>2039</v>
      </c>
      <c r="J225" s="138">
        <f t="shared" si="61"/>
        <v>98</v>
      </c>
      <c r="K225" s="138">
        <f t="shared" si="62"/>
        <v>0</v>
      </c>
      <c r="L225" s="136">
        <f t="shared" si="63"/>
        <v>46</v>
      </c>
      <c r="M225" s="136">
        <f t="shared" si="64"/>
        <v>24</v>
      </c>
      <c r="N225" s="136">
        <f t="shared" si="65"/>
        <v>9</v>
      </c>
      <c r="O225" s="136">
        <f t="shared" si="66"/>
        <v>7</v>
      </c>
      <c r="P225" s="66">
        <f t="shared" si="58"/>
        <v>0</v>
      </c>
      <c r="Q225" s="66">
        <f t="shared" si="59"/>
        <v>1</v>
      </c>
      <c r="R225" s="24"/>
      <c r="S225" s="25"/>
      <c r="T225" s="26"/>
      <c r="U225" s="26"/>
      <c r="V225" s="27"/>
      <c r="W225" s="27"/>
      <c r="X225" s="27"/>
      <c r="Y225" s="29"/>
      <c r="Z225" s="29"/>
      <c r="AA225" s="29"/>
      <c r="AB225" s="69" t="str">
        <f t="shared" si="52"/>
        <v>B01</v>
      </c>
      <c r="AC225" s="69">
        <f t="shared" si="60"/>
        <v>0</v>
      </c>
      <c r="AD225" s="69">
        <f t="shared" si="53"/>
        <v>4</v>
      </c>
      <c r="AE225" s="28" t="s">
        <v>326</v>
      </c>
      <c r="AF225" s="29"/>
      <c r="AG225" s="11"/>
      <c r="AH225" s="11"/>
      <c r="AI225" s="11"/>
      <c r="AJ225" s="11"/>
      <c r="AK225" s="5"/>
      <c r="AL225" s="9"/>
      <c r="AM225" s="5" t="s">
        <v>39</v>
      </c>
      <c r="AN225" s="6"/>
      <c r="AO225" s="6"/>
      <c r="AP225" s="6"/>
      <c r="AQ225" s="6"/>
      <c r="AR225" s="7"/>
      <c r="AS225" s="7"/>
      <c r="AT225" s="6"/>
      <c r="AU225" s="7"/>
      <c r="AV225" s="7"/>
      <c r="AW225" s="7"/>
      <c r="AX225" s="7"/>
      <c r="AY225" s="7"/>
      <c r="AZ225" s="7"/>
      <c r="BA225" s="7"/>
      <c r="BB225" s="7"/>
    </row>
    <row r="226" spans="1:54" x14ac:dyDescent="0.25">
      <c r="A226" s="4" t="s">
        <v>57</v>
      </c>
      <c r="B226" s="119">
        <v>39</v>
      </c>
      <c r="C226" s="135">
        <f t="shared" si="54"/>
        <v>50</v>
      </c>
      <c r="D226" s="135">
        <f t="shared" si="51"/>
        <v>1</v>
      </c>
      <c r="E226" s="18" t="str">
        <f t="shared" si="55"/>
        <v>E9-2-AGGSH-050-1</v>
      </c>
      <c r="F226" s="18" t="str">
        <f t="shared" si="56"/>
        <v>CLX3001-099</v>
      </c>
      <c r="G226" s="18" t="str">
        <f t="shared" si="57"/>
        <v>CLX3001</v>
      </c>
      <c r="H226" s="18" t="s">
        <v>32</v>
      </c>
      <c r="I226" s="63" t="s">
        <v>2028</v>
      </c>
      <c r="J226" s="138">
        <f t="shared" si="61"/>
        <v>99</v>
      </c>
      <c r="K226" s="138">
        <f t="shared" si="62"/>
        <v>0</v>
      </c>
      <c r="L226" s="136">
        <f t="shared" si="63"/>
        <v>46</v>
      </c>
      <c r="M226" s="136">
        <f t="shared" si="64"/>
        <v>24</v>
      </c>
      <c r="N226" s="136">
        <f t="shared" si="65"/>
        <v>9</v>
      </c>
      <c r="O226" s="136">
        <f t="shared" si="66"/>
        <v>7</v>
      </c>
      <c r="P226" s="66">
        <f t="shared" si="58"/>
        <v>1</v>
      </c>
      <c r="Q226" s="66">
        <f t="shared" si="59"/>
        <v>1</v>
      </c>
      <c r="R226" s="18" t="s">
        <v>33</v>
      </c>
      <c r="S226" s="19">
        <v>3</v>
      </c>
      <c r="T226" s="20">
        <v>6</v>
      </c>
      <c r="U226" s="20">
        <v>6</v>
      </c>
      <c r="V226" s="21">
        <v>8</v>
      </c>
      <c r="W226" s="21">
        <v>10</v>
      </c>
      <c r="X226" s="21">
        <v>9</v>
      </c>
      <c r="Y226" s="23"/>
      <c r="Z226" s="22" t="s">
        <v>275</v>
      </c>
      <c r="AA226" s="23"/>
      <c r="AB226" s="23" t="str">
        <f t="shared" si="52"/>
        <v>B01</v>
      </c>
      <c r="AC226" s="71">
        <f t="shared" si="60"/>
        <v>0</v>
      </c>
      <c r="AD226" s="23">
        <f t="shared" si="53"/>
        <v>5</v>
      </c>
      <c r="AE226" s="23"/>
      <c r="AF226" s="23"/>
      <c r="AG226" s="6"/>
      <c r="AH226" s="8">
        <v>2.6666666666666665</v>
      </c>
      <c r="AI226" s="8"/>
      <c r="AJ226" s="8">
        <v>0.33333333333333331</v>
      </c>
      <c r="AK226" s="9"/>
      <c r="AL226" s="9"/>
      <c r="AM226" s="9" t="s">
        <v>56</v>
      </c>
      <c r="AN226" s="6">
        <v>0</v>
      </c>
      <c r="AO226" s="6">
        <v>8</v>
      </c>
      <c r="AP226" s="6">
        <v>0</v>
      </c>
      <c r="AQ226" s="6">
        <v>2</v>
      </c>
      <c r="AR226" s="7">
        <v>2</v>
      </c>
      <c r="AS226" s="7">
        <v>0</v>
      </c>
      <c r="AT226" s="6"/>
      <c r="AU226" s="7">
        <v>0</v>
      </c>
      <c r="AV226" s="7">
        <v>8</v>
      </c>
      <c r="AW226" s="7" t="s">
        <v>34</v>
      </c>
      <c r="AX226" s="7">
        <v>2</v>
      </c>
      <c r="AY226" s="7">
        <v>2</v>
      </c>
      <c r="AZ226" s="7">
        <v>0</v>
      </c>
      <c r="BA226" s="7">
        <v>0</v>
      </c>
      <c r="BB226" s="7" t="s">
        <v>34</v>
      </c>
    </row>
    <row r="227" spans="1:54" x14ac:dyDescent="0.25">
      <c r="A227" s="4"/>
      <c r="B227" s="119"/>
      <c r="C227" s="135">
        <f t="shared" si="54"/>
        <v>50</v>
      </c>
      <c r="D227" s="135">
        <f t="shared" si="51"/>
        <v>1</v>
      </c>
      <c r="E227" s="18" t="str">
        <f t="shared" si="55"/>
        <v/>
      </c>
      <c r="F227" s="18" t="str">
        <f t="shared" si="56"/>
        <v>CLX3001-099</v>
      </c>
      <c r="G227" s="18" t="str">
        <f t="shared" si="57"/>
        <v>CLX3001</v>
      </c>
      <c r="H227" s="18"/>
      <c r="I227" s="63" t="s">
        <v>2028</v>
      </c>
      <c r="J227" s="138">
        <f t="shared" si="61"/>
        <v>99</v>
      </c>
      <c r="K227" s="138">
        <f t="shared" si="62"/>
        <v>0</v>
      </c>
      <c r="L227" s="136">
        <f t="shared" si="63"/>
        <v>46</v>
      </c>
      <c r="M227" s="136">
        <f t="shared" si="64"/>
        <v>24</v>
      </c>
      <c r="N227" s="136">
        <f t="shared" si="65"/>
        <v>9</v>
      </c>
      <c r="O227" s="136">
        <f t="shared" si="66"/>
        <v>7</v>
      </c>
      <c r="P227" s="66">
        <f t="shared" si="58"/>
        <v>0</v>
      </c>
      <c r="Q227" s="66">
        <f t="shared" si="59"/>
        <v>0</v>
      </c>
      <c r="R227" s="18"/>
      <c r="S227" s="19"/>
      <c r="T227" s="20"/>
      <c r="U227" s="20"/>
      <c r="V227" s="21"/>
      <c r="W227" s="21"/>
      <c r="X227" s="21"/>
      <c r="Y227" s="23"/>
      <c r="Z227" s="22" t="s">
        <v>304</v>
      </c>
      <c r="AA227" s="23"/>
      <c r="AB227" s="23" t="str">
        <f t="shared" si="52"/>
        <v>B01</v>
      </c>
      <c r="AC227" s="71">
        <f t="shared" si="60"/>
        <v>0</v>
      </c>
      <c r="AD227" s="23">
        <f t="shared" si="53"/>
        <v>6</v>
      </c>
      <c r="AE227" s="23"/>
      <c r="AF227" s="23"/>
      <c r="AG227" s="6"/>
      <c r="AH227" s="8"/>
      <c r="AI227" s="8"/>
      <c r="AJ227" s="8"/>
      <c r="AK227" s="9"/>
      <c r="AL227" s="9"/>
      <c r="AM227" s="9"/>
      <c r="AN227" s="6"/>
      <c r="AO227" s="6"/>
      <c r="AP227" s="6"/>
      <c r="AQ227" s="6"/>
      <c r="AR227" s="7"/>
      <c r="AS227" s="7"/>
      <c r="AT227" s="6"/>
      <c r="AU227" s="7"/>
      <c r="AV227" s="7"/>
      <c r="AW227" s="7"/>
      <c r="AX227" s="7"/>
      <c r="AY227" s="7"/>
      <c r="AZ227" s="7"/>
      <c r="BA227" s="7"/>
      <c r="BB227" s="7"/>
    </row>
    <row r="228" spans="1:54" x14ac:dyDescent="0.25">
      <c r="A228" s="4"/>
      <c r="B228" s="119"/>
      <c r="C228" s="135">
        <f t="shared" si="54"/>
        <v>50</v>
      </c>
      <c r="D228" s="135">
        <f t="shared" si="51"/>
        <v>1</v>
      </c>
      <c r="E228" s="18" t="str">
        <f t="shared" si="55"/>
        <v/>
      </c>
      <c r="F228" s="18" t="str">
        <f t="shared" si="56"/>
        <v>CLX3001-100</v>
      </c>
      <c r="G228" s="18" t="str">
        <f t="shared" si="57"/>
        <v>CLX3001</v>
      </c>
      <c r="H228" s="18" t="s">
        <v>388</v>
      </c>
      <c r="I228" s="60" t="s">
        <v>2029</v>
      </c>
      <c r="J228" s="138">
        <f t="shared" si="61"/>
        <v>100</v>
      </c>
      <c r="K228" s="138">
        <f t="shared" si="62"/>
        <v>0</v>
      </c>
      <c r="L228" s="136">
        <f t="shared" si="63"/>
        <v>46</v>
      </c>
      <c r="M228" s="136">
        <f t="shared" si="64"/>
        <v>24</v>
      </c>
      <c r="N228" s="136">
        <f t="shared" si="65"/>
        <v>9</v>
      </c>
      <c r="O228" s="136">
        <f t="shared" si="66"/>
        <v>7</v>
      </c>
      <c r="P228" s="66">
        <f t="shared" si="58"/>
        <v>1</v>
      </c>
      <c r="Q228" s="66">
        <f t="shared" si="59"/>
        <v>0</v>
      </c>
      <c r="R228" s="18"/>
      <c r="S228" s="19"/>
      <c r="T228" s="20"/>
      <c r="U228" s="20"/>
      <c r="V228" s="21"/>
      <c r="W228" s="21"/>
      <c r="X228" s="21"/>
      <c r="Y228" s="23"/>
      <c r="Z228" s="22" t="s">
        <v>277</v>
      </c>
      <c r="AA228" s="23"/>
      <c r="AB228" s="23" t="str">
        <f t="shared" si="52"/>
        <v>B01</v>
      </c>
      <c r="AC228" s="71">
        <f t="shared" si="60"/>
        <v>0</v>
      </c>
      <c r="AD228" s="23">
        <f t="shared" si="53"/>
        <v>7</v>
      </c>
      <c r="AE228" s="23"/>
      <c r="AF228" s="23"/>
      <c r="AG228" s="6"/>
      <c r="AH228" s="8"/>
      <c r="AI228" s="8"/>
      <c r="AJ228" s="8"/>
      <c r="AK228" s="9"/>
      <c r="AL228" s="9"/>
      <c r="AM228" s="9"/>
      <c r="AN228" s="6"/>
      <c r="AO228" s="6"/>
      <c r="AP228" s="6"/>
      <c r="AQ228" s="6"/>
      <c r="AR228" s="7"/>
      <c r="AS228" s="7"/>
      <c r="AT228" s="6"/>
      <c r="AU228" s="7"/>
      <c r="AV228" s="7"/>
      <c r="AW228" s="7"/>
      <c r="AX228" s="7"/>
      <c r="AY228" s="7"/>
      <c r="AZ228" s="7"/>
      <c r="BA228" s="7"/>
      <c r="BB228" s="7"/>
    </row>
    <row r="229" spans="1:54" x14ac:dyDescent="0.25">
      <c r="A229" s="4"/>
      <c r="B229" s="119"/>
      <c r="C229" s="135">
        <f t="shared" si="54"/>
        <v>50</v>
      </c>
      <c r="D229" s="135">
        <f t="shared" si="51"/>
        <v>1</v>
      </c>
      <c r="E229" s="18" t="str">
        <f t="shared" si="55"/>
        <v/>
      </c>
      <c r="F229" s="18" t="str">
        <f t="shared" si="56"/>
        <v>CLX3001-100</v>
      </c>
      <c r="G229" s="18" t="str">
        <f t="shared" si="57"/>
        <v>CLX3001</v>
      </c>
      <c r="H229" s="18"/>
      <c r="I229" s="60" t="s">
        <v>2029</v>
      </c>
      <c r="J229" s="138">
        <f t="shared" si="61"/>
        <v>100</v>
      </c>
      <c r="K229" s="138">
        <f t="shared" si="62"/>
        <v>0</v>
      </c>
      <c r="L229" s="136">
        <f t="shared" si="63"/>
        <v>46</v>
      </c>
      <c r="M229" s="136">
        <f t="shared" si="64"/>
        <v>24</v>
      </c>
      <c r="N229" s="136">
        <f t="shared" si="65"/>
        <v>9</v>
      </c>
      <c r="O229" s="136">
        <f t="shared" si="66"/>
        <v>7</v>
      </c>
      <c r="P229" s="66">
        <f t="shared" si="58"/>
        <v>0</v>
      </c>
      <c r="Q229" s="66">
        <f t="shared" si="59"/>
        <v>0</v>
      </c>
      <c r="R229" s="18"/>
      <c r="S229" s="19"/>
      <c r="T229" s="20"/>
      <c r="U229" s="20"/>
      <c r="V229" s="21"/>
      <c r="W229" s="21"/>
      <c r="X229" s="21"/>
      <c r="Y229" s="23"/>
      <c r="Z229" s="22" t="s">
        <v>309</v>
      </c>
      <c r="AA229" s="23"/>
      <c r="AB229" s="23" t="str">
        <f t="shared" si="52"/>
        <v>B01</v>
      </c>
      <c r="AC229" s="71">
        <f t="shared" si="60"/>
        <v>0</v>
      </c>
      <c r="AD229" s="23">
        <f t="shared" si="53"/>
        <v>8</v>
      </c>
      <c r="AE229" s="23"/>
      <c r="AF229" s="23"/>
      <c r="AG229" s="6"/>
      <c r="AH229" s="8"/>
      <c r="AI229" s="8"/>
      <c r="AJ229" s="8"/>
      <c r="AK229" s="9"/>
      <c r="AL229" s="9"/>
      <c r="AM229" s="9"/>
      <c r="AN229" s="6"/>
      <c r="AO229" s="6"/>
      <c r="AP229" s="6"/>
      <c r="AQ229" s="6"/>
      <c r="AR229" s="7"/>
      <c r="AS229" s="7"/>
      <c r="AT229" s="6"/>
      <c r="AU229" s="7"/>
      <c r="AV229" s="7"/>
      <c r="AW229" s="7"/>
      <c r="AX229" s="7"/>
      <c r="AY229" s="7"/>
      <c r="AZ229" s="7"/>
      <c r="BA229" s="7"/>
      <c r="BB229" s="7"/>
    </row>
    <row r="230" spans="1:54" x14ac:dyDescent="0.25">
      <c r="A230" s="4" t="s">
        <v>57</v>
      </c>
      <c r="B230" s="120">
        <v>37</v>
      </c>
      <c r="C230" s="136">
        <f t="shared" si="54"/>
        <v>50</v>
      </c>
      <c r="D230" s="136">
        <f t="shared" si="51"/>
        <v>2</v>
      </c>
      <c r="E230" s="24" t="str">
        <f t="shared" si="55"/>
        <v>E9-2-ACCSH-050-2</v>
      </c>
      <c r="F230" s="24" t="str">
        <f t="shared" si="56"/>
        <v>NG1601-047</v>
      </c>
      <c r="G230" s="24" t="str">
        <f t="shared" si="57"/>
        <v>NG1601</v>
      </c>
      <c r="H230" s="24" t="s">
        <v>41</v>
      </c>
      <c r="I230" s="62" t="s">
        <v>2030</v>
      </c>
      <c r="J230" s="138">
        <f t="shared" si="61"/>
        <v>100</v>
      </c>
      <c r="K230" s="138">
        <f t="shared" si="62"/>
        <v>0</v>
      </c>
      <c r="L230" s="136">
        <f t="shared" si="63"/>
        <v>47</v>
      </c>
      <c r="M230" s="136">
        <f t="shared" si="64"/>
        <v>24</v>
      </c>
      <c r="N230" s="136">
        <f t="shared" si="65"/>
        <v>9</v>
      </c>
      <c r="O230" s="136">
        <f t="shared" si="66"/>
        <v>7</v>
      </c>
      <c r="P230" s="66">
        <f t="shared" si="58"/>
        <v>0</v>
      </c>
      <c r="Q230" s="66">
        <f t="shared" si="59"/>
        <v>1</v>
      </c>
      <c r="R230" s="24"/>
      <c r="S230" s="25"/>
      <c r="T230" s="26"/>
      <c r="U230" s="26"/>
      <c r="V230" s="27"/>
      <c r="W230" s="27"/>
      <c r="X230" s="27"/>
      <c r="Y230" s="28"/>
      <c r="Z230" s="28"/>
      <c r="AA230" s="28"/>
      <c r="AB230" s="68" t="str">
        <f t="shared" si="52"/>
        <v>B01</v>
      </c>
      <c r="AC230" s="68">
        <f t="shared" si="60"/>
        <v>0</v>
      </c>
      <c r="AD230" s="68">
        <f t="shared" si="53"/>
        <v>8</v>
      </c>
      <c r="AE230" s="28" t="s">
        <v>278</v>
      </c>
      <c r="AF230" s="28"/>
      <c r="AG230" s="6"/>
      <c r="AH230" s="6"/>
      <c r="AI230" s="6"/>
      <c r="AJ230" s="6"/>
      <c r="AK230" s="9"/>
      <c r="AL230" s="9"/>
      <c r="AM230" s="5" t="s">
        <v>39</v>
      </c>
      <c r="AN230" s="6"/>
      <c r="AO230" s="6"/>
      <c r="AP230" s="6"/>
      <c r="AQ230" s="6"/>
      <c r="AR230" s="7"/>
      <c r="AS230" s="7"/>
      <c r="AT230" s="6"/>
      <c r="AU230" s="7"/>
      <c r="AV230" s="7"/>
      <c r="AW230" s="7"/>
      <c r="AX230" s="7"/>
      <c r="AY230" s="7"/>
      <c r="AZ230" s="7"/>
      <c r="BA230" s="7"/>
      <c r="BB230" s="7"/>
    </row>
    <row r="231" spans="1:54" x14ac:dyDescent="0.25">
      <c r="A231" s="4"/>
      <c r="B231" s="120"/>
      <c r="C231" s="136">
        <f t="shared" si="54"/>
        <v>50</v>
      </c>
      <c r="D231" s="136">
        <f t="shared" si="51"/>
        <v>2</v>
      </c>
      <c r="E231" s="24" t="str">
        <f t="shared" si="55"/>
        <v/>
      </c>
      <c r="F231" s="24" t="str">
        <f t="shared" si="56"/>
        <v>NG1601-047</v>
      </c>
      <c r="G231" s="24" t="str">
        <f t="shared" si="57"/>
        <v>NG1601</v>
      </c>
      <c r="H231" s="24"/>
      <c r="I231" s="62" t="s">
        <v>2030</v>
      </c>
      <c r="J231" s="138">
        <f t="shared" si="61"/>
        <v>100</v>
      </c>
      <c r="K231" s="138">
        <f t="shared" si="62"/>
        <v>0</v>
      </c>
      <c r="L231" s="136">
        <f t="shared" si="63"/>
        <v>47</v>
      </c>
      <c r="M231" s="136">
        <f t="shared" si="64"/>
        <v>24</v>
      </c>
      <c r="N231" s="136">
        <f t="shared" si="65"/>
        <v>9</v>
      </c>
      <c r="O231" s="136">
        <f t="shared" si="66"/>
        <v>7</v>
      </c>
      <c r="P231" s="66">
        <f t="shared" si="58"/>
        <v>0</v>
      </c>
      <c r="Q231" s="66">
        <f t="shared" si="59"/>
        <v>0</v>
      </c>
      <c r="R231" s="24"/>
      <c r="S231" s="25"/>
      <c r="T231" s="26"/>
      <c r="U231" s="26"/>
      <c r="V231" s="27"/>
      <c r="W231" s="27"/>
      <c r="X231" s="27"/>
      <c r="Y231" s="28"/>
      <c r="Z231" s="28"/>
      <c r="AA231" s="28"/>
      <c r="AB231" s="68" t="str">
        <f t="shared" si="52"/>
        <v>B01</v>
      </c>
      <c r="AC231" s="68">
        <f t="shared" si="60"/>
        <v>0</v>
      </c>
      <c r="AD231" s="68">
        <f t="shared" si="53"/>
        <v>8</v>
      </c>
      <c r="AE231" s="28" t="s">
        <v>284</v>
      </c>
      <c r="AF231" s="28"/>
      <c r="AG231" s="6"/>
      <c r="AH231" s="6"/>
      <c r="AI231" s="6"/>
      <c r="AJ231" s="6"/>
      <c r="AK231" s="9"/>
      <c r="AL231" s="9"/>
      <c r="AM231" s="5" t="s">
        <v>39</v>
      </c>
      <c r="AN231" s="6"/>
      <c r="AO231" s="6"/>
      <c r="AP231" s="6"/>
      <c r="AQ231" s="6"/>
      <c r="AR231" s="7"/>
      <c r="AS231" s="7"/>
      <c r="AT231" s="6"/>
      <c r="AU231" s="7"/>
      <c r="AV231" s="7"/>
      <c r="AW231" s="7"/>
      <c r="AX231" s="7"/>
      <c r="AY231" s="7"/>
      <c r="AZ231" s="7"/>
      <c r="BA231" s="7"/>
      <c r="BB231" s="7"/>
    </row>
    <row r="232" spans="1:54" x14ac:dyDescent="0.25">
      <c r="A232" s="4"/>
      <c r="B232" s="120"/>
      <c r="C232" s="136">
        <f t="shared" si="54"/>
        <v>50</v>
      </c>
      <c r="D232" s="136">
        <f t="shared" si="51"/>
        <v>2</v>
      </c>
      <c r="E232" s="24" t="str">
        <f t="shared" si="55"/>
        <v/>
      </c>
      <c r="F232" s="24" t="str">
        <f t="shared" si="56"/>
        <v>NG1601-048</v>
      </c>
      <c r="G232" s="24" t="str">
        <f t="shared" si="57"/>
        <v>NG1601</v>
      </c>
      <c r="H232" s="24" t="s">
        <v>388</v>
      </c>
      <c r="I232" s="62" t="s">
        <v>2034</v>
      </c>
      <c r="J232" s="138">
        <f t="shared" si="61"/>
        <v>100</v>
      </c>
      <c r="K232" s="138">
        <f t="shared" si="62"/>
        <v>0</v>
      </c>
      <c r="L232" s="136">
        <f t="shared" si="63"/>
        <v>48</v>
      </c>
      <c r="M232" s="136">
        <f t="shared" si="64"/>
        <v>24</v>
      </c>
      <c r="N232" s="136">
        <f t="shared" si="65"/>
        <v>9</v>
      </c>
      <c r="O232" s="136">
        <f t="shared" si="66"/>
        <v>7</v>
      </c>
      <c r="P232" s="66">
        <f t="shared" si="58"/>
        <v>0</v>
      </c>
      <c r="Q232" s="66">
        <f t="shared" si="59"/>
        <v>1</v>
      </c>
      <c r="R232" s="24"/>
      <c r="S232" s="25"/>
      <c r="T232" s="26"/>
      <c r="U232" s="26"/>
      <c r="V232" s="27"/>
      <c r="W232" s="27"/>
      <c r="X232" s="27"/>
      <c r="Y232" s="28"/>
      <c r="Z232" s="28"/>
      <c r="AA232" s="28"/>
      <c r="AB232" s="68" t="str">
        <f t="shared" si="52"/>
        <v>B01</v>
      </c>
      <c r="AC232" s="68">
        <f t="shared" si="60"/>
        <v>0</v>
      </c>
      <c r="AD232" s="68">
        <f t="shared" si="53"/>
        <v>8</v>
      </c>
      <c r="AE232" s="28" t="s">
        <v>279</v>
      </c>
      <c r="AF232" s="28"/>
      <c r="AG232" s="6"/>
      <c r="AH232" s="6"/>
      <c r="AI232" s="6"/>
      <c r="AJ232" s="6"/>
      <c r="AK232" s="9"/>
      <c r="AL232" s="9"/>
      <c r="AM232" s="5" t="s">
        <v>39</v>
      </c>
      <c r="AN232" s="6"/>
      <c r="AO232" s="6"/>
      <c r="AP232" s="6"/>
      <c r="AQ232" s="6"/>
      <c r="AR232" s="7"/>
      <c r="AS232" s="7"/>
      <c r="AT232" s="6"/>
      <c r="AU232" s="7"/>
      <c r="AV232" s="7"/>
      <c r="AW232" s="7"/>
      <c r="AX232" s="7"/>
      <c r="AY232" s="7"/>
      <c r="AZ232" s="7"/>
      <c r="BA232" s="7"/>
      <c r="BB232" s="7"/>
    </row>
    <row r="233" spans="1:54" x14ac:dyDescent="0.25">
      <c r="A233" s="4" t="s">
        <v>57</v>
      </c>
      <c r="B233" s="119">
        <v>34</v>
      </c>
      <c r="C233" s="135">
        <f t="shared" si="54"/>
        <v>51</v>
      </c>
      <c r="D233" s="135">
        <f t="shared" si="51"/>
        <v>1</v>
      </c>
      <c r="E233" s="18" t="str">
        <f t="shared" si="55"/>
        <v>E9-2-AGGSH-051-1</v>
      </c>
      <c r="F233" s="18" t="str">
        <f t="shared" si="56"/>
        <v>CLX3001-101</v>
      </c>
      <c r="G233" s="18" t="str">
        <f t="shared" si="57"/>
        <v>CLX3001</v>
      </c>
      <c r="H233" s="18" t="s">
        <v>32</v>
      </c>
      <c r="I233" s="63" t="s">
        <v>2028</v>
      </c>
      <c r="J233" s="138">
        <f t="shared" si="61"/>
        <v>101</v>
      </c>
      <c r="K233" s="138">
        <f t="shared" si="62"/>
        <v>0</v>
      </c>
      <c r="L233" s="136">
        <f t="shared" si="63"/>
        <v>48</v>
      </c>
      <c r="M233" s="136">
        <f t="shared" si="64"/>
        <v>24</v>
      </c>
      <c r="N233" s="136">
        <f t="shared" si="65"/>
        <v>9</v>
      </c>
      <c r="O233" s="136">
        <f t="shared" si="66"/>
        <v>7</v>
      </c>
      <c r="P233" s="66">
        <f t="shared" si="58"/>
        <v>1</v>
      </c>
      <c r="Q233" s="66">
        <f t="shared" si="59"/>
        <v>1</v>
      </c>
      <c r="R233" s="18"/>
      <c r="S233" s="19"/>
      <c r="T233" s="20"/>
      <c r="U233" s="20"/>
      <c r="V233" s="21"/>
      <c r="W233" s="21"/>
      <c r="X233" s="21"/>
      <c r="Y233" s="22"/>
      <c r="Z233" s="22" t="s">
        <v>275</v>
      </c>
      <c r="AA233" s="22"/>
      <c r="AB233" s="22" t="str">
        <f t="shared" si="52"/>
        <v>B01</v>
      </c>
      <c r="AC233" s="70">
        <f t="shared" si="60"/>
        <v>0</v>
      </c>
      <c r="AD233" s="22">
        <f t="shared" si="53"/>
        <v>9</v>
      </c>
      <c r="AE233" s="22"/>
      <c r="AF233" s="22"/>
      <c r="AG233" s="6"/>
      <c r="AH233" s="6"/>
      <c r="AI233" s="6"/>
      <c r="AJ233" s="6"/>
      <c r="AK233" s="9"/>
      <c r="AL233" s="9"/>
      <c r="AM233" s="5"/>
      <c r="AN233" s="6"/>
      <c r="AO233" s="6"/>
      <c r="AP233" s="6"/>
      <c r="AQ233" s="6"/>
      <c r="AR233" s="7"/>
      <c r="AS233" s="7"/>
      <c r="AT233" s="6"/>
      <c r="AU233" s="7"/>
      <c r="AV233" s="7"/>
      <c r="AW233" s="7"/>
      <c r="AX233" s="7"/>
      <c r="AY233" s="7"/>
      <c r="AZ233" s="7"/>
      <c r="BA233" s="7"/>
      <c r="BB233" s="7"/>
    </row>
    <row r="234" spans="1:54" x14ac:dyDescent="0.25">
      <c r="A234" s="4"/>
      <c r="B234" s="119"/>
      <c r="C234" s="135">
        <f t="shared" si="54"/>
        <v>51</v>
      </c>
      <c r="D234" s="135">
        <f t="shared" si="51"/>
        <v>1</v>
      </c>
      <c r="E234" s="18" t="str">
        <f t="shared" si="55"/>
        <v/>
      </c>
      <c r="F234" s="18" t="str">
        <f t="shared" si="56"/>
        <v>CLX3001-102</v>
      </c>
      <c r="G234" s="18" t="str">
        <f t="shared" si="57"/>
        <v>CLX3001</v>
      </c>
      <c r="H234" s="18" t="s">
        <v>388</v>
      </c>
      <c r="I234" s="60" t="s">
        <v>2029</v>
      </c>
      <c r="J234" s="138">
        <f t="shared" si="61"/>
        <v>102</v>
      </c>
      <c r="K234" s="138">
        <f t="shared" si="62"/>
        <v>0</v>
      </c>
      <c r="L234" s="136">
        <f t="shared" si="63"/>
        <v>48</v>
      </c>
      <c r="M234" s="136">
        <f t="shared" si="64"/>
        <v>24</v>
      </c>
      <c r="N234" s="136">
        <f t="shared" si="65"/>
        <v>9</v>
      </c>
      <c r="O234" s="136">
        <f t="shared" si="66"/>
        <v>7</v>
      </c>
      <c r="P234" s="66">
        <f t="shared" si="58"/>
        <v>1</v>
      </c>
      <c r="Q234" s="66">
        <f t="shared" si="59"/>
        <v>0</v>
      </c>
      <c r="R234" s="18"/>
      <c r="S234" s="19"/>
      <c r="T234" s="20"/>
      <c r="U234" s="20"/>
      <c r="V234" s="21"/>
      <c r="W234" s="21"/>
      <c r="X234" s="21"/>
      <c r="Y234" s="22"/>
      <c r="Z234" s="22" t="s">
        <v>277</v>
      </c>
      <c r="AA234" s="22"/>
      <c r="AB234" s="22" t="str">
        <f t="shared" si="52"/>
        <v>B01</v>
      </c>
      <c r="AC234" s="70">
        <f t="shared" si="60"/>
        <v>0</v>
      </c>
      <c r="AD234" s="22">
        <f t="shared" si="53"/>
        <v>10</v>
      </c>
      <c r="AE234" s="22"/>
      <c r="AF234" s="22"/>
      <c r="AG234" s="6"/>
      <c r="AH234" s="6"/>
      <c r="AI234" s="6"/>
      <c r="AJ234" s="6"/>
      <c r="AK234" s="9"/>
      <c r="AL234" s="9"/>
      <c r="AM234" s="5"/>
      <c r="AN234" s="6"/>
      <c r="AO234" s="6"/>
      <c r="AP234" s="6"/>
      <c r="AQ234" s="6"/>
      <c r="AR234" s="7"/>
      <c r="AS234" s="7"/>
      <c r="AT234" s="6"/>
      <c r="AU234" s="7"/>
      <c r="AV234" s="7"/>
      <c r="AW234" s="7"/>
      <c r="AX234" s="7"/>
      <c r="AY234" s="7"/>
      <c r="AZ234" s="7"/>
      <c r="BA234" s="7"/>
      <c r="BB234" s="7"/>
    </row>
    <row r="235" spans="1:54" x14ac:dyDescent="0.25">
      <c r="A235" s="4" t="s">
        <v>57</v>
      </c>
      <c r="B235" s="120">
        <v>32</v>
      </c>
      <c r="C235" s="136">
        <f t="shared" si="54"/>
        <v>51</v>
      </c>
      <c r="D235" s="136">
        <f t="shared" si="51"/>
        <v>2</v>
      </c>
      <c r="E235" s="24" t="str">
        <f t="shared" si="55"/>
        <v>E9-2-ACCSH-051-2</v>
      </c>
      <c r="F235" s="24" t="str">
        <f t="shared" si="56"/>
        <v>NG1601-049</v>
      </c>
      <c r="G235" s="24" t="str">
        <f t="shared" si="57"/>
        <v>NG1601</v>
      </c>
      <c r="H235" s="24" t="s">
        <v>41</v>
      </c>
      <c r="I235" s="62" t="s">
        <v>2030</v>
      </c>
      <c r="J235" s="138">
        <f t="shared" si="61"/>
        <v>102</v>
      </c>
      <c r="K235" s="138">
        <f t="shared" si="62"/>
        <v>0</v>
      </c>
      <c r="L235" s="136">
        <f t="shared" si="63"/>
        <v>49</v>
      </c>
      <c r="M235" s="136">
        <f t="shared" si="64"/>
        <v>24</v>
      </c>
      <c r="N235" s="136">
        <f t="shared" si="65"/>
        <v>9</v>
      </c>
      <c r="O235" s="136">
        <f t="shared" si="66"/>
        <v>7</v>
      </c>
      <c r="P235" s="66">
        <f t="shared" si="58"/>
        <v>0</v>
      </c>
      <c r="Q235" s="66">
        <f t="shared" si="59"/>
        <v>1</v>
      </c>
      <c r="R235" s="24"/>
      <c r="S235" s="25"/>
      <c r="T235" s="26"/>
      <c r="U235" s="26"/>
      <c r="V235" s="27"/>
      <c r="W235" s="27"/>
      <c r="X235" s="27"/>
      <c r="Y235" s="28"/>
      <c r="Z235" s="28"/>
      <c r="AA235" s="28"/>
      <c r="AB235" s="68" t="str">
        <f t="shared" si="52"/>
        <v>B01</v>
      </c>
      <c r="AC235" s="68">
        <f t="shared" si="60"/>
        <v>0</v>
      </c>
      <c r="AD235" s="68">
        <f t="shared" si="53"/>
        <v>10</v>
      </c>
      <c r="AE235" s="28" t="s">
        <v>278</v>
      </c>
      <c r="AF235" s="28"/>
      <c r="AG235" s="6"/>
      <c r="AH235" s="6"/>
      <c r="AI235" s="6"/>
      <c r="AJ235" s="6"/>
      <c r="AK235" s="9"/>
      <c r="AL235" s="9"/>
      <c r="AM235" s="5" t="s">
        <v>39</v>
      </c>
      <c r="AN235" s="6"/>
      <c r="AO235" s="6"/>
      <c r="AP235" s="6"/>
      <c r="AQ235" s="6"/>
      <c r="AR235" s="7"/>
      <c r="AS235" s="7"/>
      <c r="AT235" s="6"/>
      <c r="AU235" s="7"/>
      <c r="AV235" s="7"/>
      <c r="AW235" s="7"/>
      <c r="AX235" s="7"/>
      <c r="AY235" s="7"/>
      <c r="AZ235" s="7"/>
      <c r="BA235" s="7"/>
      <c r="BB235" s="7"/>
    </row>
    <row r="236" spans="1:54" x14ac:dyDescent="0.25">
      <c r="A236" s="4"/>
      <c r="B236" s="120"/>
      <c r="C236" s="136">
        <f t="shared" si="54"/>
        <v>51</v>
      </c>
      <c r="D236" s="136">
        <f t="shared" si="51"/>
        <v>2</v>
      </c>
      <c r="E236" s="24" t="str">
        <f t="shared" si="55"/>
        <v/>
      </c>
      <c r="F236" s="24" t="str">
        <f t="shared" si="56"/>
        <v>NG1601-050</v>
      </c>
      <c r="G236" s="24" t="str">
        <f t="shared" si="57"/>
        <v>NG1601</v>
      </c>
      <c r="H236" s="24" t="s">
        <v>388</v>
      </c>
      <c r="I236" s="62" t="s">
        <v>2034</v>
      </c>
      <c r="J236" s="138">
        <f t="shared" si="61"/>
        <v>102</v>
      </c>
      <c r="K236" s="138">
        <f t="shared" si="62"/>
        <v>0</v>
      </c>
      <c r="L236" s="136">
        <f t="shared" si="63"/>
        <v>50</v>
      </c>
      <c r="M236" s="136">
        <f t="shared" si="64"/>
        <v>24</v>
      </c>
      <c r="N236" s="136">
        <f t="shared" si="65"/>
        <v>9</v>
      </c>
      <c r="O236" s="136">
        <f t="shared" si="66"/>
        <v>7</v>
      </c>
      <c r="P236" s="66">
        <f t="shared" si="58"/>
        <v>0</v>
      </c>
      <c r="Q236" s="66">
        <f t="shared" si="59"/>
        <v>1</v>
      </c>
      <c r="R236" s="24"/>
      <c r="S236" s="25"/>
      <c r="T236" s="26"/>
      <c r="U236" s="26"/>
      <c r="V236" s="27"/>
      <c r="W236" s="27"/>
      <c r="X236" s="27"/>
      <c r="Y236" s="28"/>
      <c r="Z236" s="28"/>
      <c r="AA236" s="28"/>
      <c r="AB236" s="68" t="str">
        <f t="shared" si="52"/>
        <v>B01</v>
      </c>
      <c r="AC236" s="68">
        <f t="shared" si="60"/>
        <v>0</v>
      </c>
      <c r="AD236" s="68">
        <f t="shared" si="53"/>
        <v>10</v>
      </c>
      <c r="AE236" s="28" t="s">
        <v>279</v>
      </c>
      <c r="AF236" s="28"/>
      <c r="AG236" s="6"/>
      <c r="AH236" s="6"/>
      <c r="AI236" s="6"/>
      <c r="AJ236" s="6"/>
      <c r="AK236" s="9"/>
      <c r="AL236" s="9"/>
      <c r="AM236" s="5" t="s">
        <v>39</v>
      </c>
      <c r="AN236" s="6"/>
      <c r="AO236" s="6"/>
      <c r="AP236" s="6"/>
      <c r="AQ236" s="6"/>
      <c r="AR236" s="7"/>
      <c r="AS236" s="7"/>
      <c r="AT236" s="6"/>
      <c r="AU236" s="7"/>
      <c r="AV236" s="7"/>
      <c r="AW236" s="7"/>
      <c r="AX236" s="7"/>
      <c r="AY236" s="7"/>
      <c r="AZ236" s="7"/>
      <c r="BA236" s="7"/>
      <c r="BB236" s="7"/>
    </row>
    <row r="237" spans="1:54" x14ac:dyDescent="0.25">
      <c r="A237" s="4" t="s">
        <v>57</v>
      </c>
      <c r="B237" s="119">
        <v>29</v>
      </c>
      <c r="C237" s="135">
        <f t="shared" si="54"/>
        <v>52</v>
      </c>
      <c r="D237" s="135">
        <f t="shared" si="51"/>
        <v>1</v>
      </c>
      <c r="E237" s="18" t="str">
        <f t="shared" si="55"/>
        <v>E9-2-AGGSH-052-1</v>
      </c>
      <c r="F237" s="18" t="str">
        <f t="shared" si="56"/>
        <v>CLX3001-103</v>
      </c>
      <c r="G237" s="18" t="str">
        <f t="shared" si="57"/>
        <v>CLX3001</v>
      </c>
      <c r="H237" s="18" t="s">
        <v>32</v>
      </c>
      <c r="I237" s="63" t="s">
        <v>2028</v>
      </c>
      <c r="J237" s="138">
        <f t="shared" si="61"/>
        <v>103</v>
      </c>
      <c r="K237" s="138">
        <f t="shared" si="62"/>
        <v>0</v>
      </c>
      <c r="L237" s="136">
        <f t="shared" si="63"/>
        <v>50</v>
      </c>
      <c r="M237" s="136">
        <f t="shared" si="64"/>
        <v>24</v>
      </c>
      <c r="N237" s="136">
        <f t="shared" si="65"/>
        <v>9</v>
      </c>
      <c r="O237" s="136">
        <f t="shared" si="66"/>
        <v>7</v>
      </c>
      <c r="P237" s="66">
        <f t="shared" si="58"/>
        <v>1</v>
      </c>
      <c r="Q237" s="66">
        <f t="shared" si="59"/>
        <v>1</v>
      </c>
      <c r="R237" s="18"/>
      <c r="S237" s="19"/>
      <c r="T237" s="20"/>
      <c r="U237" s="20"/>
      <c r="V237" s="21"/>
      <c r="W237" s="21"/>
      <c r="X237" s="21"/>
      <c r="Y237" s="22"/>
      <c r="Z237" s="22" t="s">
        <v>275</v>
      </c>
      <c r="AA237" s="22"/>
      <c r="AB237" s="22" t="str">
        <f t="shared" si="52"/>
        <v>B01</v>
      </c>
      <c r="AC237" s="70">
        <f t="shared" si="60"/>
        <v>0</v>
      </c>
      <c r="AD237" s="22">
        <f t="shared" si="53"/>
        <v>11</v>
      </c>
      <c r="AE237" s="22"/>
      <c r="AF237" s="22"/>
      <c r="AG237" s="6"/>
      <c r="AH237" s="6"/>
      <c r="AI237" s="6"/>
      <c r="AJ237" s="6"/>
      <c r="AK237" s="9"/>
      <c r="AL237" s="9"/>
      <c r="AM237" s="5"/>
      <c r="AN237" s="6"/>
      <c r="AO237" s="6"/>
      <c r="AP237" s="6"/>
      <c r="AQ237" s="6"/>
      <c r="AR237" s="7"/>
      <c r="AS237" s="7"/>
      <c r="AT237" s="6"/>
      <c r="AU237" s="7"/>
      <c r="AV237" s="7"/>
      <c r="AW237" s="7"/>
      <c r="AX237" s="7"/>
      <c r="AY237" s="7"/>
      <c r="AZ237" s="7"/>
      <c r="BA237" s="7"/>
      <c r="BB237" s="7"/>
    </row>
    <row r="238" spans="1:54" x14ac:dyDescent="0.25">
      <c r="A238" s="4"/>
      <c r="B238" s="119"/>
      <c r="C238" s="135">
        <f t="shared" si="54"/>
        <v>52</v>
      </c>
      <c r="D238" s="135">
        <f t="shared" si="51"/>
        <v>1</v>
      </c>
      <c r="E238" s="18" t="str">
        <f t="shared" si="55"/>
        <v/>
      </c>
      <c r="F238" s="18" t="str">
        <f t="shared" si="56"/>
        <v>CLX3001-104</v>
      </c>
      <c r="G238" s="18" t="str">
        <f t="shared" si="57"/>
        <v>CLX3001</v>
      </c>
      <c r="H238" s="18" t="s">
        <v>388</v>
      </c>
      <c r="I238" s="60" t="s">
        <v>2029</v>
      </c>
      <c r="J238" s="138">
        <f t="shared" si="61"/>
        <v>104</v>
      </c>
      <c r="K238" s="138">
        <f t="shared" si="62"/>
        <v>0</v>
      </c>
      <c r="L238" s="136">
        <f t="shared" si="63"/>
        <v>50</v>
      </c>
      <c r="M238" s="136">
        <f t="shared" si="64"/>
        <v>24</v>
      </c>
      <c r="N238" s="136">
        <f t="shared" si="65"/>
        <v>9</v>
      </c>
      <c r="O238" s="136">
        <f t="shared" si="66"/>
        <v>7</v>
      </c>
      <c r="P238" s="66">
        <f t="shared" si="58"/>
        <v>1</v>
      </c>
      <c r="Q238" s="66">
        <f t="shared" si="59"/>
        <v>0</v>
      </c>
      <c r="R238" s="18"/>
      <c r="S238" s="19"/>
      <c r="T238" s="20"/>
      <c r="U238" s="20"/>
      <c r="V238" s="21"/>
      <c r="W238" s="21"/>
      <c r="X238" s="21"/>
      <c r="Y238" s="22"/>
      <c r="Z238" s="22" t="s">
        <v>277</v>
      </c>
      <c r="AA238" s="22"/>
      <c r="AB238" s="22" t="str">
        <f t="shared" si="52"/>
        <v>B01</v>
      </c>
      <c r="AC238" s="70">
        <f t="shared" si="60"/>
        <v>0</v>
      </c>
      <c r="AD238" s="22">
        <f t="shared" si="53"/>
        <v>12</v>
      </c>
      <c r="AE238" s="22"/>
      <c r="AF238" s="22"/>
      <c r="AG238" s="6"/>
      <c r="AH238" s="6"/>
      <c r="AI238" s="6"/>
      <c r="AJ238" s="6"/>
      <c r="AK238" s="9"/>
      <c r="AL238" s="9"/>
      <c r="AM238" s="5"/>
      <c r="AN238" s="6"/>
      <c r="AO238" s="6"/>
      <c r="AP238" s="6"/>
      <c r="AQ238" s="6"/>
      <c r="AR238" s="7"/>
      <c r="AS238" s="7"/>
      <c r="AT238" s="6"/>
      <c r="AU238" s="7"/>
      <c r="AV238" s="7"/>
      <c r="AW238" s="7"/>
      <c r="AX238" s="7"/>
      <c r="AY238" s="7"/>
      <c r="AZ238" s="7"/>
      <c r="BA238" s="7"/>
      <c r="BB238" s="7"/>
    </row>
    <row r="239" spans="1:54" x14ac:dyDescent="0.25">
      <c r="A239" s="4" t="s">
        <v>57</v>
      </c>
      <c r="B239" s="120">
        <v>27</v>
      </c>
      <c r="C239" s="136">
        <f t="shared" si="54"/>
        <v>52</v>
      </c>
      <c r="D239" s="136">
        <f t="shared" si="51"/>
        <v>2</v>
      </c>
      <c r="E239" s="24" t="str">
        <f t="shared" si="55"/>
        <v>E9-2-ACCSH-052-2</v>
      </c>
      <c r="F239" s="24" t="str">
        <f t="shared" si="56"/>
        <v>NG1601-051</v>
      </c>
      <c r="G239" s="24" t="str">
        <f t="shared" si="57"/>
        <v>NG1601</v>
      </c>
      <c r="H239" s="24" t="s">
        <v>41</v>
      </c>
      <c r="I239" s="62" t="s">
        <v>2030</v>
      </c>
      <c r="J239" s="138">
        <f t="shared" si="61"/>
        <v>104</v>
      </c>
      <c r="K239" s="138">
        <f t="shared" si="62"/>
        <v>0</v>
      </c>
      <c r="L239" s="136">
        <f t="shared" si="63"/>
        <v>51</v>
      </c>
      <c r="M239" s="136">
        <f t="shared" si="64"/>
        <v>24</v>
      </c>
      <c r="N239" s="136">
        <f t="shared" si="65"/>
        <v>9</v>
      </c>
      <c r="O239" s="136">
        <f t="shared" si="66"/>
        <v>7</v>
      </c>
      <c r="P239" s="66">
        <f t="shared" si="58"/>
        <v>0</v>
      </c>
      <c r="Q239" s="66">
        <f t="shared" si="59"/>
        <v>1</v>
      </c>
      <c r="R239" s="24"/>
      <c r="S239" s="25"/>
      <c r="T239" s="26"/>
      <c r="U239" s="26"/>
      <c r="V239" s="27"/>
      <c r="W239" s="27"/>
      <c r="X239" s="27"/>
      <c r="Y239" s="28"/>
      <c r="Z239" s="28"/>
      <c r="AA239" s="28"/>
      <c r="AB239" s="68" t="str">
        <f t="shared" si="52"/>
        <v>B01</v>
      </c>
      <c r="AC239" s="68">
        <f t="shared" si="60"/>
        <v>0</v>
      </c>
      <c r="AD239" s="68">
        <f t="shared" si="53"/>
        <v>12</v>
      </c>
      <c r="AE239" s="28" t="s">
        <v>278</v>
      </c>
      <c r="AF239" s="28"/>
      <c r="AG239" s="6"/>
      <c r="AH239" s="6"/>
      <c r="AI239" s="6"/>
      <c r="AJ239" s="6"/>
      <c r="AK239" s="9"/>
      <c r="AL239" s="9"/>
      <c r="AM239" s="5" t="s">
        <v>39</v>
      </c>
      <c r="AN239" s="6"/>
      <c r="AO239" s="6"/>
      <c r="AP239" s="6"/>
      <c r="AQ239" s="6"/>
      <c r="AR239" s="7"/>
      <c r="AS239" s="7"/>
      <c r="AT239" s="6"/>
      <c r="AU239" s="7"/>
      <c r="AV239" s="7"/>
      <c r="AW239" s="7"/>
      <c r="AX239" s="7"/>
      <c r="AY239" s="7"/>
      <c r="AZ239" s="7"/>
      <c r="BA239" s="7"/>
      <c r="BB239" s="7"/>
    </row>
    <row r="240" spans="1:54" x14ac:dyDescent="0.25">
      <c r="A240" s="17"/>
      <c r="B240" s="120"/>
      <c r="C240" s="136">
        <f t="shared" si="54"/>
        <v>52</v>
      </c>
      <c r="D240" s="136">
        <f t="shared" si="51"/>
        <v>2</v>
      </c>
      <c r="E240" s="24" t="str">
        <f t="shared" si="55"/>
        <v/>
      </c>
      <c r="F240" s="24" t="str">
        <f t="shared" si="56"/>
        <v>NG1601-052</v>
      </c>
      <c r="G240" s="24" t="str">
        <f t="shared" si="57"/>
        <v>NG1601</v>
      </c>
      <c r="H240" s="24" t="s">
        <v>388</v>
      </c>
      <c r="I240" s="62" t="s">
        <v>2034</v>
      </c>
      <c r="J240" s="138">
        <f t="shared" si="61"/>
        <v>104</v>
      </c>
      <c r="K240" s="138">
        <f t="shared" si="62"/>
        <v>0</v>
      </c>
      <c r="L240" s="136">
        <f t="shared" si="63"/>
        <v>52</v>
      </c>
      <c r="M240" s="136">
        <f t="shared" si="64"/>
        <v>24</v>
      </c>
      <c r="N240" s="136">
        <f t="shared" si="65"/>
        <v>9</v>
      </c>
      <c r="O240" s="136">
        <f t="shared" si="66"/>
        <v>7</v>
      </c>
      <c r="P240" s="66">
        <f t="shared" si="58"/>
        <v>0</v>
      </c>
      <c r="Q240" s="66">
        <f t="shared" si="59"/>
        <v>1</v>
      </c>
      <c r="R240" s="24"/>
      <c r="S240" s="25"/>
      <c r="T240" s="26"/>
      <c r="U240" s="26"/>
      <c r="V240" s="27"/>
      <c r="W240" s="27"/>
      <c r="X240" s="27"/>
      <c r="Y240" s="29"/>
      <c r="Z240" s="28"/>
      <c r="AA240" s="29"/>
      <c r="AB240" s="69" t="str">
        <f t="shared" si="52"/>
        <v>B01</v>
      </c>
      <c r="AC240" s="69">
        <f t="shared" si="60"/>
        <v>0</v>
      </c>
      <c r="AD240" s="69">
        <f t="shared" si="53"/>
        <v>12</v>
      </c>
      <c r="AE240" s="28" t="s">
        <v>279</v>
      </c>
      <c r="AF240" s="28"/>
      <c r="AG240" s="6"/>
      <c r="AH240" s="6"/>
      <c r="AI240" s="6"/>
      <c r="AJ240" s="6"/>
      <c r="AK240" s="9"/>
      <c r="AL240" s="9"/>
      <c r="AM240" s="5" t="s">
        <v>39</v>
      </c>
      <c r="AN240" s="6"/>
      <c r="AO240" s="6"/>
      <c r="AP240" s="6"/>
      <c r="AQ240" s="6"/>
      <c r="AR240" s="7"/>
      <c r="AS240" s="7"/>
      <c r="AT240" s="6"/>
      <c r="AU240" s="7"/>
      <c r="AV240" s="7"/>
      <c r="AW240" s="7"/>
      <c r="AX240" s="7"/>
      <c r="AY240" s="7"/>
      <c r="AZ240" s="7"/>
      <c r="BA240" s="7"/>
      <c r="BB240" s="7"/>
    </row>
    <row r="241" spans="1:54" x14ac:dyDescent="0.25">
      <c r="A241" s="140" t="s">
        <v>59</v>
      </c>
      <c r="B241" s="119">
        <v>46</v>
      </c>
      <c r="C241" s="135">
        <f t="shared" si="54"/>
        <v>53</v>
      </c>
      <c r="D241" s="135">
        <f t="shared" si="51"/>
        <v>1</v>
      </c>
      <c r="E241" s="18" t="str">
        <f t="shared" si="55"/>
        <v>E9-2-AGGSH-053-1</v>
      </c>
      <c r="F241" s="18" t="str">
        <f t="shared" si="56"/>
        <v>CLX3001-105</v>
      </c>
      <c r="G241" s="18" t="str">
        <f t="shared" si="57"/>
        <v>CLX3001</v>
      </c>
      <c r="H241" s="18" t="s">
        <v>35</v>
      </c>
      <c r="I241" s="63" t="s">
        <v>2028</v>
      </c>
      <c r="J241" s="138">
        <f t="shared" si="61"/>
        <v>105</v>
      </c>
      <c r="K241" s="138">
        <f t="shared" si="62"/>
        <v>0</v>
      </c>
      <c r="L241" s="136">
        <f t="shared" si="63"/>
        <v>52</v>
      </c>
      <c r="M241" s="136">
        <f t="shared" si="64"/>
        <v>24</v>
      </c>
      <c r="N241" s="136">
        <f t="shared" si="65"/>
        <v>9</v>
      </c>
      <c r="O241" s="136">
        <f t="shared" si="66"/>
        <v>7</v>
      </c>
      <c r="P241" s="66">
        <f t="shared" si="58"/>
        <v>1</v>
      </c>
      <c r="Q241" s="66">
        <f t="shared" si="59"/>
        <v>1</v>
      </c>
      <c r="R241" s="18" t="s">
        <v>33</v>
      </c>
      <c r="S241" s="19">
        <v>1</v>
      </c>
      <c r="T241" s="20">
        <v>2</v>
      </c>
      <c r="U241" s="20">
        <v>2</v>
      </c>
      <c r="V241" s="21">
        <v>9</v>
      </c>
      <c r="W241" s="21">
        <v>12</v>
      </c>
      <c r="X241" s="21">
        <v>11</v>
      </c>
      <c r="Y241" s="23"/>
      <c r="Z241" s="22" t="s">
        <v>275</v>
      </c>
      <c r="AA241" s="23" t="s">
        <v>334</v>
      </c>
      <c r="AB241" s="23" t="str">
        <f t="shared" si="52"/>
        <v>B04</v>
      </c>
      <c r="AC241" s="71">
        <f t="shared" si="60"/>
        <v>0</v>
      </c>
      <c r="AD241" s="23">
        <f t="shared" si="53"/>
        <v>1</v>
      </c>
      <c r="AE241" s="23"/>
      <c r="AF241" s="23"/>
      <c r="AG241" s="6"/>
      <c r="AH241" s="8">
        <v>4</v>
      </c>
      <c r="AI241" s="8"/>
      <c r="AJ241" s="8"/>
      <c r="AK241" s="9"/>
      <c r="AL241" s="9"/>
      <c r="AM241" s="9"/>
      <c r="AN241" s="6">
        <v>0</v>
      </c>
      <c r="AO241" s="6">
        <v>4</v>
      </c>
      <c r="AP241" s="6">
        <v>0</v>
      </c>
      <c r="AQ241" s="6">
        <v>0</v>
      </c>
      <c r="AR241" s="7">
        <v>0</v>
      </c>
      <c r="AS241" s="7">
        <v>0</v>
      </c>
      <c r="AT241" s="6"/>
      <c r="AU241" s="7">
        <v>0</v>
      </c>
      <c r="AV241" s="7">
        <v>12</v>
      </c>
      <c r="AW241" s="7" t="s">
        <v>34</v>
      </c>
      <c r="AX241" s="7">
        <v>2</v>
      </c>
      <c r="AY241" s="7">
        <v>2</v>
      </c>
      <c r="AZ241" s="7">
        <v>0</v>
      </c>
      <c r="BA241" s="7">
        <v>0</v>
      </c>
      <c r="BB241" s="7" t="s">
        <v>34</v>
      </c>
    </row>
    <row r="242" spans="1:54" x14ac:dyDescent="0.25">
      <c r="A242" s="4"/>
      <c r="B242" s="119"/>
      <c r="C242" s="135">
        <f t="shared" si="54"/>
        <v>53</v>
      </c>
      <c r="D242" s="135">
        <f t="shared" si="51"/>
        <v>1</v>
      </c>
      <c r="E242" s="18" t="str">
        <f t="shared" si="55"/>
        <v/>
      </c>
      <c r="F242" s="18" t="str">
        <f t="shared" si="56"/>
        <v>CLX3001-105</v>
      </c>
      <c r="G242" s="18" t="str">
        <f t="shared" si="57"/>
        <v>CLX3001</v>
      </c>
      <c r="H242" s="18"/>
      <c r="I242" s="63" t="s">
        <v>2028</v>
      </c>
      <c r="J242" s="138">
        <f t="shared" si="61"/>
        <v>105</v>
      </c>
      <c r="K242" s="138">
        <f t="shared" si="62"/>
        <v>0</v>
      </c>
      <c r="L242" s="136">
        <f t="shared" si="63"/>
        <v>52</v>
      </c>
      <c r="M242" s="136">
        <f t="shared" si="64"/>
        <v>24</v>
      </c>
      <c r="N242" s="136">
        <f t="shared" si="65"/>
        <v>9</v>
      </c>
      <c r="O242" s="136">
        <f t="shared" si="66"/>
        <v>7</v>
      </c>
      <c r="P242" s="66">
        <f t="shared" si="58"/>
        <v>0</v>
      </c>
      <c r="Q242" s="66">
        <f t="shared" si="59"/>
        <v>0</v>
      </c>
      <c r="R242" s="18"/>
      <c r="S242" s="19"/>
      <c r="T242" s="20"/>
      <c r="U242" s="20"/>
      <c r="V242" s="21"/>
      <c r="W242" s="21"/>
      <c r="X242" s="21"/>
      <c r="Y242" s="23"/>
      <c r="Z242" s="22" t="s">
        <v>282</v>
      </c>
      <c r="AA242" s="23"/>
      <c r="AB242" s="23" t="str">
        <f t="shared" si="52"/>
        <v>B04</v>
      </c>
      <c r="AC242" s="71">
        <f t="shared" si="60"/>
        <v>0</v>
      </c>
      <c r="AD242" s="23">
        <f t="shared" si="53"/>
        <v>2</v>
      </c>
      <c r="AE242" s="23"/>
      <c r="AF242" s="23"/>
      <c r="AG242" s="6"/>
      <c r="AH242" s="8"/>
      <c r="AI242" s="8"/>
      <c r="AJ242" s="8"/>
      <c r="AK242" s="9"/>
      <c r="AL242" s="9"/>
      <c r="AM242" s="9"/>
      <c r="AN242" s="6"/>
      <c r="AO242" s="6"/>
      <c r="AP242" s="6"/>
      <c r="AQ242" s="6"/>
      <c r="AR242" s="7"/>
      <c r="AS242" s="7"/>
      <c r="AT242" s="6"/>
      <c r="AU242" s="7"/>
      <c r="AV242" s="7"/>
      <c r="AW242" s="7"/>
      <c r="AX242" s="7"/>
      <c r="AY242" s="7"/>
      <c r="AZ242" s="7"/>
      <c r="BA242" s="7"/>
      <c r="BB242" s="7"/>
    </row>
    <row r="243" spans="1:54" x14ac:dyDescent="0.25">
      <c r="A243" s="4"/>
      <c r="B243" s="119"/>
      <c r="C243" s="135">
        <f t="shared" si="54"/>
        <v>53</v>
      </c>
      <c r="D243" s="135">
        <f t="shared" si="51"/>
        <v>1</v>
      </c>
      <c r="E243" s="18" t="str">
        <f t="shared" si="55"/>
        <v/>
      </c>
      <c r="F243" s="18" t="str">
        <f t="shared" si="56"/>
        <v>CLX3001-105</v>
      </c>
      <c r="G243" s="18" t="str">
        <f t="shared" si="57"/>
        <v>CLX3001</v>
      </c>
      <c r="H243" s="18"/>
      <c r="I243" s="63" t="s">
        <v>2028</v>
      </c>
      <c r="J243" s="138">
        <f t="shared" si="61"/>
        <v>105</v>
      </c>
      <c r="K243" s="138">
        <f t="shared" si="62"/>
        <v>0</v>
      </c>
      <c r="L243" s="136">
        <f t="shared" si="63"/>
        <v>52</v>
      </c>
      <c r="M243" s="136">
        <f t="shared" si="64"/>
        <v>24</v>
      </c>
      <c r="N243" s="136">
        <f t="shared" si="65"/>
        <v>9</v>
      </c>
      <c r="O243" s="136">
        <f t="shared" si="66"/>
        <v>7</v>
      </c>
      <c r="P243" s="66">
        <f t="shared" si="58"/>
        <v>0</v>
      </c>
      <c r="Q243" s="66">
        <f t="shared" si="59"/>
        <v>0</v>
      </c>
      <c r="R243" s="18"/>
      <c r="S243" s="19"/>
      <c r="T243" s="20"/>
      <c r="U243" s="20"/>
      <c r="V243" s="21"/>
      <c r="W243" s="21"/>
      <c r="X243" s="21"/>
      <c r="Y243" s="23"/>
      <c r="Z243" s="22" t="s">
        <v>286</v>
      </c>
      <c r="AA243" s="23"/>
      <c r="AB243" s="23" t="str">
        <f t="shared" si="52"/>
        <v>B04</v>
      </c>
      <c r="AC243" s="71">
        <f t="shared" si="60"/>
        <v>0</v>
      </c>
      <c r="AD243" s="23">
        <f t="shared" si="53"/>
        <v>3</v>
      </c>
      <c r="AE243" s="23"/>
      <c r="AF243" s="23"/>
      <c r="AG243" s="6"/>
      <c r="AH243" s="8"/>
      <c r="AI243" s="8"/>
      <c r="AJ243" s="8"/>
      <c r="AK243" s="9"/>
      <c r="AL243" s="9"/>
      <c r="AM243" s="9"/>
      <c r="AN243" s="6"/>
      <c r="AO243" s="6"/>
      <c r="AP243" s="6"/>
      <c r="AQ243" s="6"/>
      <c r="AR243" s="7"/>
      <c r="AS243" s="7"/>
      <c r="AT243" s="6"/>
      <c r="AU243" s="7"/>
      <c r="AV243" s="7"/>
      <c r="AW243" s="7"/>
      <c r="AX243" s="7"/>
      <c r="AY243" s="7"/>
      <c r="AZ243" s="7"/>
      <c r="BA243" s="7"/>
      <c r="BB243" s="7"/>
    </row>
    <row r="244" spans="1:54" x14ac:dyDescent="0.25">
      <c r="A244" s="4"/>
      <c r="B244" s="119"/>
      <c r="C244" s="135">
        <f t="shared" si="54"/>
        <v>53</v>
      </c>
      <c r="D244" s="135">
        <f t="shared" si="51"/>
        <v>1</v>
      </c>
      <c r="E244" s="18" t="str">
        <f t="shared" si="55"/>
        <v/>
      </c>
      <c r="F244" s="18" t="str">
        <f t="shared" si="56"/>
        <v>CLX3001-105</v>
      </c>
      <c r="G244" s="18" t="str">
        <f t="shared" si="57"/>
        <v>CLX3001</v>
      </c>
      <c r="H244" s="18"/>
      <c r="I244" s="63" t="s">
        <v>2028</v>
      </c>
      <c r="J244" s="138">
        <f t="shared" si="61"/>
        <v>105</v>
      </c>
      <c r="K244" s="138">
        <f t="shared" si="62"/>
        <v>0</v>
      </c>
      <c r="L244" s="136">
        <f t="shared" si="63"/>
        <v>52</v>
      </c>
      <c r="M244" s="136">
        <f t="shared" si="64"/>
        <v>24</v>
      </c>
      <c r="N244" s="136">
        <f t="shared" si="65"/>
        <v>9</v>
      </c>
      <c r="O244" s="136">
        <f t="shared" si="66"/>
        <v>7</v>
      </c>
      <c r="P244" s="66">
        <f t="shared" si="58"/>
        <v>0</v>
      </c>
      <c r="Q244" s="66">
        <f t="shared" si="59"/>
        <v>0</v>
      </c>
      <c r="R244" s="18"/>
      <c r="S244" s="19"/>
      <c r="T244" s="20"/>
      <c r="U244" s="20"/>
      <c r="V244" s="21"/>
      <c r="W244" s="21"/>
      <c r="X244" s="21"/>
      <c r="Y244" s="23"/>
      <c r="Z244" s="22" t="s">
        <v>290</v>
      </c>
      <c r="AA244" s="23"/>
      <c r="AB244" s="23" t="str">
        <f t="shared" si="52"/>
        <v>B04</v>
      </c>
      <c r="AC244" s="71">
        <f t="shared" si="60"/>
        <v>0</v>
      </c>
      <c r="AD244" s="23">
        <f t="shared" si="53"/>
        <v>4</v>
      </c>
      <c r="AE244" s="23"/>
      <c r="AF244" s="23"/>
      <c r="AG244" s="10"/>
      <c r="AH244" s="13"/>
      <c r="AI244" s="13"/>
      <c r="AJ244" s="13"/>
      <c r="AK244" s="9"/>
      <c r="AL244" s="9"/>
      <c r="AM244" s="9"/>
      <c r="AN244" s="6"/>
      <c r="AO244" s="6"/>
      <c r="AP244" s="6"/>
      <c r="AQ244" s="6"/>
      <c r="AR244" s="7"/>
      <c r="AS244" s="7"/>
      <c r="AT244" s="6"/>
      <c r="AU244" s="7"/>
      <c r="AV244" s="7"/>
      <c r="AW244" s="7"/>
      <c r="AX244" s="7"/>
      <c r="AY244" s="7"/>
      <c r="AZ244" s="7"/>
      <c r="BA244" s="7"/>
      <c r="BB244" s="7"/>
    </row>
    <row r="245" spans="1:54" x14ac:dyDescent="0.25">
      <c r="A245" s="4"/>
      <c r="B245" s="119"/>
      <c r="C245" s="135">
        <f t="shared" si="54"/>
        <v>53</v>
      </c>
      <c r="D245" s="135">
        <f t="shared" si="51"/>
        <v>1</v>
      </c>
      <c r="E245" s="18" t="str">
        <f t="shared" si="55"/>
        <v/>
      </c>
      <c r="F245" s="18" t="str">
        <f t="shared" si="56"/>
        <v>CLX3001-106</v>
      </c>
      <c r="G245" s="18" t="str">
        <f t="shared" si="57"/>
        <v>CLX3001</v>
      </c>
      <c r="H245" s="18" t="s">
        <v>388</v>
      </c>
      <c r="I245" s="60" t="s">
        <v>2040</v>
      </c>
      <c r="J245" s="138">
        <f t="shared" si="61"/>
        <v>106</v>
      </c>
      <c r="K245" s="138">
        <f t="shared" si="62"/>
        <v>0</v>
      </c>
      <c r="L245" s="136">
        <f t="shared" si="63"/>
        <v>52</v>
      </c>
      <c r="M245" s="136">
        <f t="shared" si="64"/>
        <v>24</v>
      </c>
      <c r="N245" s="136">
        <f t="shared" si="65"/>
        <v>9</v>
      </c>
      <c r="O245" s="136">
        <f t="shared" si="66"/>
        <v>7</v>
      </c>
      <c r="P245" s="66">
        <f t="shared" si="58"/>
        <v>0</v>
      </c>
      <c r="Q245" s="66">
        <f t="shared" si="59"/>
        <v>0</v>
      </c>
      <c r="R245" s="18"/>
      <c r="S245" s="19"/>
      <c r="T245" s="20"/>
      <c r="U245" s="20"/>
      <c r="V245" s="21"/>
      <c r="W245" s="21"/>
      <c r="X245" s="21"/>
      <c r="Y245" s="23"/>
      <c r="Z245" s="23"/>
      <c r="AA245" s="23"/>
      <c r="AB245" s="71" t="str">
        <f t="shared" si="52"/>
        <v>B04</v>
      </c>
      <c r="AC245" s="71">
        <f t="shared" si="60"/>
        <v>0</v>
      </c>
      <c r="AD245" s="71">
        <f t="shared" si="53"/>
        <v>4</v>
      </c>
      <c r="AE245" s="23"/>
      <c r="AF245" s="23"/>
      <c r="AG245" s="10"/>
      <c r="AH245" s="13"/>
      <c r="AI245" s="13"/>
      <c r="AJ245" s="13"/>
      <c r="AK245" s="9"/>
      <c r="AL245" s="9"/>
      <c r="AM245" s="9"/>
      <c r="AN245" s="6"/>
      <c r="AO245" s="6"/>
      <c r="AP245" s="6"/>
      <c r="AQ245" s="6"/>
      <c r="AR245" s="7"/>
      <c r="AS245" s="7"/>
      <c r="AT245" s="6"/>
      <c r="AU245" s="7"/>
      <c r="AV245" s="7"/>
      <c r="AW245" s="7"/>
      <c r="AX245" s="7"/>
      <c r="AY245" s="7"/>
      <c r="AZ245" s="7"/>
      <c r="BA245" s="7"/>
      <c r="BB245" s="7"/>
    </row>
    <row r="246" spans="1:54" x14ac:dyDescent="0.25">
      <c r="A246" s="4" t="s">
        <v>59</v>
      </c>
      <c r="B246" s="120">
        <v>44</v>
      </c>
      <c r="C246" s="136">
        <f t="shared" si="54"/>
        <v>53</v>
      </c>
      <c r="D246" s="136">
        <f t="shared" si="51"/>
        <v>2</v>
      </c>
      <c r="E246" s="24" t="str">
        <f t="shared" si="55"/>
        <v>E9-2-ACCSH-053-2</v>
      </c>
      <c r="F246" s="24" t="str">
        <f t="shared" si="56"/>
        <v>NGPON2-16v-025</v>
      </c>
      <c r="G246" s="24" t="str">
        <f t="shared" si="57"/>
        <v>NGPON2-16v</v>
      </c>
      <c r="H246" s="24" t="s">
        <v>41</v>
      </c>
      <c r="I246" s="62" t="s">
        <v>2048</v>
      </c>
      <c r="J246" s="138">
        <f t="shared" si="61"/>
        <v>106</v>
      </c>
      <c r="K246" s="138">
        <f t="shared" si="62"/>
        <v>0</v>
      </c>
      <c r="L246" s="136">
        <f t="shared" si="63"/>
        <v>52</v>
      </c>
      <c r="M246" s="136">
        <f t="shared" si="64"/>
        <v>25</v>
      </c>
      <c r="N246" s="136">
        <f t="shared" si="65"/>
        <v>9</v>
      </c>
      <c r="O246" s="136">
        <f t="shared" si="66"/>
        <v>7</v>
      </c>
      <c r="P246" s="66">
        <f t="shared" si="58"/>
        <v>0</v>
      </c>
      <c r="Q246" s="66">
        <f t="shared" si="59"/>
        <v>1</v>
      </c>
      <c r="R246" s="24" t="s">
        <v>37</v>
      </c>
      <c r="S246" s="25">
        <v>5</v>
      </c>
      <c r="T246" s="26">
        <v>10</v>
      </c>
      <c r="U246" s="26">
        <v>10</v>
      </c>
      <c r="V246" s="27">
        <v>14</v>
      </c>
      <c r="W246" s="27">
        <v>22</v>
      </c>
      <c r="X246" s="27">
        <v>21</v>
      </c>
      <c r="Y246" s="29"/>
      <c r="Z246" s="29"/>
      <c r="AA246" s="29"/>
      <c r="AB246" s="69" t="str">
        <f t="shared" si="52"/>
        <v>B04</v>
      </c>
      <c r="AC246" s="69">
        <f t="shared" si="60"/>
        <v>0</v>
      </c>
      <c r="AD246" s="69">
        <f t="shared" si="53"/>
        <v>4</v>
      </c>
      <c r="AE246" s="28" t="s">
        <v>278</v>
      </c>
      <c r="AF246" s="29"/>
      <c r="AG246" s="11"/>
      <c r="AH246" s="11"/>
      <c r="AI246" s="11"/>
      <c r="AJ246" s="11"/>
      <c r="AK246" s="5" t="s">
        <v>38</v>
      </c>
      <c r="AL246" s="9"/>
      <c r="AM246" s="5" t="s">
        <v>39</v>
      </c>
      <c r="AN246" s="6">
        <v>0</v>
      </c>
      <c r="AO246" s="6">
        <v>0</v>
      </c>
      <c r="AP246" s="6">
        <v>0</v>
      </c>
      <c r="AQ246" s="6">
        <v>0</v>
      </c>
      <c r="AR246" s="7">
        <v>0</v>
      </c>
      <c r="AS246" s="7">
        <v>10</v>
      </c>
      <c r="AT246" s="6"/>
      <c r="AU246" s="7">
        <v>0</v>
      </c>
      <c r="AV246" s="7">
        <v>12</v>
      </c>
      <c r="AW246" s="7" t="s">
        <v>34</v>
      </c>
      <c r="AX246" s="7">
        <v>2</v>
      </c>
      <c r="AY246" s="7">
        <v>2</v>
      </c>
      <c r="AZ246" s="7">
        <v>10</v>
      </c>
      <c r="BA246" s="7">
        <v>0</v>
      </c>
      <c r="BB246" s="7" t="s">
        <v>34</v>
      </c>
    </row>
    <row r="247" spans="1:54" x14ac:dyDescent="0.25">
      <c r="A247" s="4"/>
      <c r="B247" s="120"/>
      <c r="C247" s="136">
        <f t="shared" si="54"/>
        <v>53</v>
      </c>
      <c r="D247" s="136">
        <f t="shared" si="51"/>
        <v>2</v>
      </c>
      <c r="E247" s="24" t="str">
        <f t="shared" si="55"/>
        <v/>
      </c>
      <c r="F247" s="24" t="str">
        <f t="shared" si="56"/>
        <v>NGPON2-16v-026</v>
      </c>
      <c r="G247" s="24" t="str">
        <f t="shared" si="57"/>
        <v>NGPON2-16v</v>
      </c>
      <c r="H247" s="24" t="s">
        <v>388</v>
      </c>
      <c r="I247" s="62" t="s">
        <v>2049</v>
      </c>
      <c r="J247" s="138">
        <f t="shared" si="61"/>
        <v>106</v>
      </c>
      <c r="K247" s="138">
        <f t="shared" si="62"/>
        <v>0</v>
      </c>
      <c r="L247" s="136">
        <f t="shared" si="63"/>
        <v>52</v>
      </c>
      <c r="M247" s="136">
        <f t="shared" si="64"/>
        <v>26</v>
      </c>
      <c r="N247" s="136">
        <f t="shared" si="65"/>
        <v>9</v>
      </c>
      <c r="O247" s="136">
        <f t="shared" si="66"/>
        <v>7</v>
      </c>
      <c r="P247" s="66">
        <f t="shared" si="58"/>
        <v>0</v>
      </c>
      <c r="Q247" s="66">
        <f t="shared" si="59"/>
        <v>1</v>
      </c>
      <c r="R247" s="24"/>
      <c r="S247" s="25"/>
      <c r="T247" s="26"/>
      <c r="U247" s="26"/>
      <c r="V247" s="27"/>
      <c r="W247" s="27"/>
      <c r="X247" s="27"/>
      <c r="Y247" s="29"/>
      <c r="Z247" s="29"/>
      <c r="AA247" s="29"/>
      <c r="AB247" s="69" t="str">
        <f t="shared" si="52"/>
        <v>B04</v>
      </c>
      <c r="AC247" s="69">
        <f t="shared" si="60"/>
        <v>0</v>
      </c>
      <c r="AD247" s="69">
        <f t="shared" si="53"/>
        <v>4</v>
      </c>
      <c r="AE247" s="28" t="s">
        <v>279</v>
      </c>
      <c r="AF247" s="29"/>
      <c r="AG247" s="11"/>
      <c r="AH247" s="11"/>
      <c r="AI247" s="11"/>
      <c r="AJ247" s="11"/>
      <c r="AK247" s="5"/>
      <c r="AL247" s="9"/>
      <c r="AM247" s="5" t="s">
        <v>39</v>
      </c>
      <c r="AN247" s="6"/>
      <c r="AO247" s="6"/>
      <c r="AP247" s="6"/>
      <c r="AQ247" s="6"/>
      <c r="AR247" s="7"/>
      <c r="AS247" s="7"/>
      <c r="AT247" s="6"/>
      <c r="AU247" s="7"/>
      <c r="AV247" s="7"/>
      <c r="AW247" s="7"/>
      <c r="AX247" s="7"/>
      <c r="AY247" s="7"/>
      <c r="AZ247" s="7"/>
      <c r="BA247" s="7"/>
      <c r="BB247" s="7"/>
    </row>
    <row r="248" spans="1:54" x14ac:dyDescent="0.25">
      <c r="A248" s="4" t="s">
        <v>59</v>
      </c>
      <c r="B248" s="120">
        <v>42</v>
      </c>
      <c r="C248" s="136">
        <f t="shared" si="54"/>
        <v>53</v>
      </c>
      <c r="D248" s="136">
        <f t="shared" si="51"/>
        <v>3</v>
      </c>
      <c r="E248" s="24" t="str">
        <f t="shared" si="55"/>
        <v>E9-2-ACCSH-053-3</v>
      </c>
      <c r="F248" s="24" t="str">
        <f t="shared" si="56"/>
        <v>NGPON2-16v-027</v>
      </c>
      <c r="G248" s="24" t="str">
        <f t="shared" si="57"/>
        <v>NGPON2-16v</v>
      </c>
      <c r="H248" s="24" t="s">
        <v>41</v>
      </c>
      <c r="I248" s="62" t="s">
        <v>2050</v>
      </c>
      <c r="J248" s="138">
        <f t="shared" si="61"/>
        <v>106</v>
      </c>
      <c r="K248" s="138">
        <f t="shared" si="62"/>
        <v>0</v>
      </c>
      <c r="L248" s="136">
        <f t="shared" si="63"/>
        <v>52</v>
      </c>
      <c r="M248" s="136">
        <f t="shared" si="64"/>
        <v>27</v>
      </c>
      <c r="N248" s="136">
        <f t="shared" si="65"/>
        <v>9</v>
      </c>
      <c r="O248" s="136">
        <f t="shared" si="66"/>
        <v>7</v>
      </c>
      <c r="P248" s="66">
        <f t="shared" si="58"/>
        <v>0</v>
      </c>
      <c r="Q248" s="66">
        <f t="shared" si="59"/>
        <v>1</v>
      </c>
      <c r="R248" s="24"/>
      <c r="S248" s="25"/>
      <c r="T248" s="26"/>
      <c r="U248" s="26"/>
      <c r="V248" s="27"/>
      <c r="W248" s="27"/>
      <c r="X248" s="27"/>
      <c r="Y248" s="29"/>
      <c r="Z248" s="29"/>
      <c r="AA248" s="29"/>
      <c r="AB248" s="69" t="str">
        <f t="shared" si="52"/>
        <v>B04</v>
      </c>
      <c r="AC248" s="69">
        <f t="shared" si="60"/>
        <v>0</v>
      </c>
      <c r="AD248" s="69">
        <f t="shared" si="53"/>
        <v>4</v>
      </c>
      <c r="AE248" s="28" t="s">
        <v>280</v>
      </c>
      <c r="AF248" s="29"/>
      <c r="AG248" s="11"/>
      <c r="AH248" s="11"/>
      <c r="AI248" s="11"/>
      <c r="AJ248" s="11"/>
      <c r="AK248" s="5"/>
      <c r="AL248" s="9"/>
      <c r="AM248" s="5" t="s">
        <v>39</v>
      </c>
      <c r="AN248" s="6"/>
      <c r="AO248" s="6"/>
      <c r="AP248" s="6"/>
      <c r="AQ248" s="6"/>
      <c r="AR248" s="7"/>
      <c r="AS248" s="7"/>
      <c r="AT248" s="6"/>
      <c r="AU248" s="7"/>
      <c r="AV248" s="7"/>
      <c r="AW248" s="7"/>
      <c r="AX248" s="7"/>
      <c r="AY248" s="7"/>
      <c r="AZ248" s="7"/>
      <c r="BA248" s="7"/>
      <c r="BB248" s="7"/>
    </row>
    <row r="249" spans="1:54" x14ac:dyDescent="0.25">
      <c r="A249" s="4"/>
      <c r="B249" s="120"/>
      <c r="C249" s="136">
        <f t="shared" si="54"/>
        <v>53</v>
      </c>
      <c r="D249" s="136">
        <f t="shared" si="51"/>
        <v>3</v>
      </c>
      <c r="E249" s="24" t="str">
        <f t="shared" si="55"/>
        <v/>
      </c>
      <c r="F249" s="24" t="str">
        <f t="shared" si="56"/>
        <v>NGPON2-16v-028</v>
      </c>
      <c r="G249" s="24" t="str">
        <f t="shared" si="57"/>
        <v>NGPON2-16v</v>
      </c>
      <c r="H249" s="24" t="s">
        <v>388</v>
      </c>
      <c r="I249" s="62" t="s">
        <v>2051</v>
      </c>
      <c r="J249" s="138">
        <f t="shared" si="61"/>
        <v>106</v>
      </c>
      <c r="K249" s="138">
        <f t="shared" si="62"/>
        <v>0</v>
      </c>
      <c r="L249" s="136">
        <f t="shared" si="63"/>
        <v>52</v>
      </c>
      <c r="M249" s="136">
        <f t="shared" si="64"/>
        <v>28</v>
      </c>
      <c r="N249" s="136">
        <f t="shared" si="65"/>
        <v>9</v>
      </c>
      <c r="O249" s="136">
        <f t="shared" si="66"/>
        <v>7</v>
      </c>
      <c r="P249" s="66">
        <f t="shared" si="58"/>
        <v>0</v>
      </c>
      <c r="Q249" s="66">
        <f t="shared" si="59"/>
        <v>1</v>
      </c>
      <c r="R249" s="24"/>
      <c r="S249" s="25"/>
      <c r="T249" s="26"/>
      <c r="U249" s="26"/>
      <c r="V249" s="27"/>
      <c r="W249" s="27"/>
      <c r="X249" s="27"/>
      <c r="Y249" s="29"/>
      <c r="Z249" s="29"/>
      <c r="AA249" s="29"/>
      <c r="AB249" s="69" t="str">
        <f t="shared" si="52"/>
        <v>B04</v>
      </c>
      <c r="AC249" s="69">
        <f t="shared" si="60"/>
        <v>0</v>
      </c>
      <c r="AD249" s="69">
        <f t="shared" si="53"/>
        <v>4</v>
      </c>
      <c r="AE249" s="28" t="s">
        <v>281</v>
      </c>
      <c r="AF249" s="29"/>
      <c r="AG249" s="11"/>
      <c r="AH249" s="11"/>
      <c r="AI249" s="11"/>
      <c r="AJ249" s="11"/>
      <c r="AK249" s="5"/>
      <c r="AL249" s="9"/>
      <c r="AM249" s="5" t="s">
        <v>39</v>
      </c>
      <c r="AN249" s="6"/>
      <c r="AO249" s="6"/>
      <c r="AP249" s="6"/>
      <c r="AQ249" s="6"/>
      <c r="AR249" s="7"/>
      <c r="AS249" s="7"/>
      <c r="AT249" s="6"/>
      <c r="AU249" s="7"/>
      <c r="AV249" s="7"/>
      <c r="AW249" s="7"/>
      <c r="AX249" s="7"/>
      <c r="AY249" s="7"/>
      <c r="AZ249" s="7"/>
      <c r="BA249" s="7"/>
      <c r="BB249" s="7"/>
    </row>
    <row r="250" spans="1:54" x14ac:dyDescent="0.25">
      <c r="A250" s="4" t="s">
        <v>59</v>
      </c>
      <c r="B250" s="119">
        <v>39</v>
      </c>
      <c r="C250" s="135">
        <f t="shared" si="54"/>
        <v>54</v>
      </c>
      <c r="D250" s="135">
        <f t="shared" si="51"/>
        <v>1</v>
      </c>
      <c r="E250" s="18" t="str">
        <f t="shared" si="55"/>
        <v>E9-2-AGGSH-054-1</v>
      </c>
      <c r="F250" s="18" t="str">
        <f t="shared" si="56"/>
        <v>CLX3001-107</v>
      </c>
      <c r="G250" s="18" t="str">
        <f t="shared" si="57"/>
        <v>CLX3001</v>
      </c>
      <c r="H250" s="18" t="s">
        <v>32</v>
      </c>
      <c r="I250" s="63" t="s">
        <v>2028</v>
      </c>
      <c r="J250" s="138">
        <f t="shared" si="61"/>
        <v>107</v>
      </c>
      <c r="K250" s="138">
        <f t="shared" si="62"/>
        <v>0</v>
      </c>
      <c r="L250" s="136">
        <f t="shared" si="63"/>
        <v>52</v>
      </c>
      <c r="M250" s="136">
        <f t="shared" si="64"/>
        <v>28</v>
      </c>
      <c r="N250" s="136">
        <f t="shared" si="65"/>
        <v>9</v>
      </c>
      <c r="O250" s="136">
        <f t="shared" si="66"/>
        <v>7</v>
      </c>
      <c r="P250" s="66">
        <f t="shared" si="58"/>
        <v>1</v>
      </c>
      <c r="Q250" s="66">
        <f t="shared" si="59"/>
        <v>1</v>
      </c>
      <c r="R250" s="18" t="s">
        <v>33</v>
      </c>
      <c r="S250" s="19">
        <v>3</v>
      </c>
      <c r="T250" s="20">
        <v>6</v>
      </c>
      <c r="U250" s="20">
        <v>6</v>
      </c>
      <c r="V250" s="21">
        <v>8</v>
      </c>
      <c r="W250" s="21">
        <v>10</v>
      </c>
      <c r="X250" s="21">
        <v>9</v>
      </c>
      <c r="Y250" s="23"/>
      <c r="Z250" s="22" t="s">
        <v>275</v>
      </c>
      <c r="AA250" s="23"/>
      <c r="AB250" s="23" t="str">
        <f t="shared" si="52"/>
        <v>B04</v>
      </c>
      <c r="AC250" s="71">
        <f t="shared" si="60"/>
        <v>0</v>
      </c>
      <c r="AD250" s="23">
        <f t="shared" si="53"/>
        <v>5</v>
      </c>
      <c r="AE250" s="23"/>
      <c r="AF250" s="23"/>
      <c r="AG250" s="6"/>
      <c r="AH250" s="8">
        <v>2.6666666666666665</v>
      </c>
      <c r="AI250" s="8"/>
      <c r="AJ250" s="8">
        <v>0.33333333333333331</v>
      </c>
      <c r="AK250" s="9"/>
      <c r="AL250" s="9"/>
      <c r="AM250" s="9" t="s">
        <v>56</v>
      </c>
      <c r="AN250" s="6">
        <v>0</v>
      </c>
      <c r="AO250" s="6">
        <v>8</v>
      </c>
      <c r="AP250" s="6">
        <v>0</v>
      </c>
      <c r="AQ250" s="6">
        <v>2</v>
      </c>
      <c r="AR250" s="7">
        <v>2</v>
      </c>
      <c r="AS250" s="7">
        <v>0</v>
      </c>
      <c r="AT250" s="6"/>
      <c r="AU250" s="7">
        <v>0</v>
      </c>
      <c r="AV250" s="7">
        <v>8</v>
      </c>
      <c r="AW250" s="7" t="s">
        <v>34</v>
      </c>
      <c r="AX250" s="7">
        <v>2</v>
      </c>
      <c r="AY250" s="7">
        <v>2</v>
      </c>
      <c r="AZ250" s="7">
        <v>0</v>
      </c>
      <c r="BA250" s="7">
        <v>0</v>
      </c>
      <c r="BB250" s="7" t="s">
        <v>34</v>
      </c>
    </row>
    <row r="251" spans="1:54" x14ac:dyDescent="0.25">
      <c r="A251" s="4"/>
      <c r="B251" s="119"/>
      <c r="C251" s="135">
        <f t="shared" si="54"/>
        <v>54</v>
      </c>
      <c r="D251" s="135">
        <f t="shared" si="51"/>
        <v>1</v>
      </c>
      <c r="E251" s="18" t="str">
        <f t="shared" si="55"/>
        <v/>
      </c>
      <c r="F251" s="18" t="str">
        <f t="shared" si="56"/>
        <v>CLX3001-107</v>
      </c>
      <c r="G251" s="18" t="str">
        <f t="shared" si="57"/>
        <v>CLX3001</v>
      </c>
      <c r="H251" s="18"/>
      <c r="I251" s="63" t="s">
        <v>2028</v>
      </c>
      <c r="J251" s="138">
        <f t="shared" si="61"/>
        <v>107</v>
      </c>
      <c r="K251" s="138">
        <f t="shared" si="62"/>
        <v>0</v>
      </c>
      <c r="L251" s="136">
        <f t="shared" si="63"/>
        <v>52</v>
      </c>
      <c r="M251" s="136">
        <f t="shared" si="64"/>
        <v>28</v>
      </c>
      <c r="N251" s="136">
        <f t="shared" si="65"/>
        <v>9</v>
      </c>
      <c r="O251" s="136">
        <f t="shared" si="66"/>
        <v>7</v>
      </c>
      <c r="P251" s="66">
        <f t="shared" si="58"/>
        <v>0</v>
      </c>
      <c r="Q251" s="66">
        <f t="shared" si="59"/>
        <v>0</v>
      </c>
      <c r="R251" s="18"/>
      <c r="S251" s="19"/>
      <c r="T251" s="20"/>
      <c r="U251" s="20"/>
      <c r="V251" s="21"/>
      <c r="W251" s="21"/>
      <c r="X251" s="21"/>
      <c r="Y251" s="23"/>
      <c r="Z251" s="22" t="s">
        <v>282</v>
      </c>
      <c r="AA251" s="23"/>
      <c r="AB251" s="23" t="str">
        <f t="shared" si="52"/>
        <v>B04</v>
      </c>
      <c r="AC251" s="71">
        <f t="shared" si="60"/>
        <v>0</v>
      </c>
      <c r="AD251" s="23">
        <f t="shared" si="53"/>
        <v>6</v>
      </c>
      <c r="AE251" s="23"/>
      <c r="AF251" s="23"/>
      <c r="AG251" s="6"/>
      <c r="AH251" s="8"/>
      <c r="AI251" s="8"/>
      <c r="AJ251" s="8"/>
      <c r="AK251" s="9"/>
      <c r="AL251" s="9"/>
      <c r="AM251" s="9"/>
      <c r="AN251" s="6"/>
      <c r="AO251" s="6"/>
      <c r="AP251" s="6"/>
      <c r="AQ251" s="6"/>
      <c r="AR251" s="7"/>
      <c r="AS251" s="7"/>
      <c r="AT251" s="6"/>
      <c r="AU251" s="7"/>
      <c r="AV251" s="7"/>
      <c r="AW251" s="7"/>
      <c r="AX251" s="7"/>
      <c r="AY251" s="7"/>
      <c r="AZ251" s="7"/>
      <c r="BA251" s="7"/>
      <c r="BB251" s="7"/>
    </row>
    <row r="252" spans="1:54" x14ac:dyDescent="0.25">
      <c r="A252" s="4"/>
      <c r="B252" s="119"/>
      <c r="C252" s="135">
        <f t="shared" si="54"/>
        <v>54</v>
      </c>
      <c r="D252" s="135">
        <f t="shared" si="51"/>
        <v>1</v>
      </c>
      <c r="E252" s="18" t="str">
        <f t="shared" si="55"/>
        <v/>
      </c>
      <c r="F252" s="18" t="str">
        <f t="shared" si="56"/>
        <v>CLX3001-107</v>
      </c>
      <c r="G252" s="18" t="str">
        <f t="shared" si="57"/>
        <v>CLX3001</v>
      </c>
      <c r="H252" s="18"/>
      <c r="I252" s="63" t="s">
        <v>2028</v>
      </c>
      <c r="J252" s="138">
        <f t="shared" si="61"/>
        <v>107</v>
      </c>
      <c r="K252" s="138">
        <f t="shared" si="62"/>
        <v>0</v>
      </c>
      <c r="L252" s="136">
        <f t="shared" si="63"/>
        <v>52</v>
      </c>
      <c r="M252" s="136">
        <f t="shared" si="64"/>
        <v>28</v>
      </c>
      <c r="N252" s="136">
        <f t="shared" si="65"/>
        <v>9</v>
      </c>
      <c r="O252" s="136">
        <f t="shared" si="66"/>
        <v>7</v>
      </c>
      <c r="P252" s="66">
        <f t="shared" si="58"/>
        <v>0</v>
      </c>
      <c r="Q252" s="66">
        <f t="shared" si="59"/>
        <v>0</v>
      </c>
      <c r="R252" s="18"/>
      <c r="S252" s="19"/>
      <c r="T252" s="20"/>
      <c r="U252" s="20"/>
      <c r="V252" s="21"/>
      <c r="W252" s="21"/>
      <c r="X252" s="21"/>
      <c r="Y252" s="23"/>
      <c r="Z252" s="22" t="s">
        <v>286</v>
      </c>
      <c r="AA252" s="23"/>
      <c r="AB252" s="23" t="str">
        <f t="shared" si="52"/>
        <v>B04</v>
      </c>
      <c r="AC252" s="71">
        <f t="shared" si="60"/>
        <v>0</v>
      </c>
      <c r="AD252" s="23">
        <f t="shared" si="53"/>
        <v>7</v>
      </c>
      <c r="AE252" s="23"/>
      <c r="AF252" s="23"/>
      <c r="AG252" s="6"/>
      <c r="AH252" s="8"/>
      <c r="AI252" s="8"/>
      <c r="AJ252" s="8"/>
      <c r="AK252" s="9"/>
      <c r="AL252" s="9"/>
      <c r="AM252" s="9"/>
      <c r="AN252" s="6"/>
      <c r="AO252" s="6"/>
      <c r="AP252" s="6"/>
      <c r="AQ252" s="6"/>
      <c r="AR252" s="7"/>
      <c r="AS252" s="7"/>
      <c r="AT252" s="6"/>
      <c r="AU252" s="7"/>
      <c r="AV252" s="7"/>
      <c r="AW252" s="7"/>
      <c r="AX252" s="7"/>
      <c r="AY252" s="7"/>
      <c r="AZ252" s="7"/>
      <c r="BA252" s="7"/>
      <c r="BB252" s="7"/>
    </row>
    <row r="253" spans="1:54" x14ac:dyDescent="0.25">
      <c r="A253" s="4"/>
      <c r="B253" s="119"/>
      <c r="C253" s="135">
        <f t="shared" si="54"/>
        <v>54</v>
      </c>
      <c r="D253" s="135">
        <f t="shared" si="51"/>
        <v>1</v>
      </c>
      <c r="E253" s="18" t="str">
        <f t="shared" si="55"/>
        <v/>
      </c>
      <c r="F253" s="18" t="str">
        <f t="shared" si="56"/>
        <v>CLX3001-107</v>
      </c>
      <c r="G253" s="18" t="str">
        <f t="shared" si="57"/>
        <v>CLX3001</v>
      </c>
      <c r="H253" s="18"/>
      <c r="I253" s="63" t="s">
        <v>2028</v>
      </c>
      <c r="J253" s="138">
        <f t="shared" si="61"/>
        <v>107</v>
      </c>
      <c r="K253" s="138">
        <f t="shared" si="62"/>
        <v>0</v>
      </c>
      <c r="L253" s="136">
        <f t="shared" si="63"/>
        <v>52</v>
      </c>
      <c r="M253" s="136">
        <f t="shared" si="64"/>
        <v>28</v>
      </c>
      <c r="N253" s="136">
        <f t="shared" si="65"/>
        <v>9</v>
      </c>
      <c r="O253" s="136">
        <f t="shared" si="66"/>
        <v>7</v>
      </c>
      <c r="P253" s="66">
        <f t="shared" si="58"/>
        <v>0</v>
      </c>
      <c r="Q253" s="66">
        <f t="shared" si="59"/>
        <v>0</v>
      </c>
      <c r="R253" s="18"/>
      <c r="S253" s="19"/>
      <c r="T253" s="20"/>
      <c r="U253" s="20"/>
      <c r="V253" s="21"/>
      <c r="W253" s="21"/>
      <c r="X253" s="21"/>
      <c r="Y253" s="23"/>
      <c r="Z253" s="22" t="s">
        <v>290</v>
      </c>
      <c r="AA253" s="23"/>
      <c r="AB253" s="23" t="str">
        <f t="shared" si="52"/>
        <v>B04</v>
      </c>
      <c r="AC253" s="71">
        <f t="shared" si="60"/>
        <v>0</v>
      </c>
      <c r="AD253" s="23">
        <f t="shared" si="53"/>
        <v>8</v>
      </c>
      <c r="AE253" s="23"/>
      <c r="AF253" s="23"/>
      <c r="AG253" s="6"/>
      <c r="AH253" s="8"/>
      <c r="AI253" s="8"/>
      <c r="AJ253" s="8"/>
      <c r="AK253" s="9"/>
      <c r="AL253" s="9"/>
      <c r="AM253" s="9"/>
      <c r="AN253" s="6"/>
      <c r="AO253" s="6"/>
      <c r="AP253" s="6"/>
      <c r="AQ253" s="6"/>
      <c r="AR253" s="7"/>
      <c r="AS253" s="7"/>
      <c r="AT253" s="6"/>
      <c r="AU253" s="7"/>
      <c r="AV253" s="7"/>
      <c r="AW253" s="7"/>
      <c r="AX253" s="7"/>
      <c r="AY253" s="7"/>
      <c r="AZ253" s="7"/>
      <c r="BA253" s="7"/>
      <c r="BB253" s="7"/>
    </row>
    <row r="254" spans="1:54" x14ac:dyDescent="0.25">
      <c r="A254" s="4"/>
      <c r="B254" s="119"/>
      <c r="C254" s="135">
        <f t="shared" si="54"/>
        <v>54</v>
      </c>
      <c r="D254" s="135">
        <f t="shared" si="51"/>
        <v>1</v>
      </c>
      <c r="E254" s="18" t="str">
        <f t="shared" si="55"/>
        <v/>
      </c>
      <c r="F254" s="18" t="str">
        <f t="shared" si="56"/>
        <v>CLX3001-108</v>
      </c>
      <c r="G254" s="18" t="str">
        <f t="shared" si="57"/>
        <v>CLX3001</v>
      </c>
      <c r="H254" s="18" t="s">
        <v>388</v>
      </c>
      <c r="I254" s="60" t="s">
        <v>2040</v>
      </c>
      <c r="J254" s="138">
        <f t="shared" si="61"/>
        <v>108</v>
      </c>
      <c r="K254" s="138">
        <f t="shared" si="62"/>
        <v>0</v>
      </c>
      <c r="L254" s="136">
        <f t="shared" si="63"/>
        <v>52</v>
      </c>
      <c r="M254" s="136">
        <f t="shared" si="64"/>
        <v>28</v>
      </c>
      <c r="N254" s="136">
        <f t="shared" si="65"/>
        <v>9</v>
      </c>
      <c r="O254" s="136">
        <f t="shared" si="66"/>
        <v>7</v>
      </c>
      <c r="P254" s="66">
        <f t="shared" si="58"/>
        <v>0</v>
      </c>
      <c r="Q254" s="66">
        <f t="shared" si="59"/>
        <v>0</v>
      </c>
      <c r="R254" s="18"/>
      <c r="S254" s="19"/>
      <c r="T254" s="20"/>
      <c r="U254" s="20"/>
      <c r="V254" s="21"/>
      <c r="W254" s="21"/>
      <c r="X254" s="21"/>
      <c r="Y254" s="23"/>
      <c r="Z254" s="22"/>
      <c r="AA254" s="23"/>
      <c r="AB254" s="71" t="str">
        <f t="shared" si="52"/>
        <v>B04</v>
      </c>
      <c r="AC254" s="71">
        <f t="shared" si="60"/>
        <v>0</v>
      </c>
      <c r="AD254" s="71">
        <f t="shared" si="53"/>
        <v>8</v>
      </c>
      <c r="AE254" s="23"/>
      <c r="AF254" s="23"/>
      <c r="AG254" s="6"/>
      <c r="AH254" s="8"/>
      <c r="AI254" s="8"/>
      <c r="AJ254" s="8"/>
      <c r="AK254" s="9"/>
      <c r="AL254" s="9"/>
      <c r="AM254" s="9"/>
      <c r="AN254" s="6"/>
      <c r="AO254" s="6"/>
      <c r="AP254" s="6"/>
      <c r="AQ254" s="6"/>
      <c r="AR254" s="7"/>
      <c r="AS254" s="7"/>
      <c r="AT254" s="6"/>
      <c r="AU254" s="7"/>
      <c r="AV254" s="7"/>
      <c r="AW254" s="7"/>
      <c r="AX254" s="7"/>
      <c r="AY254" s="7"/>
      <c r="AZ254" s="7"/>
      <c r="BA254" s="7"/>
      <c r="BB254" s="7"/>
    </row>
    <row r="255" spans="1:54" x14ac:dyDescent="0.25">
      <c r="A255" s="4" t="s">
        <v>59</v>
      </c>
      <c r="B255" s="120">
        <v>37</v>
      </c>
      <c r="C255" s="136">
        <f t="shared" si="54"/>
        <v>54</v>
      </c>
      <c r="D255" s="136">
        <f t="shared" si="51"/>
        <v>2</v>
      </c>
      <c r="E255" s="24" t="str">
        <f t="shared" si="55"/>
        <v>E9-2-ACCSH-054-2</v>
      </c>
      <c r="F255" s="24" t="str">
        <f t="shared" si="56"/>
        <v>NGPON2-16v-029</v>
      </c>
      <c r="G255" s="24" t="str">
        <f t="shared" si="57"/>
        <v>NGPON2-16v</v>
      </c>
      <c r="H255" s="24" t="s">
        <v>41</v>
      </c>
      <c r="I255" s="62" t="s">
        <v>2048</v>
      </c>
      <c r="J255" s="138">
        <f t="shared" si="61"/>
        <v>108</v>
      </c>
      <c r="K255" s="138">
        <f t="shared" si="62"/>
        <v>0</v>
      </c>
      <c r="L255" s="136">
        <f t="shared" si="63"/>
        <v>52</v>
      </c>
      <c r="M255" s="136">
        <f t="shared" si="64"/>
        <v>29</v>
      </c>
      <c r="N255" s="136">
        <f t="shared" si="65"/>
        <v>9</v>
      </c>
      <c r="O255" s="136">
        <f t="shared" si="66"/>
        <v>7</v>
      </c>
      <c r="P255" s="66">
        <f t="shared" si="58"/>
        <v>0</v>
      </c>
      <c r="Q255" s="66">
        <f t="shared" si="59"/>
        <v>1</v>
      </c>
      <c r="R255" s="24"/>
      <c r="S255" s="25"/>
      <c r="T255" s="26"/>
      <c r="U255" s="26"/>
      <c r="V255" s="27"/>
      <c r="W255" s="27"/>
      <c r="X255" s="27"/>
      <c r="Y255" s="28"/>
      <c r="Z255" s="28"/>
      <c r="AA255" s="28"/>
      <c r="AB255" s="68" t="str">
        <f t="shared" si="52"/>
        <v>B04</v>
      </c>
      <c r="AC255" s="68">
        <f t="shared" si="60"/>
        <v>0</v>
      </c>
      <c r="AD255" s="68">
        <f t="shared" si="53"/>
        <v>8</v>
      </c>
      <c r="AE255" s="28" t="s">
        <v>284</v>
      </c>
      <c r="AF255" s="28"/>
      <c r="AG255" s="6"/>
      <c r="AH255" s="6"/>
      <c r="AI255" s="6"/>
      <c r="AJ255" s="6"/>
      <c r="AK255" s="9"/>
      <c r="AL255" s="9"/>
      <c r="AM255" s="5" t="s">
        <v>39</v>
      </c>
      <c r="AN255" s="6"/>
      <c r="AO255" s="6"/>
      <c r="AP255" s="6"/>
      <c r="AQ255" s="6"/>
      <c r="AR255" s="7"/>
      <c r="AS255" s="7"/>
      <c r="AT255" s="6"/>
      <c r="AU255" s="7"/>
      <c r="AV255" s="7"/>
      <c r="AW255" s="7"/>
      <c r="AX255" s="7"/>
      <c r="AY255" s="7"/>
      <c r="AZ255" s="7"/>
      <c r="BA255" s="7"/>
      <c r="BB255" s="7"/>
    </row>
    <row r="256" spans="1:54" x14ac:dyDescent="0.25">
      <c r="A256" s="4"/>
      <c r="B256" s="120"/>
      <c r="C256" s="136">
        <f t="shared" si="54"/>
        <v>54</v>
      </c>
      <c r="D256" s="136">
        <f t="shared" si="51"/>
        <v>2</v>
      </c>
      <c r="E256" s="24" t="str">
        <f t="shared" si="55"/>
        <v/>
      </c>
      <c r="F256" s="24" t="str">
        <f t="shared" si="56"/>
        <v>NGPON2-16v-030</v>
      </c>
      <c r="G256" s="24" t="str">
        <f t="shared" si="57"/>
        <v>NGPON2-16v</v>
      </c>
      <c r="H256" s="24" t="s">
        <v>388</v>
      </c>
      <c r="I256" s="62" t="s">
        <v>2049</v>
      </c>
      <c r="J256" s="138">
        <f t="shared" si="61"/>
        <v>108</v>
      </c>
      <c r="K256" s="138">
        <f t="shared" si="62"/>
        <v>0</v>
      </c>
      <c r="L256" s="136">
        <f t="shared" si="63"/>
        <v>52</v>
      </c>
      <c r="M256" s="136">
        <f t="shared" si="64"/>
        <v>30</v>
      </c>
      <c r="N256" s="136">
        <f t="shared" si="65"/>
        <v>9</v>
      </c>
      <c r="O256" s="136">
        <f t="shared" si="66"/>
        <v>7</v>
      </c>
      <c r="P256" s="66">
        <f t="shared" si="58"/>
        <v>0</v>
      </c>
      <c r="Q256" s="66">
        <f t="shared" si="59"/>
        <v>1</v>
      </c>
      <c r="R256" s="24"/>
      <c r="S256" s="25"/>
      <c r="T256" s="26"/>
      <c r="U256" s="26"/>
      <c r="V256" s="27"/>
      <c r="W256" s="27"/>
      <c r="X256" s="27"/>
      <c r="Y256" s="28"/>
      <c r="Z256" s="28"/>
      <c r="AA256" s="28"/>
      <c r="AB256" s="68" t="str">
        <f t="shared" si="52"/>
        <v>B04</v>
      </c>
      <c r="AC256" s="68">
        <f t="shared" si="60"/>
        <v>0</v>
      </c>
      <c r="AD256" s="68">
        <f t="shared" si="53"/>
        <v>8</v>
      </c>
      <c r="AE256" s="28" t="s">
        <v>285</v>
      </c>
      <c r="AF256" s="28"/>
      <c r="AG256" s="6"/>
      <c r="AH256" s="6"/>
      <c r="AI256" s="6"/>
      <c r="AJ256" s="6"/>
      <c r="AK256" s="9"/>
      <c r="AL256" s="9"/>
      <c r="AM256" s="5" t="s">
        <v>39</v>
      </c>
      <c r="AN256" s="6"/>
      <c r="AO256" s="6"/>
      <c r="AP256" s="6"/>
      <c r="AQ256" s="6"/>
      <c r="AR256" s="7"/>
      <c r="AS256" s="7"/>
      <c r="AT256" s="6"/>
      <c r="AU256" s="7"/>
      <c r="AV256" s="7"/>
      <c r="AW256" s="7"/>
      <c r="AX256" s="7"/>
      <c r="AY256" s="7"/>
      <c r="AZ256" s="7"/>
      <c r="BA256" s="7"/>
      <c r="BB256" s="7"/>
    </row>
    <row r="257" spans="1:54" x14ac:dyDescent="0.25">
      <c r="A257" s="4" t="s">
        <v>59</v>
      </c>
      <c r="B257" s="119">
        <v>34</v>
      </c>
      <c r="C257" s="135">
        <f t="shared" si="54"/>
        <v>55</v>
      </c>
      <c r="D257" s="135">
        <f t="shared" si="51"/>
        <v>1</v>
      </c>
      <c r="E257" s="18" t="str">
        <f t="shared" si="55"/>
        <v>E9-2-AGGSH-055-1</v>
      </c>
      <c r="F257" s="18" t="str">
        <f t="shared" si="56"/>
        <v>CLX3001-109</v>
      </c>
      <c r="G257" s="18" t="str">
        <f t="shared" si="57"/>
        <v>CLX3001</v>
      </c>
      <c r="H257" s="18" t="s">
        <v>32</v>
      </c>
      <c r="I257" s="63" t="s">
        <v>2028</v>
      </c>
      <c r="J257" s="138">
        <f t="shared" si="61"/>
        <v>109</v>
      </c>
      <c r="K257" s="138">
        <f t="shared" si="62"/>
        <v>0</v>
      </c>
      <c r="L257" s="136">
        <f t="shared" si="63"/>
        <v>52</v>
      </c>
      <c r="M257" s="136">
        <f t="shared" si="64"/>
        <v>30</v>
      </c>
      <c r="N257" s="136">
        <f t="shared" si="65"/>
        <v>9</v>
      </c>
      <c r="O257" s="136">
        <f t="shared" si="66"/>
        <v>7</v>
      </c>
      <c r="P257" s="66">
        <f t="shared" si="58"/>
        <v>1</v>
      </c>
      <c r="Q257" s="66">
        <f t="shared" si="59"/>
        <v>1</v>
      </c>
      <c r="R257" s="18"/>
      <c r="S257" s="19"/>
      <c r="T257" s="20"/>
      <c r="U257" s="20"/>
      <c r="V257" s="21"/>
      <c r="W257" s="21"/>
      <c r="X257" s="21"/>
      <c r="Y257" s="22"/>
      <c r="Z257" s="22" t="s">
        <v>275</v>
      </c>
      <c r="AA257" s="22"/>
      <c r="AB257" s="22" t="str">
        <f t="shared" si="52"/>
        <v>B04</v>
      </c>
      <c r="AC257" s="70">
        <f t="shared" si="60"/>
        <v>0</v>
      </c>
      <c r="AD257" s="22">
        <f t="shared" si="53"/>
        <v>9</v>
      </c>
      <c r="AE257" s="22"/>
      <c r="AF257" s="22"/>
      <c r="AG257" s="6"/>
      <c r="AH257" s="6"/>
      <c r="AI257" s="6"/>
      <c r="AJ257" s="6"/>
      <c r="AK257" s="9"/>
      <c r="AL257" s="9"/>
      <c r="AM257" s="5"/>
      <c r="AN257" s="6"/>
      <c r="AO257" s="6"/>
      <c r="AP257" s="6"/>
      <c r="AQ257" s="6"/>
      <c r="AR257" s="7"/>
      <c r="AS257" s="7"/>
      <c r="AT257" s="6"/>
      <c r="AU257" s="7"/>
      <c r="AV257" s="7"/>
      <c r="AW257" s="7"/>
      <c r="AX257" s="7"/>
      <c r="AY257" s="7"/>
      <c r="AZ257" s="7"/>
      <c r="BA257" s="7"/>
      <c r="BB257" s="7"/>
    </row>
    <row r="258" spans="1:54" x14ac:dyDescent="0.25">
      <c r="A258" s="4"/>
      <c r="B258" s="119"/>
      <c r="C258" s="135">
        <f t="shared" si="54"/>
        <v>55</v>
      </c>
      <c r="D258" s="135">
        <f t="shared" ref="D258:D321" si="67">IF(C258&lt;&gt;C257,1,IF(MID(H258,6,3)="Acc",D257+1,D257))</f>
        <v>1</v>
      </c>
      <c r="E258" s="18" t="str">
        <f t="shared" si="55"/>
        <v/>
      </c>
      <c r="F258" s="18" t="str">
        <f t="shared" si="56"/>
        <v>CLX3001-109</v>
      </c>
      <c r="G258" s="18" t="str">
        <f t="shared" si="57"/>
        <v>CLX3001</v>
      </c>
      <c r="H258" s="18"/>
      <c r="I258" s="63" t="s">
        <v>2028</v>
      </c>
      <c r="J258" s="138">
        <f t="shared" si="61"/>
        <v>109</v>
      </c>
      <c r="K258" s="138">
        <f t="shared" si="62"/>
        <v>0</v>
      </c>
      <c r="L258" s="136">
        <f t="shared" si="63"/>
        <v>52</v>
      </c>
      <c r="M258" s="136">
        <f t="shared" si="64"/>
        <v>30</v>
      </c>
      <c r="N258" s="136">
        <f t="shared" si="65"/>
        <v>9</v>
      </c>
      <c r="O258" s="136">
        <f t="shared" si="66"/>
        <v>7</v>
      </c>
      <c r="P258" s="66">
        <f t="shared" si="58"/>
        <v>0</v>
      </c>
      <c r="Q258" s="66">
        <f t="shared" si="59"/>
        <v>0</v>
      </c>
      <c r="R258" s="18"/>
      <c r="S258" s="19"/>
      <c r="T258" s="20"/>
      <c r="U258" s="20"/>
      <c r="V258" s="21"/>
      <c r="W258" s="21"/>
      <c r="X258" s="21"/>
      <c r="Y258" s="22"/>
      <c r="Z258" s="22" t="s">
        <v>308</v>
      </c>
      <c r="AA258" s="22"/>
      <c r="AB258" s="22" t="str">
        <f t="shared" ref="AB258:AB321" si="68">IF(ISBLANK(A258),AB257,A258)</f>
        <v>B04</v>
      </c>
      <c r="AC258" s="70">
        <f t="shared" si="60"/>
        <v>0</v>
      </c>
      <c r="AD258" s="22">
        <f t="shared" ref="AD258:AD321" si="69">IF(AB258&lt;&gt;AB257,_xlfn.MAXIFS(AC:AC,AB:AB,AB258)+IF(ISBLANK(Z258),0,1),IF(ISBLANK(Z258),AD257,AD257+1))</f>
        <v>10</v>
      </c>
      <c r="AE258" s="22"/>
      <c r="AF258" s="22"/>
      <c r="AG258" s="6"/>
      <c r="AH258" s="6"/>
      <c r="AI258" s="6"/>
      <c r="AJ258" s="6"/>
      <c r="AK258" s="9"/>
      <c r="AL258" s="9"/>
      <c r="AM258" s="5"/>
      <c r="AN258" s="6"/>
      <c r="AO258" s="6"/>
      <c r="AP258" s="6"/>
      <c r="AQ258" s="6"/>
      <c r="AR258" s="7"/>
      <c r="AS258" s="7"/>
      <c r="AT258" s="6"/>
      <c r="AU258" s="7"/>
      <c r="AV258" s="7"/>
      <c r="AW258" s="7"/>
      <c r="AX258" s="7"/>
      <c r="AY258" s="7"/>
      <c r="AZ258" s="7"/>
      <c r="BA258" s="7"/>
      <c r="BB258" s="7"/>
    </row>
    <row r="259" spans="1:54" x14ac:dyDescent="0.25">
      <c r="A259" s="4"/>
      <c r="B259" s="119"/>
      <c r="C259" s="135">
        <f t="shared" ref="C259:C322" si="70">IF(MID(H259,6,3)="Agg",C258+1,C258)</f>
        <v>55</v>
      </c>
      <c r="D259" s="135">
        <f t="shared" si="67"/>
        <v>1</v>
      </c>
      <c r="E259" s="18" t="str">
        <f t="shared" ref="E259:E322" si="71">IF(C259&lt;&gt;C258,_xlfn.CONCAT("E9-2-AGGSH-",REPT(0,3-LEN(C259))&amp;C259,"-1"),IF(D259&lt;&gt;D258,_xlfn.CONCAT("E9-2-ACCSH-",REPT(0,3-LEN(C259))&amp;C259,"-",D259),""))</f>
        <v/>
      </c>
      <c r="F259" s="18" t="str">
        <f t="shared" ref="F259:F322" si="72">_xlfn.CONCAT(G259,"-",IF(G259=J$1,REPT(0,3-LEN(J259))&amp;J259,IF(G259=K$1,REPT(0,3-LEN(K259))&amp;K259,IF(G259=L$1,REPT(0,3-LEN(L259))&amp;L259,IF(G259=M$1,REPT(0,3-LEN(M259))&amp;M259,IF(G259=N$1,REPT(0,3-LEN(N259))&amp;N259,IF(G259=O$1,REPT(0,3-LEN(O259))&amp;O259,"")))))))</f>
        <v>CLX3001-110</v>
      </c>
      <c r="G259" s="18" t="str">
        <f t="shared" ref="G259:G322" si="73">MID(I259,FIND("_",I259)+1,FIND("_",I259,FIND("_",I259)+1)-FIND("_",I259)-1)</f>
        <v>CLX3001</v>
      </c>
      <c r="H259" s="18" t="s">
        <v>388</v>
      </c>
      <c r="I259" s="60" t="s">
        <v>2040</v>
      </c>
      <c r="J259" s="138">
        <f t="shared" si="61"/>
        <v>110</v>
      </c>
      <c r="K259" s="138">
        <f t="shared" si="62"/>
        <v>0</v>
      </c>
      <c r="L259" s="136">
        <f t="shared" si="63"/>
        <v>52</v>
      </c>
      <c r="M259" s="136">
        <f t="shared" si="64"/>
        <v>30</v>
      </c>
      <c r="N259" s="136">
        <f t="shared" si="65"/>
        <v>9</v>
      </c>
      <c r="O259" s="136">
        <f t="shared" si="66"/>
        <v>7</v>
      </c>
      <c r="P259" s="66">
        <f t="shared" ref="P259:P322" si="74">IF(ISBLANK(Z259),IF(MID(Y259,1,3)=MID(Y258,1,3),0,1),IF(MID(Z259,1,3)=MID(Z258,1,3),0,1))</f>
        <v>0</v>
      </c>
      <c r="Q259" s="66">
        <f t="shared" ref="Q259:Q322" si="75">IF(MID(AE259,1,3)=MID(AE258,1,3),0,1)</f>
        <v>0</v>
      </c>
      <c r="R259" s="18"/>
      <c r="S259" s="19"/>
      <c r="T259" s="20"/>
      <c r="U259" s="20"/>
      <c r="V259" s="21"/>
      <c r="W259" s="21"/>
      <c r="X259" s="21"/>
      <c r="Y259" s="22"/>
      <c r="Z259" s="22"/>
      <c r="AA259" s="22"/>
      <c r="AB259" s="70" t="str">
        <f t="shared" si="68"/>
        <v>B04</v>
      </c>
      <c r="AC259" s="70">
        <f t="shared" ref="AC259:AC322" si="76">IF(AB259&lt;&gt;AB258,IF(ISBLANK(Y259),0,1),IF(ISBLANK(Y259),AC258,AC258+1))</f>
        <v>0</v>
      </c>
      <c r="AD259" s="70">
        <f t="shared" si="69"/>
        <v>10</v>
      </c>
      <c r="AE259" s="22"/>
      <c r="AF259" s="22"/>
      <c r="AG259" s="6"/>
      <c r="AH259" s="6"/>
      <c r="AI259" s="6"/>
      <c r="AJ259" s="6"/>
      <c r="AK259" s="9"/>
      <c r="AL259" s="9"/>
      <c r="AM259" s="5"/>
      <c r="AN259" s="6"/>
      <c r="AO259" s="6"/>
      <c r="AP259" s="6"/>
      <c r="AQ259" s="6"/>
      <c r="AR259" s="7"/>
      <c r="AS259" s="7"/>
      <c r="AT259" s="6"/>
      <c r="AU259" s="7"/>
      <c r="AV259" s="7"/>
      <c r="AW259" s="7"/>
      <c r="AX259" s="7"/>
      <c r="AY259" s="7"/>
      <c r="AZ259" s="7"/>
      <c r="BA259" s="7"/>
      <c r="BB259" s="7"/>
    </row>
    <row r="260" spans="1:54" x14ac:dyDescent="0.25">
      <c r="A260" s="4" t="s">
        <v>59</v>
      </c>
      <c r="B260" s="120">
        <v>32</v>
      </c>
      <c r="C260" s="136">
        <f t="shared" si="70"/>
        <v>55</v>
      </c>
      <c r="D260" s="136">
        <f t="shared" si="67"/>
        <v>2</v>
      </c>
      <c r="E260" s="24" t="str">
        <f t="shared" si="71"/>
        <v>E9-2-ACCSH-055-2</v>
      </c>
      <c r="F260" s="24" t="str">
        <f t="shared" si="72"/>
        <v>NGPON2-16v-031</v>
      </c>
      <c r="G260" s="24" t="str">
        <f t="shared" si="73"/>
        <v>NGPON2-16v</v>
      </c>
      <c r="H260" s="24" t="s">
        <v>41</v>
      </c>
      <c r="I260" s="62" t="s">
        <v>2048</v>
      </c>
      <c r="J260" s="138">
        <f t="shared" ref="J260:J323" si="77">IF(AND(NOT(ISBLANK($H260)), MID($I260,4,LEN(J$1))=J$1),J259+1,J259)</f>
        <v>110</v>
      </c>
      <c r="K260" s="138">
        <f t="shared" ref="K260:K323" si="78">IF(AND(NOT(ISBLANK($H260)), MID($I260,4,LEN(K$1))=K$1),K259+1,K259)</f>
        <v>0</v>
      </c>
      <c r="L260" s="136">
        <f t="shared" ref="L260:L323" si="79">IF(AND(NOT(ISBLANK($H260)), MID($I260,4,LEN(L$1))=L$1),L259+1,L259)</f>
        <v>52</v>
      </c>
      <c r="M260" s="136">
        <f t="shared" ref="M260:M323" si="80">IF(AND(NOT(ISBLANK($H260)), MID($I260,4,LEN(M$1))=M$1),M259+1,M259)</f>
        <v>31</v>
      </c>
      <c r="N260" s="136">
        <f t="shared" ref="N260:N323" si="81">IF(AND(NOT(ISBLANK($H260)), MID($I260,4,LEN(N$1))=N$1),N259+1,N259)</f>
        <v>9</v>
      </c>
      <c r="O260" s="136">
        <f t="shared" ref="O260:O323" si="82">IF(AND(NOT(ISBLANK($H260)), MID($I260,4,LEN(O$1))=O$1),O259+1,O259)</f>
        <v>7</v>
      </c>
      <c r="P260" s="66">
        <f t="shared" si="74"/>
        <v>0</v>
      </c>
      <c r="Q260" s="66">
        <f t="shared" si="75"/>
        <v>1</v>
      </c>
      <c r="R260" s="24"/>
      <c r="S260" s="25"/>
      <c r="T260" s="26"/>
      <c r="U260" s="26"/>
      <c r="V260" s="27"/>
      <c r="W260" s="27"/>
      <c r="X260" s="27"/>
      <c r="Y260" s="28"/>
      <c r="Z260" s="28"/>
      <c r="AA260" s="28"/>
      <c r="AB260" s="68" t="str">
        <f t="shared" si="68"/>
        <v>B04</v>
      </c>
      <c r="AC260" s="68">
        <f t="shared" si="76"/>
        <v>0</v>
      </c>
      <c r="AD260" s="68">
        <f t="shared" si="69"/>
        <v>10</v>
      </c>
      <c r="AE260" s="28" t="s">
        <v>288</v>
      </c>
      <c r="AF260" s="28"/>
      <c r="AG260" s="6"/>
      <c r="AH260" s="6"/>
      <c r="AI260" s="6"/>
      <c r="AJ260" s="6"/>
      <c r="AK260" s="9"/>
      <c r="AL260" s="9"/>
      <c r="AM260" s="5" t="s">
        <v>39</v>
      </c>
      <c r="AN260" s="6"/>
      <c r="AO260" s="6"/>
      <c r="AP260" s="6"/>
      <c r="AQ260" s="6"/>
      <c r="AR260" s="7"/>
      <c r="AS260" s="7"/>
      <c r="AT260" s="6"/>
      <c r="AU260" s="7"/>
      <c r="AV260" s="7"/>
      <c r="AW260" s="7"/>
      <c r="AX260" s="7"/>
      <c r="AY260" s="7"/>
      <c r="AZ260" s="7"/>
      <c r="BA260" s="7"/>
      <c r="BB260" s="7"/>
    </row>
    <row r="261" spans="1:54" x14ac:dyDescent="0.25">
      <c r="A261" s="4"/>
      <c r="B261" s="120"/>
      <c r="C261" s="136">
        <f t="shared" si="70"/>
        <v>55</v>
      </c>
      <c r="D261" s="136">
        <f t="shared" si="67"/>
        <v>2</v>
      </c>
      <c r="E261" s="24" t="str">
        <f t="shared" si="71"/>
        <v/>
      </c>
      <c r="F261" s="24" t="str">
        <f t="shared" si="72"/>
        <v>NGPON2-16v-032</v>
      </c>
      <c r="G261" s="24" t="str">
        <f t="shared" si="73"/>
        <v>NGPON2-16v</v>
      </c>
      <c r="H261" s="24" t="s">
        <v>388</v>
      </c>
      <c r="I261" s="62" t="s">
        <v>2049</v>
      </c>
      <c r="J261" s="138">
        <f t="shared" si="77"/>
        <v>110</v>
      </c>
      <c r="K261" s="138">
        <f t="shared" si="78"/>
        <v>0</v>
      </c>
      <c r="L261" s="136">
        <f t="shared" si="79"/>
        <v>52</v>
      </c>
      <c r="M261" s="136">
        <f t="shared" si="80"/>
        <v>32</v>
      </c>
      <c r="N261" s="136">
        <f t="shared" si="81"/>
        <v>9</v>
      </c>
      <c r="O261" s="136">
        <f t="shared" si="82"/>
        <v>7</v>
      </c>
      <c r="P261" s="66">
        <f t="shared" si="74"/>
        <v>0</v>
      </c>
      <c r="Q261" s="66">
        <f t="shared" si="75"/>
        <v>1</v>
      </c>
      <c r="R261" s="24"/>
      <c r="S261" s="25"/>
      <c r="T261" s="26"/>
      <c r="U261" s="26"/>
      <c r="V261" s="27"/>
      <c r="W261" s="27"/>
      <c r="X261" s="27"/>
      <c r="Y261" s="28"/>
      <c r="Z261" s="28"/>
      <c r="AA261" s="28"/>
      <c r="AB261" s="68" t="str">
        <f t="shared" si="68"/>
        <v>B04</v>
      </c>
      <c r="AC261" s="68">
        <f t="shared" si="76"/>
        <v>0</v>
      </c>
      <c r="AD261" s="68">
        <f t="shared" si="69"/>
        <v>10</v>
      </c>
      <c r="AE261" s="28" t="s">
        <v>289</v>
      </c>
      <c r="AF261" s="28"/>
      <c r="AG261" s="6"/>
      <c r="AH261" s="6"/>
      <c r="AI261" s="6"/>
      <c r="AJ261" s="6"/>
      <c r="AK261" s="9"/>
      <c r="AL261" s="9"/>
      <c r="AM261" s="5" t="s">
        <v>39</v>
      </c>
      <c r="AN261" s="6"/>
      <c r="AO261" s="6"/>
      <c r="AP261" s="6"/>
      <c r="AQ261" s="6"/>
      <c r="AR261" s="7"/>
      <c r="AS261" s="7"/>
      <c r="AT261" s="6"/>
      <c r="AU261" s="7"/>
      <c r="AV261" s="7"/>
      <c r="AW261" s="7"/>
      <c r="AX261" s="7"/>
      <c r="AY261" s="7"/>
      <c r="AZ261" s="7"/>
      <c r="BA261" s="7"/>
      <c r="BB261" s="7"/>
    </row>
    <row r="262" spans="1:54" x14ac:dyDescent="0.25">
      <c r="A262" s="4" t="s">
        <v>59</v>
      </c>
      <c r="B262" s="119">
        <v>29</v>
      </c>
      <c r="C262" s="135">
        <f t="shared" si="70"/>
        <v>56</v>
      </c>
      <c r="D262" s="135">
        <f t="shared" si="67"/>
        <v>1</v>
      </c>
      <c r="E262" s="18" t="str">
        <f t="shared" si="71"/>
        <v>E9-2-AGGSH-056-1</v>
      </c>
      <c r="F262" s="18" t="str">
        <f t="shared" si="72"/>
        <v>CLX3001-111</v>
      </c>
      <c r="G262" s="18" t="str">
        <f t="shared" si="73"/>
        <v>CLX3001</v>
      </c>
      <c r="H262" s="18" t="s">
        <v>32</v>
      </c>
      <c r="I262" s="63" t="s">
        <v>2028</v>
      </c>
      <c r="J262" s="138">
        <f t="shared" si="77"/>
        <v>111</v>
      </c>
      <c r="K262" s="138">
        <f t="shared" si="78"/>
        <v>0</v>
      </c>
      <c r="L262" s="136">
        <f t="shared" si="79"/>
        <v>52</v>
      </c>
      <c r="M262" s="136">
        <f t="shared" si="80"/>
        <v>32</v>
      </c>
      <c r="N262" s="136">
        <f t="shared" si="81"/>
        <v>9</v>
      </c>
      <c r="O262" s="136">
        <f t="shared" si="82"/>
        <v>7</v>
      </c>
      <c r="P262" s="66">
        <f t="shared" si="74"/>
        <v>1</v>
      </c>
      <c r="Q262" s="66">
        <f t="shared" si="75"/>
        <v>1</v>
      </c>
      <c r="R262" s="18"/>
      <c r="S262" s="19"/>
      <c r="T262" s="20"/>
      <c r="U262" s="20"/>
      <c r="V262" s="21"/>
      <c r="W262" s="21"/>
      <c r="X262" s="21"/>
      <c r="Y262" s="22"/>
      <c r="Z262" s="22" t="s">
        <v>275</v>
      </c>
      <c r="AA262" s="22"/>
      <c r="AB262" s="22" t="str">
        <f t="shared" si="68"/>
        <v>B04</v>
      </c>
      <c r="AC262" s="70">
        <f t="shared" si="76"/>
        <v>0</v>
      </c>
      <c r="AD262" s="22">
        <f t="shared" si="69"/>
        <v>11</v>
      </c>
      <c r="AE262" s="22"/>
      <c r="AF262" s="22"/>
      <c r="AG262" s="6"/>
      <c r="AH262" s="6"/>
      <c r="AI262" s="6"/>
      <c r="AJ262" s="6"/>
      <c r="AK262" s="9"/>
      <c r="AL262" s="9"/>
      <c r="AM262" s="5"/>
      <c r="AN262" s="6"/>
      <c r="AO262" s="6"/>
      <c r="AP262" s="6"/>
      <c r="AQ262" s="6"/>
      <c r="AR262" s="7"/>
      <c r="AS262" s="7"/>
      <c r="AT262" s="6"/>
      <c r="AU262" s="7"/>
      <c r="AV262" s="7"/>
      <c r="AW262" s="7"/>
      <c r="AX262" s="7"/>
      <c r="AY262" s="7"/>
      <c r="AZ262" s="7"/>
      <c r="BA262" s="7"/>
      <c r="BB262" s="7"/>
    </row>
    <row r="263" spans="1:54" x14ac:dyDescent="0.25">
      <c r="A263" s="4"/>
      <c r="B263" s="119"/>
      <c r="C263" s="135">
        <f t="shared" si="70"/>
        <v>56</v>
      </c>
      <c r="D263" s="135">
        <f t="shared" si="67"/>
        <v>1</v>
      </c>
      <c r="E263" s="18" t="str">
        <f t="shared" si="71"/>
        <v/>
      </c>
      <c r="F263" s="18" t="str">
        <f t="shared" si="72"/>
        <v>CLX3001-111</v>
      </c>
      <c r="G263" s="18" t="str">
        <f t="shared" si="73"/>
        <v>CLX3001</v>
      </c>
      <c r="H263" s="18"/>
      <c r="I263" s="63" t="s">
        <v>2028</v>
      </c>
      <c r="J263" s="138">
        <f t="shared" si="77"/>
        <v>111</v>
      </c>
      <c r="K263" s="138">
        <f t="shared" si="78"/>
        <v>0</v>
      </c>
      <c r="L263" s="136">
        <f t="shared" si="79"/>
        <v>52</v>
      </c>
      <c r="M263" s="136">
        <f t="shared" si="80"/>
        <v>32</v>
      </c>
      <c r="N263" s="136">
        <f t="shared" si="81"/>
        <v>9</v>
      </c>
      <c r="O263" s="136">
        <f t="shared" si="82"/>
        <v>7</v>
      </c>
      <c r="P263" s="66">
        <f t="shared" si="74"/>
        <v>0</v>
      </c>
      <c r="Q263" s="66">
        <f t="shared" si="75"/>
        <v>0</v>
      </c>
      <c r="R263" s="18"/>
      <c r="S263" s="19"/>
      <c r="T263" s="20"/>
      <c r="U263" s="20"/>
      <c r="V263" s="21"/>
      <c r="W263" s="21"/>
      <c r="X263" s="21"/>
      <c r="Y263" s="22"/>
      <c r="Z263" s="22" t="s">
        <v>282</v>
      </c>
      <c r="AA263" s="22"/>
      <c r="AB263" s="22" t="str">
        <f t="shared" si="68"/>
        <v>B04</v>
      </c>
      <c r="AC263" s="70">
        <f t="shared" si="76"/>
        <v>0</v>
      </c>
      <c r="AD263" s="22">
        <f t="shared" si="69"/>
        <v>12</v>
      </c>
      <c r="AE263" s="22"/>
      <c r="AF263" s="22"/>
      <c r="AG263" s="6"/>
      <c r="AH263" s="6"/>
      <c r="AI263" s="6"/>
      <c r="AJ263" s="6"/>
      <c r="AK263" s="9"/>
      <c r="AL263" s="9"/>
      <c r="AM263" s="5"/>
      <c r="AN263" s="6"/>
      <c r="AO263" s="6"/>
      <c r="AP263" s="6"/>
      <c r="AQ263" s="6"/>
      <c r="AR263" s="7"/>
      <c r="AS263" s="7"/>
      <c r="AT263" s="6"/>
      <c r="AU263" s="7"/>
      <c r="AV263" s="7"/>
      <c r="AW263" s="7"/>
      <c r="AX263" s="7"/>
      <c r="AY263" s="7"/>
      <c r="AZ263" s="7"/>
      <c r="BA263" s="7"/>
      <c r="BB263" s="7"/>
    </row>
    <row r="264" spans="1:54" x14ac:dyDescent="0.25">
      <c r="A264" s="4"/>
      <c r="B264" s="119"/>
      <c r="C264" s="135">
        <f t="shared" si="70"/>
        <v>56</v>
      </c>
      <c r="D264" s="135">
        <f t="shared" si="67"/>
        <v>1</v>
      </c>
      <c r="E264" s="18" t="str">
        <f t="shared" si="71"/>
        <v/>
      </c>
      <c r="F264" s="18" t="str">
        <f t="shared" si="72"/>
        <v>CLX3001-112</v>
      </c>
      <c r="G264" s="18" t="str">
        <f t="shared" si="73"/>
        <v>CLX3001</v>
      </c>
      <c r="H264" s="18" t="s">
        <v>388</v>
      </c>
      <c r="I264" s="60" t="s">
        <v>2040</v>
      </c>
      <c r="J264" s="138">
        <f t="shared" si="77"/>
        <v>112</v>
      </c>
      <c r="K264" s="138">
        <f t="shared" si="78"/>
        <v>0</v>
      </c>
      <c r="L264" s="136">
        <f t="shared" si="79"/>
        <v>52</v>
      </c>
      <c r="M264" s="136">
        <f t="shared" si="80"/>
        <v>32</v>
      </c>
      <c r="N264" s="136">
        <f t="shared" si="81"/>
        <v>9</v>
      </c>
      <c r="O264" s="136">
        <f t="shared" si="82"/>
        <v>7</v>
      </c>
      <c r="P264" s="66">
        <f t="shared" si="74"/>
        <v>0</v>
      </c>
      <c r="Q264" s="66">
        <f t="shared" si="75"/>
        <v>0</v>
      </c>
      <c r="R264" s="18"/>
      <c r="S264" s="19"/>
      <c r="T264" s="20"/>
      <c r="U264" s="20"/>
      <c r="V264" s="21"/>
      <c r="W264" s="21"/>
      <c r="X264" s="21"/>
      <c r="Y264" s="22"/>
      <c r="Z264" s="22"/>
      <c r="AA264" s="22"/>
      <c r="AB264" s="70" t="str">
        <f t="shared" si="68"/>
        <v>B04</v>
      </c>
      <c r="AC264" s="70">
        <f t="shared" si="76"/>
        <v>0</v>
      </c>
      <c r="AD264" s="70">
        <f t="shared" si="69"/>
        <v>12</v>
      </c>
      <c r="AE264" s="22"/>
      <c r="AF264" s="22"/>
      <c r="AG264" s="6"/>
      <c r="AH264" s="6"/>
      <c r="AI264" s="6"/>
      <c r="AJ264" s="6"/>
      <c r="AK264" s="9"/>
      <c r="AL264" s="9"/>
      <c r="AM264" s="5"/>
      <c r="AN264" s="6"/>
      <c r="AO264" s="6"/>
      <c r="AP264" s="6"/>
      <c r="AQ264" s="6"/>
      <c r="AR264" s="7"/>
      <c r="AS264" s="7"/>
      <c r="AT264" s="6"/>
      <c r="AU264" s="7"/>
      <c r="AV264" s="7"/>
      <c r="AW264" s="7"/>
      <c r="AX264" s="7"/>
      <c r="AY264" s="7"/>
      <c r="AZ264" s="7"/>
      <c r="BA264" s="7"/>
      <c r="BB264" s="7"/>
    </row>
    <row r="265" spans="1:54" x14ac:dyDescent="0.25">
      <c r="A265" s="4" t="s">
        <v>59</v>
      </c>
      <c r="B265" s="120">
        <v>27</v>
      </c>
      <c r="C265" s="136">
        <f t="shared" si="70"/>
        <v>56</v>
      </c>
      <c r="D265" s="136">
        <f t="shared" si="67"/>
        <v>2</v>
      </c>
      <c r="E265" s="24" t="str">
        <f t="shared" si="71"/>
        <v>E9-2-ACCSH-056-2</v>
      </c>
      <c r="F265" s="24" t="str">
        <f t="shared" si="72"/>
        <v>NGPON2-16v-033</v>
      </c>
      <c r="G265" s="24" t="str">
        <f t="shared" si="73"/>
        <v>NGPON2-16v</v>
      </c>
      <c r="H265" s="24" t="s">
        <v>41</v>
      </c>
      <c r="I265" s="62" t="s">
        <v>2048</v>
      </c>
      <c r="J265" s="138">
        <f t="shared" si="77"/>
        <v>112</v>
      </c>
      <c r="K265" s="138">
        <f t="shared" si="78"/>
        <v>0</v>
      </c>
      <c r="L265" s="136">
        <f t="shared" si="79"/>
        <v>52</v>
      </c>
      <c r="M265" s="136">
        <f t="shared" si="80"/>
        <v>33</v>
      </c>
      <c r="N265" s="136">
        <f t="shared" si="81"/>
        <v>9</v>
      </c>
      <c r="O265" s="136">
        <f t="shared" si="82"/>
        <v>7</v>
      </c>
      <c r="P265" s="66">
        <f t="shared" si="74"/>
        <v>0</v>
      </c>
      <c r="Q265" s="66">
        <f t="shared" si="75"/>
        <v>1</v>
      </c>
      <c r="R265" s="24"/>
      <c r="S265" s="25"/>
      <c r="T265" s="26"/>
      <c r="U265" s="26"/>
      <c r="V265" s="27"/>
      <c r="W265" s="27"/>
      <c r="X265" s="27"/>
      <c r="Y265" s="28"/>
      <c r="Z265" s="28"/>
      <c r="AA265" s="28"/>
      <c r="AB265" s="68" t="str">
        <f t="shared" si="68"/>
        <v>B04</v>
      </c>
      <c r="AC265" s="68">
        <f t="shared" si="76"/>
        <v>0</v>
      </c>
      <c r="AD265" s="68">
        <f t="shared" si="69"/>
        <v>12</v>
      </c>
      <c r="AE265" s="28" t="s">
        <v>292</v>
      </c>
      <c r="AF265" s="28"/>
      <c r="AG265" s="6"/>
      <c r="AH265" s="6"/>
      <c r="AI265" s="6"/>
      <c r="AJ265" s="6"/>
      <c r="AK265" s="9"/>
      <c r="AL265" s="9"/>
      <c r="AM265" s="5" t="s">
        <v>39</v>
      </c>
      <c r="AN265" s="6"/>
      <c r="AO265" s="6"/>
      <c r="AP265" s="6"/>
      <c r="AQ265" s="6"/>
      <c r="AR265" s="7"/>
      <c r="AS265" s="7"/>
      <c r="AT265" s="6"/>
      <c r="AU265" s="7"/>
      <c r="AV265" s="7"/>
      <c r="AW265" s="7"/>
      <c r="AX265" s="7"/>
      <c r="AY265" s="7"/>
      <c r="AZ265" s="7"/>
      <c r="BA265" s="7"/>
      <c r="BB265" s="7"/>
    </row>
    <row r="266" spans="1:54" x14ac:dyDescent="0.25">
      <c r="A266" s="17"/>
      <c r="B266" s="120"/>
      <c r="C266" s="136">
        <f t="shared" si="70"/>
        <v>56</v>
      </c>
      <c r="D266" s="136">
        <f t="shared" si="67"/>
        <v>2</v>
      </c>
      <c r="E266" s="24" t="str">
        <f t="shared" si="71"/>
        <v/>
      </c>
      <c r="F266" s="24" t="str">
        <f t="shared" si="72"/>
        <v>NGPON2-16v-034</v>
      </c>
      <c r="G266" s="24" t="str">
        <f t="shared" si="73"/>
        <v>NGPON2-16v</v>
      </c>
      <c r="H266" s="24" t="s">
        <v>388</v>
      </c>
      <c r="I266" s="62" t="s">
        <v>2049</v>
      </c>
      <c r="J266" s="138">
        <f t="shared" si="77"/>
        <v>112</v>
      </c>
      <c r="K266" s="138">
        <f t="shared" si="78"/>
        <v>0</v>
      </c>
      <c r="L266" s="136">
        <f t="shared" si="79"/>
        <v>52</v>
      </c>
      <c r="M266" s="136">
        <f t="shared" si="80"/>
        <v>34</v>
      </c>
      <c r="N266" s="136">
        <f t="shared" si="81"/>
        <v>9</v>
      </c>
      <c r="O266" s="136">
        <f t="shared" si="82"/>
        <v>7</v>
      </c>
      <c r="P266" s="66">
        <f t="shared" si="74"/>
        <v>0</v>
      </c>
      <c r="Q266" s="66">
        <f t="shared" si="75"/>
        <v>1</v>
      </c>
      <c r="R266" s="24"/>
      <c r="S266" s="25"/>
      <c r="T266" s="26"/>
      <c r="U266" s="26"/>
      <c r="V266" s="27"/>
      <c r="W266" s="27"/>
      <c r="X266" s="27"/>
      <c r="Y266" s="29"/>
      <c r="Z266" s="28"/>
      <c r="AA266" s="29"/>
      <c r="AB266" s="69" t="str">
        <f t="shared" si="68"/>
        <v>B04</v>
      </c>
      <c r="AC266" s="69">
        <f t="shared" si="76"/>
        <v>0</v>
      </c>
      <c r="AD266" s="69">
        <f t="shared" si="69"/>
        <v>12</v>
      </c>
      <c r="AE266" s="28" t="s">
        <v>293</v>
      </c>
      <c r="AF266" s="28"/>
      <c r="AG266" s="6"/>
      <c r="AH266" s="6"/>
      <c r="AI266" s="6"/>
      <c r="AJ266" s="6"/>
      <c r="AK266" s="9"/>
      <c r="AL266" s="9"/>
      <c r="AM266" s="5" t="s">
        <v>39</v>
      </c>
      <c r="AN266" s="6"/>
      <c r="AO266" s="6"/>
      <c r="AP266" s="6"/>
      <c r="AQ266" s="6"/>
      <c r="AR266" s="7"/>
      <c r="AS266" s="7"/>
      <c r="AT266" s="6"/>
      <c r="AU266" s="7"/>
      <c r="AV266" s="7"/>
      <c r="AW266" s="7"/>
      <c r="AX266" s="7"/>
      <c r="AY266" s="7"/>
      <c r="AZ266" s="7"/>
      <c r="BA266" s="7"/>
      <c r="BB266" s="7"/>
    </row>
    <row r="267" spans="1:54" x14ac:dyDescent="0.25">
      <c r="A267" s="140" t="s">
        <v>60</v>
      </c>
      <c r="B267" s="119">
        <v>46</v>
      </c>
      <c r="C267" s="135">
        <f t="shared" si="70"/>
        <v>57</v>
      </c>
      <c r="D267" s="135">
        <f t="shared" si="67"/>
        <v>1</v>
      </c>
      <c r="E267" s="18" t="str">
        <f t="shared" si="71"/>
        <v>E9-2-AGGSH-057-1</v>
      </c>
      <c r="F267" s="18" t="str">
        <f t="shared" si="72"/>
        <v>CLX3001-113</v>
      </c>
      <c r="G267" s="18" t="str">
        <f t="shared" si="73"/>
        <v>CLX3001</v>
      </c>
      <c r="H267" s="18" t="s">
        <v>32</v>
      </c>
      <c r="I267" s="63" t="s">
        <v>2028</v>
      </c>
      <c r="J267" s="138">
        <f t="shared" si="77"/>
        <v>113</v>
      </c>
      <c r="K267" s="138">
        <f t="shared" si="78"/>
        <v>0</v>
      </c>
      <c r="L267" s="136">
        <f t="shared" si="79"/>
        <v>52</v>
      </c>
      <c r="M267" s="136">
        <f t="shared" si="80"/>
        <v>34</v>
      </c>
      <c r="N267" s="136">
        <f t="shared" si="81"/>
        <v>9</v>
      </c>
      <c r="O267" s="136">
        <f t="shared" si="82"/>
        <v>7</v>
      </c>
      <c r="P267" s="66">
        <f t="shared" si="74"/>
        <v>1</v>
      </c>
      <c r="Q267" s="66">
        <f t="shared" si="75"/>
        <v>1</v>
      </c>
      <c r="R267" s="18" t="s">
        <v>33</v>
      </c>
      <c r="S267" s="19">
        <v>4</v>
      </c>
      <c r="T267" s="20">
        <v>8</v>
      </c>
      <c r="U267" s="20">
        <v>8</v>
      </c>
      <c r="V267" s="21">
        <v>9</v>
      </c>
      <c r="W267" s="21">
        <v>12</v>
      </c>
      <c r="X267" s="21">
        <v>11</v>
      </c>
      <c r="Y267" s="23"/>
      <c r="Z267" s="22" t="s">
        <v>275</v>
      </c>
      <c r="AA267" s="23" t="s">
        <v>335</v>
      </c>
      <c r="AB267" s="23" t="str">
        <f t="shared" si="68"/>
        <v>B07</v>
      </c>
      <c r="AC267" s="71">
        <f t="shared" si="76"/>
        <v>0</v>
      </c>
      <c r="AD267" s="23">
        <f t="shared" si="69"/>
        <v>1</v>
      </c>
      <c r="AE267" s="23"/>
      <c r="AF267" s="23"/>
      <c r="AG267" s="6"/>
      <c r="AH267" s="6">
        <v>2.5</v>
      </c>
      <c r="AI267" s="6"/>
      <c r="AJ267" s="6">
        <v>0.25</v>
      </c>
      <c r="AK267" s="9"/>
      <c r="AL267" s="9"/>
      <c r="AM267" s="9" t="s">
        <v>56</v>
      </c>
      <c r="AN267" s="6">
        <v>0</v>
      </c>
      <c r="AO267" s="6">
        <v>10</v>
      </c>
      <c r="AP267" s="6">
        <v>0</v>
      </c>
      <c r="AQ267" s="6">
        <v>2</v>
      </c>
      <c r="AR267" s="7">
        <v>2</v>
      </c>
      <c r="AS267" s="7">
        <v>0</v>
      </c>
      <c r="AT267" s="6"/>
      <c r="AU267" s="7">
        <v>0</v>
      </c>
      <c r="AV267" s="7">
        <v>10</v>
      </c>
      <c r="AW267" s="7" t="s">
        <v>34</v>
      </c>
      <c r="AX267" s="7">
        <v>2</v>
      </c>
      <c r="AY267" s="7">
        <v>2</v>
      </c>
      <c r="AZ267" s="7">
        <v>0</v>
      </c>
      <c r="BA267" s="7">
        <v>0</v>
      </c>
      <c r="BB267" s="7" t="s">
        <v>34</v>
      </c>
    </row>
    <row r="268" spans="1:54" x14ac:dyDescent="0.25">
      <c r="A268" s="4"/>
      <c r="B268" s="119"/>
      <c r="C268" s="135">
        <f t="shared" si="70"/>
        <v>57</v>
      </c>
      <c r="D268" s="135">
        <f t="shared" si="67"/>
        <v>1</v>
      </c>
      <c r="E268" s="18" t="str">
        <f t="shared" si="71"/>
        <v/>
      </c>
      <c r="F268" s="18" t="str">
        <f t="shared" si="72"/>
        <v>CLX3001-113</v>
      </c>
      <c r="G268" s="18" t="str">
        <f t="shared" si="73"/>
        <v>CLX3001</v>
      </c>
      <c r="H268" s="18"/>
      <c r="I268" s="63" t="s">
        <v>2028</v>
      </c>
      <c r="J268" s="138">
        <f t="shared" si="77"/>
        <v>113</v>
      </c>
      <c r="K268" s="138">
        <f t="shared" si="78"/>
        <v>0</v>
      </c>
      <c r="L268" s="136">
        <f t="shared" si="79"/>
        <v>52</v>
      </c>
      <c r="M268" s="136">
        <f t="shared" si="80"/>
        <v>34</v>
      </c>
      <c r="N268" s="136">
        <f t="shared" si="81"/>
        <v>9</v>
      </c>
      <c r="O268" s="136">
        <f t="shared" si="82"/>
        <v>7</v>
      </c>
      <c r="P268" s="66">
        <f t="shared" si="74"/>
        <v>0</v>
      </c>
      <c r="Q268" s="66">
        <f t="shared" si="75"/>
        <v>0</v>
      </c>
      <c r="R268" s="18"/>
      <c r="S268" s="19"/>
      <c r="T268" s="20"/>
      <c r="U268" s="20"/>
      <c r="V268" s="21"/>
      <c r="W268" s="21"/>
      <c r="X268" s="21"/>
      <c r="Y268" s="23"/>
      <c r="Z268" s="22" t="s">
        <v>286</v>
      </c>
      <c r="AA268" s="23"/>
      <c r="AB268" s="23" t="str">
        <f t="shared" si="68"/>
        <v>B07</v>
      </c>
      <c r="AC268" s="71">
        <f t="shared" si="76"/>
        <v>0</v>
      </c>
      <c r="AD268" s="23">
        <f t="shared" si="69"/>
        <v>2</v>
      </c>
      <c r="AE268" s="23"/>
      <c r="AF268" s="23"/>
      <c r="AG268" s="6"/>
      <c r="AH268" s="8"/>
      <c r="AI268" s="8"/>
      <c r="AJ268" s="8"/>
      <c r="AK268" s="9"/>
      <c r="AL268" s="9"/>
      <c r="AM268" s="9"/>
      <c r="AN268" s="6"/>
      <c r="AO268" s="6"/>
      <c r="AP268" s="6"/>
      <c r="AQ268" s="6"/>
      <c r="AR268" s="7"/>
      <c r="AS268" s="7"/>
      <c r="AT268" s="6"/>
      <c r="AU268" s="7"/>
      <c r="AV268" s="7"/>
      <c r="AW268" s="7"/>
      <c r="AX268" s="7"/>
      <c r="AY268" s="7"/>
      <c r="AZ268" s="7"/>
      <c r="BA268" s="7"/>
      <c r="BB268" s="7"/>
    </row>
    <row r="269" spans="1:54" x14ac:dyDescent="0.25">
      <c r="A269" s="4"/>
      <c r="B269" s="119"/>
      <c r="C269" s="135">
        <f t="shared" si="70"/>
        <v>57</v>
      </c>
      <c r="D269" s="135">
        <f t="shared" si="67"/>
        <v>1</v>
      </c>
      <c r="E269" s="18" t="str">
        <f t="shared" si="71"/>
        <v/>
      </c>
      <c r="F269" s="18" t="str">
        <f t="shared" si="72"/>
        <v>CLX3001-114</v>
      </c>
      <c r="G269" s="18" t="str">
        <f t="shared" si="73"/>
        <v>CLX3001</v>
      </c>
      <c r="H269" s="18" t="s">
        <v>388</v>
      </c>
      <c r="I269" s="60" t="s">
        <v>2029</v>
      </c>
      <c r="J269" s="138">
        <f t="shared" si="77"/>
        <v>114</v>
      </c>
      <c r="K269" s="138">
        <f t="shared" si="78"/>
        <v>0</v>
      </c>
      <c r="L269" s="136">
        <f t="shared" si="79"/>
        <v>52</v>
      </c>
      <c r="M269" s="136">
        <f t="shared" si="80"/>
        <v>34</v>
      </c>
      <c r="N269" s="136">
        <f t="shared" si="81"/>
        <v>9</v>
      </c>
      <c r="O269" s="136">
        <f t="shared" si="82"/>
        <v>7</v>
      </c>
      <c r="P269" s="66">
        <f t="shared" si="74"/>
        <v>1</v>
      </c>
      <c r="Q269" s="66">
        <f t="shared" si="75"/>
        <v>0</v>
      </c>
      <c r="R269" s="18"/>
      <c r="S269" s="19"/>
      <c r="T269" s="20"/>
      <c r="U269" s="20"/>
      <c r="V269" s="21"/>
      <c r="W269" s="21"/>
      <c r="X269" s="21"/>
      <c r="Y269" s="23"/>
      <c r="Z269" s="22" t="s">
        <v>277</v>
      </c>
      <c r="AA269" s="23"/>
      <c r="AB269" s="23" t="str">
        <f t="shared" si="68"/>
        <v>B07</v>
      </c>
      <c r="AC269" s="71">
        <f t="shared" si="76"/>
        <v>0</v>
      </c>
      <c r="AD269" s="23">
        <f t="shared" si="69"/>
        <v>3</v>
      </c>
      <c r="AE269" s="23"/>
      <c r="AF269" s="23"/>
      <c r="AG269" s="6"/>
      <c r="AH269" s="8"/>
      <c r="AI269" s="8"/>
      <c r="AJ269" s="8"/>
      <c r="AK269" s="9"/>
      <c r="AL269" s="9"/>
      <c r="AM269" s="9"/>
      <c r="AN269" s="6"/>
      <c r="AO269" s="6"/>
      <c r="AP269" s="6"/>
      <c r="AQ269" s="6"/>
      <c r="AR269" s="7"/>
      <c r="AS269" s="7"/>
      <c r="AT269" s="6"/>
      <c r="AU269" s="7"/>
      <c r="AV269" s="7"/>
      <c r="AW269" s="7"/>
      <c r="AX269" s="7"/>
      <c r="AY269" s="7"/>
      <c r="AZ269" s="7"/>
      <c r="BA269" s="7"/>
      <c r="BB269" s="7"/>
    </row>
    <row r="270" spans="1:54" x14ac:dyDescent="0.25">
      <c r="A270" s="4"/>
      <c r="B270" s="119"/>
      <c r="C270" s="135">
        <f t="shared" si="70"/>
        <v>57</v>
      </c>
      <c r="D270" s="135">
        <f t="shared" si="67"/>
        <v>1</v>
      </c>
      <c r="E270" s="18" t="str">
        <f t="shared" si="71"/>
        <v/>
      </c>
      <c r="F270" s="18" t="str">
        <f t="shared" si="72"/>
        <v>CLX3001-114</v>
      </c>
      <c r="G270" s="18" t="str">
        <f t="shared" si="73"/>
        <v>CLX3001</v>
      </c>
      <c r="H270" s="18"/>
      <c r="I270" s="60" t="s">
        <v>2029</v>
      </c>
      <c r="J270" s="138">
        <f t="shared" si="77"/>
        <v>114</v>
      </c>
      <c r="K270" s="138">
        <f t="shared" si="78"/>
        <v>0</v>
      </c>
      <c r="L270" s="136">
        <f t="shared" si="79"/>
        <v>52</v>
      </c>
      <c r="M270" s="136">
        <f t="shared" si="80"/>
        <v>34</v>
      </c>
      <c r="N270" s="136">
        <f t="shared" si="81"/>
        <v>9</v>
      </c>
      <c r="O270" s="136">
        <f t="shared" si="82"/>
        <v>7</v>
      </c>
      <c r="P270" s="66">
        <f t="shared" si="74"/>
        <v>0</v>
      </c>
      <c r="Q270" s="66">
        <f t="shared" si="75"/>
        <v>0</v>
      </c>
      <c r="R270" s="18"/>
      <c r="S270" s="19"/>
      <c r="T270" s="20"/>
      <c r="U270" s="20"/>
      <c r="V270" s="21"/>
      <c r="W270" s="21"/>
      <c r="X270" s="21"/>
      <c r="Y270" s="23"/>
      <c r="Z270" s="22" t="s">
        <v>283</v>
      </c>
      <c r="AA270" s="23"/>
      <c r="AB270" s="23" t="str">
        <f t="shared" si="68"/>
        <v>B07</v>
      </c>
      <c r="AC270" s="71">
        <f t="shared" si="76"/>
        <v>0</v>
      </c>
      <c r="AD270" s="23">
        <f t="shared" si="69"/>
        <v>4</v>
      </c>
      <c r="AE270" s="23"/>
      <c r="AF270" s="23"/>
      <c r="AG270" s="6"/>
      <c r="AH270" s="8"/>
      <c r="AI270" s="8"/>
      <c r="AJ270" s="8"/>
      <c r="AK270" s="9"/>
      <c r="AL270" s="9"/>
      <c r="AM270" s="9"/>
      <c r="AN270" s="6"/>
      <c r="AO270" s="6"/>
      <c r="AP270" s="6"/>
      <c r="AQ270" s="6"/>
      <c r="AR270" s="7"/>
      <c r="AS270" s="7"/>
      <c r="AT270" s="6"/>
      <c r="AU270" s="7"/>
      <c r="AV270" s="7"/>
      <c r="AW270" s="7"/>
      <c r="AX270" s="7"/>
      <c r="AY270" s="7"/>
      <c r="AZ270" s="7"/>
      <c r="BA270" s="7"/>
      <c r="BB270" s="7"/>
    </row>
    <row r="271" spans="1:54" x14ac:dyDescent="0.25">
      <c r="A271" s="4" t="s">
        <v>60</v>
      </c>
      <c r="B271" s="120">
        <v>44</v>
      </c>
      <c r="C271" s="136">
        <f t="shared" si="70"/>
        <v>57</v>
      </c>
      <c r="D271" s="136">
        <f t="shared" si="67"/>
        <v>2</v>
      </c>
      <c r="E271" s="24" t="str">
        <f t="shared" si="71"/>
        <v>E9-2-ACCSH-057-2</v>
      </c>
      <c r="F271" s="24" t="str">
        <f t="shared" si="72"/>
        <v>NG1601-053</v>
      </c>
      <c r="G271" s="24" t="str">
        <f t="shared" si="73"/>
        <v>NG1601</v>
      </c>
      <c r="H271" s="24" t="s">
        <v>41</v>
      </c>
      <c r="I271" s="62" t="s">
        <v>2030</v>
      </c>
      <c r="J271" s="138">
        <f t="shared" si="77"/>
        <v>114</v>
      </c>
      <c r="K271" s="138">
        <f t="shared" si="78"/>
        <v>0</v>
      </c>
      <c r="L271" s="136">
        <f t="shared" si="79"/>
        <v>53</v>
      </c>
      <c r="M271" s="136">
        <f t="shared" si="80"/>
        <v>34</v>
      </c>
      <c r="N271" s="136">
        <f t="shared" si="81"/>
        <v>9</v>
      </c>
      <c r="O271" s="136">
        <f t="shared" si="82"/>
        <v>7</v>
      </c>
      <c r="P271" s="66">
        <f t="shared" si="74"/>
        <v>0</v>
      </c>
      <c r="Q271" s="66">
        <f t="shared" si="75"/>
        <v>1</v>
      </c>
      <c r="R271" s="24" t="s">
        <v>37</v>
      </c>
      <c r="S271" s="25">
        <v>4</v>
      </c>
      <c r="T271" s="26">
        <v>8</v>
      </c>
      <c r="U271" s="26">
        <v>8</v>
      </c>
      <c r="V271" s="27">
        <v>13</v>
      </c>
      <c r="W271" s="27">
        <v>20</v>
      </c>
      <c r="X271" s="27">
        <v>19</v>
      </c>
      <c r="Y271" s="29"/>
      <c r="Z271" s="28"/>
      <c r="AA271" s="29"/>
      <c r="AB271" s="69" t="str">
        <f t="shared" si="68"/>
        <v>B07</v>
      </c>
      <c r="AC271" s="69">
        <f t="shared" si="76"/>
        <v>0</v>
      </c>
      <c r="AD271" s="69">
        <f t="shared" si="69"/>
        <v>4</v>
      </c>
      <c r="AE271" s="28" t="s">
        <v>296</v>
      </c>
      <c r="AF271" s="29"/>
      <c r="AG271" s="12"/>
      <c r="AH271" s="12"/>
      <c r="AI271" s="12"/>
      <c r="AJ271" s="12"/>
      <c r="AK271" s="5" t="s">
        <v>61</v>
      </c>
      <c r="AL271" s="9"/>
      <c r="AM271" s="5" t="s">
        <v>39</v>
      </c>
      <c r="AN271" s="6">
        <v>0</v>
      </c>
      <c r="AO271" s="6">
        <v>0</v>
      </c>
      <c r="AP271" s="6">
        <v>0</v>
      </c>
      <c r="AQ271" s="6">
        <v>0</v>
      </c>
      <c r="AR271" s="7">
        <v>0</v>
      </c>
      <c r="AS271" s="7">
        <v>10</v>
      </c>
      <c r="AT271" s="6"/>
      <c r="AU271" s="7">
        <v>0</v>
      </c>
      <c r="AV271" s="7">
        <v>10</v>
      </c>
      <c r="AW271" s="7" t="s">
        <v>34</v>
      </c>
      <c r="AX271" s="7">
        <v>2</v>
      </c>
      <c r="AY271" s="7">
        <v>2</v>
      </c>
      <c r="AZ271" s="7">
        <v>10</v>
      </c>
      <c r="BA271" s="7">
        <v>0</v>
      </c>
      <c r="BB271" s="7" t="s">
        <v>34</v>
      </c>
    </row>
    <row r="272" spans="1:54" x14ac:dyDescent="0.25">
      <c r="A272" s="4"/>
      <c r="B272" s="120"/>
      <c r="C272" s="136">
        <f t="shared" si="70"/>
        <v>57</v>
      </c>
      <c r="D272" s="136">
        <f t="shared" si="67"/>
        <v>2</v>
      </c>
      <c r="E272" s="24" t="str">
        <f t="shared" si="71"/>
        <v/>
      </c>
      <c r="F272" s="24" t="str">
        <f t="shared" si="72"/>
        <v>NG1601-053</v>
      </c>
      <c r="G272" s="24" t="str">
        <f t="shared" si="73"/>
        <v>NG1601</v>
      </c>
      <c r="H272" s="24"/>
      <c r="I272" s="62" t="s">
        <v>2030</v>
      </c>
      <c r="J272" s="138">
        <f t="shared" si="77"/>
        <v>114</v>
      </c>
      <c r="K272" s="138">
        <f t="shared" si="78"/>
        <v>0</v>
      </c>
      <c r="L272" s="136">
        <f t="shared" si="79"/>
        <v>53</v>
      </c>
      <c r="M272" s="136">
        <f t="shared" si="80"/>
        <v>34</v>
      </c>
      <c r="N272" s="136">
        <f t="shared" si="81"/>
        <v>9</v>
      </c>
      <c r="O272" s="136">
        <f t="shared" si="82"/>
        <v>7</v>
      </c>
      <c r="P272" s="66">
        <f t="shared" si="74"/>
        <v>0</v>
      </c>
      <c r="Q272" s="66">
        <f t="shared" si="75"/>
        <v>0</v>
      </c>
      <c r="R272" s="24"/>
      <c r="S272" s="25"/>
      <c r="T272" s="26"/>
      <c r="U272" s="26"/>
      <c r="V272" s="27"/>
      <c r="W272" s="27"/>
      <c r="X272" s="27"/>
      <c r="Y272" s="29"/>
      <c r="Z272" s="28"/>
      <c r="AA272" s="29"/>
      <c r="AB272" s="69" t="str">
        <f t="shared" si="68"/>
        <v>B07</v>
      </c>
      <c r="AC272" s="69">
        <f t="shared" si="76"/>
        <v>0</v>
      </c>
      <c r="AD272" s="69">
        <f t="shared" si="69"/>
        <v>4</v>
      </c>
      <c r="AE272" s="28" t="s">
        <v>327</v>
      </c>
      <c r="AF272" s="29"/>
      <c r="AG272" s="12"/>
      <c r="AH272" s="12"/>
      <c r="AI272" s="12"/>
      <c r="AJ272" s="12"/>
      <c r="AK272" s="5"/>
      <c r="AL272" s="9"/>
      <c r="AM272" s="5" t="s">
        <v>39</v>
      </c>
      <c r="AN272" s="6"/>
      <c r="AO272" s="6"/>
      <c r="AP272" s="6"/>
      <c r="AQ272" s="6"/>
      <c r="AR272" s="7"/>
      <c r="AS272" s="7"/>
      <c r="AT272" s="6"/>
      <c r="AU272" s="7"/>
      <c r="AV272" s="7"/>
      <c r="AW272" s="7"/>
      <c r="AX272" s="7"/>
      <c r="AY272" s="7"/>
      <c r="AZ272" s="7"/>
      <c r="BA272" s="7"/>
      <c r="BB272" s="7"/>
    </row>
    <row r="273" spans="1:54" x14ac:dyDescent="0.25">
      <c r="A273" s="4"/>
      <c r="B273" s="120"/>
      <c r="C273" s="136">
        <f t="shared" si="70"/>
        <v>57</v>
      </c>
      <c r="D273" s="136">
        <f t="shared" si="67"/>
        <v>2</v>
      </c>
      <c r="E273" s="24" t="str">
        <f t="shared" si="71"/>
        <v/>
      </c>
      <c r="F273" s="24" t="str">
        <f t="shared" si="72"/>
        <v>NG1601-054</v>
      </c>
      <c r="G273" s="24" t="str">
        <f t="shared" si="73"/>
        <v>NG1601</v>
      </c>
      <c r="H273" s="24" t="s">
        <v>388</v>
      </c>
      <c r="I273" s="62" t="s">
        <v>2034</v>
      </c>
      <c r="J273" s="138">
        <f t="shared" si="77"/>
        <v>114</v>
      </c>
      <c r="K273" s="138">
        <f t="shared" si="78"/>
        <v>0</v>
      </c>
      <c r="L273" s="136">
        <f t="shared" si="79"/>
        <v>54</v>
      </c>
      <c r="M273" s="136">
        <f t="shared" si="80"/>
        <v>34</v>
      </c>
      <c r="N273" s="136">
        <f t="shared" si="81"/>
        <v>9</v>
      </c>
      <c r="O273" s="136">
        <f t="shared" si="82"/>
        <v>7</v>
      </c>
      <c r="P273" s="66">
        <f t="shared" si="74"/>
        <v>0</v>
      </c>
      <c r="Q273" s="66">
        <f t="shared" si="75"/>
        <v>1</v>
      </c>
      <c r="R273" s="24"/>
      <c r="S273" s="25"/>
      <c r="T273" s="26"/>
      <c r="U273" s="26"/>
      <c r="V273" s="27"/>
      <c r="W273" s="27"/>
      <c r="X273" s="27"/>
      <c r="Y273" s="29"/>
      <c r="Z273" s="28"/>
      <c r="AA273" s="29"/>
      <c r="AB273" s="69" t="str">
        <f t="shared" si="68"/>
        <v>B07</v>
      </c>
      <c r="AC273" s="69">
        <f t="shared" si="76"/>
        <v>0</v>
      </c>
      <c r="AD273" s="69">
        <f t="shared" si="69"/>
        <v>4</v>
      </c>
      <c r="AE273" s="28" t="s">
        <v>297</v>
      </c>
      <c r="AF273" s="29"/>
      <c r="AG273" s="12"/>
      <c r="AH273" s="12"/>
      <c r="AI273" s="12"/>
      <c r="AJ273" s="12"/>
      <c r="AK273" s="5"/>
      <c r="AL273" s="9"/>
      <c r="AM273" s="5" t="s">
        <v>39</v>
      </c>
      <c r="AN273" s="6"/>
      <c r="AO273" s="6"/>
      <c r="AP273" s="6"/>
      <c r="AQ273" s="6"/>
      <c r="AR273" s="7"/>
      <c r="AS273" s="7"/>
      <c r="AT273" s="6"/>
      <c r="AU273" s="7"/>
      <c r="AV273" s="7"/>
      <c r="AW273" s="7"/>
      <c r="AX273" s="7"/>
      <c r="AY273" s="7"/>
      <c r="AZ273" s="7"/>
      <c r="BA273" s="7"/>
      <c r="BB273" s="7"/>
    </row>
    <row r="274" spans="1:54" x14ac:dyDescent="0.25">
      <c r="A274" s="4"/>
      <c r="B274" s="120"/>
      <c r="C274" s="136">
        <f t="shared" si="70"/>
        <v>57</v>
      </c>
      <c r="D274" s="136">
        <f t="shared" si="67"/>
        <v>2</v>
      </c>
      <c r="E274" s="24" t="str">
        <f t="shared" si="71"/>
        <v/>
      </c>
      <c r="F274" s="24" t="str">
        <f t="shared" si="72"/>
        <v>NG1601-054</v>
      </c>
      <c r="G274" s="24" t="str">
        <f t="shared" si="73"/>
        <v>NG1601</v>
      </c>
      <c r="H274" s="24"/>
      <c r="I274" s="62" t="s">
        <v>2034</v>
      </c>
      <c r="J274" s="138">
        <f t="shared" si="77"/>
        <v>114</v>
      </c>
      <c r="K274" s="138">
        <f t="shared" si="78"/>
        <v>0</v>
      </c>
      <c r="L274" s="136">
        <f t="shared" si="79"/>
        <v>54</v>
      </c>
      <c r="M274" s="136">
        <f t="shared" si="80"/>
        <v>34</v>
      </c>
      <c r="N274" s="136">
        <f t="shared" si="81"/>
        <v>9</v>
      </c>
      <c r="O274" s="136">
        <f t="shared" si="82"/>
        <v>7</v>
      </c>
      <c r="P274" s="66">
        <f t="shared" si="74"/>
        <v>0</v>
      </c>
      <c r="Q274" s="66">
        <f t="shared" si="75"/>
        <v>0</v>
      </c>
      <c r="R274" s="24"/>
      <c r="S274" s="25"/>
      <c r="T274" s="26"/>
      <c r="U274" s="26"/>
      <c r="V274" s="27"/>
      <c r="W274" s="27"/>
      <c r="X274" s="27"/>
      <c r="Y274" s="29"/>
      <c r="Z274" s="28"/>
      <c r="AA274" s="29"/>
      <c r="AB274" s="69" t="str">
        <f t="shared" si="68"/>
        <v>B07</v>
      </c>
      <c r="AC274" s="69">
        <f t="shared" si="76"/>
        <v>0</v>
      </c>
      <c r="AD274" s="69">
        <f t="shared" si="69"/>
        <v>4</v>
      </c>
      <c r="AE274" s="28" t="s">
        <v>336</v>
      </c>
      <c r="AF274" s="29"/>
      <c r="AG274" s="12"/>
      <c r="AH274" s="12"/>
      <c r="AI274" s="12"/>
      <c r="AJ274" s="12"/>
      <c r="AK274" s="5"/>
      <c r="AL274" s="9"/>
      <c r="AM274" s="5" t="s">
        <v>39</v>
      </c>
      <c r="AN274" s="6"/>
      <c r="AO274" s="6"/>
      <c r="AP274" s="6"/>
      <c r="AQ274" s="6"/>
      <c r="AR274" s="7"/>
      <c r="AS274" s="7"/>
      <c r="AT274" s="6"/>
      <c r="AU274" s="7"/>
      <c r="AV274" s="7"/>
      <c r="AW274" s="7"/>
      <c r="AX274" s="7"/>
      <c r="AY274" s="7"/>
      <c r="AZ274" s="7"/>
      <c r="BA274" s="7"/>
      <c r="BB274" s="7"/>
    </row>
    <row r="275" spans="1:54" x14ac:dyDescent="0.25">
      <c r="A275" s="4" t="s">
        <v>60</v>
      </c>
      <c r="B275" s="119">
        <v>41</v>
      </c>
      <c r="C275" s="135">
        <f t="shared" si="70"/>
        <v>58</v>
      </c>
      <c r="D275" s="135">
        <f t="shared" si="67"/>
        <v>1</v>
      </c>
      <c r="E275" s="18" t="str">
        <f t="shared" si="71"/>
        <v>E9-2-AGGSH-058-1</v>
      </c>
      <c r="F275" s="18" t="str">
        <f t="shared" si="72"/>
        <v>CLX3001-115</v>
      </c>
      <c r="G275" s="18" t="str">
        <f t="shared" si="73"/>
        <v>CLX3001</v>
      </c>
      <c r="H275" s="18" t="s">
        <v>32</v>
      </c>
      <c r="I275" s="63" t="s">
        <v>2028</v>
      </c>
      <c r="J275" s="138">
        <f t="shared" si="77"/>
        <v>115</v>
      </c>
      <c r="K275" s="138">
        <f t="shared" si="78"/>
        <v>0</v>
      </c>
      <c r="L275" s="136">
        <f t="shared" si="79"/>
        <v>54</v>
      </c>
      <c r="M275" s="136">
        <f t="shared" si="80"/>
        <v>34</v>
      </c>
      <c r="N275" s="136">
        <f t="shared" si="81"/>
        <v>9</v>
      </c>
      <c r="O275" s="136">
        <f t="shared" si="82"/>
        <v>7</v>
      </c>
      <c r="P275" s="66">
        <f t="shared" si="74"/>
        <v>1</v>
      </c>
      <c r="Q275" s="66">
        <f t="shared" si="75"/>
        <v>1</v>
      </c>
      <c r="R275" s="18"/>
      <c r="S275" s="19"/>
      <c r="T275" s="20"/>
      <c r="U275" s="20"/>
      <c r="V275" s="21"/>
      <c r="W275" s="21"/>
      <c r="X275" s="21"/>
      <c r="Y275" s="23"/>
      <c r="Z275" s="22" t="s">
        <v>275</v>
      </c>
      <c r="AA275" s="23"/>
      <c r="AB275" s="23" t="str">
        <f t="shared" si="68"/>
        <v>B07</v>
      </c>
      <c r="AC275" s="71">
        <f t="shared" si="76"/>
        <v>0</v>
      </c>
      <c r="AD275" s="23">
        <f t="shared" si="69"/>
        <v>5</v>
      </c>
      <c r="AE275" s="23"/>
      <c r="AF275" s="23"/>
      <c r="AG275" s="11"/>
      <c r="AH275" s="11"/>
      <c r="AI275" s="11"/>
      <c r="AJ275" s="11"/>
      <c r="AK275" s="5"/>
      <c r="AL275" s="9"/>
      <c r="AM275" s="5"/>
      <c r="AN275" s="6"/>
      <c r="AO275" s="6"/>
      <c r="AP275" s="6"/>
      <c r="AQ275" s="6"/>
      <c r="AR275" s="7"/>
      <c r="AS275" s="7"/>
      <c r="AT275" s="6"/>
      <c r="AU275" s="7"/>
      <c r="AV275" s="7"/>
      <c r="AW275" s="7"/>
      <c r="AX275" s="7"/>
      <c r="AY275" s="7"/>
      <c r="AZ275" s="7"/>
      <c r="BA275" s="7"/>
      <c r="BB275" s="7"/>
    </row>
    <row r="276" spans="1:54" x14ac:dyDescent="0.25">
      <c r="A276" s="4"/>
      <c r="B276" s="119"/>
      <c r="C276" s="135">
        <f t="shared" si="70"/>
        <v>58</v>
      </c>
      <c r="D276" s="135">
        <f t="shared" si="67"/>
        <v>1</v>
      </c>
      <c r="E276" s="18" t="str">
        <f t="shared" si="71"/>
        <v/>
      </c>
      <c r="F276" s="18" t="str">
        <f t="shared" si="72"/>
        <v>CLX3001-116</v>
      </c>
      <c r="G276" s="18" t="str">
        <f t="shared" si="73"/>
        <v>CLX3001</v>
      </c>
      <c r="H276" s="18" t="s">
        <v>388</v>
      </c>
      <c r="I276" s="60" t="s">
        <v>2029</v>
      </c>
      <c r="J276" s="138">
        <f t="shared" si="77"/>
        <v>116</v>
      </c>
      <c r="K276" s="138">
        <f t="shared" si="78"/>
        <v>0</v>
      </c>
      <c r="L276" s="136">
        <f t="shared" si="79"/>
        <v>54</v>
      </c>
      <c r="M276" s="136">
        <f t="shared" si="80"/>
        <v>34</v>
      </c>
      <c r="N276" s="136">
        <f t="shared" si="81"/>
        <v>9</v>
      </c>
      <c r="O276" s="136">
        <f t="shared" si="82"/>
        <v>7</v>
      </c>
      <c r="P276" s="66">
        <f t="shared" si="74"/>
        <v>1</v>
      </c>
      <c r="Q276" s="66">
        <f t="shared" si="75"/>
        <v>0</v>
      </c>
      <c r="R276" s="18"/>
      <c r="S276" s="19"/>
      <c r="T276" s="20"/>
      <c r="U276" s="20"/>
      <c r="V276" s="21"/>
      <c r="W276" s="21"/>
      <c r="X276" s="21"/>
      <c r="Y276" s="23"/>
      <c r="Z276" s="22" t="s">
        <v>277</v>
      </c>
      <c r="AA276" s="23"/>
      <c r="AB276" s="23" t="str">
        <f t="shared" si="68"/>
        <v>B07</v>
      </c>
      <c r="AC276" s="71">
        <f t="shared" si="76"/>
        <v>0</v>
      </c>
      <c r="AD276" s="23">
        <f t="shared" si="69"/>
        <v>6</v>
      </c>
      <c r="AE276" s="23"/>
      <c r="AF276" s="23"/>
      <c r="AG276" s="11"/>
      <c r="AH276" s="11"/>
      <c r="AI276" s="11"/>
      <c r="AJ276" s="11"/>
      <c r="AK276" s="5"/>
      <c r="AL276" s="9"/>
      <c r="AM276" s="5"/>
      <c r="AN276" s="6"/>
      <c r="AO276" s="6"/>
      <c r="AP276" s="6"/>
      <c r="AQ276" s="6"/>
      <c r="AR276" s="7"/>
      <c r="AS276" s="7"/>
      <c r="AT276" s="6"/>
      <c r="AU276" s="7"/>
      <c r="AV276" s="7"/>
      <c r="AW276" s="7"/>
      <c r="AX276" s="7"/>
      <c r="AY276" s="7"/>
      <c r="AZ276" s="7"/>
      <c r="BA276" s="7"/>
      <c r="BB276" s="7"/>
    </row>
    <row r="277" spans="1:54" x14ac:dyDescent="0.25">
      <c r="A277" s="4" t="s">
        <v>60</v>
      </c>
      <c r="B277" s="120">
        <v>39</v>
      </c>
      <c r="C277" s="136">
        <f t="shared" si="70"/>
        <v>58</v>
      </c>
      <c r="D277" s="136">
        <f t="shared" si="67"/>
        <v>2</v>
      </c>
      <c r="E277" s="24" t="str">
        <f t="shared" si="71"/>
        <v>E9-2-ACCSH-058-2</v>
      </c>
      <c r="F277" s="24" t="str">
        <f t="shared" si="72"/>
        <v>NG1601-055</v>
      </c>
      <c r="G277" s="24" t="str">
        <f t="shared" si="73"/>
        <v>NG1601</v>
      </c>
      <c r="H277" s="24" t="s">
        <v>41</v>
      </c>
      <c r="I277" s="62" t="s">
        <v>2030</v>
      </c>
      <c r="J277" s="138">
        <f t="shared" si="77"/>
        <v>116</v>
      </c>
      <c r="K277" s="138">
        <f t="shared" si="78"/>
        <v>0</v>
      </c>
      <c r="L277" s="136">
        <f t="shared" si="79"/>
        <v>55</v>
      </c>
      <c r="M277" s="136">
        <f t="shared" si="80"/>
        <v>34</v>
      </c>
      <c r="N277" s="136">
        <f t="shared" si="81"/>
        <v>9</v>
      </c>
      <c r="O277" s="136">
        <f t="shared" si="82"/>
        <v>7</v>
      </c>
      <c r="P277" s="66">
        <f t="shared" si="74"/>
        <v>0</v>
      </c>
      <c r="Q277" s="66">
        <f t="shared" si="75"/>
        <v>1</v>
      </c>
      <c r="R277" s="24"/>
      <c r="S277" s="25"/>
      <c r="T277" s="26"/>
      <c r="U277" s="26"/>
      <c r="V277" s="27"/>
      <c r="W277" s="27"/>
      <c r="X277" s="27"/>
      <c r="Y277" s="29"/>
      <c r="Z277" s="28"/>
      <c r="AA277" s="29"/>
      <c r="AB277" s="69" t="str">
        <f t="shared" si="68"/>
        <v>B07</v>
      </c>
      <c r="AC277" s="69">
        <f t="shared" si="76"/>
        <v>0</v>
      </c>
      <c r="AD277" s="69">
        <f t="shared" si="69"/>
        <v>6</v>
      </c>
      <c r="AE277" s="28" t="s">
        <v>302</v>
      </c>
      <c r="AF277" s="29"/>
      <c r="AG277" s="11"/>
      <c r="AH277" s="11"/>
      <c r="AI277" s="11"/>
      <c r="AJ277" s="11"/>
      <c r="AK277" s="5"/>
      <c r="AL277" s="9"/>
      <c r="AM277" s="5" t="s">
        <v>39</v>
      </c>
      <c r="AN277" s="6"/>
      <c r="AO277" s="6"/>
      <c r="AP277" s="6"/>
      <c r="AQ277" s="6"/>
      <c r="AR277" s="7"/>
      <c r="AS277" s="7"/>
      <c r="AT277" s="6"/>
      <c r="AU277" s="7"/>
      <c r="AV277" s="7"/>
      <c r="AW277" s="7"/>
      <c r="AX277" s="7"/>
      <c r="AY277" s="7"/>
      <c r="AZ277" s="7"/>
      <c r="BA277" s="7"/>
      <c r="BB277" s="7"/>
    </row>
    <row r="278" spans="1:54" x14ac:dyDescent="0.25">
      <c r="A278" s="4"/>
      <c r="B278" s="120"/>
      <c r="C278" s="136">
        <f t="shared" si="70"/>
        <v>58</v>
      </c>
      <c r="D278" s="136">
        <f t="shared" si="67"/>
        <v>2</v>
      </c>
      <c r="E278" s="24" t="str">
        <f t="shared" si="71"/>
        <v/>
      </c>
      <c r="F278" s="24" t="str">
        <f t="shared" si="72"/>
        <v>NG1601-056</v>
      </c>
      <c r="G278" s="24" t="str">
        <f t="shared" si="73"/>
        <v>NG1601</v>
      </c>
      <c r="H278" s="24" t="s">
        <v>388</v>
      </c>
      <c r="I278" s="62" t="s">
        <v>2034</v>
      </c>
      <c r="J278" s="138">
        <f t="shared" si="77"/>
        <v>116</v>
      </c>
      <c r="K278" s="138">
        <f t="shared" si="78"/>
        <v>0</v>
      </c>
      <c r="L278" s="136">
        <f t="shared" si="79"/>
        <v>56</v>
      </c>
      <c r="M278" s="136">
        <f t="shared" si="80"/>
        <v>34</v>
      </c>
      <c r="N278" s="136">
        <f t="shared" si="81"/>
        <v>9</v>
      </c>
      <c r="O278" s="136">
        <f t="shared" si="82"/>
        <v>7</v>
      </c>
      <c r="P278" s="66">
        <f t="shared" si="74"/>
        <v>0</v>
      </c>
      <c r="Q278" s="66">
        <f t="shared" si="75"/>
        <v>1</v>
      </c>
      <c r="R278" s="24"/>
      <c r="S278" s="25"/>
      <c r="T278" s="26"/>
      <c r="U278" s="26"/>
      <c r="V278" s="27"/>
      <c r="W278" s="27"/>
      <c r="X278" s="27"/>
      <c r="Y278" s="29"/>
      <c r="Z278" s="28"/>
      <c r="AA278" s="29"/>
      <c r="AB278" s="69" t="str">
        <f t="shared" si="68"/>
        <v>B07</v>
      </c>
      <c r="AC278" s="69">
        <f t="shared" si="76"/>
        <v>0</v>
      </c>
      <c r="AD278" s="69">
        <f t="shared" si="69"/>
        <v>6</v>
      </c>
      <c r="AE278" s="28" t="s">
        <v>303</v>
      </c>
      <c r="AF278" s="29"/>
      <c r="AG278" s="11"/>
      <c r="AH278" s="11"/>
      <c r="AI278" s="11"/>
      <c r="AJ278" s="11"/>
      <c r="AK278" s="5"/>
      <c r="AL278" s="9"/>
      <c r="AM278" s="5" t="s">
        <v>39</v>
      </c>
      <c r="AN278" s="6"/>
      <c r="AO278" s="6"/>
      <c r="AP278" s="6"/>
      <c r="AQ278" s="6"/>
      <c r="AR278" s="7"/>
      <c r="AS278" s="7"/>
      <c r="AT278" s="6"/>
      <c r="AU278" s="7"/>
      <c r="AV278" s="7"/>
      <c r="AW278" s="7"/>
      <c r="AX278" s="7"/>
      <c r="AY278" s="7"/>
      <c r="AZ278" s="7"/>
      <c r="BA278" s="7"/>
      <c r="BB278" s="7"/>
    </row>
    <row r="279" spans="1:54" x14ac:dyDescent="0.25">
      <c r="A279" s="4" t="s">
        <v>60</v>
      </c>
      <c r="B279" s="119">
        <v>36</v>
      </c>
      <c r="C279" s="135">
        <f t="shared" si="70"/>
        <v>59</v>
      </c>
      <c r="D279" s="135">
        <f t="shared" si="67"/>
        <v>1</v>
      </c>
      <c r="E279" s="18" t="str">
        <f t="shared" si="71"/>
        <v>E9-2-AGGSH-059-1</v>
      </c>
      <c r="F279" s="18" t="str">
        <f t="shared" si="72"/>
        <v>CLX3001-117</v>
      </c>
      <c r="G279" s="18" t="str">
        <f t="shared" si="73"/>
        <v>CLX3001</v>
      </c>
      <c r="H279" s="18" t="s">
        <v>32</v>
      </c>
      <c r="I279" s="63" t="s">
        <v>2028</v>
      </c>
      <c r="J279" s="138">
        <f t="shared" si="77"/>
        <v>117</v>
      </c>
      <c r="K279" s="138">
        <f t="shared" si="78"/>
        <v>0</v>
      </c>
      <c r="L279" s="136">
        <f t="shared" si="79"/>
        <v>56</v>
      </c>
      <c r="M279" s="136">
        <f t="shared" si="80"/>
        <v>34</v>
      </c>
      <c r="N279" s="136">
        <f t="shared" si="81"/>
        <v>9</v>
      </c>
      <c r="O279" s="136">
        <f t="shared" si="82"/>
        <v>7</v>
      </c>
      <c r="P279" s="66">
        <f t="shared" si="74"/>
        <v>1</v>
      </c>
      <c r="Q279" s="66">
        <f t="shared" si="75"/>
        <v>1</v>
      </c>
      <c r="R279" s="18"/>
      <c r="S279" s="19"/>
      <c r="T279" s="20"/>
      <c r="U279" s="20"/>
      <c r="V279" s="21"/>
      <c r="W279" s="21"/>
      <c r="X279" s="21"/>
      <c r="Y279" s="22"/>
      <c r="Z279" s="22" t="s">
        <v>275</v>
      </c>
      <c r="AA279" s="22"/>
      <c r="AB279" s="22" t="str">
        <f t="shared" si="68"/>
        <v>B07</v>
      </c>
      <c r="AC279" s="70">
        <f t="shared" si="76"/>
        <v>0</v>
      </c>
      <c r="AD279" s="22">
        <f t="shared" si="69"/>
        <v>7</v>
      </c>
      <c r="AE279" s="22"/>
      <c r="AF279" s="22"/>
      <c r="AG279" s="6"/>
      <c r="AH279" s="6"/>
      <c r="AI279" s="6"/>
      <c r="AJ279" s="6"/>
      <c r="AK279" s="9"/>
      <c r="AL279" s="9"/>
      <c r="AM279" s="5"/>
      <c r="AN279" s="6"/>
      <c r="AO279" s="6"/>
      <c r="AP279" s="6"/>
      <c r="AQ279" s="6"/>
      <c r="AR279" s="7"/>
      <c r="AS279" s="7"/>
      <c r="AT279" s="6"/>
      <c r="AU279" s="7"/>
      <c r="AV279" s="7"/>
      <c r="AW279" s="7"/>
      <c r="AX279" s="7"/>
      <c r="AY279" s="7"/>
      <c r="AZ279" s="7"/>
      <c r="BA279" s="7"/>
      <c r="BB279" s="7"/>
    </row>
    <row r="280" spans="1:54" x14ac:dyDescent="0.25">
      <c r="A280" s="4"/>
      <c r="B280" s="119"/>
      <c r="C280" s="135">
        <f t="shared" si="70"/>
        <v>59</v>
      </c>
      <c r="D280" s="135">
        <f t="shared" si="67"/>
        <v>1</v>
      </c>
      <c r="E280" s="18" t="str">
        <f t="shared" si="71"/>
        <v/>
      </c>
      <c r="F280" s="18" t="str">
        <f t="shared" si="72"/>
        <v>CLX3001-118</v>
      </c>
      <c r="G280" s="18" t="str">
        <f t="shared" si="73"/>
        <v>CLX3001</v>
      </c>
      <c r="H280" s="18" t="s">
        <v>388</v>
      </c>
      <c r="I280" s="60" t="s">
        <v>2029</v>
      </c>
      <c r="J280" s="138">
        <f t="shared" si="77"/>
        <v>118</v>
      </c>
      <c r="K280" s="138">
        <f t="shared" si="78"/>
        <v>0</v>
      </c>
      <c r="L280" s="136">
        <f t="shared" si="79"/>
        <v>56</v>
      </c>
      <c r="M280" s="136">
        <f t="shared" si="80"/>
        <v>34</v>
      </c>
      <c r="N280" s="136">
        <f t="shared" si="81"/>
        <v>9</v>
      </c>
      <c r="O280" s="136">
        <f t="shared" si="82"/>
        <v>7</v>
      </c>
      <c r="P280" s="66">
        <f t="shared" si="74"/>
        <v>1</v>
      </c>
      <c r="Q280" s="66">
        <f t="shared" si="75"/>
        <v>0</v>
      </c>
      <c r="R280" s="18"/>
      <c r="S280" s="19"/>
      <c r="T280" s="20"/>
      <c r="U280" s="20"/>
      <c r="V280" s="21"/>
      <c r="W280" s="21"/>
      <c r="X280" s="21"/>
      <c r="Y280" s="22"/>
      <c r="Z280" s="22" t="s">
        <v>277</v>
      </c>
      <c r="AA280" s="22"/>
      <c r="AB280" s="22" t="str">
        <f t="shared" si="68"/>
        <v>B07</v>
      </c>
      <c r="AC280" s="70">
        <f t="shared" si="76"/>
        <v>0</v>
      </c>
      <c r="AD280" s="22">
        <f t="shared" si="69"/>
        <v>8</v>
      </c>
      <c r="AE280" s="22"/>
      <c r="AF280" s="22"/>
      <c r="AG280" s="6"/>
      <c r="AH280" s="6"/>
      <c r="AI280" s="6"/>
      <c r="AJ280" s="6"/>
      <c r="AK280" s="9"/>
      <c r="AL280" s="9"/>
      <c r="AM280" s="5"/>
      <c r="AN280" s="6"/>
      <c r="AO280" s="6"/>
      <c r="AP280" s="6"/>
      <c r="AQ280" s="6"/>
      <c r="AR280" s="7"/>
      <c r="AS280" s="7"/>
      <c r="AT280" s="6"/>
      <c r="AU280" s="7"/>
      <c r="AV280" s="7"/>
      <c r="AW280" s="7"/>
      <c r="AX280" s="7"/>
      <c r="AY280" s="7"/>
      <c r="AZ280" s="7"/>
      <c r="BA280" s="7"/>
      <c r="BB280" s="7"/>
    </row>
    <row r="281" spans="1:54" x14ac:dyDescent="0.25">
      <c r="A281" s="4" t="s">
        <v>60</v>
      </c>
      <c r="B281" s="120">
        <v>34</v>
      </c>
      <c r="C281" s="136">
        <f t="shared" si="70"/>
        <v>59</v>
      </c>
      <c r="D281" s="136">
        <f t="shared" si="67"/>
        <v>2</v>
      </c>
      <c r="E281" s="24" t="str">
        <f t="shared" si="71"/>
        <v>E9-2-ACCSH-059-2</v>
      </c>
      <c r="F281" s="24" t="str">
        <f t="shared" si="72"/>
        <v>NG1601-057</v>
      </c>
      <c r="G281" s="24" t="str">
        <f t="shared" si="73"/>
        <v>NG1601</v>
      </c>
      <c r="H281" s="24" t="s">
        <v>41</v>
      </c>
      <c r="I281" s="62" t="s">
        <v>2030</v>
      </c>
      <c r="J281" s="138">
        <f t="shared" si="77"/>
        <v>118</v>
      </c>
      <c r="K281" s="138">
        <f t="shared" si="78"/>
        <v>0</v>
      </c>
      <c r="L281" s="136">
        <f t="shared" si="79"/>
        <v>57</v>
      </c>
      <c r="M281" s="136">
        <f t="shared" si="80"/>
        <v>34</v>
      </c>
      <c r="N281" s="136">
        <f t="shared" si="81"/>
        <v>9</v>
      </c>
      <c r="O281" s="136">
        <f t="shared" si="82"/>
        <v>7</v>
      </c>
      <c r="P281" s="66">
        <f t="shared" si="74"/>
        <v>0</v>
      </c>
      <c r="Q281" s="66">
        <f t="shared" si="75"/>
        <v>1</v>
      </c>
      <c r="R281" s="24"/>
      <c r="S281" s="25"/>
      <c r="T281" s="26"/>
      <c r="U281" s="26"/>
      <c r="V281" s="27"/>
      <c r="W281" s="27"/>
      <c r="X281" s="27"/>
      <c r="Y281" s="28"/>
      <c r="Z281" s="28"/>
      <c r="AA281" s="28"/>
      <c r="AB281" s="68" t="str">
        <f t="shared" si="68"/>
        <v>B07</v>
      </c>
      <c r="AC281" s="68">
        <f t="shared" si="76"/>
        <v>0</v>
      </c>
      <c r="AD281" s="68">
        <f t="shared" si="69"/>
        <v>8</v>
      </c>
      <c r="AE281" s="28" t="s">
        <v>306</v>
      </c>
      <c r="AF281" s="28"/>
      <c r="AG281" s="6"/>
      <c r="AH281" s="6"/>
      <c r="AI281" s="6"/>
      <c r="AJ281" s="6"/>
      <c r="AK281" s="9"/>
      <c r="AL281" s="9"/>
      <c r="AM281" s="5" t="s">
        <v>39</v>
      </c>
      <c r="AN281" s="6"/>
      <c r="AO281" s="6"/>
      <c r="AP281" s="6"/>
      <c r="AQ281" s="6"/>
      <c r="AR281" s="7"/>
      <c r="AS281" s="7"/>
      <c r="AT281" s="6"/>
      <c r="AU281" s="7"/>
      <c r="AV281" s="7"/>
      <c r="AW281" s="7"/>
      <c r="AX281" s="7"/>
      <c r="AY281" s="7"/>
      <c r="AZ281" s="7"/>
      <c r="BA281" s="7"/>
      <c r="BB281" s="7"/>
    </row>
    <row r="282" spans="1:54" x14ac:dyDescent="0.25">
      <c r="A282" s="4"/>
      <c r="B282" s="120"/>
      <c r="C282" s="136">
        <f t="shared" si="70"/>
        <v>59</v>
      </c>
      <c r="D282" s="136">
        <f t="shared" si="67"/>
        <v>2</v>
      </c>
      <c r="E282" s="24" t="str">
        <f t="shared" si="71"/>
        <v/>
      </c>
      <c r="F282" s="24" t="str">
        <f t="shared" si="72"/>
        <v>NG1601-058</v>
      </c>
      <c r="G282" s="24" t="str">
        <f t="shared" si="73"/>
        <v>NG1601</v>
      </c>
      <c r="H282" s="24" t="s">
        <v>388</v>
      </c>
      <c r="I282" s="62" t="s">
        <v>2034</v>
      </c>
      <c r="J282" s="138">
        <f t="shared" si="77"/>
        <v>118</v>
      </c>
      <c r="K282" s="138">
        <f t="shared" si="78"/>
        <v>0</v>
      </c>
      <c r="L282" s="136">
        <f t="shared" si="79"/>
        <v>58</v>
      </c>
      <c r="M282" s="136">
        <f t="shared" si="80"/>
        <v>34</v>
      </c>
      <c r="N282" s="136">
        <f t="shared" si="81"/>
        <v>9</v>
      </c>
      <c r="O282" s="136">
        <f t="shared" si="82"/>
        <v>7</v>
      </c>
      <c r="P282" s="66">
        <f t="shared" si="74"/>
        <v>0</v>
      </c>
      <c r="Q282" s="66">
        <f t="shared" si="75"/>
        <v>1</v>
      </c>
      <c r="R282" s="24"/>
      <c r="S282" s="25"/>
      <c r="T282" s="26"/>
      <c r="U282" s="26"/>
      <c r="V282" s="27"/>
      <c r="W282" s="27"/>
      <c r="X282" s="27"/>
      <c r="Y282" s="28"/>
      <c r="Z282" s="28"/>
      <c r="AA282" s="28"/>
      <c r="AB282" s="68" t="str">
        <f t="shared" si="68"/>
        <v>B07</v>
      </c>
      <c r="AC282" s="68">
        <f t="shared" si="76"/>
        <v>0</v>
      </c>
      <c r="AD282" s="68">
        <f t="shared" si="69"/>
        <v>8</v>
      </c>
      <c r="AE282" s="28" t="s">
        <v>307</v>
      </c>
      <c r="AF282" s="28"/>
      <c r="AG282" s="6"/>
      <c r="AH282" s="6"/>
      <c r="AI282" s="6"/>
      <c r="AJ282" s="6"/>
      <c r="AK282" s="9"/>
      <c r="AL282" s="9"/>
      <c r="AM282" s="5" t="s">
        <v>39</v>
      </c>
      <c r="AN282" s="6"/>
      <c r="AO282" s="6"/>
      <c r="AP282" s="6"/>
      <c r="AQ282" s="6"/>
      <c r="AR282" s="7"/>
      <c r="AS282" s="7"/>
      <c r="AT282" s="6"/>
      <c r="AU282" s="7"/>
      <c r="AV282" s="7"/>
      <c r="AW282" s="7"/>
      <c r="AX282" s="7"/>
      <c r="AY282" s="7"/>
      <c r="AZ282" s="7"/>
      <c r="BA282" s="7"/>
      <c r="BB282" s="7"/>
    </row>
    <row r="283" spans="1:54" x14ac:dyDescent="0.25">
      <c r="A283" s="4" t="s">
        <v>60</v>
      </c>
      <c r="B283" s="119">
        <v>31</v>
      </c>
      <c r="C283" s="135">
        <f t="shared" si="70"/>
        <v>60</v>
      </c>
      <c r="D283" s="135">
        <f t="shared" si="67"/>
        <v>1</v>
      </c>
      <c r="E283" s="18" t="str">
        <f t="shared" si="71"/>
        <v>E9-2-AGGSH-060-1</v>
      </c>
      <c r="F283" s="18" t="str">
        <f t="shared" si="72"/>
        <v>CLX3001-119</v>
      </c>
      <c r="G283" s="18" t="str">
        <f t="shared" si="73"/>
        <v>CLX3001</v>
      </c>
      <c r="H283" s="18" t="s">
        <v>32</v>
      </c>
      <c r="I283" s="63" t="s">
        <v>2028</v>
      </c>
      <c r="J283" s="138">
        <f t="shared" si="77"/>
        <v>119</v>
      </c>
      <c r="K283" s="138">
        <f t="shared" si="78"/>
        <v>0</v>
      </c>
      <c r="L283" s="136">
        <f t="shared" si="79"/>
        <v>58</v>
      </c>
      <c r="M283" s="136">
        <f t="shared" si="80"/>
        <v>34</v>
      </c>
      <c r="N283" s="136">
        <f t="shared" si="81"/>
        <v>9</v>
      </c>
      <c r="O283" s="136">
        <f t="shared" si="82"/>
        <v>7</v>
      </c>
      <c r="P283" s="66">
        <f t="shared" si="74"/>
        <v>1</v>
      </c>
      <c r="Q283" s="66">
        <f t="shared" si="75"/>
        <v>1</v>
      </c>
      <c r="R283" s="18"/>
      <c r="S283" s="19"/>
      <c r="T283" s="20"/>
      <c r="U283" s="20"/>
      <c r="V283" s="21"/>
      <c r="W283" s="21"/>
      <c r="X283" s="21"/>
      <c r="Y283" s="22"/>
      <c r="Z283" s="22" t="s">
        <v>275</v>
      </c>
      <c r="AA283" s="22"/>
      <c r="AB283" s="22" t="str">
        <f t="shared" si="68"/>
        <v>B07</v>
      </c>
      <c r="AC283" s="70">
        <f t="shared" si="76"/>
        <v>0</v>
      </c>
      <c r="AD283" s="22">
        <f t="shared" si="69"/>
        <v>9</v>
      </c>
      <c r="AE283" s="22"/>
      <c r="AF283" s="22"/>
      <c r="AG283" s="6"/>
      <c r="AH283" s="6"/>
      <c r="AI283" s="6"/>
      <c r="AJ283" s="6"/>
      <c r="AK283" s="9"/>
      <c r="AL283" s="9"/>
      <c r="AM283" s="5"/>
      <c r="AN283" s="6"/>
      <c r="AO283" s="6"/>
      <c r="AP283" s="6"/>
      <c r="AQ283" s="6"/>
      <c r="AR283" s="7"/>
      <c r="AS283" s="7"/>
      <c r="AT283" s="6"/>
      <c r="AU283" s="7"/>
      <c r="AV283" s="7"/>
      <c r="AW283" s="7"/>
      <c r="AX283" s="7"/>
      <c r="AY283" s="7"/>
      <c r="AZ283" s="7"/>
      <c r="BA283" s="7"/>
      <c r="BB283" s="7"/>
    </row>
    <row r="284" spans="1:54" x14ac:dyDescent="0.25">
      <c r="A284" s="4"/>
      <c r="B284" s="119"/>
      <c r="C284" s="135">
        <f t="shared" si="70"/>
        <v>60</v>
      </c>
      <c r="D284" s="135">
        <f t="shared" si="67"/>
        <v>1</v>
      </c>
      <c r="E284" s="18" t="str">
        <f t="shared" si="71"/>
        <v/>
      </c>
      <c r="F284" s="18" t="str">
        <f t="shared" si="72"/>
        <v>CLX3001-120</v>
      </c>
      <c r="G284" s="18" t="str">
        <f t="shared" si="73"/>
        <v>CLX3001</v>
      </c>
      <c r="H284" s="18" t="s">
        <v>388</v>
      </c>
      <c r="I284" s="60" t="s">
        <v>2029</v>
      </c>
      <c r="J284" s="138">
        <f t="shared" si="77"/>
        <v>120</v>
      </c>
      <c r="K284" s="138">
        <f t="shared" si="78"/>
        <v>0</v>
      </c>
      <c r="L284" s="136">
        <f t="shared" si="79"/>
        <v>58</v>
      </c>
      <c r="M284" s="136">
        <f t="shared" si="80"/>
        <v>34</v>
      </c>
      <c r="N284" s="136">
        <f t="shared" si="81"/>
        <v>9</v>
      </c>
      <c r="O284" s="136">
        <f t="shared" si="82"/>
        <v>7</v>
      </c>
      <c r="P284" s="66">
        <f t="shared" si="74"/>
        <v>1</v>
      </c>
      <c r="Q284" s="66">
        <f t="shared" si="75"/>
        <v>0</v>
      </c>
      <c r="R284" s="18"/>
      <c r="S284" s="19"/>
      <c r="T284" s="20"/>
      <c r="U284" s="20"/>
      <c r="V284" s="21"/>
      <c r="W284" s="21"/>
      <c r="X284" s="21"/>
      <c r="Y284" s="22"/>
      <c r="Z284" s="22" t="s">
        <v>277</v>
      </c>
      <c r="AA284" s="22"/>
      <c r="AB284" s="22" t="str">
        <f t="shared" si="68"/>
        <v>B07</v>
      </c>
      <c r="AC284" s="70">
        <f t="shared" si="76"/>
        <v>0</v>
      </c>
      <c r="AD284" s="22">
        <f t="shared" si="69"/>
        <v>10</v>
      </c>
      <c r="AE284" s="22"/>
      <c r="AF284" s="22"/>
      <c r="AG284" s="6"/>
      <c r="AH284" s="6"/>
      <c r="AI284" s="6"/>
      <c r="AJ284" s="6"/>
      <c r="AK284" s="9"/>
      <c r="AL284" s="9"/>
      <c r="AM284" s="5"/>
      <c r="AN284" s="6"/>
      <c r="AO284" s="6"/>
      <c r="AP284" s="6"/>
      <c r="AQ284" s="6"/>
      <c r="AR284" s="7"/>
      <c r="AS284" s="7"/>
      <c r="AT284" s="6"/>
      <c r="AU284" s="7"/>
      <c r="AV284" s="7"/>
      <c r="AW284" s="7"/>
      <c r="AX284" s="7"/>
      <c r="AY284" s="7"/>
      <c r="AZ284" s="7"/>
      <c r="BA284" s="7"/>
      <c r="BB284" s="7"/>
    </row>
    <row r="285" spans="1:54" x14ac:dyDescent="0.25">
      <c r="A285" s="4" t="s">
        <v>60</v>
      </c>
      <c r="B285" s="120">
        <v>29</v>
      </c>
      <c r="C285" s="136">
        <f t="shared" si="70"/>
        <v>60</v>
      </c>
      <c r="D285" s="136">
        <f t="shared" si="67"/>
        <v>2</v>
      </c>
      <c r="E285" s="24" t="str">
        <f t="shared" si="71"/>
        <v>E9-2-ACCSH-060-2</v>
      </c>
      <c r="F285" s="24" t="str">
        <f t="shared" si="72"/>
        <v>NG1601-059</v>
      </c>
      <c r="G285" s="24" t="str">
        <f t="shared" si="73"/>
        <v>NG1601</v>
      </c>
      <c r="H285" s="24" t="s">
        <v>41</v>
      </c>
      <c r="I285" s="62" t="s">
        <v>2030</v>
      </c>
      <c r="J285" s="138">
        <f t="shared" si="77"/>
        <v>120</v>
      </c>
      <c r="K285" s="138">
        <f t="shared" si="78"/>
        <v>0</v>
      </c>
      <c r="L285" s="136">
        <f t="shared" si="79"/>
        <v>59</v>
      </c>
      <c r="M285" s="136">
        <f t="shared" si="80"/>
        <v>34</v>
      </c>
      <c r="N285" s="136">
        <f t="shared" si="81"/>
        <v>9</v>
      </c>
      <c r="O285" s="136">
        <f t="shared" si="82"/>
        <v>7</v>
      </c>
      <c r="P285" s="66">
        <f t="shared" si="74"/>
        <v>0</v>
      </c>
      <c r="Q285" s="66">
        <f t="shared" si="75"/>
        <v>1</v>
      </c>
      <c r="R285" s="24"/>
      <c r="S285" s="25"/>
      <c r="T285" s="26"/>
      <c r="U285" s="26"/>
      <c r="V285" s="27"/>
      <c r="W285" s="27"/>
      <c r="X285" s="27"/>
      <c r="Y285" s="28"/>
      <c r="Z285" s="28"/>
      <c r="AA285" s="28"/>
      <c r="AB285" s="68" t="str">
        <f t="shared" si="68"/>
        <v>B07</v>
      </c>
      <c r="AC285" s="68">
        <f t="shared" si="76"/>
        <v>0</v>
      </c>
      <c r="AD285" s="68">
        <f t="shared" si="69"/>
        <v>10</v>
      </c>
      <c r="AE285" s="28" t="s">
        <v>310</v>
      </c>
      <c r="AF285" s="28"/>
      <c r="AG285" s="6"/>
      <c r="AH285" s="6"/>
      <c r="AI285" s="6"/>
      <c r="AJ285" s="6"/>
      <c r="AK285" s="9"/>
      <c r="AL285" s="9"/>
      <c r="AM285" s="5" t="s">
        <v>39</v>
      </c>
      <c r="AN285" s="6"/>
      <c r="AO285" s="6"/>
      <c r="AP285" s="6"/>
      <c r="AQ285" s="6"/>
      <c r="AR285" s="7"/>
      <c r="AS285" s="7"/>
      <c r="AT285" s="6"/>
      <c r="AU285" s="7"/>
      <c r="AV285" s="7"/>
      <c r="AW285" s="7"/>
      <c r="AX285" s="7"/>
      <c r="AY285" s="7"/>
      <c r="AZ285" s="7"/>
      <c r="BA285" s="7"/>
      <c r="BB285" s="7"/>
    </row>
    <row r="286" spans="1:54" x14ac:dyDescent="0.25">
      <c r="A286" s="17"/>
      <c r="B286" s="120"/>
      <c r="C286" s="136">
        <f t="shared" si="70"/>
        <v>60</v>
      </c>
      <c r="D286" s="136">
        <f t="shared" si="67"/>
        <v>2</v>
      </c>
      <c r="E286" s="24" t="str">
        <f t="shared" si="71"/>
        <v/>
      </c>
      <c r="F286" s="24" t="str">
        <f t="shared" si="72"/>
        <v>NG1601-060</v>
      </c>
      <c r="G286" s="24" t="str">
        <f t="shared" si="73"/>
        <v>NG1601</v>
      </c>
      <c r="H286" s="24" t="s">
        <v>388</v>
      </c>
      <c r="I286" s="62" t="s">
        <v>2034</v>
      </c>
      <c r="J286" s="138">
        <f t="shared" si="77"/>
        <v>120</v>
      </c>
      <c r="K286" s="138">
        <f t="shared" si="78"/>
        <v>0</v>
      </c>
      <c r="L286" s="136">
        <f t="shared" si="79"/>
        <v>60</v>
      </c>
      <c r="M286" s="136">
        <f t="shared" si="80"/>
        <v>34</v>
      </c>
      <c r="N286" s="136">
        <f t="shared" si="81"/>
        <v>9</v>
      </c>
      <c r="O286" s="136">
        <f t="shared" si="82"/>
        <v>7</v>
      </c>
      <c r="P286" s="66">
        <f t="shared" si="74"/>
        <v>0</v>
      </c>
      <c r="Q286" s="66">
        <f t="shared" si="75"/>
        <v>1</v>
      </c>
      <c r="R286" s="24"/>
      <c r="S286" s="25"/>
      <c r="T286" s="26"/>
      <c r="U286" s="26"/>
      <c r="V286" s="27"/>
      <c r="W286" s="27"/>
      <c r="X286" s="27"/>
      <c r="Y286" s="29"/>
      <c r="Z286" s="29"/>
      <c r="AA286" s="29"/>
      <c r="AB286" s="69" t="str">
        <f t="shared" si="68"/>
        <v>B07</v>
      </c>
      <c r="AC286" s="69">
        <f t="shared" si="76"/>
        <v>0</v>
      </c>
      <c r="AD286" s="69">
        <f t="shared" si="69"/>
        <v>10</v>
      </c>
      <c r="AE286" s="28" t="s">
        <v>311</v>
      </c>
      <c r="AF286" s="28"/>
      <c r="AG286" s="6"/>
      <c r="AH286" s="6"/>
      <c r="AI286" s="6"/>
      <c r="AJ286" s="6"/>
      <c r="AK286" s="9"/>
      <c r="AL286" s="9"/>
      <c r="AM286" s="5" t="s">
        <v>39</v>
      </c>
      <c r="AN286" s="6"/>
      <c r="AO286" s="6"/>
      <c r="AP286" s="6"/>
      <c r="AQ286" s="6"/>
      <c r="AR286" s="7"/>
      <c r="AS286" s="7"/>
      <c r="AT286" s="6"/>
      <c r="AU286" s="7"/>
      <c r="AV286" s="7"/>
      <c r="AW286" s="7"/>
      <c r="AX286" s="7"/>
      <c r="AY286" s="7"/>
      <c r="AZ286" s="7"/>
      <c r="BA286" s="7"/>
      <c r="BB286" s="7"/>
    </row>
    <row r="287" spans="1:54" x14ac:dyDescent="0.25">
      <c r="A287" s="140" t="s">
        <v>62</v>
      </c>
      <c r="B287" s="119">
        <v>46</v>
      </c>
      <c r="C287" s="135">
        <f t="shared" si="70"/>
        <v>61</v>
      </c>
      <c r="D287" s="135">
        <f t="shared" si="67"/>
        <v>1</v>
      </c>
      <c r="E287" s="18" t="str">
        <f t="shared" si="71"/>
        <v>E9-2-AGGSH-061-1</v>
      </c>
      <c r="F287" s="18" t="str">
        <f t="shared" si="72"/>
        <v>CLX3001-121</v>
      </c>
      <c r="G287" s="18" t="str">
        <f t="shared" si="73"/>
        <v>CLX3001</v>
      </c>
      <c r="H287" s="18" t="s">
        <v>35</v>
      </c>
      <c r="I287" s="63" t="s">
        <v>2028</v>
      </c>
      <c r="J287" s="138">
        <f t="shared" si="77"/>
        <v>121</v>
      </c>
      <c r="K287" s="138">
        <f t="shared" si="78"/>
        <v>0</v>
      </c>
      <c r="L287" s="136">
        <f t="shared" si="79"/>
        <v>60</v>
      </c>
      <c r="M287" s="136">
        <f t="shared" si="80"/>
        <v>34</v>
      </c>
      <c r="N287" s="136">
        <f t="shared" si="81"/>
        <v>9</v>
      </c>
      <c r="O287" s="136">
        <f t="shared" si="82"/>
        <v>7</v>
      </c>
      <c r="P287" s="66">
        <f t="shared" si="74"/>
        <v>1</v>
      </c>
      <c r="Q287" s="66">
        <f t="shared" si="75"/>
        <v>1</v>
      </c>
      <c r="R287" s="18" t="s">
        <v>33</v>
      </c>
      <c r="S287" s="19">
        <v>1</v>
      </c>
      <c r="T287" s="20">
        <v>2</v>
      </c>
      <c r="U287" s="20">
        <v>2</v>
      </c>
      <c r="V287" s="21">
        <v>6</v>
      </c>
      <c r="W287" s="21">
        <v>8</v>
      </c>
      <c r="X287" s="21">
        <v>7</v>
      </c>
      <c r="Y287" s="23" t="s">
        <v>274</v>
      </c>
      <c r="Z287" s="23" t="s">
        <v>275</v>
      </c>
      <c r="AA287" s="23"/>
      <c r="AB287" s="23" t="str">
        <f t="shared" si="68"/>
        <v>B11</v>
      </c>
      <c r="AC287" s="23">
        <f t="shared" si="76"/>
        <v>1</v>
      </c>
      <c r="AD287" s="23">
        <f t="shared" si="69"/>
        <v>7</v>
      </c>
      <c r="AE287" s="23"/>
      <c r="AF287" s="23"/>
      <c r="AG287" s="8">
        <v>2</v>
      </c>
      <c r="AH287" s="8">
        <v>4</v>
      </c>
      <c r="AI287" s="8"/>
      <c r="AJ287" s="8"/>
      <c r="AK287" s="9"/>
      <c r="AL287" s="9"/>
      <c r="AM287" s="9"/>
      <c r="AN287" s="6">
        <v>2</v>
      </c>
      <c r="AO287" s="6">
        <v>4</v>
      </c>
      <c r="AP287" s="6">
        <v>0</v>
      </c>
      <c r="AQ287" s="6">
        <v>0</v>
      </c>
      <c r="AR287" s="7">
        <v>0</v>
      </c>
      <c r="AS287" s="7">
        <v>0</v>
      </c>
      <c r="AT287" s="6"/>
      <c r="AU287" s="7">
        <v>4</v>
      </c>
      <c r="AV287" s="7">
        <v>8</v>
      </c>
      <c r="AW287" s="7" t="s">
        <v>34</v>
      </c>
      <c r="AX287" s="7">
        <v>0</v>
      </c>
      <c r="AY287" s="7">
        <v>0</v>
      </c>
      <c r="AZ287" s="7">
        <v>0</v>
      </c>
      <c r="BA287" s="7">
        <v>0</v>
      </c>
      <c r="BB287" s="7" t="s">
        <v>34</v>
      </c>
    </row>
    <row r="288" spans="1:54" x14ac:dyDescent="0.25">
      <c r="A288" s="4"/>
      <c r="B288" s="119"/>
      <c r="C288" s="135">
        <f t="shared" si="70"/>
        <v>61</v>
      </c>
      <c r="D288" s="135">
        <f t="shared" si="67"/>
        <v>1</v>
      </c>
      <c r="E288" s="18" t="str">
        <f t="shared" si="71"/>
        <v/>
      </c>
      <c r="F288" s="18" t="str">
        <f t="shared" si="72"/>
        <v>CLX3001-121</v>
      </c>
      <c r="G288" s="18" t="str">
        <f t="shared" si="73"/>
        <v>CLX3001</v>
      </c>
      <c r="H288" s="18"/>
      <c r="I288" s="63" t="s">
        <v>2028</v>
      </c>
      <c r="J288" s="138">
        <f t="shared" si="77"/>
        <v>121</v>
      </c>
      <c r="K288" s="138">
        <f t="shared" si="78"/>
        <v>0</v>
      </c>
      <c r="L288" s="136">
        <f t="shared" si="79"/>
        <v>60</v>
      </c>
      <c r="M288" s="136">
        <f t="shared" si="80"/>
        <v>34</v>
      </c>
      <c r="N288" s="136">
        <f t="shared" si="81"/>
        <v>9</v>
      </c>
      <c r="O288" s="136">
        <f t="shared" si="82"/>
        <v>7</v>
      </c>
      <c r="P288" s="66">
        <f t="shared" si="74"/>
        <v>0</v>
      </c>
      <c r="Q288" s="66">
        <f t="shared" si="75"/>
        <v>0</v>
      </c>
      <c r="R288" s="18"/>
      <c r="S288" s="19"/>
      <c r="T288" s="20"/>
      <c r="U288" s="20"/>
      <c r="V288" s="21"/>
      <c r="W288" s="21"/>
      <c r="X288" s="21"/>
      <c r="Y288" s="23" t="s">
        <v>331</v>
      </c>
      <c r="Z288" s="22" t="s">
        <v>282</v>
      </c>
      <c r="AA288" s="23"/>
      <c r="AB288" s="23" t="str">
        <f t="shared" si="68"/>
        <v>B11</v>
      </c>
      <c r="AC288" s="23">
        <f t="shared" si="76"/>
        <v>2</v>
      </c>
      <c r="AD288" s="23">
        <f t="shared" si="69"/>
        <v>8</v>
      </c>
      <c r="AE288" s="23"/>
      <c r="AF288" s="23"/>
      <c r="AG288" s="6"/>
      <c r="AH288" s="8"/>
      <c r="AI288" s="8"/>
      <c r="AJ288" s="8"/>
      <c r="AK288" s="9"/>
      <c r="AL288" s="9"/>
      <c r="AM288" s="9"/>
      <c r="AN288" s="6"/>
      <c r="AO288" s="6"/>
      <c r="AP288" s="6"/>
      <c r="AQ288" s="6"/>
      <c r="AR288" s="7"/>
      <c r="AS288" s="7"/>
      <c r="AT288" s="6"/>
      <c r="AU288" s="7"/>
      <c r="AV288" s="7"/>
      <c r="AW288" s="7"/>
      <c r="AX288" s="7"/>
      <c r="AY288" s="7"/>
      <c r="AZ288" s="7"/>
      <c r="BA288" s="7"/>
      <c r="BB288" s="7"/>
    </row>
    <row r="289" spans="1:54" x14ac:dyDescent="0.25">
      <c r="A289" s="4"/>
      <c r="B289" s="119"/>
      <c r="C289" s="135">
        <f t="shared" si="70"/>
        <v>61</v>
      </c>
      <c r="D289" s="135">
        <f t="shared" si="67"/>
        <v>1</v>
      </c>
      <c r="E289" s="18" t="str">
        <f t="shared" si="71"/>
        <v/>
      </c>
      <c r="F289" s="18" t="str">
        <f t="shared" si="72"/>
        <v>CLX3001-122</v>
      </c>
      <c r="G289" s="18" t="str">
        <f t="shared" si="73"/>
        <v>CLX3001</v>
      </c>
      <c r="H289" s="18" t="s">
        <v>388</v>
      </c>
      <c r="I289" s="60" t="s">
        <v>2029</v>
      </c>
      <c r="J289" s="138">
        <f t="shared" si="77"/>
        <v>122</v>
      </c>
      <c r="K289" s="138">
        <f t="shared" si="78"/>
        <v>0</v>
      </c>
      <c r="L289" s="136">
        <f t="shared" si="79"/>
        <v>60</v>
      </c>
      <c r="M289" s="136">
        <f t="shared" si="80"/>
        <v>34</v>
      </c>
      <c r="N289" s="136">
        <f t="shared" si="81"/>
        <v>9</v>
      </c>
      <c r="O289" s="136">
        <f t="shared" si="82"/>
        <v>7</v>
      </c>
      <c r="P289" s="66">
        <f t="shared" si="74"/>
        <v>1</v>
      </c>
      <c r="Q289" s="66">
        <f t="shared" si="75"/>
        <v>0</v>
      </c>
      <c r="R289" s="18"/>
      <c r="S289" s="19"/>
      <c r="T289" s="20"/>
      <c r="U289" s="20"/>
      <c r="V289" s="21"/>
      <c r="W289" s="21"/>
      <c r="X289" s="21"/>
      <c r="Y289" s="23"/>
      <c r="Z289" s="22" t="s">
        <v>287</v>
      </c>
      <c r="AA289" s="23"/>
      <c r="AB289" s="23" t="str">
        <f t="shared" si="68"/>
        <v>B11</v>
      </c>
      <c r="AC289" s="71">
        <f t="shared" si="76"/>
        <v>2</v>
      </c>
      <c r="AD289" s="23">
        <f t="shared" si="69"/>
        <v>9</v>
      </c>
      <c r="AE289" s="23"/>
      <c r="AF289" s="23"/>
      <c r="AG289" s="6"/>
      <c r="AH289" s="8"/>
      <c r="AI289" s="8"/>
      <c r="AJ289" s="8"/>
      <c r="AK289" s="9"/>
      <c r="AL289" s="9"/>
      <c r="AM289" s="9"/>
      <c r="AN289" s="6"/>
      <c r="AO289" s="6"/>
      <c r="AP289" s="6"/>
      <c r="AQ289" s="6"/>
      <c r="AR289" s="7"/>
      <c r="AS289" s="7"/>
      <c r="AT289" s="6"/>
      <c r="AU289" s="7"/>
      <c r="AV289" s="7"/>
      <c r="AW289" s="7"/>
      <c r="AX289" s="7"/>
      <c r="AY289" s="7"/>
      <c r="AZ289" s="7"/>
      <c r="BA289" s="7"/>
      <c r="BB289" s="7"/>
    </row>
    <row r="290" spans="1:54" x14ac:dyDescent="0.25">
      <c r="A290" s="4"/>
      <c r="B290" s="119"/>
      <c r="C290" s="135">
        <f t="shared" si="70"/>
        <v>61</v>
      </c>
      <c r="D290" s="135">
        <f t="shared" si="67"/>
        <v>1</v>
      </c>
      <c r="E290" s="18" t="str">
        <f t="shared" si="71"/>
        <v/>
      </c>
      <c r="F290" s="18" t="str">
        <f t="shared" si="72"/>
        <v>CLX3001-122</v>
      </c>
      <c r="G290" s="18" t="str">
        <f t="shared" si="73"/>
        <v>CLX3001</v>
      </c>
      <c r="H290" s="18"/>
      <c r="I290" s="60" t="s">
        <v>2029</v>
      </c>
      <c r="J290" s="138">
        <f t="shared" si="77"/>
        <v>122</v>
      </c>
      <c r="K290" s="138">
        <f t="shared" si="78"/>
        <v>0</v>
      </c>
      <c r="L290" s="136">
        <f t="shared" si="79"/>
        <v>60</v>
      </c>
      <c r="M290" s="136">
        <f t="shared" si="80"/>
        <v>34</v>
      </c>
      <c r="N290" s="136">
        <f t="shared" si="81"/>
        <v>9</v>
      </c>
      <c r="O290" s="136">
        <f t="shared" si="82"/>
        <v>7</v>
      </c>
      <c r="P290" s="66">
        <f t="shared" si="74"/>
        <v>0</v>
      </c>
      <c r="Q290" s="66">
        <f t="shared" si="75"/>
        <v>0</v>
      </c>
      <c r="R290" s="18"/>
      <c r="S290" s="19"/>
      <c r="T290" s="20"/>
      <c r="U290" s="20"/>
      <c r="V290" s="21"/>
      <c r="W290" s="21"/>
      <c r="X290" s="21"/>
      <c r="Y290" s="23"/>
      <c r="Z290" s="22" t="s">
        <v>291</v>
      </c>
      <c r="AA290" s="23"/>
      <c r="AB290" s="23" t="str">
        <f t="shared" si="68"/>
        <v>B11</v>
      </c>
      <c r="AC290" s="71">
        <f t="shared" si="76"/>
        <v>2</v>
      </c>
      <c r="AD290" s="23">
        <f t="shared" si="69"/>
        <v>10</v>
      </c>
      <c r="AE290" s="23"/>
      <c r="AF290" s="23"/>
      <c r="AG290" s="6"/>
      <c r="AH290" s="8"/>
      <c r="AI290" s="8"/>
      <c r="AJ290" s="8"/>
      <c r="AK290" s="9"/>
      <c r="AL290" s="9"/>
      <c r="AM290" s="9"/>
      <c r="AN290" s="6"/>
      <c r="AO290" s="6"/>
      <c r="AP290" s="6"/>
      <c r="AQ290" s="6"/>
      <c r="AR290" s="7"/>
      <c r="AS290" s="7"/>
      <c r="AT290" s="6"/>
      <c r="AU290" s="7"/>
      <c r="AV290" s="7"/>
      <c r="AW290" s="7"/>
      <c r="AX290" s="7"/>
      <c r="AY290" s="7"/>
      <c r="AZ290" s="7"/>
      <c r="BA290" s="7"/>
      <c r="BB290" s="7"/>
    </row>
    <row r="291" spans="1:54" x14ac:dyDescent="0.25">
      <c r="A291" s="4" t="s">
        <v>62</v>
      </c>
      <c r="B291" s="120">
        <v>44</v>
      </c>
      <c r="C291" s="136">
        <f t="shared" si="70"/>
        <v>61</v>
      </c>
      <c r="D291" s="136">
        <f t="shared" si="67"/>
        <v>2</v>
      </c>
      <c r="E291" s="24" t="str">
        <f t="shared" si="71"/>
        <v>E9-2-ACCSH-061-2</v>
      </c>
      <c r="F291" s="24" t="str">
        <f t="shared" si="72"/>
        <v>NGPON2-16v-035</v>
      </c>
      <c r="G291" s="24" t="str">
        <f t="shared" si="73"/>
        <v>NGPON2-16v</v>
      </c>
      <c r="H291" s="24" t="s">
        <v>41</v>
      </c>
      <c r="I291" s="62" t="s">
        <v>2048</v>
      </c>
      <c r="J291" s="138">
        <f t="shared" si="77"/>
        <v>122</v>
      </c>
      <c r="K291" s="138">
        <f t="shared" si="78"/>
        <v>0</v>
      </c>
      <c r="L291" s="136">
        <f t="shared" si="79"/>
        <v>60</v>
      </c>
      <c r="M291" s="136">
        <f t="shared" si="80"/>
        <v>35</v>
      </c>
      <c r="N291" s="136">
        <f t="shared" si="81"/>
        <v>9</v>
      </c>
      <c r="O291" s="136">
        <f t="shared" si="82"/>
        <v>7</v>
      </c>
      <c r="P291" s="66">
        <f t="shared" si="74"/>
        <v>0</v>
      </c>
      <c r="Q291" s="66">
        <f t="shared" si="75"/>
        <v>1</v>
      </c>
      <c r="R291" s="24" t="s">
        <v>37</v>
      </c>
      <c r="S291" s="25">
        <v>3</v>
      </c>
      <c r="T291" s="26">
        <v>6</v>
      </c>
      <c r="U291" s="26">
        <v>6</v>
      </c>
      <c r="V291" s="27">
        <v>11</v>
      </c>
      <c r="W291" s="27">
        <v>18</v>
      </c>
      <c r="X291" s="27">
        <v>17</v>
      </c>
      <c r="Y291" s="29"/>
      <c r="Z291" s="29"/>
      <c r="AA291" s="29"/>
      <c r="AB291" s="69" t="str">
        <f t="shared" si="68"/>
        <v>B11</v>
      </c>
      <c r="AC291" s="69">
        <f t="shared" si="76"/>
        <v>2</v>
      </c>
      <c r="AD291" s="69">
        <f t="shared" si="69"/>
        <v>10</v>
      </c>
      <c r="AE291" s="28" t="s">
        <v>278</v>
      </c>
      <c r="AF291" s="29"/>
      <c r="AG291" s="11"/>
      <c r="AH291" s="11"/>
      <c r="AI291" s="11"/>
      <c r="AJ291" s="11"/>
      <c r="AK291" s="14" t="s">
        <v>64</v>
      </c>
      <c r="AL291" s="15"/>
      <c r="AM291" s="5" t="s">
        <v>42</v>
      </c>
      <c r="AN291" s="6">
        <v>0</v>
      </c>
      <c r="AO291" s="6">
        <v>0</v>
      </c>
      <c r="AP291" s="6">
        <v>0</v>
      </c>
      <c r="AQ291" s="6">
        <v>0</v>
      </c>
      <c r="AR291" s="7">
        <v>0</v>
      </c>
      <c r="AS291" s="7">
        <v>9.9999999999999893</v>
      </c>
      <c r="AT291" s="6"/>
      <c r="AU291" s="7">
        <v>6</v>
      </c>
      <c r="AV291" s="7">
        <v>14</v>
      </c>
      <c r="AW291" s="7" t="s">
        <v>34</v>
      </c>
      <c r="AX291" s="7">
        <v>0</v>
      </c>
      <c r="AY291" s="7">
        <v>0</v>
      </c>
      <c r="AZ291" s="7">
        <v>9.9999999999999893</v>
      </c>
      <c r="BA291" s="7">
        <v>0</v>
      </c>
      <c r="BB291" s="7" t="s">
        <v>34</v>
      </c>
    </row>
    <row r="292" spans="1:54" x14ac:dyDescent="0.25">
      <c r="A292" s="4"/>
      <c r="B292" s="120"/>
      <c r="C292" s="136">
        <f t="shared" si="70"/>
        <v>61</v>
      </c>
      <c r="D292" s="136">
        <f t="shared" si="67"/>
        <v>2</v>
      </c>
      <c r="E292" s="24" t="str">
        <f t="shared" si="71"/>
        <v/>
      </c>
      <c r="F292" s="24" t="str">
        <f t="shared" si="72"/>
        <v>NGPON2-16v-035</v>
      </c>
      <c r="G292" s="24" t="str">
        <f t="shared" si="73"/>
        <v>NGPON2-16v</v>
      </c>
      <c r="H292" s="24"/>
      <c r="I292" s="62" t="s">
        <v>2048</v>
      </c>
      <c r="J292" s="138">
        <f t="shared" si="77"/>
        <v>122</v>
      </c>
      <c r="K292" s="138">
        <f t="shared" si="78"/>
        <v>0</v>
      </c>
      <c r="L292" s="136">
        <f t="shared" si="79"/>
        <v>60</v>
      </c>
      <c r="M292" s="136">
        <f t="shared" si="80"/>
        <v>35</v>
      </c>
      <c r="N292" s="136">
        <f t="shared" si="81"/>
        <v>9</v>
      </c>
      <c r="O292" s="136">
        <f t="shared" si="82"/>
        <v>7</v>
      </c>
      <c r="P292" s="66">
        <f t="shared" si="74"/>
        <v>0</v>
      </c>
      <c r="Q292" s="66">
        <f t="shared" si="75"/>
        <v>0</v>
      </c>
      <c r="R292" s="24"/>
      <c r="S292" s="25"/>
      <c r="T292" s="26"/>
      <c r="U292" s="26"/>
      <c r="V292" s="27"/>
      <c r="W292" s="27"/>
      <c r="X292" s="27"/>
      <c r="Y292" s="29"/>
      <c r="Z292" s="29"/>
      <c r="AA292" s="29"/>
      <c r="AB292" s="69" t="str">
        <f t="shared" si="68"/>
        <v>B11</v>
      </c>
      <c r="AC292" s="69">
        <f t="shared" si="76"/>
        <v>2</v>
      </c>
      <c r="AD292" s="69">
        <f t="shared" si="69"/>
        <v>10</v>
      </c>
      <c r="AE292" s="28" t="s">
        <v>284</v>
      </c>
      <c r="AF292" s="29"/>
      <c r="AG292" s="11"/>
      <c r="AH292" s="11"/>
      <c r="AI292" s="11"/>
      <c r="AJ292" s="11"/>
      <c r="AK292" s="14"/>
      <c r="AL292" s="15"/>
      <c r="AM292" s="5" t="s">
        <v>42</v>
      </c>
      <c r="AN292" s="6"/>
      <c r="AO292" s="6"/>
      <c r="AP292" s="6"/>
      <c r="AQ292" s="6"/>
      <c r="AR292" s="7"/>
      <c r="AS292" s="7"/>
      <c r="AT292" s="6"/>
      <c r="AU292" s="7"/>
      <c r="AV292" s="7"/>
      <c r="AW292" s="7"/>
      <c r="AX292" s="7"/>
      <c r="AY292" s="7"/>
      <c r="AZ292" s="7"/>
      <c r="BA292" s="7"/>
      <c r="BB292" s="7"/>
    </row>
    <row r="293" spans="1:54" x14ac:dyDescent="0.25">
      <c r="A293" s="4"/>
      <c r="B293" s="120"/>
      <c r="C293" s="136">
        <f t="shared" si="70"/>
        <v>61</v>
      </c>
      <c r="D293" s="136">
        <f t="shared" si="67"/>
        <v>2</v>
      </c>
      <c r="E293" s="24" t="str">
        <f t="shared" si="71"/>
        <v/>
      </c>
      <c r="F293" s="24" t="str">
        <f t="shared" si="72"/>
        <v>NGPON2-16v-035</v>
      </c>
      <c r="G293" s="24" t="str">
        <f t="shared" si="73"/>
        <v>NGPON2-16v</v>
      </c>
      <c r="H293" s="24"/>
      <c r="I293" s="62" t="s">
        <v>2048</v>
      </c>
      <c r="J293" s="138">
        <f t="shared" si="77"/>
        <v>122</v>
      </c>
      <c r="K293" s="138">
        <f t="shared" si="78"/>
        <v>0</v>
      </c>
      <c r="L293" s="136">
        <f t="shared" si="79"/>
        <v>60</v>
      </c>
      <c r="M293" s="136">
        <f t="shared" si="80"/>
        <v>35</v>
      </c>
      <c r="N293" s="136">
        <f t="shared" si="81"/>
        <v>9</v>
      </c>
      <c r="O293" s="136">
        <f t="shared" si="82"/>
        <v>7</v>
      </c>
      <c r="P293" s="66">
        <f t="shared" si="74"/>
        <v>0</v>
      </c>
      <c r="Q293" s="66">
        <f t="shared" si="75"/>
        <v>0</v>
      </c>
      <c r="R293" s="24"/>
      <c r="S293" s="25"/>
      <c r="T293" s="26"/>
      <c r="U293" s="26"/>
      <c r="V293" s="27"/>
      <c r="W293" s="27"/>
      <c r="X293" s="27"/>
      <c r="Y293" s="29"/>
      <c r="Z293" s="29"/>
      <c r="AA293" s="29"/>
      <c r="AB293" s="69" t="str">
        <f t="shared" si="68"/>
        <v>B11</v>
      </c>
      <c r="AC293" s="69">
        <f t="shared" si="76"/>
        <v>2</v>
      </c>
      <c r="AD293" s="69">
        <f t="shared" si="69"/>
        <v>10</v>
      </c>
      <c r="AE293" s="28" t="s">
        <v>288</v>
      </c>
      <c r="AF293" s="29"/>
      <c r="AG293" s="11"/>
      <c r="AH293" s="11"/>
      <c r="AI293" s="11"/>
      <c r="AJ293" s="11"/>
      <c r="AK293" s="14"/>
      <c r="AL293" s="15"/>
      <c r="AM293" s="5" t="s">
        <v>42</v>
      </c>
      <c r="AN293" s="6"/>
      <c r="AO293" s="6"/>
      <c r="AP293" s="6"/>
      <c r="AQ293" s="6"/>
      <c r="AR293" s="7"/>
      <c r="AS293" s="7"/>
      <c r="AT293" s="6"/>
      <c r="AU293" s="7"/>
      <c r="AV293" s="7"/>
      <c r="AW293" s="7"/>
      <c r="AX293" s="7"/>
      <c r="AY293" s="7"/>
      <c r="AZ293" s="7"/>
      <c r="BA293" s="7"/>
      <c r="BB293" s="7"/>
    </row>
    <row r="294" spans="1:54" x14ac:dyDescent="0.25">
      <c r="A294" s="4"/>
      <c r="B294" s="120"/>
      <c r="C294" s="136">
        <f t="shared" si="70"/>
        <v>61</v>
      </c>
      <c r="D294" s="136">
        <f t="shared" si="67"/>
        <v>2</v>
      </c>
      <c r="E294" s="24" t="str">
        <f t="shared" si="71"/>
        <v/>
      </c>
      <c r="F294" s="24" t="str">
        <f t="shared" si="72"/>
        <v>NGPON2-16v-035</v>
      </c>
      <c r="G294" s="24" t="str">
        <f t="shared" si="73"/>
        <v>NGPON2-16v</v>
      </c>
      <c r="H294" s="24"/>
      <c r="I294" s="62" t="s">
        <v>2048</v>
      </c>
      <c r="J294" s="138">
        <f t="shared" si="77"/>
        <v>122</v>
      </c>
      <c r="K294" s="138">
        <f t="shared" si="78"/>
        <v>0</v>
      </c>
      <c r="L294" s="136">
        <f t="shared" si="79"/>
        <v>60</v>
      </c>
      <c r="M294" s="136">
        <f t="shared" si="80"/>
        <v>35</v>
      </c>
      <c r="N294" s="136">
        <f t="shared" si="81"/>
        <v>9</v>
      </c>
      <c r="O294" s="136">
        <f t="shared" si="82"/>
        <v>7</v>
      </c>
      <c r="P294" s="66">
        <f t="shared" si="74"/>
        <v>0</v>
      </c>
      <c r="Q294" s="66">
        <f t="shared" si="75"/>
        <v>0</v>
      </c>
      <c r="R294" s="24"/>
      <c r="S294" s="25"/>
      <c r="T294" s="26"/>
      <c r="U294" s="26"/>
      <c r="V294" s="27"/>
      <c r="W294" s="27"/>
      <c r="X294" s="27"/>
      <c r="Y294" s="29"/>
      <c r="Z294" s="29"/>
      <c r="AA294" s="29"/>
      <c r="AB294" s="69" t="str">
        <f t="shared" si="68"/>
        <v>B11</v>
      </c>
      <c r="AC294" s="69">
        <f t="shared" si="76"/>
        <v>2</v>
      </c>
      <c r="AD294" s="69">
        <f t="shared" si="69"/>
        <v>10</v>
      </c>
      <c r="AE294" s="28" t="s">
        <v>292</v>
      </c>
      <c r="AF294" s="29"/>
      <c r="AG294" s="11"/>
      <c r="AH294" s="11"/>
      <c r="AI294" s="11"/>
      <c r="AJ294" s="11"/>
      <c r="AK294" s="14"/>
      <c r="AL294" s="15"/>
      <c r="AM294" s="5" t="s">
        <v>42</v>
      </c>
      <c r="AN294" s="6"/>
      <c r="AO294" s="6"/>
      <c r="AP294" s="6"/>
      <c r="AQ294" s="6"/>
      <c r="AR294" s="7"/>
      <c r="AS294" s="7"/>
      <c r="AT294" s="6"/>
      <c r="AU294" s="7"/>
      <c r="AV294" s="7"/>
      <c r="AW294" s="7"/>
      <c r="AX294" s="7"/>
      <c r="AY294" s="7"/>
      <c r="AZ294" s="7"/>
      <c r="BA294" s="7"/>
      <c r="BB294" s="7"/>
    </row>
    <row r="295" spans="1:54" x14ac:dyDescent="0.25">
      <c r="A295" s="4"/>
      <c r="B295" s="120"/>
      <c r="C295" s="136">
        <f t="shared" si="70"/>
        <v>61</v>
      </c>
      <c r="D295" s="136">
        <f t="shared" si="67"/>
        <v>2</v>
      </c>
      <c r="E295" s="24" t="str">
        <f t="shared" si="71"/>
        <v/>
      </c>
      <c r="F295" s="24" t="str">
        <f t="shared" si="72"/>
        <v>NGPON2-16v-035</v>
      </c>
      <c r="G295" s="24" t="str">
        <f t="shared" si="73"/>
        <v>NGPON2-16v</v>
      </c>
      <c r="H295" s="24"/>
      <c r="I295" s="62" t="s">
        <v>2048</v>
      </c>
      <c r="J295" s="138">
        <f t="shared" si="77"/>
        <v>122</v>
      </c>
      <c r="K295" s="138">
        <f t="shared" si="78"/>
        <v>0</v>
      </c>
      <c r="L295" s="136">
        <f t="shared" si="79"/>
        <v>60</v>
      </c>
      <c r="M295" s="136">
        <f t="shared" si="80"/>
        <v>35</v>
      </c>
      <c r="N295" s="136">
        <f t="shared" si="81"/>
        <v>9</v>
      </c>
      <c r="O295" s="136">
        <f t="shared" si="82"/>
        <v>7</v>
      </c>
      <c r="P295" s="66">
        <f t="shared" si="74"/>
        <v>0</v>
      </c>
      <c r="Q295" s="66">
        <f t="shared" si="75"/>
        <v>0</v>
      </c>
      <c r="R295" s="24"/>
      <c r="S295" s="25"/>
      <c r="T295" s="26"/>
      <c r="U295" s="26"/>
      <c r="V295" s="27"/>
      <c r="W295" s="27"/>
      <c r="X295" s="27"/>
      <c r="Y295" s="29"/>
      <c r="Z295" s="29"/>
      <c r="AA295" s="29"/>
      <c r="AB295" s="69" t="str">
        <f t="shared" si="68"/>
        <v>B11</v>
      </c>
      <c r="AC295" s="69">
        <f t="shared" si="76"/>
        <v>2</v>
      </c>
      <c r="AD295" s="69">
        <f t="shared" si="69"/>
        <v>10</v>
      </c>
      <c r="AE295" s="28" t="s">
        <v>296</v>
      </c>
      <c r="AF295" s="29"/>
      <c r="AG295" s="11"/>
      <c r="AH295" s="11"/>
      <c r="AI295" s="11"/>
      <c r="AJ295" s="11"/>
      <c r="AK295" s="14"/>
      <c r="AL295" s="15"/>
      <c r="AM295" s="5" t="s">
        <v>42</v>
      </c>
      <c r="AN295" s="6"/>
      <c r="AO295" s="6"/>
      <c r="AP295" s="6"/>
      <c r="AQ295" s="6"/>
      <c r="AR295" s="7"/>
      <c r="AS295" s="7"/>
      <c r="AT295" s="6"/>
      <c r="AU295" s="7"/>
      <c r="AV295" s="7"/>
      <c r="AW295" s="7"/>
      <c r="AX295" s="7"/>
      <c r="AY295" s="7"/>
      <c r="AZ295" s="7"/>
      <c r="BA295" s="7"/>
      <c r="BB295" s="7"/>
    </row>
    <row r="296" spans="1:54" x14ac:dyDescent="0.25">
      <c r="A296" s="4"/>
      <c r="B296" s="120"/>
      <c r="C296" s="136">
        <f t="shared" si="70"/>
        <v>61</v>
      </c>
      <c r="D296" s="136">
        <f t="shared" si="67"/>
        <v>2</v>
      </c>
      <c r="E296" s="24" t="str">
        <f t="shared" si="71"/>
        <v/>
      </c>
      <c r="F296" s="24" t="str">
        <f t="shared" si="72"/>
        <v>NGPON2-16v-036</v>
      </c>
      <c r="G296" s="24" t="str">
        <f t="shared" si="73"/>
        <v>NGPON2-16v</v>
      </c>
      <c r="H296" s="24" t="s">
        <v>388</v>
      </c>
      <c r="I296" s="62" t="s">
        <v>2049</v>
      </c>
      <c r="J296" s="138">
        <f t="shared" si="77"/>
        <v>122</v>
      </c>
      <c r="K296" s="138">
        <f t="shared" si="78"/>
        <v>0</v>
      </c>
      <c r="L296" s="136">
        <f t="shared" si="79"/>
        <v>60</v>
      </c>
      <c r="M296" s="136">
        <f t="shared" si="80"/>
        <v>36</v>
      </c>
      <c r="N296" s="136">
        <f t="shared" si="81"/>
        <v>9</v>
      </c>
      <c r="O296" s="136">
        <f t="shared" si="82"/>
        <v>7</v>
      </c>
      <c r="P296" s="66">
        <f t="shared" si="74"/>
        <v>0</v>
      </c>
      <c r="Q296" s="66">
        <f t="shared" si="75"/>
        <v>1</v>
      </c>
      <c r="R296" s="24"/>
      <c r="S296" s="25"/>
      <c r="T296" s="26"/>
      <c r="U296" s="26"/>
      <c r="V296" s="27"/>
      <c r="W296" s="27"/>
      <c r="X296" s="27"/>
      <c r="Y296" s="29"/>
      <c r="Z296" s="29"/>
      <c r="AA296" s="29"/>
      <c r="AB296" s="69" t="str">
        <f t="shared" si="68"/>
        <v>B11</v>
      </c>
      <c r="AC296" s="69">
        <f t="shared" si="76"/>
        <v>2</v>
      </c>
      <c r="AD296" s="69">
        <f t="shared" si="69"/>
        <v>10</v>
      </c>
      <c r="AE296" s="28" t="s">
        <v>279</v>
      </c>
      <c r="AF296" s="29"/>
      <c r="AG296" s="11"/>
      <c r="AH296" s="11"/>
      <c r="AI296" s="11"/>
      <c r="AJ296" s="11"/>
      <c r="AK296" s="14"/>
      <c r="AL296" s="15"/>
      <c r="AM296" s="5" t="s">
        <v>42</v>
      </c>
      <c r="AN296" s="6"/>
      <c r="AO296" s="6"/>
      <c r="AP296" s="6"/>
      <c r="AQ296" s="6"/>
      <c r="AR296" s="7"/>
      <c r="AS296" s="7"/>
      <c r="AT296" s="6"/>
      <c r="AU296" s="7"/>
      <c r="AV296" s="7"/>
      <c r="AW296" s="7"/>
      <c r="AX296" s="7"/>
      <c r="AY296" s="7"/>
      <c r="AZ296" s="7"/>
      <c r="BA296" s="7"/>
      <c r="BB296" s="7"/>
    </row>
    <row r="297" spans="1:54" x14ac:dyDescent="0.25">
      <c r="A297" s="4" t="s">
        <v>62</v>
      </c>
      <c r="B297" s="120">
        <v>42</v>
      </c>
      <c r="C297" s="136">
        <f t="shared" si="70"/>
        <v>61</v>
      </c>
      <c r="D297" s="136">
        <f t="shared" si="67"/>
        <v>3</v>
      </c>
      <c r="E297" s="24" t="str">
        <f t="shared" si="71"/>
        <v>E9-2-ACCSH-061-3</v>
      </c>
      <c r="F297" s="24" t="str">
        <f t="shared" si="72"/>
        <v>NGPON2-16v-037</v>
      </c>
      <c r="G297" s="24" t="str">
        <f t="shared" si="73"/>
        <v>NGPON2-16v</v>
      </c>
      <c r="H297" s="24" t="s">
        <v>41</v>
      </c>
      <c r="I297" s="62" t="s">
        <v>2050</v>
      </c>
      <c r="J297" s="138">
        <f t="shared" si="77"/>
        <v>122</v>
      </c>
      <c r="K297" s="138">
        <f t="shared" si="78"/>
        <v>0</v>
      </c>
      <c r="L297" s="136">
        <f t="shared" si="79"/>
        <v>60</v>
      </c>
      <c r="M297" s="136">
        <f t="shared" si="80"/>
        <v>37</v>
      </c>
      <c r="N297" s="136">
        <f t="shared" si="81"/>
        <v>9</v>
      </c>
      <c r="O297" s="136">
        <f t="shared" si="82"/>
        <v>7</v>
      </c>
      <c r="P297" s="66">
        <f t="shared" si="74"/>
        <v>0</v>
      </c>
      <c r="Q297" s="66">
        <f t="shared" si="75"/>
        <v>1</v>
      </c>
      <c r="R297" s="24"/>
      <c r="S297" s="25"/>
      <c r="T297" s="26"/>
      <c r="U297" s="26"/>
      <c r="V297" s="27"/>
      <c r="W297" s="27"/>
      <c r="X297" s="27"/>
      <c r="Y297" s="29"/>
      <c r="Z297" s="29"/>
      <c r="AA297" s="29"/>
      <c r="AB297" s="69" t="str">
        <f t="shared" si="68"/>
        <v>B11</v>
      </c>
      <c r="AC297" s="69">
        <f t="shared" si="76"/>
        <v>2</v>
      </c>
      <c r="AD297" s="69">
        <f t="shared" si="69"/>
        <v>10</v>
      </c>
      <c r="AE297" s="28" t="s">
        <v>280</v>
      </c>
      <c r="AF297" s="29"/>
      <c r="AG297" s="11"/>
      <c r="AH297" s="11"/>
      <c r="AI297" s="11"/>
      <c r="AJ297" s="11"/>
      <c r="AK297" s="5"/>
      <c r="AL297" s="9"/>
      <c r="AM297" s="5" t="s">
        <v>42</v>
      </c>
      <c r="AN297" s="6"/>
      <c r="AO297" s="6"/>
      <c r="AP297" s="6"/>
      <c r="AQ297" s="6"/>
      <c r="AR297" s="7"/>
      <c r="AS297" s="7"/>
      <c r="AT297" s="6"/>
      <c r="AU297" s="7"/>
      <c r="AV297" s="7"/>
      <c r="AW297" s="7"/>
      <c r="AX297" s="7"/>
      <c r="AY297" s="7"/>
      <c r="AZ297" s="7"/>
      <c r="BA297" s="7"/>
      <c r="BB297" s="7"/>
    </row>
    <row r="298" spans="1:54" x14ac:dyDescent="0.25">
      <c r="A298" s="4"/>
      <c r="B298" s="120"/>
      <c r="C298" s="136">
        <f t="shared" si="70"/>
        <v>61</v>
      </c>
      <c r="D298" s="136">
        <f t="shared" si="67"/>
        <v>3</v>
      </c>
      <c r="E298" s="24" t="str">
        <f t="shared" si="71"/>
        <v/>
      </c>
      <c r="F298" s="24" t="str">
        <f t="shared" si="72"/>
        <v>NGPON2-16v-038</v>
      </c>
      <c r="G298" s="24" t="str">
        <f t="shared" si="73"/>
        <v>NGPON2-16v</v>
      </c>
      <c r="H298" s="24" t="s">
        <v>388</v>
      </c>
      <c r="I298" s="62" t="s">
        <v>2051</v>
      </c>
      <c r="J298" s="138">
        <f t="shared" si="77"/>
        <v>122</v>
      </c>
      <c r="K298" s="138">
        <f t="shared" si="78"/>
        <v>0</v>
      </c>
      <c r="L298" s="136">
        <f t="shared" si="79"/>
        <v>60</v>
      </c>
      <c r="M298" s="136">
        <f t="shared" si="80"/>
        <v>38</v>
      </c>
      <c r="N298" s="136">
        <f t="shared" si="81"/>
        <v>9</v>
      </c>
      <c r="O298" s="136">
        <f t="shared" si="82"/>
        <v>7</v>
      </c>
      <c r="P298" s="66">
        <f t="shared" si="74"/>
        <v>0</v>
      </c>
      <c r="Q298" s="66">
        <f t="shared" si="75"/>
        <v>1</v>
      </c>
      <c r="R298" s="24"/>
      <c r="S298" s="25"/>
      <c r="T298" s="26"/>
      <c r="U298" s="26"/>
      <c r="V298" s="27"/>
      <c r="W298" s="27"/>
      <c r="X298" s="27"/>
      <c r="Y298" s="29"/>
      <c r="Z298" s="29"/>
      <c r="AA298" s="29"/>
      <c r="AB298" s="69" t="str">
        <f t="shared" si="68"/>
        <v>B11</v>
      </c>
      <c r="AC298" s="69">
        <f t="shared" si="76"/>
        <v>2</v>
      </c>
      <c r="AD298" s="69">
        <f t="shared" si="69"/>
        <v>10</v>
      </c>
      <c r="AE298" s="28" t="s">
        <v>281</v>
      </c>
      <c r="AF298" s="29"/>
      <c r="AG298" s="11"/>
      <c r="AH298" s="11"/>
      <c r="AI298" s="11"/>
      <c r="AJ298" s="11"/>
      <c r="AK298" s="5"/>
      <c r="AL298" s="9"/>
      <c r="AM298" s="5" t="s">
        <v>42</v>
      </c>
      <c r="AN298" s="6"/>
      <c r="AO298" s="6"/>
      <c r="AP298" s="6"/>
      <c r="AQ298" s="6"/>
      <c r="AR298" s="7"/>
      <c r="AS298" s="7"/>
      <c r="AT298" s="6"/>
      <c r="AU298" s="7"/>
      <c r="AV298" s="7"/>
      <c r="AW298" s="7"/>
      <c r="AX298" s="7"/>
      <c r="AY298" s="7"/>
      <c r="AZ298" s="7"/>
      <c r="BA298" s="7"/>
      <c r="BB298" s="7"/>
    </row>
    <row r="299" spans="1:54" x14ac:dyDescent="0.25">
      <c r="A299" s="4" t="s">
        <v>62</v>
      </c>
      <c r="B299" s="119">
        <v>39</v>
      </c>
      <c r="C299" s="135">
        <f t="shared" si="70"/>
        <v>62</v>
      </c>
      <c r="D299" s="135">
        <f t="shared" si="67"/>
        <v>1</v>
      </c>
      <c r="E299" s="18" t="str">
        <f t="shared" si="71"/>
        <v>E9-2-AGGSH-062-1</v>
      </c>
      <c r="F299" s="18" t="str">
        <f t="shared" si="72"/>
        <v>CLX3001-123</v>
      </c>
      <c r="G299" s="18" t="str">
        <f t="shared" si="73"/>
        <v>CLX3001</v>
      </c>
      <c r="H299" s="18" t="s">
        <v>32</v>
      </c>
      <c r="I299" s="63" t="s">
        <v>2028</v>
      </c>
      <c r="J299" s="138">
        <f t="shared" si="77"/>
        <v>123</v>
      </c>
      <c r="K299" s="138">
        <f t="shared" si="78"/>
        <v>0</v>
      </c>
      <c r="L299" s="136">
        <f t="shared" si="79"/>
        <v>60</v>
      </c>
      <c r="M299" s="136">
        <f t="shared" si="80"/>
        <v>38</v>
      </c>
      <c r="N299" s="136">
        <f t="shared" si="81"/>
        <v>9</v>
      </c>
      <c r="O299" s="136">
        <f t="shared" si="82"/>
        <v>7</v>
      </c>
      <c r="P299" s="66">
        <f t="shared" si="74"/>
        <v>1</v>
      </c>
      <c r="Q299" s="66">
        <f t="shared" si="75"/>
        <v>1</v>
      </c>
      <c r="R299" s="18" t="s">
        <v>33</v>
      </c>
      <c r="S299" s="19">
        <v>1</v>
      </c>
      <c r="T299" s="20">
        <v>2</v>
      </c>
      <c r="U299" s="20">
        <v>2</v>
      </c>
      <c r="V299" s="21">
        <v>5</v>
      </c>
      <c r="W299" s="21">
        <v>6</v>
      </c>
      <c r="X299" s="21">
        <v>5</v>
      </c>
      <c r="Y299" s="23" t="s">
        <v>274</v>
      </c>
      <c r="Z299" s="23" t="s">
        <v>275</v>
      </c>
      <c r="AA299" s="23"/>
      <c r="AB299" s="23" t="str">
        <f t="shared" si="68"/>
        <v>B11</v>
      </c>
      <c r="AC299" s="23">
        <f t="shared" si="76"/>
        <v>3</v>
      </c>
      <c r="AD299" s="23">
        <f t="shared" si="69"/>
        <v>11</v>
      </c>
      <c r="AE299" s="23"/>
      <c r="AF299" s="23"/>
      <c r="AG299" s="8">
        <v>2</v>
      </c>
      <c r="AH299" s="8">
        <v>4</v>
      </c>
      <c r="AI299" s="8"/>
      <c r="AJ299" s="8"/>
      <c r="AK299" s="9"/>
      <c r="AL299" s="9"/>
      <c r="AM299" s="9"/>
      <c r="AN299" s="6">
        <v>2</v>
      </c>
      <c r="AO299" s="6">
        <v>4</v>
      </c>
      <c r="AP299" s="6">
        <v>0</v>
      </c>
      <c r="AQ299" s="6">
        <v>0</v>
      </c>
      <c r="AR299" s="7">
        <v>0</v>
      </c>
      <c r="AS299" s="7">
        <v>0</v>
      </c>
      <c r="AT299" s="6"/>
      <c r="AU299" s="7">
        <v>2</v>
      </c>
      <c r="AV299" s="7">
        <v>4</v>
      </c>
      <c r="AW299" s="7" t="s">
        <v>34</v>
      </c>
      <c r="AX299" s="7">
        <v>0</v>
      </c>
      <c r="AY299" s="7">
        <v>0</v>
      </c>
      <c r="AZ299" s="7">
        <v>0</v>
      </c>
      <c r="BA299" s="7">
        <v>0</v>
      </c>
      <c r="BB299" s="7" t="s">
        <v>34</v>
      </c>
    </row>
    <row r="300" spans="1:54" x14ac:dyDescent="0.25">
      <c r="A300" s="4"/>
      <c r="B300" s="119"/>
      <c r="C300" s="135">
        <f t="shared" si="70"/>
        <v>62</v>
      </c>
      <c r="D300" s="135">
        <f t="shared" si="67"/>
        <v>1</v>
      </c>
      <c r="E300" s="18" t="str">
        <f t="shared" si="71"/>
        <v/>
      </c>
      <c r="F300" s="18" t="str">
        <f t="shared" si="72"/>
        <v>CLX3001-123</v>
      </c>
      <c r="G300" s="18" t="str">
        <f t="shared" si="73"/>
        <v>CLX3001</v>
      </c>
      <c r="H300" s="18"/>
      <c r="I300" s="63" t="s">
        <v>2028</v>
      </c>
      <c r="J300" s="138">
        <f t="shared" si="77"/>
        <v>123</v>
      </c>
      <c r="K300" s="138">
        <f t="shared" si="78"/>
        <v>0</v>
      </c>
      <c r="L300" s="136">
        <f t="shared" si="79"/>
        <v>60</v>
      </c>
      <c r="M300" s="136">
        <f t="shared" si="80"/>
        <v>38</v>
      </c>
      <c r="N300" s="136">
        <f t="shared" si="81"/>
        <v>9</v>
      </c>
      <c r="O300" s="136">
        <f t="shared" si="82"/>
        <v>7</v>
      </c>
      <c r="P300" s="66">
        <f t="shared" si="74"/>
        <v>0</v>
      </c>
      <c r="Q300" s="66">
        <f t="shared" si="75"/>
        <v>0</v>
      </c>
      <c r="R300" s="18"/>
      <c r="S300" s="19"/>
      <c r="T300" s="20"/>
      <c r="U300" s="20"/>
      <c r="V300" s="21"/>
      <c r="W300" s="21"/>
      <c r="X300" s="21"/>
      <c r="Y300" s="23" t="s">
        <v>331</v>
      </c>
      <c r="Z300" s="22" t="s">
        <v>282</v>
      </c>
      <c r="AA300" s="23"/>
      <c r="AB300" s="23" t="str">
        <f t="shared" si="68"/>
        <v>B11</v>
      </c>
      <c r="AC300" s="23">
        <f t="shared" si="76"/>
        <v>4</v>
      </c>
      <c r="AD300" s="23">
        <f t="shared" si="69"/>
        <v>12</v>
      </c>
      <c r="AE300" s="23"/>
      <c r="AF300" s="23"/>
      <c r="AG300" s="6"/>
      <c r="AH300" s="8"/>
      <c r="AI300" s="8"/>
      <c r="AJ300" s="8"/>
      <c r="AK300" s="9"/>
      <c r="AL300" s="9"/>
      <c r="AM300" s="9"/>
      <c r="AN300" s="6"/>
      <c r="AO300" s="6"/>
      <c r="AP300" s="6"/>
      <c r="AQ300" s="6"/>
      <c r="AR300" s="7"/>
      <c r="AS300" s="7"/>
      <c r="AT300" s="6"/>
      <c r="AU300" s="7"/>
      <c r="AV300" s="7"/>
      <c r="AW300" s="7"/>
      <c r="AX300" s="7"/>
      <c r="AY300" s="7"/>
      <c r="AZ300" s="7"/>
      <c r="BA300" s="7"/>
      <c r="BB300" s="7"/>
    </row>
    <row r="301" spans="1:54" x14ac:dyDescent="0.25">
      <c r="A301" s="4"/>
      <c r="B301" s="119"/>
      <c r="C301" s="135">
        <f t="shared" si="70"/>
        <v>62</v>
      </c>
      <c r="D301" s="135">
        <f t="shared" si="67"/>
        <v>1</v>
      </c>
      <c r="E301" s="18" t="str">
        <f t="shared" si="71"/>
        <v/>
      </c>
      <c r="F301" s="18" t="str">
        <f t="shared" si="72"/>
        <v>CLX3001-123</v>
      </c>
      <c r="G301" s="18" t="str">
        <f t="shared" si="73"/>
        <v>CLX3001</v>
      </c>
      <c r="H301" s="18"/>
      <c r="I301" s="63" t="s">
        <v>2028</v>
      </c>
      <c r="J301" s="138">
        <f t="shared" si="77"/>
        <v>123</v>
      </c>
      <c r="K301" s="138">
        <f t="shared" si="78"/>
        <v>0</v>
      </c>
      <c r="L301" s="136">
        <f t="shared" si="79"/>
        <v>60</v>
      </c>
      <c r="M301" s="136">
        <f t="shared" si="80"/>
        <v>38</v>
      </c>
      <c r="N301" s="136">
        <f t="shared" si="81"/>
        <v>9</v>
      </c>
      <c r="O301" s="136">
        <f t="shared" si="82"/>
        <v>7</v>
      </c>
      <c r="P301" s="66">
        <f t="shared" si="74"/>
        <v>0</v>
      </c>
      <c r="Q301" s="66">
        <f t="shared" si="75"/>
        <v>0</v>
      </c>
      <c r="R301" s="18"/>
      <c r="S301" s="19"/>
      <c r="T301" s="20"/>
      <c r="U301" s="20"/>
      <c r="V301" s="21"/>
      <c r="W301" s="21"/>
      <c r="X301" s="21"/>
      <c r="Y301" s="23"/>
      <c r="Z301" s="22" t="s">
        <v>286</v>
      </c>
      <c r="AA301" s="23"/>
      <c r="AB301" s="23" t="str">
        <f t="shared" si="68"/>
        <v>B11</v>
      </c>
      <c r="AC301" s="71">
        <f t="shared" si="76"/>
        <v>4</v>
      </c>
      <c r="AD301" s="23">
        <f t="shared" si="69"/>
        <v>13</v>
      </c>
      <c r="AE301" s="23"/>
      <c r="AF301" s="23"/>
      <c r="AG301" s="6"/>
      <c r="AH301" s="8"/>
      <c r="AI301" s="8"/>
      <c r="AJ301" s="8"/>
      <c r="AK301" s="9"/>
      <c r="AL301" s="9"/>
      <c r="AM301" s="9"/>
      <c r="AN301" s="6"/>
      <c r="AO301" s="6"/>
      <c r="AP301" s="6"/>
      <c r="AQ301" s="6"/>
      <c r="AR301" s="7"/>
      <c r="AS301" s="7"/>
      <c r="AT301" s="6"/>
      <c r="AU301" s="7"/>
      <c r="AV301" s="7"/>
      <c r="AW301" s="7"/>
      <c r="AX301" s="7"/>
      <c r="AY301" s="7"/>
      <c r="AZ301" s="7"/>
      <c r="BA301" s="7"/>
      <c r="BB301" s="7"/>
    </row>
    <row r="302" spans="1:54" x14ac:dyDescent="0.25">
      <c r="A302" s="4"/>
      <c r="B302" s="119"/>
      <c r="C302" s="135">
        <f t="shared" si="70"/>
        <v>62</v>
      </c>
      <c r="D302" s="135">
        <f t="shared" si="67"/>
        <v>1</v>
      </c>
      <c r="E302" s="18" t="str">
        <f t="shared" si="71"/>
        <v/>
      </c>
      <c r="F302" s="18" t="str">
        <f t="shared" si="72"/>
        <v>CLX3001-123</v>
      </c>
      <c r="G302" s="18" t="str">
        <f t="shared" si="73"/>
        <v>CLX3001</v>
      </c>
      <c r="H302" s="18"/>
      <c r="I302" s="63" t="s">
        <v>2028</v>
      </c>
      <c r="J302" s="138">
        <f t="shared" si="77"/>
        <v>123</v>
      </c>
      <c r="K302" s="138">
        <f t="shared" si="78"/>
        <v>0</v>
      </c>
      <c r="L302" s="136">
        <f t="shared" si="79"/>
        <v>60</v>
      </c>
      <c r="M302" s="136">
        <f t="shared" si="80"/>
        <v>38</v>
      </c>
      <c r="N302" s="136">
        <f t="shared" si="81"/>
        <v>9</v>
      </c>
      <c r="O302" s="136">
        <f t="shared" si="82"/>
        <v>7</v>
      </c>
      <c r="P302" s="66">
        <f t="shared" si="74"/>
        <v>0</v>
      </c>
      <c r="Q302" s="66">
        <f t="shared" si="75"/>
        <v>0</v>
      </c>
      <c r="R302" s="18"/>
      <c r="S302" s="19"/>
      <c r="T302" s="20"/>
      <c r="U302" s="20"/>
      <c r="V302" s="21"/>
      <c r="W302" s="21"/>
      <c r="X302" s="21"/>
      <c r="Y302" s="23"/>
      <c r="Z302" s="22" t="s">
        <v>290</v>
      </c>
      <c r="AA302" s="23"/>
      <c r="AB302" s="23" t="str">
        <f t="shared" si="68"/>
        <v>B11</v>
      </c>
      <c r="AC302" s="71">
        <f t="shared" si="76"/>
        <v>4</v>
      </c>
      <c r="AD302" s="23">
        <f t="shared" si="69"/>
        <v>14</v>
      </c>
      <c r="AE302" s="23"/>
      <c r="AF302" s="23"/>
      <c r="AG302" s="6"/>
      <c r="AH302" s="8"/>
      <c r="AI302" s="8"/>
      <c r="AJ302" s="8"/>
      <c r="AK302" s="9"/>
      <c r="AL302" s="9"/>
      <c r="AM302" s="9"/>
      <c r="AN302" s="6"/>
      <c r="AO302" s="6"/>
      <c r="AP302" s="6"/>
      <c r="AQ302" s="6"/>
      <c r="AR302" s="7"/>
      <c r="AS302" s="7"/>
      <c r="AT302" s="6"/>
      <c r="AU302" s="7"/>
      <c r="AV302" s="7"/>
      <c r="AW302" s="7"/>
      <c r="AX302" s="7"/>
      <c r="AY302" s="7"/>
      <c r="AZ302" s="7"/>
      <c r="BA302" s="7"/>
      <c r="BB302" s="7"/>
    </row>
    <row r="303" spans="1:54" x14ac:dyDescent="0.25">
      <c r="A303" s="4" t="s">
        <v>62</v>
      </c>
      <c r="B303" s="120">
        <v>37</v>
      </c>
      <c r="C303" s="136">
        <f t="shared" si="70"/>
        <v>62</v>
      </c>
      <c r="D303" s="136">
        <f t="shared" si="67"/>
        <v>2</v>
      </c>
      <c r="E303" s="24" t="str">
        <f t="shared" si="71"/>
        <v>E9-2-ACCSH-062-2</v>
      </c>
      <c r="F303" s="24" t="str">
        <f t="shared" si="72"/>
        <v>NGPON2-16v-039</v>
      </c>
      <c r="G303" s="24" t="str">
        <f t="shared" si="73"/>
        <v>NGPON2-16v</v>
      </c>
      <c r="H303" s="24" t="s">
        <v>41</v>
      </c>
      <c r="I303" s="62" t="s">
        <v>2048</v>
      </c>
      <c r="J303" s="138">
        <f t="shared" si="77"/>
        <v>123</v>
      </c>
      <c r="K303" s="138">
        <f t="shared" si="78"/>
        <v>0</v>
      </c>
      <c r="L303" s="136">
        <f t="shared" si="79"/>
        <v>60</v>
      </c>
      <c r="M303" s="136">
        <f t="shared" si="80"/>
        <v>39</v>
      </c>
      <c r="N303" s="136">
        <f t="shared" si="81"/>
        <v>9</v>
      </c>
      <c r="O303" s="136">
        <f t="shared" si="82"/>
        <v>7</v>
      </c>
      <c r="P303" s="66">
        <f t="shared" si="74"/>
        <v>0</v>
      </c>
      <c r="Q303" s="66">
        <f t="shared" si="75"/>
        <v>1</v>
      </c>
      <c r="R303" s="24"/>
      <c r="S303" s="25"/>
      <c r="T303" s="26"/>
      <c r="U303" s="26"/>
      <c r="V303" s="27"/>
      <c r="W303" s="27"/>
      <c r="X303" s="27"/>
      <c r="Y303" s="28"/>
      <c r="Z303" s="28"/>
      <c r="AA303" s="28"/>
      <c r="AB303" s="68" t="str">
        <f t="shared" si="68"/>
        <v>B11</v>
      </c>
      <c r="AC303" s="68">
        <f t="shared" si="76"/>
        <v>4</v>
      </c>
      <c r="AD303" s="68">
        <f t="shared" si="69"/>
        <v>14</v>
      </c>
      <c r="AE303" s="28" t="s">
        <v>312</v>
      </c>
      <c r="AF303" s="28"/>
      <c r="AG303" s="6"/>
      <c r="AH303" s="6"/>
      <c r="AI303" s="6"/>
      <c r="AJ303" s="6"/>
      <c r="AK303" s="9"/>
      <c r="AL303" s="9"/>
      <c r="AM303" s="5" t="s">
        <v>42</v>
      </c>
      <c r="AN303" s="6"/>
      <c r="AO303" s="6"/>
      <c r="AP303" s="6"/>
      <c r="AQ303" s="6"/>
      <c r="AR303" s="7"/>
      <c r="AS303" s="7"/>
      <c r="AT303" s="6"/>
      <c r="AU303" s="7"/>
      <c r="AV303" s="7"/>
      <c r="AW303" s="7"/>
      <c r="AX303" s="7"/>
      <c r="AY303" s="7"/>
      <c r="AZ303" s="7"/>
      <c r="BA303" s="7"/>
      <c r="BB303" s="7"/>
    </row>
    <row r="304" spans="1:54" x14ac:dyDescent="0.25">
      <c r="A304" s="4"/>
      <c r="B304" s="120"/>
      <c r="C304" s="136">
        <f t="shared" si="70"/>
        <v>62</v>
      </c>
      <c r="D304" s="136">
        <f t="shared" si="67"/>
        <v>2</v>
      </c>
      <c r="E304" s="24" t="str">
        <f t="shared" si="71"/>
        <v/>
      </c>
      <c r="F304" s="24" t="str">
        <f t="shared" si="72"/>
        <v>NGPON2-16v-040</v>
      </c>
      <c r="G304" s="24" t="str">
        <f t="shared" si="73"/>
        <v>NGPON2-16v</v>
      </c>
      <c r="H304" s="24" t="s">
        <v>388</v>
      </c>
      <c r="I304" s="62" t="s">
        <v>2049</v>
      </c>
      <c r="J304" s="138">
        <f t="shared" si="77"/>
        <v>123</v>
      </c>
      <c r="K304" s="138">
        <f t="shared" si="78"/>
        <v>0</v>
      </c>
      <c r="L304" s="136">
        <f t="shared" si="79"/>
        <v>60</v>
      </c>
      <c r="M304" s="136">
        <f t="shared" si="80"/>
        <v>40</v>
      </c>
      <c r="N304" s="136">
        <f t="shared" si="81"/>
        <v>9</v>
      </c>
      <c r="O304" s="136">
        <f t="shared" si="82"/>
        <v>7</v>
      </c>
      <c r="P304" s="66">
        <f t="shared" si="74"/>
        <v>0</v>
      </c>
      <c r="Q304" s="66">
        <f t="shared" si="75"/>
        <v>1</v>
      </c>
      <c r="R304" s="24"/>
      <c r="S304" s="25"/>
      <c r="T304" s="26"/>
      <c r="U304" s="26"/>
      <c r="V304" s="27"/>
      <c r="W304" s="27"/>
      <c r="X304" s="27"/>
      <c r="Y304" s="29"/>
      <c r="Z304" s="29"/>
      <c r="AA304" s="29"/>
      <c r="AB304" s="69" t="str">
        <f t="shared" si="68"/>
        <v>B11</v>
      </c>
      <c r="AC304" s="69">
        <f t="shared" si="76"/>
        <v>4</v>
      </c>
      <c r="AD304" s="69">
        <f t="shared" si="69"/>
        <v>14</v>
      </c>
      <c r="AE304" s="28" t="s">
        <v>313</v>
      </c>
      <c r="AF304" s="28"/>
      <c r="AG304" s="6"/>
      <c r="AH304" s="6"/>
      <c r="AI304" s="10"/>
      <c r="AJ304" s="6"/>
      <c r="AK304" s="9"/>
      <c r="AL304" s="9"/>
      <c r="AM304" s="5" t="s">
        <v>42</v>
      </c>
      <c r="AN304" s="6"/>
      <c r="AO304" s="6"/>
      <c r="AP304" s="6"/>
      <c r="AQ304" s="6"/>
      <c r="AR304" s="7"/>
      <c r="AS304" s="7"/>
      <c r="AT304" s="6"/>
      <c r="AU304" s="7"/>
      <c r="AV304" s="7"/>
      <c r="AW304" s="7"/>
      <c r="AX304" s="7"/>
      <c r="AY304" s="7"/>
      <c r="AZ304" s="7"/>
      <c r="BA304" s="7"/>
      <c r="BB304" s="7"/>
    </row>
    <row r="305" spans="1:54" x14ac:dyDescent="0.25">
      <c r="A305" s="4" t="s">
        <v>62</v>
      </c>
      <c r="B305" s="119">
        <v>34</v>
      </c>
      <c r="C305" s="135">
        <f t="shared" si="70"/>
        <v>63</v>
      </c>
      <c r="D305" s="135">
        <f t="shared" si="67"/>
        <v>1</v>
      </c>
      <c r="E305" s="18" t="str">
        <f t="shared" si="71"/>
        <v>E9-2-AGGSH-063-1</v>
      </c>
      <c r="F305" s="18" t="str">
        <f t="shared" si="72"/>
        <v>CLX3001-124</v>
      </c>
      <c r="G305" s="18" t="str">
        <f t="shared" si="73"/>
        <v>CLX3001</v>
      </c>
      <c r="H305" s="18" t="s">
        <v>63</v>
      </c>
      <c r="I305" s="63" t="s">
        <v>2028</v>
      </c>
      <c r="J305" s="138">
        <f t="shared" si="77"/>
        <v>124</v>
      </c>
      <c r="K305" s="138">
        <f t="shared" si="78"/>
        <v>0</v>
      </c>
      <c r="L305" s="136">
        <f t="shared" si="79"/>
        <v>60</v>
      </c>
      <c r="M305" s="136">
        <f t="shared" si="80"/>
        <v>40</v>
      </c>
      <c r="N305" s="136">
        <f t="shared" si="81"/>
        <v>9</v>
      </c>
      <c r="O305" s="136">
        <f t="shared" si="82"/>
        <v>7</v>
      </c>
      <c r="P305" s="66">
        <f t="shared" si="74"/>
        <v>1</v>
      </c>
      <c r="Q305" s="66">
        <f t="shared" si="75"/>
        <v>1</v>
      </c>
      <c r="R305" s="18" t="s">
        <v>33</v>
      </c>
      <c r="S305" s="19">
        <v>2</v>
      </c>
      <c r="T305" s="20">
        <v>4</v>
      </c>
      <c r="U305" s="20">
        <v>4</v>
      </c>
      <c r="V305" s="21">
        <v>8</v>
      </c>
      <c r="W305" s="21">
        <v>12</v>
      </c>
      <c r="X305" s="21">
        <v>11</v>
      </c>
      <c r="Y305" s="23" t="s">
        <v>274</v>
      </c>
      <c r="Z305" s="23" t="s">
        <v>275</v>
      </c>
      <c r="AA305" s="23"/>
      <c r="AB305" s="23" t="str">
        <f t="shared" si="68"/>
        <v>B11</v>
      </c>
      <c r="AC305" s="23">
        <f t="shared" si="76"/>
        <v>5</v>
      </c>
      <c r="AD305" s="23">
        <f t="shared" si="69"/>
        <v>15</v>
      </c>
      <c r="AE305" s="23"/>
      <c r="AF305" s="23"/>
      <c r="AG305" s="8">
        <v>1</v>
      </c>
      <c r="AH305" s="8">
        <v>3</v>
      </c>
      <c r="AI305" s="13"/>
      <c r="AJ305" s="8"/>
      <c r="AK305" s="9"/>
      <c r="AL305" s="9"/>
      <c r="AM305" s="9"/>
      <c r="AN305" s="6">
        <v>2</v>
      </c>
      <c r="AO305" s="6">
        <v>6</v>
      </c>
      <c r="AP305" s="6">
        <v>0</v>
      </c>
      <c r="AQ305" s="6">
        <v>0</v>
      </c>
      <c r="AR305" s="7">
        <v>0</v>
      </c>
      <c r="AS305" s="7">
        <v>0</v>
      </c>
      <c r="AT305" s="6"/>
      <c r="AU305" s="7">
        <v>6</v>
      </c>
      <c r="AV305" s="7">
        <v>14</v>
      </c>
      <c r="AW305" s="7" t="s">
        <v>34</v>
      </c>
      <c r="AX305" s="7">
        <v>0</v>
      </c>
      <c r="AY305" s="7">
        <v>0</v>
      </c>
      <c r="AZ305" s="7">
        <v>0</v>
      </c>
      <c r="BA305" s="7">
        <v>0</v>
      </c>
      <c r="BB305" s="7" t="s">
        <v>34</v>
      </c>
    </row>
    <row r="306" spans="1:54" x14ac:dyDescent="0.25">
      <c r="A306" s="4"/>
      <c r="B306" s="119"/>
      <c r="C306" s="135">
        <f t="shared" si="70"/>
        <v>63</v>
      </c>
      <c r="D306" s="135">
        <f t="shared" si="67"/>
        <v>1</v>
      </c>
      <c r="E306" s="18" t="str">
        <f t="shared" si="71"/>
        <v/>
      </c>
      <c r="F306" s="18" t="str">
        <f t="shared" si="72"/>
        <v>CLX3001-124</v>
      </c>
      <c r="G306" s="18" t="str">
        <f t="shared" si="73"/>
        <v>CLX3001</v>
      </c>
      <c r="H306" s="18"/>
      <c r="I306" s="63" t="s">
        <v>2028</v>
      </c>
      <c r="J306" s="138">
        <f t="shared" si="77"/>
        <v>124</v>
      </c>
      <c r="K306" s="138">
        <f t="shared" si="78"/>
        <v>0</v>
      </c>
      <c r="L306" s="136">
        <f t="shared" si="79"/>
        <v>60</v>
      </c>
      <c r="M306" s="136">
        <f t="shared" si="80"/>
        <v>40</v>
      </c>
      <c r="N306" s="136">
        <f t="shared" si="81"/>
        <v>9</v>
      </c>
      <c r="O306" s="136">
        <f t="shared" si="82"/>
        <v>7</v>
      </c>
      <c r="P306" s="66">
        <f t="shared" si="74"/>
        <v>0</v>
      </c>
      <c r="Q306" s="66">
        <f t="shared" si="75"/>
        <v>0</v>
      </c>
      <c r="R306" s="18"/>
      <c r="S306" s="19"/>
      <c r="T306" s="20"/>
      <c r="U306" s="20"/>
      <c r="V306" s="21"/>
      <c r="W306" s="21"/>
      <c r="X306" s="21"/>
      <c r="Y306" s="23"/>
      <c r="Z306" s="22" t="s">
        <v>282</v>
      </c>
      <c r="AA306" s="23"/>
      <c r="AB306" s="23" t="str">
        <f t="shared" si="68"/>
        <v>B11</v>
      </c>
      <c r="AC306" s="71">
        <f t="shared" si="76"/>
        <v>5</v>
      </c>
      <c r="AD306" s="23">
        <f t="shared" si="69"/>
        <v>16</v>
      </c>
      <c r="AE306" s="23"/>
      <c r="AF306" s="23"/>
      <c r="AG306" s="6"/>
      <c r="AH306" s="8"/>
      <c r="AI306" s="8"/>
      <c r="AJ306" s="8"/>
      <c r="AK306" s="9"/>
      <c r="AL306" s="9"/>
      <c r="AM306" s="9"/>
      <c r="AN306" s="6"/>
      <c r="AO306" s="6"/>
      <c r="AP306" s="6"/>
      <c r="AQ306" s="6"/>
      <c r="AR306" s="7"/>
      <c r="AS306" s="7"/>
      <c r="AT306" s="6"/>
      <c r="AU306" s="7"/>
      <c r="AV306" s="7"/>
      <c r="AW306" s="7"/>
      <c r="AX306" s="7"/>
      <c r="AY306" s="7"/>
      <c r="AZ306" s="7"/>
      <c r="BA306" s="7"/>
      <c r="BB306" s="7"/>
    </row>
    <row r="307" spans="1:54" x14ac:dyDescent="0.25">
      <c r="A307" s="4"/>
      <c r="B307" s="119"/>
      <c r="C307" s="135">
        <f t="shared" si="70"/>
        <v>63</v>
      </c>
      <c r="D307" s="135">
        <f t="shared" si="67"/>
        <v>1</v>
      </c>
      <c r="E307" s="18" t="str">
        <f t="shared" si="71"/>
        <v/>
      </c>
      <c r="F307" s="18" t="str">
        <f t="shared" si="72"/>
        <v>CLX3001-124</v>
      </c>
      <c r="G307" s="18" t="str">
        <f t="shared" si="73"/>
        <v>CLX3001</v>
      </c>
      <c r="H307" s="18"/>
      <c r="I307" s="63" t="s">
        <v>2028</v>
      </c>
      <c r="J307" s="138">
        <f t="shared" si="77"/>
        <v>124</v>
      </c>
      <c r="K307" s="138">
        <f t="shared" si="78"/>
        <v>0</v>
      </c>
      <c r="L307" s="136">
        <f t="shared" si="79"/>
        <v>60</v>
      </c>
      <c r="M307" s="136">
        <f t="shared" si="80"/>
        <v>40</v>
      </c>
      <c r="N307" s="136">
        <f t="shared" si="81"/>
        <v>9</v>
      </c>
      <c r="O307" s="136">
        <f t="shared" si="82"/>
        <v>7</v>
      </c>
      <c r="P307" s="66">
        <f t="shared" si="74"/>
        <v>0</v>
      </c>
      <c r="Q307" s="66">
        <f t="shared" si="75"/>
        <v>0</v>
      </c>
      <c r="R307" s="18"/>
      <c r="S307" s="19"/>
      <c r="T307" s="20"/>
      <c r="U307" s="20"/>
      <c r="V307" s="21"/>
      <c r="W307" s="21"/>
      <c r="X307" s="21"/>
      <c r="Y307" s="23"/>
      <c r="Z307" s="22" t="s">
        <v>286</v>
      </c>
      <c r="AA307" s="23"/>
      <c r="AB307" s="23" t="str">
        <f t="shared" si="68"/>
        <v>B11</v>
      </c>
      <c r="AC307" s="71">
        <f t="shared" si="76"/>
        <v>5</v>
      </c>
      <c r="AD307" s="23">
        <f t="shared" si="69"/>
        <v>17</v>
      </c>
      <c r="AE307" s="23"/>
      <c r="AF307" s="23"/>
      <c r="AG307" s="6"/>
      <c r="AH307" s="8"/>
      <c r="AI307" s="8"/>
      <c r="AJ307" s="8"/>
      <c r="AK307" s="9"/>
      <c r="AL307" s="9"/>
      <c r="AM307" s="9"/>
      <c r="AN307" s="6"/>
      <c r="AO307" s="6"/>
      <c r="AP307" s="6"/>
      <c r="AQ307" s="6"/>
      <c r="AR307" s="7"/>
      <c r="AS307" s="7"/>
      <c r="AT307" s="6"/>
      <c r="AU307" s="7"/>
      <c r="AV307" s="7"/>
      <c r="AW307" s="7"/>
      <c r="AX307" s="7"/>
      <c r="AY307" s="7"/>
      <c r="AZ307" s="7"/>
      <c r="BA307" s="7"/>
      <c r="BB307" s="7"/>
    </row>
    <row r="308" spans="1:54" x14ac:dyDescent="0.25">
      <c r="A308" s="4"/>
      <c r="B308" s="119"/>
      <c r="C308" s="135">
        <f t="shared" si="70"/>
        <v>63</v>
      </c>
      <c r="D308" s="135">
        <f t="shared" si="67"/>
        <v>1</v>
      </c>
      <c r="E308" s="18" t="str">
        <f t="shared" si="71"/>
        <v/>
      </c>
      <c r="F308" s="18" t="str">
        <f t="shared" si="72"/>
        <v>CLX3001-124</v>
      </c>
      <c r="G308" s="18" t="str">
        <f t="shared" si="73"/>
        <v>CLX3001</v>
      </c>
      <c r="H308" s="18"/>
      <c r="I308" s="63" t="s">
        <v>2028</v>
      </c>
      <c r="J308" s="138">
        <f t="shared" si="77"/>
        <v>124</v>
      </c>
      <c r="K308" s="138">
        <f t="shared" si="78"/>
        <v>0</v>
      </c>
      <c r="L308" s="136">
        <f t="shared" si="79"/>
        <v>60</v>
      </c>
      <c r="M308" s="136">
        <f t="shared" si="80"/>
        <v>40</v>
      </c>
      <c r="N308" s="136">
        <f t="shared" si="81"/>
        <v>9</v>
      </c>
      <c r="O308" s="136">
        <f t="shared" si="82"/>
        <v>7</v>
      </c>
      <c r="P308" s="66">
        <f t="shared" si="74"/>
        <v>0</v>
      </c>
      <c r="Q308" s="66">
        <f t="shared" si="75"/>
        <v>0</v>
      </c>
      <c r="R308" s="18"/>
      <c r="S308" s="19"/>
      <c r="T308" s="20"/>
      <c r="U308" s="20"/>
      <c r="V308" s="21"/>
      <c r="W308" s="21"/>
      <c r="X308" s="21"/>
      <c r="Y308" s="23"/>
      <c r="Z308" s="22" t="s">
        <v>290</v>
      </c>
      <c r="AA308" s="23"/>
      <c r="AB308" s="23" t="str">
        <f t="shared" si="68"/>
        <v>B11</v>
      </c>
      <c r="AC308" s="71">
        <f t="shared" si="76"/>
        <v>5</v>
      </c>
      <c r="AD308" s="23">
        <f t="shared" si="69"/>
        <v>18</v>
      </c>
      <c r="AE308" s="23"/>
      <c r="AF308" s="23"/>
      <c r="AG308" s="6"/>
      <c r="AH308" s="8"/>
      <c r="AI308" s="8"/>
      <c r="AJ308" s="8"/>
      <c r="AK308" s="9"/>
      <c r="AL308" s="9"/>
      <c r="AM308" s="9"/>
      <c r="AN308" s="6"/>
      <c r="AO308" s="6"/>
      <c r="AP308" s="6"/>
      <c r="AQ308" s="6"/>
      <c r="AR308" s="7"/>
      <c r="AS308" s="7"/>
      <c r="AT308" s="6"/>
      <c r="AU308" s="7"/>
      <c r="AV308" s="7"/>
      <c r="AW308" s="7"/>
      <c r="AX308" s="7"/>
      <c r="AY308" s="7"/>
      <c r="AZ308" s="7"/>
      <c r="BA308" s="7"/>
      <c r="BB308" s="7"/>
    </row>
    <row r="309" spans="1:54" x14ac:dyDescent="0.25">
      <c r="A309" s="4" t="s">
        <v>62</v>
      </c>
      <c r="B309" s="120">
        <v>32</v>
      </c>
      <c r="C309" s="136">
        <f t="shared" si="70"/>
        <v>63</v>
      </c>
      <c r="D309" s="136">
        <f t="shared" si="67"/>
        <v>2</v>
      </c>
      <c r="E309" s="24" t="str">
        <f t="shared" si="71"/>
        <v>E9-2-ACCSH-063-2</v>
      </c>
      <c r="F309" s="24" t="str">
        <f t="shared" si="72"/>
        <v>NGPON2-16v-041</v>
      </c>
      <c r="G309" s="24" t="str">
        <f t="shared" si="73"/>
        <v>NGPON2-16v</v>
      </c>
      <c r="H309" s="24" t="s">
        <v>44</v>
      </c>
      <c r="I309" s="62" t="s">
        <v>2048</v>
      </c>
      <c r="J309" s="138">
        <f t="shared" si="77"/>
        <v>124</v>
      </c>
      <c r="K309" s="138">
        <f t="shared" si="78"/>
        <v>0</v>
      </c>
      <c r="L309" s="136">
        <f t="shared" si="79"/>
        <v>60</v>
      </c>
      <c r="M309" s="136">
        <f t="shared" si="80"/>
        <v>41</v>
      </c>
      <c r="N309" s="136">
        <f t="shared" si="81"/>
        <v>9</v>
      </c>
      <c r="O309" s="136">
        <f t="shared" si="82"/>
        <v>7</v>
      </c>
      <c r="P309" s="66">
        <f t="shared" si="74"/>
        <v>0</v>
      </c>
      <c r="Q309" s="66">
        <f t="shared" si="75"/>
        <v>1</v>
      </c>
      <c r="R309" s="24" t="s">
        <v>37</v>
      </c>
      <c r="S309" s="25">
        <v>2</v>
      </c>
      <c r="T309" s="26">
        <v>4</v>
      </c>
      <c r="U309" s="26">
        <v>4</v>
      </c>
      <c r="V309" s="27">
        <v>13</v>
      </c>
      <c r="W309" s="27">
        <v>22</v>
      </c>
      <c r="X309" s="27">
        <v>21</v>
      </c>
      <c r="Y309" s="29"/>
      <c r="Z309" s="29"/>
      <c r="AA309" s="29"/>
      <c r="AB309" s="69" t="str">
        <f t="shared" si="68"/>
        <v>B11</v>
      </c>
      <c r="AC309" s="69">
        <f t="shared" si="76"/>
        <v>5</v>
      </c>
      <c r="AD309" s="69">
        <f t="shared" si="69"/>
        <v>18</v>
      </c>
      <c r="AE309" s="28" t="s">
        <v>314</v>
      </c>
      <c r="AF309" s="29"/>
      <c r="AG309" s="10"/>
      <c r="AH309" s="10"/>
      <c r="AI309" s="10"/>
      <c r="AJ309" s="10"/>
      <c r="AK309" s="9">
        <v>3</v>
      </c>
      <c r="AL309" s="9"/>
      <c r="AM309" s="5" t="s">
        <v>42</v>
      </c>
      <c r="AN309" s="6">
        <v>0</v>
      </c>
      <c r="AO309" s="6">
        <v>0</v>
      </c>
      <c r="AP309" s="6">
        <v>0</v>
      </c>
      <c r="AQ309" s="6">
        <v>0</v>
      </c>
      <c r="AR309" s="7">
        <v>0</v>
      </c>
      <c r="AS309" s="7">
        <v>6</v>
      </c>
      <c r="AT309" s="6"/>
      <c r="AU309" s="7">
        <v>6</v>
      </c>
      <c r="AV309" s="7">
        <v>14</v>
      </c>
      <c r="AW309" s="7" t="s">
        <v>34</v>
      </c>
      <c r="AX309" s="7">
        <v>0</v>
      </c>
      <c r="AY309" s="7">
        <v>0</v>
      </c>
      <c r="AZ309" s="7">
        <v>15.999999999999989</v>
      </c>
      <c r="BA309" s="7">
        <v>0</v>
      </c>
      <c r="BB309" s="7" t="s">
        <v>34</v>
      </c>
    </row>
    <row r="310" spans="1:54" x14ac:dyDescent="0.25">
      <c r="A310" s="4"/>
      <c r="B310" s="120"/>
      <c r="C310" s="136">
        <f t="shared" si="70"/>
        <v>63</v>
      </c>
      <c r="D310" s="136">
        <f t="shared" si="67"/>
        <v>2</v>
      </c>
      <c r="E310" s="24" t="str">
        <f t="shared" si="71"/>
        <v/>
      </c>
      <c r="F310" s="24" t="str">
        <f t="shared" si="72"/>
        <v>NGPON2-16v-041</v>
      </c>
      <c r="G310" s="24" t="str">
        <f t="shared" si="73"/>
        <v>NGPON2-16v</v>
      </c>
      <c r="H310" s="24"/>
      <c r="I310" s="62" t="s">
        <v>2048</v>
      </c>
      <c r="J310" s="138">
        <f t="shared" si="77"/>
        <v>124</v>
      </c>
      <c r="K310" s="138">
        <f t="shared" si="78"/>
        <v>0</v>
      </c>
      <c r="L310" s="136">
        <f t="shared" si="79"/>
        <v>60</v>
      </c>
      <c r="M310" s="136">
        <f t="shared" si="80"/>
        <v>41</v>
      </c>
      <c r="N310" s="136">
        <f t="shared" si="81"/>
        <v>9</v>
      </c>
      <c r="O310" s="136">
        <f t="shared" si="82"/>
        <v>7</v>
      </c>
      <c r="P310" s="66">
        <f t="shared" si="74"/>
        <v>0</v>
      </c>
      <c r="Q310" s="66">
        <f t="shared" si="75"/>
        <v>0</v>
      </c>
      <c r="R310" s="24"/>
      <c r="S310" s="25"/>
      <c r="T310" s="26"/>
      <c r="U310" s="26"/>
      <c r="V310" s="27"/>
      <c r="W310" s="27"/>
      <c r="X310" s="27"/>
      <c r="Y310" s="29"/>
      <c r="Z310" s="29"/>
      <c r="AA310" s="29"/>
      <c r="AB310" s="69" t="str">
        <f t="shared" si="68"/>
        <v>B11</v>
      </c>
      <c r="AC310" s="69">
        <f t="shared" si="76"/>
        <v>5</v>
      </c>
      <c r="AD310" s="69">
        <f t="shared" si="69"/>
        <v>18</v>
      </c>
      <c r="AE310" s="28" t="s">
        <v>316</v>
      </c>
      <c r="AF310" s="29"/>
      <c r="AG310" s="10"/>
      <c r="AH310" s="10"/>
      <c r="AI310" s="10"/>
      <c r="AJ310" s="10"/>
      <c r="AK310" s="9"/>
      <c r="AL310" s="9"/>
      <c r="AM310" s="5" t="s">
        <v>42</v>
      </c>
      <c r="AN310" s="6"/>
      <c r="AO310" s="6"/>
      <c r="AP310" s="6"/>
      <c r="AQ310" s="6"/>
      <c r="AR310" s="7"/>
      <c r="AS310" s="7"/>
      <c r="AT310" s="6"/>
      <c r="AU310" s="7"/>
      <c r="AV310" s="7"/>
      <c r="AW310" s="7"/>
      <c r="AX310" s="7"/>
      <c r="AY310" s="7"/>
      <c r="AZ310" s="7"/>
      <c r="BA310" s="7"/>
      <c r="BB310" s="7"/>
    </row>
    <row r="311" spans="1:54" x14ac:dyDescent="0.25">
      <c r="A311" s="4"/>
      <c r="B311" s="120"/>
      <c r="C311" s="136">
        <f t="shared" si="70"/>
        <v>63</v>
      </c>
      <c r="D311" s="136">
        <f t="shared" si="67"/>
        <v>2</v>
      </c>
      <c r="E311" s="24" t="str">
        <f t="shared" si="71"/>
        <v/>
      </c>
      <c r="F311" s="24" t="str">
        <f t="shared" si="72"/>
        <v>NGPON2-16v-041</v>
      </c>
      <c r="G311" s="24" t="str">
        <f t="shared" si="73"/>
        <v>NGPON2-16v</v>
      </c>
      <c r="H311" s="24"/>
      <c r="I311" s="62" t="s">
        <v>2048</v>
      </c>
      <c r="J311" s="138">
        <f t="shared" si="77"/>
        <v>124</v>
      </c>
      <c r="K311" s="138">
        <f t="shared" si="78"/>
        <v>0</v>
      </c>
      <c r="L311" s="136">
        <f t="shared" si="79"/>
        <v>60</v>
      </c>
      <c r="M311" s="136">
        <f t="shared" si="80"/>
        <v>41</v>
      </c>
      <c r="N311" s="136">
        <f t="shared" si="81"/>
        <v>9</v>
      </c>
      <c r="O311" s="136">
        <f t="shared" si="82"/>
        <v>7</v>
      </c>
      <c r="P311" s="66">
        <f t="shared" si="74"/>
        <v>0</v>
      </c>
      <c r="Q311" s="66">
        <f t="shared" si="75"/>
        <v>0</v>
      </c>
      <c r="R311" s="24"/>
      <c r="S311" s="25"/>
      <c r="T311" s="26"/>
      <c r="U311" s="26"/>
      <c r="V311" s="27"/>
      <c r="W311" s="27"/>
      <c r="X311" s="27"/>
      <c r="Y311" s="29"/>
      <c r="Z311" s="29"/>
      <c r="AA311" s="29"/>
      <c r="AB311" s="69" t="str">
        <f t="shared" si="68"/>
        <v>B11</v>
      </c>
      <c r="AC311" s="69">
        <f t="shared" si="76"/>
        <v>5</v>
      </c>
      <c r="AD311" s="69">
        <f t="shared" si="69"/>
        <v>18</v>
      </c>
      <c r="AE311" s="28" t="s">
        <v>319</v>
      </c>
      <c r="AF311" s="29"/>
      <c r="AG311" s="10"/>
      <c r="AH311" s="10"/>
      <c r="AI311" s="10"/>
      <c r="AJ311" s="10"/>
      <c r="AK311" s="9"/>
      <c r="AL311" s="9"/>
      <c r="AM311" s="5" t="s">
        <v>42</v>
      </c>
      <c r="AN311" s="6"/>
      <c r="AO311" s="6"/>
      <c r="AP311" s="6"/>
      <c r="AQ311" s="6"/>
      <c r="AR311" s="7"/>
      <c r="AS311" s="7"/>
      <c r="AT311" s="6"/>
      <c r="AU311" s="7"/>
      <c r="AV311" s="7"/>
      <c r="AW311" s="7"/>
      <c r="AX311" s="7"/>
      <c r="AY311" s="7"/>
      <c r="AZ311" s="7"/>
      <c r="BA311" s="7"/>
      <c r="BB311" s="7"/>
    </row>
    <row r="312" spans="1:54" x14ac:dyDescent="0.25">
      <c r="A312" s="4"/>
      <c r="B312" s="120"/>
      <c r="C312" s="136">
        <f t="shared" si="70"/>
        <v>63</v>
      </c>
      <c r="D312" s="136">
        <f t="shared" si="67"/>
        <v>2</v>
      </c>
      <c r="E312" s="24" t="str">
        <f t="shared" si="71"/>
        <v/>
      </c>
      <c r="F312" s="24" t="str">
        <f t="shared" si="72"/>
        <v>NGPON2-16v-041</v>
      </c>
      <c r="G312" s="24" t="str">
        <f t="shared" si="73"/>
        <v>NGPON2-16v</v>
      </c>
      <c r="H312" s="24"/>
      <c r="I312" s="62" t="s">
        <v>2048</v>
      </c>
      <c r="J312" s="138">
        <f t="shared" si="77"/>
        <v>124</v>
      </c>
      <c r="K312" s="138">
        <f t="shared" si="78"/>
        <v>0</v>
      </c>
      <c r="L312" s="136">
        <f t="shared" si="79"/>
        <v>60</v>
      </c>
      <c r="M312" s="136">
        <f t="shared" si="80"/>
        <v>41</v>
      </c>
      <c r="N312" s="136">
        <f t="shared" si="81"/>
        <v>9</v>
      </c>
      <c r="O312" s="136">
        <f t="shared" si="82"/>
        <v>7</v>
      </c>
      <c r="P312" s="66">
        <f t="shared" si="74"/>
        <v>0</v>
      </c>
      <c r="Q312" s="66">
        <f t="shared" si="75"/>
        <v>0</v>
      </c>
      <c r="R312" s="24"/>
      <c r="S312" s="25"/>
      <c r="T312" s="26"/>
      <c r="U312" s="26"/>
      <c r="V312" s="27"/>
      <c r="W312" s="27"/>
      <c r="X312" s="27"/>
      <c r="Y312" s="29"/>
      <c r="Z312" s="29"/>
      <c r="AA312" s="29"/>
      <c r="AB312" s="69" t="str">
        <f t="shared" si="68"/>
        <v>B11</v>
      </c>
      <c r="AC312" s="69">
        <f t="shared" si="76"/>
        <v>5</v>
      </c>
      <c r="AD312" s="69">
        <f t="shared" si="69"/>
        <v>18</v>
      </c>
      <c r="AE312" s="28" t="s">
        <v>323</v>
      </c>
      <c r="AF312" s="29"/>
      <c r="AG312" s="10"/>
      <c r="AH312" s="10"/>
      <c r="AI312" s="10"/>
      <c r="AJ312" s="10"/>
      <c r="AK312" s="9"/>
      <c r="AL312" s="9"/>
      <c r="AM312" s="5" t="s">
        <v>42</v>
      </c>
      <c r="AN312" s="6"/>
      <c r="AO312" s="6"/>
      <c r="AP312" s="6"/>
      <c r="AQ312" s="6"/>
      <c r="AR312" s="7"/>
      <c r="AS312" s="7"/>
      <c r="AT312" s="6"/>
      <c r="AU312" s="7"/>
      <c r="AV312" s="7"/>
      <c r="AW312" s="7"/>
      <c r="AX312" s="7"/>
      <c r="AY312" s="7"/>
      <c r="AZ312" s="7"/>
      <c r="BA312" s="7"/>
      <c r="BB312" s="7"/>
    </row>
    <row r="313" spans="1:54" x14ac:dyDescent="0.25">
      <c r="A313" s="4"/>
      <c r="B313" s="120"/>
      <c r="C313" s="136">
        <f t="shared" si="70"/>
        <v>63</v>
      </c>
      <c r="D313" s="136">
        <f t="shared" si="67"/>
        <v>2</v>
      </c>
      <c r="E313" s="24" t="str">
        <f t="shared" si="71"/>
        <v/>
      </c>
      <c r="F313" s="24" t="str">
        <f t="shared" si="72"/>
        <v>NGPON2-16v-041</v>
      </c>
      <c r="G313" s="24" t="str">
        <f t="shared" si="73"/>
        <v>NGPON2-16v</v>
      </c>
      <c r="H313" s="24"/>
      <c r="I313" s="62" t="s">
        <v>2048</v>
      </c>
      <c r="J313" s="138">
        <f t="shared" si="77"/>
        <v>124</v>
      </c>
      <c r="K313" s="138">
        <f t="shared" si="78"/>
        <v>0</v>
      </c>
      <c r="L313" s="136">
        <f t="shared" si="79"/>
        <v>60</v>
      </c>
      <c r="M313" s="136">
        <f t="shared" si="80"/>
        <v>41</v>
      </c>
      <c r="N313" s="136">
        <f t="shared" si="81"/>
        <v>9</v>
      </c>
      <c r="O313" s="136">
        <f t="shared" si="82"/>
        <v>7</v>
      </c>
      <c r="P313" s="66">
        <f t="shared" si="74"/>
        <v>0</v>
      </c>
      <c r="Q313" s="66">
        <f t="shared" si="75"/>
        <v>0</v>
      </c>
      <c r="R313" s="24"/>
      <c r="S313" s="25"/>
      <c r="T313" s="26"/>
      <c r="U313" s="26"/>
      <c r="V313" s="27"/>
      <c r="W313" s="27"/>
      <c r="X313" s="27"/>
      <c r="Y313" s="29"/>
      <c r="Z313" s="29"/>
      <c r="AA313" s="29"/>
      <c r="AB313" s="69" t="str">
        <f t="shared" si="68"/>
        <v>B11</v>
      </c>
      <c r="AC313" s="69">
        <f t="shared" si="76"/>
        <v>5</v>
      </c>
      <c r="AD313" s="69">
        <f t="shared" si="69"/>
        <v>18</v>
      </c>
      <c r="AE313" s="28" t="s">
        <v>323</v>
      </c>
      <c r="AF313" s="29"/>
      <c r="AG313" s="10"/>
      <c r="AH313" s="10"/>
      <c r="AI313" s="10"/>
      <c r="AJ313" s="10"/>
      <c r="AK313" s="9"/>
      <c r="AL313" s="9"/>
      <c r="AM313" s="5" t="s">
        <v>42</v>
      </c>
      <c r="AN313" s="6"/>
      <c r="AO313" s="6"/>
      <c r="AP313" s="6"/>
      <c r="AQ313" s="6"/>
      <c r="AR313" s="7"/>
      <c r="AS313" s="7"/>
      <c r="AT313" s="6"/>
      <c r="AU313" s="7"/>
      <c r="AV313" s="7"/>
      <c r="AW313" s="7"/>
      <c r="AX313" s="7"/>
      <c r="AY313" s="7"/>
      <c r="AZ313" s="7"/>
      <c r="BA313" s="7"/>
      <c r="BB313" s="7"/>
    </row>
    <row r="314" spans="1:54" x14ac:dyDescent="0.25">
      <c r="A314" s="4" t="s">
        <v>62</v>
      </c>
      <c r="B314" s="119">
        <v>29</v>
      </c>
      <c r="C314" s="135">
        <f t="shared" si="70"/>
        <v>64</v>
      </c>
      <c r="D314" s="135">
        <f t="shared" si="67"/>
        <v>1</v>
      </c>
      <c r="E314" s="18" t="str">
        <f t="shared" si="71"/>
        <v>E9-2-AGGSH-064-1</v>
      </c>
      <c r="F314" s="18" t="str">
        <f t="shared" si="72"/>
        <v>CLX3001-125</v>
      </c>
      <c r="G314" s="18" t="str">
        <f t="shared" si="73"/>
        <v>CLX3001</v>
      </c>
      <c r="H314" s="18" t="s">
        <v>63</v>
      </c>
      <c r="I314" s="63" t="s">
        <v>2028</v>
      </c>
      <c r="J314" s="138">
        <f t="shared" si="77"/>
        <v>125</v>
      </c>
      <c r="K314" s="138">
        <f t="shared" si="78"/>
        <v>0</v>
      </c>
      <c r="L314" s="136">
        <f t="shared" si="79"/>
        <v>60</v>
      </c>
      <c r="M314" s="136">
        <f t="shared" si="80"/>
        <v>41</v>
      </c>
      <c r="N314" s="136">
        <f t="shared" si="81"/>
        <v>9</v>
      </c>
      <c r="O314" s="136">
        <f t="shared" si="82"/>
        <v>7</v>
      </c>
      <c r="P314" s="66">
        <f t="shared" si="74"/>
        <v>1</v>
      </c>
      <c r="Q314" s="66">
        <f t="shared" si="75"/>
        <v>1</v>
      </c>
      <c r="R314" s="18"/>
      <c r="S314" s="19"/>
      <c r="T314" s="20"/>
      <c r="U314" s="20"/>
      <c r="V314" s="21"/>
      <c r="W314" s="21"/>
      <c r="X314" s="21"/>
      <c r="Y314" s="23" t="s">
        <v>274</v>
      </c>
      <c r="Z314" s="23" t="s">
        <v>275</v>
      </c>
      <c r="AA314" s="23"/>
      <c r="AB314" s="23" t="str">
        <f t="shared" si="68"/>
        <v>B11</v>
      </c>
      <c r="AC314" s="23">
        <f t="shared" si="76"/>
        <v>6</v>
      </c>
      <c r="AD314" s="23">
        <f t="shared" si="69"/>
        <v>19</v>
      </c>
      <c r="AE314" s="23"/>
      <c r="AF314" s="23"/>
      <c r="AG314" s="13"/>
      <c r="AH314" s="13"/>
      <c r="AI314" s="13"/>
      <c r="AJ314" s="13"/>
      <c r="AK314" s="9"/>
      <c r="AL314" s="9"/>
      <c r="AM314" s="9"/>
      <c r="AN314" s="6"/>
      <c r="AO314" s="6"/>
      <c r="AP314" s="6"/>
      <c r="AQ314" s="6"/>
      <c r="AR314" s="7"/>
      <c r="AS314" s="7"/>
      <c r="AT314" s="6"/>
      <c r="AU314" s="7"/>
      <c r="AV314" s="7"/>
      <c r="AW314" s="7"/>
      <c r="AX314" s="7"/>
      <c r="AY314" s="7"/>
      <c r="AZ314" s="7"/>
      <c r="BA314" s="7"/>
      <c r="BB314" s="7"/>
    </row>
    <row r="315" spans="1:54" x14ac:dyDescent="0.25">
      <c r="A315" s="4"/>
      <c r="B315" s="119"/>
      <c r="C315" s="135">
        <f t="shared" si="70"/>
        <v>64</v>
      </c>
      <c r="D315" s="135">
        <f t="shared" si="67"/>
        <v>1</v>
      </c>
      <c r="E315" s="18" t="str">
        <f t="shared" si="71"/>
        <v/>
      </c>
      <c r="F315" s="18" t="str">
        <f t="shared" si="72"/>
        <v>CLX3001-125</v>
      </c>
      <c r="G315" s="18" t="str">
        <f t="shared" si="73"/>
        <v>CLX3001</v>
      </c>
      <c r="H315" s="18"/>
      <c r="I315" s="63" t="s">
        <v>2028</v>
      </c>
      <c r="J315" s="138">
        <f t="shared" si="77"/>
        <v>125</v>
      </c>
      <c r="K315" s="138">
        <f t="shared" si="78"/>
        <v>0</v>
      </c>
      <c r="L315" s="136">
        <f t="shared" si="79"/>
        <v>60</v>
      </c>
      <c r="M315" s="136">
        <f t="shared" si="80"/>
        <v>41</v>
      </c>
      <c r="N315" s="136">
        <f t="shared" si="81"/>
        <v>9</v>
      </c>
      <c r="O315" s="136">
        <f t="shared" si="82"/>
        <v>7</v>
      </c>
      <c r="P315" s="66">
        <f t="shared" si="74"/>
        <v>0</v>
      </c>
      <c r="Q315" s="66">
        <f t="shared" si="75"/>
        <v>0</v>
      </c>
      <c r="R315" s="18"/>
      <c r="S315" s="19"/>
      <c r="T315" s="20"/>
      <c r="U315" s="20"/>
      <c r="V315" s="21"/>
      <c r="W315" s="21"/>
      <c r="X315" s="21"/>
      <c r="Y315" s="23"/>
      <c r="Z315" s="22" t="s">
        <v>282</v>
      </c>
      <c r="AA315" s="23"/>
      <c r="AB315" s="23" t="str">
        <f t="shared" si="68"/>
        <v>B11</v>
      </c>
      <c r="AC315" s="71">
        <f t="shared" si="76"/>
        <v>6</v>
      </c>
      <c r="AD315" s="23">
        <f t="shared" si="69"/>
        <v>20</v>
      </c>
      <c r="AE315" s="23"/>
      <c r="AF315" s="23"/>
      <c r="AG315" s="13"/>
      <c r="AH315" s="13"/>
      <c r="AI315" s="13"/>
      <c r="AJ315" s="13"/>
      <c r="AK315" s="9"/>
      <c r="AL315" s="9"/>
      <c r="AM315" s="9"/>
      <c r="AN315" s="6"/>
      <c r="AO315" s="6"/>
      <c r="AP315" s="6"/>
      <c r="AQ315" s="6"/>
      <c r="AR315" s="7"/>
      <c r="AS315" s="7"/>
      <c r="AT315" s="6"/>
      <c r="AU315" s="7"/>
      <c r="AV315" s="7"/>
      <c r="AW315" s="7"/>
      <c r="AX315" s="7"/>
      <c r="AY315" s="7"/>
      <c r="AZ315" s="7"/>
      <c r="BA315" s="7"/>
      <c r="BB315" s="7"/>
    </row>
    <row r="316" spans="1:54" x14ac:dyDescent="0.25">
      <c r="A316" s="17" t="s">
        <v>62</v>
      </c>
      <c r="B316" s="120">
        <v>27</v>
      </c>
      <c r="C316" s="136">
        <f t="shared" si="70"/>
        <v>64</v>
      </c>
      <c r="D316" s="136">
        <f t="shared" si="67"/>
        <v>2</v>
      </c>
      <c r="E316" s="24" t="str">
        <f t="shared" si="71"/>
        <v>E9-2-ACCSH-064-2</v>
      </c>
      <c r="F316" s="24" t="str">
        <f t="shared" si="72"/>
        <v>NGPON2-16v-042</v>
      </c>
      <c r="G316" s="24" t="str">
        <f t="shared" si="73"/>
        <v>NGPON2-16v</v>
      </c>
      <c r="H316" s="24" t="s">
        <v>44</v>
      </c>
      <c r="I316" s="62" t="s">
        <v>2048</v>
      </c>
      <c r="J316" s="138">
        <f t="shared" si="77"/>
        <v>125</v>
      </c>
      <c r="K316" s="138">
        <f t="shared" si="78"/>
        <v>0</v>
      </c>
      <c r="L316" s="136">
        <f t="shared" si="79"/>
        <v>60</v>
      </c>
      <c r="M316" s="136">
        <f t="shared" si="80"/>
        <v>42</v>
      </c>
      <c r="N316" s="136">
        <f t="shared" si="81"/>
        <v>9</v>
      </c>
      <c r="O316" s="136">
        <f t="shared" si="82"/>
        <v>7</v>
      </c>
      <c r="P316" s="66">
        <f t="shared" si="74"/>
        <v>0</v>
      </c>
      <c r="Q316" s="66">
        <f t="shared" si="75"/>
        <v>1</v>
      </c>
      <c r="R316" s="24"/>
      <c r="S316" s="25"/>
      <c r="T316" s="26"/>
      <c r="U316" s="26"/>
      <c r="V316" s="27"/>
      <c r="W316" s="27"/>
      <c r="X316" s="27"/>
      <c r="Y316" s="29"/>
      <c r="Z316" s="29"/>
      <c r="AA316" s="29"/>
      <c r="AB316" s="69" t="str">
        <f t="shared" si="68"/>
        <v>B11</v>
      </c>
      <c r="AC316" s="69">
        <f t="shared" si="76"/>
        <v>6</v>
      </c>
      <c r="AD316" s="69">
        <f t="shared" si="69"/>
        <v>20</v>
      </c>
      <c r="AE316" s="28" t="s">
        <v>278</v>
      </c>
      <c r="AF316" s="29"/>
      <c r="AG316" s="10"/>
      <c r="AH316" s="10"/>
      <c r="AI316" s="10"/>
      <c r="AJ316" s="10"/>
      <c r="AK316" s="9"/>
      <c r="AL316" s="9"/>
      <c r="AM316" s="5" t="s">
        <v>42</v>
      </c>
      <c r="AN316" s="6"/>
      <c r="AO316" s="6"/>
      <c r="AP316" s="6"/>
      <c r="AQ316" s="6"/>
      <c r="AR316" s="7"/>
      <c r="AS316" s="7"/>
      <c r="AT316" s="6"/>
      <c r="AU316" s="7"/>
      <c r="AV316" s="7"/>
      <c r="AW316" s="7"/>
      <c r="AX316" s="7"/>
      <c r="AY316" s="7"/>
      <c r="AZ316" s="7"/>
      <c r="BA316" s="7"/>
      <c r="BB316" s="7"/>
    </row>
    <row r="317" spans="1:54" x14ac:dyDescent="0.25">
      <c r="A317" s="140" t="s">
        <v>65</v>
      </c>
      <c r="B317" s="119">
        <v>46</v>
      </c>
      <c r="C317" s="135">
        <f t="shared" si="70"/>
        <v>65</v>
      </c>
      <c r="D317" s="135">
        <f t="shared" si="67"/>
        <v>1</v>
      </c>
      <c r="E317" s="18" t="str">
        <f t="shared" si="71"/>
        <v>E9-2-AGGSH-065-1</v>
      </c>
      <c r="F317" s="18" t="str">
        <f t="shared" si="72"/>
        <v>CLX3001-126</v>
      </c>
      <c r="G317" s="18" t="str">
        <f t="shared" si="73"/>
        <v>CLX3001</v>
      </c>
      <c r="H317" s="18" t="s">
        <v>35</v>
      </c>
      <c r="I317" s="63" t="s">
        <v>2028</v>
      </c>
      <c r="J317" s="138">
        <f t="shared" si="77"/>
        <v>126</v>
      </c>
      <c r="K317" s="138">
        <f t="shared" si="78"/>
        <v>0</v>
      </c>
      <c r="L317" s="136">
        <f t="shared" si="79"/>
        <v>60</v>
      </c>
      <c r="M317" s="136">
        <f t="shared" si="80"/>
        <v>42</v>
      </c>
      <c r="N317" s="136">
        <f t="shared" si="81"/>
        <v>9</v>
      </c>
      <c r="O317" s="136">
        <f t="shared" si="82"/>
        <v>7</v>
      </c>
      <c r="P317" s="66">
        <f t="shared" si="74"/>
        <v>1</v>
      </c>
      <c r="Q317" s="66">
        <f t="shared" si="75"/>
        <v>1</v>
      </c>
      <c r="R317" s="18" t="s">
        <v>33</v>
      </c>
      <c r="S317" s="19">
        <v>1</v>
      </c>
      <c r="T317" s="20">
        <v>2</v>
      </c>
      <c r="U317" s="20">
        <v>2</v>
      </c>
      <c r="V317" s="21">
        <v>9</v>
      </c>
      <c r="W317" s="21">
        <v>12</v>
      </c>
      <c r="X317" s="21">
        <v>11</v>
      </c>
      <c r="Y317" s="23" t="s">
        <v>274</v>
      </c>
      <c r="Z317" s="23" t="s">
        <v>275</v>
      </c>
      <c r="AA317" s="23"/>
      <c r="AB317" s="23" t="str">
        <f t="shared" si="68"/>
        <v>B14</v>
      </c>
      <c r="AC317" s="23">
        <f t="shared" si="76"/>
        <v>1</v>
      </c>
      <c r="AD317" s="23">
        <f t="shared" si="69"/>
        <v>5</v>
      </c>
      <c r="AE317" s="23"/>
      <c r="AF317" s="23"/>
      <c r="AG317" s="8">
        <v>2</v>
      </c>
      <c r="AH317" s="8">
        <v>4</v>
      </c>
      <c r="AI317" s="8"/>
      <c r="AJ317" s="8"/>
      <c r="AK317" s="9"/>
      <c r="AL317" s="9"/>
      <c r="AM317" s="9"/>
      <c r="AN317" s="6">
        <v>2</v>
      </c>
      <c r="AO317" s="6">
        <v>4</v>
      </c>
      <c r="AP317" s="6">
        <v>0</v>
      </c>
      <c r="AQ317" s="6">
        <v>0</v>
      </c>
      <c r="AR317" s="7">
        <v>0</v>
      </c>
      <c r="AS317" s="7">
        <v>0</v>
      </c>
      <c r="AT317" s="6"/>
      <c r="AU317" s="7">
        <v>4</v>
      </c>
      <c r="AV317" s="7">
        <v>12</v>
      </c>
      <c r="AW317" s="7" t="s">
        <v>34</v>
      </c>
      <c r="AX317" s="7">
        <v>0</v>
      </c>
      <c r="AY317" s="7">
        <v>0</v>
      </c>
      <c r="AZ317" s="7">
        <v>0</v>
      </c>
      <c r="BA317" s="7">
        <v>0</v>
      </c>
      <c r="BB317" s="7" t="s">
        <v>34</v>
      </c>
    </row>
    <row r="318" spans="1:54" x14ac:dyDescent="0.25">
      <c r="A318" s="4"/>
      <c r="B318" s="119"/>
      <c r="C318" s="135">
        <f t="shared" si="70"/>
        <v>65</v>
      </c>
      <c r="D318" s="135">
        <f t="shared" si="67"/>
        <v>1</v>
      </c>
      <c r="E318" s="18" t="str">
        <f t="shared" si="71"/>
        <v/>
      </c>
      <c r="F318" s="18" t="str">
        <f t="shared" si="72"/>
        <v>CLX3001-126</v>
      </c>
      <c r="G318" s="18" t="str">
        <f t="shared" si="73"/>
        <v>CLX3001</v>
      </c>
      <c r="H318" s="18"/>
      <c r="I318" s="63" t="s">
        <v>2028</v>
      </c>
      <c r="J318" s="138">
        <f t="shared" si="77"/>
        <v>126</v>
      </c>
      <c r="K318" s="138">
        <f t="shared" si="78"/>
        <v>0</v>
      </c>
      <c r="L318" s="136">
        <f t="shared" si="79"/>
        <v>60</v>
      </c>
      <c r="M318" s="136">
        <f t="shared" si="80"/>
        <v>42</v>
      </c>
      <c r="N318" s="136">
        <f t="shared" si="81"/>
        <v>9</v>
      </c>
      <c r="O318" s="136">
        <f t="shared" si="82"/>
        <v>7</v>
      </c>
      <c r="P318" s="66">
        <f t="shared" si="74"/>
        <v>0</v>
      </c>
      <c r="Q318" s="66">
        <f t="shared" si="75"/>
        <v>0</v>
      </c>
      <c r="R318" s="18"/>
      <c r="S318" s="19"/>
      <c r="T318" s="20"/>
      <c r="U318" s="20"/>
      <c r="V318" s="21"/>
      <c r="W318" s="21"/>
      <c r="X318" s="21"/>
      <c r="Y318" s="23" t="s">
        <v>331</v>
      </c>
      <c r="Z318" s="22" t="s">
        <v>282</v>
      </c>
      <c r="AA318" s="23"/>
      <c r="AB318" s="23" t="str">
        <f t="shared" si="68"/>
        <v>B14</v>
      </c>
      <c r="AC318" s="23">
        <f t="shared" si="76"/>
        <v>2</v>
      </c>
      <c r="AD318" s="23">
        <f t="shared" si="69"/>
        <v>6</v>
      </c>
      <c r="AE318" s="23"/>
      <c r="AF318" s="23"/>
      <c r="AG318" s="6"/>
      <c r="AH318" s="8"/>
      <c r="AI318" s="8"/>
      <c r="AJ318" s="8"/>
      <c r="AK318" s="9"/>
      <c r="AL318" s="9"/>
      <c r="AM318" s="9"/>
      <c r="AN318" s="6"/>
      <c r="AO318" s="6"/>
      <c r="AP318" s="6"/>
      <c r="AQ318" s="6"/>
      <c r="AR318" s="7"/>
      <c r="AS318" s="7"/>
      <c r="AT318" s="6"/>
      <c r="AU318" s="7"/>
      <c r="AV318" s="7"/>
      <c r="AW318" s="7"/>
      <c r="AX318" s="7"/>
      <c r="AY318" s="7"/>
      <c r="AZ318" s="7"/>
      <c r="BA318" s="7"/>
      <c r="BB318" s="7"/>
    </row>
    <row r="319" spans="1:54" x14ac:dyDescent="0.25">
      <c r="A319" s="4"/>
      <c r="B319" s="119"/>
      <c r="C319" s="135">
        <f t="shared" si="70"/>
        <v>65</v>
      </c>
      <c r="D319" s="135">
        <f t="shared" si="67"/>
        <v>1</v>
      </c>
      <c r="E319" s="18" t="str">
        <f t="shared" si="71"/>
        <v/>
      </c>
      <c r="F319" s="18" t="str">
        <f t="shared" si="72"/>
        <v>CLX3001-127</v>
      </c>
      <c r="G319" s="18" t="str">
        <f t="shared" si="73"/>
        <v>CLX3001</v>
      </c>
      <c r="H319" s="18" t="s">
        <v>388</v>
      </c>
      <c r="I319" s="60" t="s">
        <v>2029</v>
      </c>
      <c r="J319" s="138">
        <f t="shared" si="77"/>
        <v>127</v>
      </c>
      <c r="K319" s="138">
        <f t="shared" si="78"/>
        <v>0</v>
      </c>
      <c r="L319" s="136">
        <f t="shared" si="79"/>
        <v>60</v>
      </c>
      <c r="M319" s="136">
        <f t="shared" si="80"/>
        <v>42</v>
      </c>
      <c r="N319" s="136">
        <f t="shared" si="81"/>
        <v>9</v>
      </c>
      <c r="O319" s="136">
        <f t="shared" si="82"/>
        <v>7</v>
      </c>
      <c r="P319" s="66">
        <f t="shared" si="74"/>
        <v>1</v>
      </c>
      <c r="Q319" s="66">
        <f t="shared" si="75"/>
        <v>0</v>
      </c>
      <c r="R319" s="18"/>
      <c r="S319" s="19"/>
      <c r="T319" s="20"/>
      <c r="U319" s="20"/>
      <c r="V319" s="21"/>
      <c r="W319" s="21"/>
      <c r="X319" s="21"/>
      <c r="Y319" s="23"/>
      <c r="Z319" s="22" t="s">
        <v>277</v>
      </c>
      <c r="AA319" s="23"/>
      <c r="AB319" s="23" t="str">
        <f t="shared" si="68"/>
        <v>B14</v>
      </c>
      <c r="AC319" s="71">
        <f t="shared" si="76"/>
        <v>2</v>
      </c>
      <c r="AD319" s="23">
        <f t="shared" si="69"/>
        <v>7</v>
      </c>
      <c r="AE319" s="23"/>
      <c r="AF319" s="23"/>
      <c r="AG319" s="6"/>
      <c r="AH319" s="8"/>
      <c r="AI319" s="8"/>
      <c r="AJ319" s="8"/>
      <c r="AK319" s="9"/>
      <c r="AL319" s="9"/>
      <c r="AM319" s="9"/>
      <c r="AN319" s="6"/>
      <c r="AO319" s="6"/>
      <c r="AP319" s="6"/>
      <c r="AQ319" s="6"/>
      <c r="AR319" s="7"/>
      <c r="AS319" s="7"/>
      <c r="AT319" s="6"/>
      <c r="AU319" s="7"/>
      <c r="AV319" s="7"/>
      <c r="AW319" s="7"/>
      <c r="AX319" s="7"/>
      <c r="AY319" s="7"/>
      <c r="AZ319" s="7"/>
      <c r="BA319" s="7"/>
      <c r="BB319" s="7"/>
    </row>
    <row r="320" spans="1:54" x14ac:dyDescent="0.25">
      <c r="A320" s="4"/>
      <c r="B320" s="119"/>
      <c r="C320" s="135">
        <f t="shared" si="70"/>
        <v>65</v>
      </c>
      <c r="D320" s="135">
        <f t="shared" si="67"/>
        <v>1</v>
      </c>
      <c r="E320" s="18" t="str">
        <f t="shared" si="71"/>
        <v/>
      </c>
      <c r="F320" s="18" t="str">
        <f t="shared" si="72"/>
        <v>CLX3001-127</v>
      </c>
      <c r="G320" s="18" t="str">
        <f t="shared" si="73"/>
        <v>CLX3001</v>
      </c>
      <c r="H320" s="18"/>
      <c r="I320" s="60" t="s">
        <v>2029</v>
      </c>
      <c r="J320" s="138">
        <f t="shared" si="77"/>
        <v>127</v>
      </c>
      <c r="K320" s="138">
        <f t="shared" si="78"/>
        <v>0</v>
      </c>
      <c r="L320" s="136">
        <f t="shared" si="79"/>
        <v>60</v>
      </c>
      <c r="M320" s="136">
        <f t="shared" si="80"/>
        <v>42</v>
      </c>
      <c r="N320" s="136">
        <f t="shared" si="81"/>
        <v>9</v>
      </c>
      <c r="O320" s="136">
        <f t="shared" si="82"/>
        <v>7</v>
      </c>
      <c r="P320" s="66">
        <f t="shared" si="74"/>
        <v>0</v>
      </c>
      <c r="Q320" s="66">
        <f t="shared" si="75"/>
        <v>0</v>
      </c>
      <c r="R320" s="18"/>
      <c r="S320" s="19"/>
      <c r="T320" s="20"/>
      <c r="U320" s="20"/>
      <c r="V320" s="21"/>
      <c r="W320" s="21"/>
      <c r="X320" s="21"/>
      <c r="Y320" s="23"/>
      <c r="Z320" s="22" t="s">
        <v>283</v>
      </c>
      <c r="AA320" s="23"/>
      <c r="AB320" s="23" t="str">
        <f t="shared" si="68"/>
        <v>B14</v>
      </c>
      <c r="AC320" s="71">
        <f t="shared" si="76"/>
        <v>2</v>
      </c>
      <c r="AD320" s="23">
        <f t="shared" si="69"/>
        <v>8</v>
      </c>
      <c r="AE320" s="23"/>
      <c r="AF320" s="23"/>
      <c r="AG320" s="6"/>
      <c r="AH320" s="8"/>
      <c r="AI320" s="8"/>
      <c r="AJ320" s="8"/>
      <c r="AK320" s="9"/>
      <c r="AL320" s="9"/>
      <c r="AM320" s="9"/>
      <c r="AN320" s="6"/>
      <c r="AO320" s="6"/>
      <c r="AP320" s="6"/>
      <c r="AQ320" s="6"/>
      <c r="AR320" s="7"/>
      <c r="AS320" s="7"/>
      <c r="AT320" s="6"/>
      <c r="AU320" s="7"/>
      <c r="AV320" s="7"/>
      <c r="AW320" s="7"/>
      <c r="AX320" s="7"/>
      <c r="AY320" s="7"/>
      <c r="AZ320" s="7"/>
      <c r="BA320" s="7"/>
      <c r="BB320" s="7"/>
    </row>
    <row r="321" spans="1:54" x14ac:dyDescent="0.25">
      <c r="A321" s="4" t="s">
        <v>65</v>
      </c>
      <c r="B321" s="120">
        <v>44</v>
      </c>
      <c r="C321" s="136">
        <f t="shared" si="70"/>
        <v>65</v>
      </c>
      <c r="D321" s="136">
        <f t="shared" si="67"/>
        <v>2</v>
      </c>
      <c r="E321" s="24" t="str">
        <f t="shared" si="71"/>
        <v>E9-2-ACCSH-065-2</v>
      </c>
      <c r="F321" s="24" t="str">
        <f t="shared" si="72"/>
        <v>NG1601-061</v>
      </c>
      <c r="G321" s="24" t="str">
        <f t="shared" si="73"/>
        <v>NG1601</v>
      </c>
      <c r="H321" s="24" t="s">
        <v>41</v>
      </c>
      <c r="I321" s="62" t="s">
        <v>2030</v>
      </c>
      <c r="J321" s="138">
        <f t="shared" si="77"/>
        <v>127</v>
      </c>
      <c r="K321" s="138">
        <f t="shared" si="78"/>
        <v>0</v>
      </c>
      <c r="L321" s="136">
        <f t="shared" si="79"/>
        <v>61</v>
      </c>
      <c r="M321" s="136">
        <f t="shared" si="80"/>
        <v>42</v>
      </c>
      <c r="N321" s="136">
        <f t="shared" si="81"/>
        <v>9</v>
      </c>
      <c r="O321" s="136">
        <f t="shared" si="82"/>
        <v>7</v>
      </c>
      <c r="P321" s="66">
        <f t="shared" si="74"/>
        <v>0</v>
      </c>
      <c r="Q321" s="66">
        <f t="shared" si="75"/>
        <v>1</v>
      </c>
      <c r="R321" s="24" t="s">
        <v>37</v>
      </c>
      <c r="S321" s="25">
        <v>2</v>
      </c>
      <c r="T321" s="26">
        <v>4</v>
      </c>
      <c r="U321" s="26">
        <v>4</v>
      </c>
      <c r="V321" s="27">
        <v>11</v>
      </c>
      <c r="W321" s="27">
        <v>16</v>
      </c>
      <c r="X321" s="27">
        <v>15</v>
      </c>
      <c r="Y321" s="29"/>
      <c r="Z321" s="29"/>
      <c r="AA321" s="29"/>
      <c r="AB321" s="69" t="str">
        <f t="shared" si="68"/>
        <v>B14</v>
      </c>
      <c r="AC321" s="69">
        <f t="shared" si="76"/>
        <v>2</v>
      </c>
      <c r="AD321" s="69">
        <f t="shared" si="69"/>
        <v>8</v>
      </c>
      <c r="AE321" s="28" t="s">
        <v>278</v>
      </c>
      <c r="AF321" s="29"/>
      <c r="AG321" s="11"/>
      <c r="AH321" s="11"/>
      <c r="AI321" s="11"/>
      <c r="AJ321" s="11"/>
      <c r="AK321" s="5" t="s">
        <v>66</v>
      </c>
      <c r="AL321" s="9"/>
      <c r="AM321" s="5" t="s">
        <v>42</v>
      </c>
      <c r="AN321" s="6">
        <v>0</v>
      </c>
      <c r="AO321" s="6">
        <v>0</v>
      </c>
      <c r="AP321" s="6">
        <v>0</v>
      </c>
      <c r="AQ321" s="6">
        <v>0</v>
      </c>
      <c r="AR321" s="7">
        <v>0</v>
      </c>
      <c r="AS321" s="7">
        <v>6</v>
      </c>
      <c r="AT321" s="6"/>
      <c r="AU321" s="7">
        <v>4</v>
      </c>
      <c r="AV321" s="7">
        <v>12</v>
      </c>
      <c r="AW321" s="7" t="s">
        <v>34</v>
      </c>
      <c r="AX321" s="7">
        <v>0</v>
      </c>
      <c r="AY321" s="7">
        <v>0</v>
      </c>
      <c r="AZ321" s="7">
        <v>6</v>
      </c>
      <c r="BA321" s="7">
        <v>0</v>
      </c>
      <c r="BB321" s="7" t="s">
        <v>34</v>
      </c>
    </row>
    <row r="322" spans="1:54" x14ac:dyDescent="0.25">
      <c r="A322" s="4"/>
      <c r="B322" s="120"/>
      <c r="C322" s="136">
        <f t="shared" si="70"/>
        <v>65</v>
      </c>
      <c r="D322" s="136">
        <f t="shared" ref="D322:D385" si="83">IF(C322&lt;&gt;C321,1,IF(MID(H322,6,3)="Acc",D321+1,D321))</f>
        <v>2</v>
      </c>
      <c r="E322" s="24" t="str">
        <f t="shared" si="71"/>
        <v/>
      </c>
      <c r="F322" s="24" t="str">
        <f t="shared" si="72"/>
        <v>NG1601-061</v>
      </c>
      <c r="G322" s="24" t="str">
        <f t="shared" si="73"/>
        <v>NG1601</v>
      </c>
      <c r="H322" s="24"/>
      <c r="I322" s="62" t="s">
        <v>2030</v>
      </c>
      <c r="J322" s="138">
        <f t="shared" si="77"/>
        <v>127</v>
      </c>
      <c r="K322" s="138">
        <f t="shared" si="78"/>
        <v>0</v>
      </c>
      <c r="L322" s="136">
        <f t="shared" si="79"/>
        <v>61</v>
      </c>
      <c r="M322" s="136">
        <f t="shared" si="80"/>
        <v>42</v>
      </c>
      <c r="N322" s="136">
        <f t="shared" si="81"/>
        <v>9</v>
      </c>
      <c r="O322" s="136">
        <f t="shared" si="82"/>
        <v>7</v>
      </c>
      <c r="P322" s="66">
        <f t="shared" si="74"/>
        <v>0</v>
      </c>
      <c r="Q322" s="66">
        <f t="shared" si="75"/>
        <v>0</v>
      </c>
      <c r="R322" s="24"/>
      <c r="S322" s="25"/>
      <c r="T322" s="26"/>
      <c r="U322" s="26"/>
      <c r="V322" s="27"/>
      <c r="W322" s="27"/>
      <c r="X322" s="27"/>
      <c r="Y322" s="29"/>
      <c r="Z322" s="29"/>
      <c r="AA322" s="29"/>
      <c r="AB322" s="69" t="str">
        <f t="shared" ref="AB322:AB385" si="84">IF(ISBLANK(A322),AB321,A322)</f>
        <v>B14</v>
      </c>
      <c r="AC322" s="69">
        <f t="shared" si="76"/>
        <v>2</v>
      </c>
      <c r="AD322" s="69">
        <f t="shared" ref="AD322:AD385" si="85">IF(AB322&lt;&gt;AB321,_xlfn.MAXIFS(AC:AC,AB:AB,AB322)+IF(ISBLANK(Z322),0,1),IF(ISBLANK(Z322),AD321,AD321+1))</f>
        <v>8</v>
      </c>
      <c r="AE322" s="28" t="s">
        <v>284</v>
      </c>
      <c r="AF322" s="29"/>
      <c r="AG322" s="11"/>
      <c r="AH322" s="11"/>
      <c r="AI322" s="11"/>
      <c r="AJ322" s="11"/>
      <c r="AK322" s="5"/>
      <c r="AL322" s="9"/>
      <c r="AM322" s="5" t="s">
        <v>42</v>
      </c>
      <c r="AN322" s="6"/>
      <c r="AO322" s="6"/>
      <c r="AP322" s="6"/>
      <c r="AQ322" s="6"/>
      <c r="AR322" s="7"/>
      <c r="AS322" s="7"/>
      <c r="AT322" s="6"/>
      <c r="AU322" s="7"/>
      <c r="AV322" s="7"/>
      <c r="AW322" s="7"/>
      <c r="AX322" s="7"/>
      <c r="AY322" s="7"/>
      <c r="AZ322" s="7"/>
      <c r="BA322" s="7"/>
      <c r="BB322" s="7"/>
    </row>
    <row r="323" spans="1:54" x14ac:dyDescent="0.25">
      <c r="A323" s="4"/>
      <c r="B323" s="120"/>
      <c r="C323" s="136">
        <f t="shared" ref="C323:C386" si="86">IF(MID(H323,6,3)="Agg",C322+1,C322)</f>
        <v>65</v>
      </c>
      <c r="D323" s="136">
        <f t="shared" si="83"/>
        <v>2</v>
      </c>
      <c r="E323" s="24" t="str">
        <f t="shared" ref="E323:E386" si="87">IF(C323&lt;&gt;C322,_xlfn.CONCAT("E9-2-AGGSH-",REPT(0,3-LEN(C323))&amp;C323,"-1"),IF(D323&lt;&gt;D322,_xlfn.CONCAT("E9-2-ACCSH-",REPT(0,3-LEN(C323))&amp;C323,"-",D323),""))</f>
        <v/>
      </c>
      <c r="F323" s="24" t="str">
        <f t="shared" ref="F323:F386" si="88">_xlfn.CONCAT(G323,"-",IF(G323=J$1,REPT(0,3-LEN(J323))&amp;J323,IF(G323=K$1,REPT(0,3-LEN(K323))&amp;K323,IF(G323=L$1,REPT(0,3-LEN(L323))&amp;L323,IF(G323=M$1,REPT(0,3-LEN(M323))&amp;M323,IF(G323=N$1,REPT(0,3-LEN(N323))&amp;N323,IF(G323=O$1,REPT(0,3-LEN(O323))&amp;O323,"")))))))</f>
        <v>NG1601-062</v>
      </c>
      <c r="G323" s="24" t="str">
        <f t="shared" ref="G323:G386" si="89">MID(I323,FIND("_",I323)+1,FIND("_",I323,FIND("_",I323)+1)-FIND("_",I323)-1)</f>
        <v>NG1601</v>
      </c>
      <c r="H323" s="24" t="s">
        <v>388</v>
      </c>
      <c r="I323" s="62" t="s">
        <v>2034</v>
      </c>
      <c r="J323" s="138">
        <f t="shared" si="77"/>
        <v>127</v>
      </c>
      <c r="K323" s="138">
        <f t="shared" si="78"/>
        <v>0</v>
      </c>
      <c r="L323" s="136">
        <f t="shared" si="79"/>
        <v>62</v>
      </c>
      <c r="M323" s="136">
        <f t="shared" si="80"/>
        <v>42</v>
      </c>
      <c r="N323" s="136">
        <f t="shared" si="81"/>
        <v>9</v>
      </c>
      <c r="O323" s="136">
        <f t="shared" si="82"/>
        <v>7</v>
      </c>
      <c r="P323" s="66">
        <f t="shared" ref="P323:P386" si="90">IF(ISBLANK(Z323),IF(MID(Y323,1,3)=MID(Y322,1,3),0,1),IF(MID(Z323,1,3)=MID(Z322,1,3),0,1))</f>
        <v>0</v>
      </c>
      <c r="Q323" s="66">
        <f t="shared" ref="Q323:Q386" si="91">IF(MID(AE323,1,3)=MID(AE322,1,3),0,1)</f>
        <v>1</v>
      </c>
      <c r="R323" s="24"/>
      <c r="S323" s="25"/>
      <c r="T323" s="26"/>
      <c r="U323" s="26"/>
      <c r="V323" s="27"/>
      <c r="W323" s="27"/>
      <c r="X323" s="27"/>
      <c r="Y323" s="29"/>
      <c r="Z323" s="29"/>
      <c r="AA323" s="29"/>
      <c r="AB323" s="69" t="str">
        <f t="shared" si="84"/>
        <v>B14</v>
      </c>
      <c r="AC323" s="69">
        <f t="shared" ref="AC323:AC386" si="92">IF(AB323&lt;&gt;AB322,IF(ISBLANK(Y323),0,1),IF(ISBLANK(Y323),AC322,AC322+1))</f>
        <v>2</v>
      </c>
      <c r="AD323" s="69">
        <f t="shared" si="85"/>
        <v>8</v>
      </c>
      <c r="AE323" s="28" t="s">
        <v>279</v>
      </c>
      <c r="AF323" s="29"/>
      <c r="AG323" s="11"/>
      <c r="AH323" s="11"/>
      <c r="AI323" s="11"/>
      <c r="AJ323" s="11"/>
      <c r="AK323" s="5"/>
      <c r="AL323" s="9"/>
      <c r="AM323" s="5" t="s">
        <v>42</v>
      </c>
      <c r="AN323" s="6"/>
      <c r="AO323" s="6"/>
      <c r="AP323" s="6"/>
      <c r="AQ323" s="6"/>
      <c r="AR323" s="7"/>
      <c r="AS323" s="7"/>
      <c r="AT323" s="6"/>
      <c r="AU323" s="7"/>
      <c r="AV323" s="7"/>
      <c r="AW323" s="7"/>
      <c r="AX323" s="7"/>
      <c r="AY323" s="7"/>
      <c r="AZ323" s="7"/>
      <c r="BA323" s="7"/>
      <c r="BB323" s="7"/>
    </row>
    <row r="324" spans="1:54" x14ac:dyDescent="0.25">
      <c r="A324" s="4" t="s">
        <v>65</v>
      </c>
      <c r="B324" s="120">
        <v>42</v>
      </c>
      <c r="C324" s="136">
        <f t="shared" si="86"/>
        <v>65</v>
      </c>
      <c r="D324" s="136">
        <f t="shared" si="83"/>
        <v>3</v>
      </c>
      <c r="E324" s="24" t="str">
        <f t="shared" si="87"/>
        <v>E9-2-ACCSH-065-3</v>
      </c>
      <c r="F324" s="24" t="str">
        <f t="shared" si="88"/>
        <v>NG1601-063</v>
      </c>
      <c r="G324" s="24" t="str">
        <f t="shared" si="89"/>
        <v>NG1601</v>
      </c>
      <c r="H324" s="24" t="s">
        <v>41</v>
      </c>
      <c r="I324" s="62" t="s">
        <v>2032</v>
      </c>
      <c r="J324" s="138">
        <f t="shared" ref="J324:J387" si="93">IF(AND(NOT(ISBLANK($H324)), MID($I324,4,LEN(J$1))=J$1),J323+1,J323)</f>
        <v>127</v>
      </c>
      <c r="K324" s="138">
        <f t="shared" ref="K324:K387" si="94">IF(AND(NOT(ISBLANK($H324)), MID($I324,4,LEN(K$1))=K$1),K323+1,K323)</f>
        <v>0</v>
      </c>
      <c r="L324" s="136">
        <f t="shared" ref="L324:L387" si="95">IF(AND(NOT(ISBLANK($H324)), MID($I324,4,LEN(L$1))=L$1),L323+1,L323)</f>
        <v>63</v>
      </c>
      <c r="M324" s="136">
        <f t="shared" ref="M324:M387" si="96">IF(AND(NOT(ISBLANK($H324)), MID($I324,4,LEN(M$1))=M$1),M323+1,M323)</f>
        <v>42</v>
      </c>
      <c r="N324" s="136">
        <f t="shared" ref="N324:N387" si="97">IF(AND(NOT(ISBLANK($H324)), MID($I324,4,LEN(N$1))=N$1),N323+1,N323)</f>
        <v>9</v>
      </c>
      <c r="O324" s="136">
        <f t="shared" ref="O324:O387" si="98">IF(AND(NOT(ISBLANK($H324)), MID($I324,4,LEN(O$1))=O$1),O323+1,O323)</f>
        <v>7</v>
      </c>
      <c r="P324" s="66">
        <f t="shared" si="90"/>
        <v>0</v>
      </c>
      <c r="Q324" s="66">
        <f t="shared" si="91"/>
        <v>1</v>
      </c>
      <c r="R324" s="24"/>
      <c r="S324" s="25"/>
      <c r="T324" s="26"/>
      <c r="U324" s="26"/>
      <c r="V324" s="27"/>
      <c r="W324" s="27"/>
      <c r="X324" s="27"/>
      <c r="Y324" s="29"/>
      <c r="Z324" s="29"/>
      <c r="AA324" s="29"/>
      <c r="AB324" s="69" t="str">
        <f t="shared" si="84"/>
        <v>B14</v>
      </c>
      <c r="AC324" s="69">
        <f t="shared" si="92"/>
        <v>2</v>
      </c>
      <c r="AD324" s="69">
        <f t="shared" si="85"/>
        <v>8</v>
      </c>
      <c r="AE324" s="28" t="s">
        <v>280</v>
      </c>
      <c r="AF324" s="29"/>
      <c r="AG324" s="11"/>
      <c r="AH324" s="11"/>
      <c r="AI324" s="11"/>
      <c r="AJ324" s="11"/>
      <c r="AK324" s="5"/>
      <c r="AL324" s="9"/>
      <c r="AM324" s="5" t="s">
        <v>42</v>
      </c>
      <c r="AN324" s="6"/>
      <c r="AO324" s="6"/>
      <c r="AP324" s="6"/>
      <c r="AQ324" s="6"/>
      <c r="AR324" s="7"/>
      <c r="AS324" s="7"/>
      <c r="AT324" s="6"/>
      <c r="AU324" s="7"/>
      <c r="AV324" s="7"/>
      <c r="AW324" s="7"/>
      <c r="AX324" s="7"/>
      <c r="AY324" s="7"/>
      <c r="AZ324" s="7"/>
      <c r="BA324" s="7"/>
      <c r="BB324" s="7"/>
    </row>
    <row r="325" spans="1:54" x14ac:dyDescent="0.25">
      <c r="A325" s="4"/>
      <c r="B325" s="120"/>
      <c r="C325" s="136">
        <f t="shared" si="86"/>
        <v>65</v>
      </c>
      <c r="D325" s="136">
        <f t="shared" si="83"/>
        <v>3</v>
      </c>
      <c r="E325" s="24" t="str">
        <f t="shared" si="87"/>
        <v/>
      </c>
      <c r="F325" s="24" t="str">
        <f t="shared" si="88"/>
        <v>NG1601-063</v>
      </c>
      <c r="G325" s="24" t="str">
        <f t="shared" si="89"/>
        <v>NG1601</v>
      </c>
      <c r="H325" s="24"/>
      <c r="I325" s="62" t="s">
        <v>2032</v>
      </c>
      <c r="J325" s="138">
        <f t="shared" si="93"/>
        <v>127</v>
      </c>
      <c r="K325" s="138">
        <f t="shared" si="94"/>
        <v>0</v>
      </c>
      <c r="L325" s="136">
        <f t="shared" si="95"/>
        <v>63</v>
      </c>
      <c r="M325" s="136">
        <f t="shared" si="96"/>
        <v>42</v>
      </c>
      <c r="N325" s="136">
        <f t="shared" si="97"/>
        <v>9</v>
      </c>
      <c r="O325" s="136">
        <f t="shared" si="98"/>
        <v>7</v>
      </c>
      <c r="P325" s="66">
        <f t="shared" si="90"/>
        <v>0</v>
      </c>
      <c r="Q325" s="66">
        <f t="shared" si="91"/>
        <v>0</v>
      </c>
      <c r="R325" s="24"/>
      <c r="S325" s="25"/>
      <c r="T325" s="26"/>
      <c r="U325" s="26"/>
      <c r="V325" s="27"/>
      <c r="W325" s="27"/>
      <c r="X325" s="27"/>
      <c r="Y325" s="29"/>
      <c r="Z325" s="29"/>
      <c r="AA325" s="29"/>
      <c r="AB325" s="69" t="str">
        <f t="shared" si="84"/>
        <v>B14</v>
      </c>
      <c r="AC325" s="69">
        <f t="shared" si="92"/>
        <v>2</v>
      </c>
      <c r="AD325" s="69">
        <f t="shared" si="85"/>
        <v>8</v>
      </c>
      <c r="AE325" s="28" t="s">
        <v>337</v>
      </c>
      <c r="AF325" s="29"/>
      <c r="AG325" s="11"/>
      <c r="AH325" s="11"/>
      <c r="AI325" s="11"/>
      <c r="AJ325" s="11"/>
      <c r="AK325" s="5"/>
      <c r="AL325" s="9"/>
      <c r="AM325" s="5" t="s">
        <v>42</v>
      </c>
      <c r="AN325" s="6"/>
      <c r="AO325" s="6"/>
      <c r="AP325" s="6"/>
      <c r="AQ325" s="6"/>
      <c r="AR325" s="7"/>
      <c r="AS325" s="7"/>
      <c r="AT325" s="6"/>
      <c r="AU325" s="7"/>
      <c r="AV325" s="7"/>
      <c r="AW325" s="7"/>
      <c r="AX325" s="7"/>
      <c r="AY325" s="7"/>
      <c r="AZ325" s="7"/>
      <c r="BA325" s="7"/>
      <c r="BB325" s="7"/>
    </row>
    <row r="326" spans="1:54" x14ac:dyDescent="0.25">
      <c r="A326" s="4"/>
      <c r="B326" s="120"/>
      <c r="C326" s="136">
        <f t="shared" si="86"/>
        <v>65</v>
      </c>
      <c r="D326" s="136">
        <f t="shared" si="83"/>
        <v>3</v>
      </c>
      <c r="E326" s="24" t="str">
        <f t="shared" si="87"/>
        <v/>
      </c>
      <c r="F326" s="24" t="str">
        <f t="shared" si="88"/>
        <v>NG1601-064</v>
      </c>
      <c r="G326" s="24" t="str">
        <f t="shared" si="89"/>
        <v>NG1601</v>
      </c>
      <c r="H326" s="24" t="s">
        <v>388</v>
      </c>
      <c r="I326" s="62" t="s">
        <v>2039</v>
      </c>
      <c r="J326" s="138">
        <f t="shared" si="93"/>
        <v>127</v>
      </c>
      <c r="K326" s="138">
        <f t="shared" si="94"/>
        <v>0</v>
      </c>
      <c r="L326" s="136">
        <f t="shared" si="95"/>
        <v>64</v>
      </c>
      <c r="M326" s="136">
        <f t="shared" si="96"/>
        <v>42</v>
      </c>
      <c r="N326" s="136">
        <f t="shared" si="97"/>
        <v>9</v>
      </c>
      <c r="O326" s="136">
        <f t="shared" si="98"/>
        <v>7</v>
      </c>
      <c r="P326" s="66">
        <f t="shared" ref="P326:P332" si="99">IF(ISBLANK(Z326),IF(MID(Y326,1,3)=MID(Y325,1,3),0,1),IF(MID(Z326,1,3)=MID(Z325,1,3),0,1))</f>
        <v>0</v>
      </c>
      <c r="Q326" s="66">
        <f t="shared" ref="Q326:Q332" si="100">IF(MID(AE326,1,3)=MID(AE325,1,3),0,1)</f>
        <v>1</v>
      </c>
      <c r="R326" s="24"/>
      <c r="S326" s="25"/>
      <c r="T326" s="26"/>
      <c r="U326" s="26"/>
      <c r="V326" s="27"/>
      <c r="W326" s="27"/>
      <c r="X326" s="27"/>
      <c r="Y326" s="29"/>
      <c r="Z326" s="29"/>
      <c r="AA326" s="29"/>
      <c r="AB326" s="69" t="str">
        <f t="shared" si="84"/>
        <v>B14</v>
      </c>
      <c r="AC326" s="69">
        <f t="shared" si="92"/>
        <v>2</v>
      </c>
      <c r="AD326" s="69">
        <f t="shared" si="85"/>
        <v>8</v>
      </c>
      <c r="AE326" s="28" t="s">
        <v>281</v>
      </c>
      <c r="AF326" s="29"/>
      <c r="AG326" s="11"/>
      <c r="AH326" s="11"/>
      <c r="AI326" s="11"/>
      <c r="AJ326" s="11"/>
      <c r="AK326" s="5"/>
      <c r="AL326" s="9"/>
      <c r="AM326" s="5" t="s">
        <v>42</v>
      </c>
      <c r="AN326" s="6"/>
      <c r="AO326" s="6"/>
      <c r="AP326" s="6"/>
      <c r="AQ326" s="6"/>
      <c r="AR326" s="7"/>
      <c r="AS326" s="7"/>
      <c r="AT326" s="6"/>
      <c r="AU326" s="7"/>
      <c r="AV326" s="7"/>
      <c r="AW326" s="7"/>
      <c r="AX326" s="7"/>
      <c r="AY326" s="7"/>
      <c r="AZ326" s="7"/>
      <c r="BA326" s="7"/>
      <c r="BB326" s="7"/>
    </row>
    <row r="327" spans="1:54" x14ac:dyDescent="0.25">
      <c r="A327" s="4" t="s">
        <v>65</v>
      </c>
      <c r="B327" s="119">
        <v>39</v>
      </c>
      <c r="C327" s="135">
        <f t="shared" si="86"/>
        <v>66</v>
      </c>
      <c r="D327" s="135">
        <f t="shared" si="83"/>
        <v>1</v>
      </c>
      <c r="E327" s="18" t="str">
        <f t="shared" si="87"/>
        <v>E9-2-AGGSH-066-1</v>
      </c>
      <c r="F327" s="18" t="str">
        <f t="shared" si="88"/>
        <v>CLX3001-128</v>
      </c>
      <c r="G327" s="18" t="str">
        <f t="shared" si="89"/>
        <v>CLX3001</v>
      </c>
      <c r="H327" s="18" t="s">
        <v>63</v>
      </c>
      <c r="I327" s="63" t="s">
        <v>2028</v>
      </c>
      <c r="J327" s="138">
        <f t="shared" si="93"/>
        <v>128</v>
      </c>
      <c r="K327" s="138">
        <f t="shared" si="94"/>
        <v>0</v>
      </c>
      <c r="L327" s="136">
        <f t="shared" si="95"/>
        <v>64</v>
      </c>
      <c r="M327" s="136">
        <f t="shared" si="96"/>
        <v>42</v>
      </c>
      <c r="N327" s="136">
        <f t="shared" si="97"/>
        <v>9</v>
      </c>
      <c r="O327" s="136">
        <f t="shared" si="98"/>
        <v>7</v>
      </c>
      <c r="P327" s="66">
        <f t="shared" si="99"/>
        <v>1</v>
      </c>
      <c r="Q327" s="66">
        <f t="shared" si="100"/>
        <v>1</v>
      </c>
      <c r="R327" s="18" t="s">
        <v>33</v>
      </c>
      <c r="S327" s="19">
        <v>3</v>
      </c>
      <c r="T327" s="20">
        <v>6</v>
      </c>
      <c r="U327" s="20">
        <v>6</v>
      </c>
      <c r="V327" s="21">
        <v>8</v>
      </c>
      <c r="W327" s="21">
        <v>10</v>
      </c>
      <c r="X327" s="21">
        <v>9</v>
      </c>
      <c r="Y327" s="23" t="s">
        <v>274</v>
      </c>
      <c r="Z327" s="23" t="s">
        <v>275</v>
      </c>
      <c r="AA327" s="23"/>
      <c r="AB327" s="23" t="str">
        <f t="shared" si="84"/>
        <v>B14</v>
      </c>
      <c r="AC327" s="23">
        <f t="shared" si="92"/>
        <v>3</v>
      </c>
      <c r="AD327" s="23">
        <f t="shared" si="85"/>
        <v>9</v>
      </c>
      <c r="AE327" s="23"/>
      <c r="AF327" s="23"/>
      <c r="AG327" s="8">
        <v>0.66666666666666663</v>
      </c>
      <c r="AH327" s="8">
        <v>2.6666666666666665</v>
      </c>
      <c r="AI327" s="8"/>
      <c r="AJ327" s="8"/>
      <c r="AK327" s="9"/>
      <c r="AL327" s="9"/>
      <c r="AM327" s="9"/>
      <c r="AN327" s="6">
        <v>2</v>
      </c>
      <c r="AO327" s="6">
        <v>8</v>
      </c>
      <c r="AP327" s="6">
        <v>0</v>
      </c>
      <c r="AQ327" s="6">
        <v>0</v>
      </c>
      <c r="AR327" s="7">
        <v>0</v>
      </c>
      <c r="AS327" s="7">
        <v>0</v>
      </c>
      <c r="AT327" s="6"/>
      <c r="AU327" s="7">
        <v>2</v>
      </c>
      <c r="AV327" s="7">
        <v>8</v>
      </c>
      <c r="AW327" s="7" t="s">
        <v>34</v>
      </c>
      <c r="AX327" s="7">
        <v>0</v>
      </c>
      <c r="AY327" s="7">
        <v>0</v>
      </c>
      <c r="AZ327" s="7">
        <v>0</v>
      </c>
      <c r="BA327" s="7">
        <v>0</v>
      </c>
      <c r="BB327" s="7" t="s">
        <v>34</v>
      </c>
    </row>
    <row r="328" spans="1:54" x14ac:dyDescent="0.25">
      <c r="A328" s="4"/>
      <c r="B328" s="119"/>
      <c r="C328" s="135">
        <f t="shared" si="86"/>
        <v>66</v>
      </c>
      <c r="D328" s="135">
        <f t="shared" si="83"/>
        <v>1</v>
      </c>
      <c r="E328" s="18" t="str">
        <f t="shared" si="87"/>
        <v/>
      </c>
      <c r="F328" s="18" t="str">
        <f t="shared" si="88"/>
        <v>CLX3001-128</v>
      </c>
      <c r="G328" s="18" t="str">
        <f t="shared" si="89"/>
        <v>CLX3001</v>
      </c>
      <c r="H328" s="18"/>
      <c r="I328" s="63" t="s">
        <v>2028</v>
      </c>
      <c r="J328" s="138">
        <f t="shared" si="93"/>
        <v>128</v>
      </c>
      <c r="K328" s="138">
        <f t="shared" si="94"/>
        <v>0</v>
      </c>
      <c r="L328" s="136">
        <f t="shared" si="95"/>
        <v>64</v>
      </c>
      <c r="M328" s="136">
        <f t="shared" si="96"/>
        <v>42</v>
      </c>
      <c r="N328" s="136">
        <f t="shared" si="97"/>
        <v>9</v>
      </c>
      <c r="O328" s="136">
        <f t="shared" si="98"/>
        <v>7</v>
      </c>
      <c r="P328" s="66">
        <f t="shared" si="99"/>
        <v>0</v>
      </c>
      <c r="Q328" s="66">
        <f t="shared" si="100"/>
        <v>0</v>
      </c>
      <c r="R328" s="18"/>
      <c r="S328" s="19"/>
      <c r="T328" s="20"/>
      <c r="U328" s="20"/>
      <c r="V328" s="21"/>
      <c r="W328" s="21"/>
      <c r="X328" s="21"/>
      <c r="Y328" s="23" t="s">
        <v>331</v>
      </c>
      <c r="Z328" s="22" t="s">
        <v>286</v>
      </c>
      <c r="AA328" s="23"/>
      <c r="AB328" s="23" t="str">
        <f t="shared" si="84"/>
        <v>B14</v>
      </c>
      <c r="AC328" s="23">
        <f t="shared" si="92"/>
        <v>4</v>
      </c>
      <c r="AD328" s="23">
        <f t="shared" si="85"/>
        <v>10</v>
      </c>
      <c r="AE328" s="23"/>
      <c r="AF328" s="23"/>
      <c r="AG328" s="6"/>
      <c r="AH328" s="8"/>
      <c r="AI328" s="8"/>
      <c r="AJ328" s="8"/>
      <c r="AK328" s="9"/>
      <c r="AL328" s="9"/>
      <c r="AM328" s="9"/>
      <c r="AN328" s="6"/>
      <c r="AO328" s="6"/>
      <c r="AP328" s="6"/>
      <c r="AQ328" s="6"/>
      <c r="AR328" s="7"/>
      <c r="AS328" s="7"/>
      <c r="AT328" s="6"/>
      <c r="AU328" s="7"/>
      <c r="AV328" s="7"/>
      <c r="AW328" s="7"/>
      <c r="AX328" s="7"/>
      <c r="AY328" s="7"/>
      <c r="AZ328" s="7"/>
      <c r="BA328" s="7"/>
      <c r="BB328" s="7"/>
    </row>
    <row r="329" spans="1:54" x14ac:dyDescent="0.25">
      <c r="A329" s="4"/>
      <c r="B329" s="119"/>
      <c r="C329" s="135">
        <f t="shared" si="86"/>
        <v>66</v>
      </c>
      <c r="D329" s="135">
        <f t="shared" si="83"/>
        <v>1</v>
      </c>
      <c r="E329" s="18" t="str">
        <f t="shared" si="87"/>
        <v/>
      </c>
      <c r="F329" s="18" t="str">
        <f t="shared" si="88"/>
        <v>CLX3001-128</v>
      </c>
      <c r="G329" s="18" t="str">
        <f t="shared" si="89"/>
        <v>CLX3001</v>
      </c>
      <c r="H329" s="18"/>
      <c r="I329" s="63" t="s">
        <v>2028</v>
      </c>
      <c r="J329" s="138">
        <f t="shared" si="93"/>
        <v>128</v>
      </c>
      <c r="K329" s="138">
        <f t="shared" si="94"/>
        <v>0</v>
      </c>
      <c r="L329" s="136">
        <f t="shared" si="95"/>
        <v>64</v>
      </c>
      <c r="M329" s="136">
        <f t="shared" si="96"/>
        <v>42</v>
      </c>
      <c r="N329" s="136">
        <f t="shared" si="97"/>
        <v>9</v>
      </c>
      <c r="O329" s="136">
        <f t="shared" si="98"/>
        <v>7</v>
      </c>
      <c r="P329" s="66">
        <f t="shared" si="99"/>
        <v>0</v>
      </c>
      <c r="Q329" s="66">
        <f t="shared" si="100"/>
        <v>0</v>
      </c>
      <c r="R329" s="18"/>
      <c r="S329" s="19"/>
      <c r="T329" s="20"/>
      <c r="U329" s="20"/>
      <c r="V329" s="21"/>
      <c r="W329" s="21"/>
      <c r="X329" s="21"/>
      <c r="Y329" s="23"/>
      <c r="Z329" s="22" t="s">
        <v>294</v>
      </c>
      <c r="AA329" s="23"/>
      <c r="AB329" s="23" t="str">
        <f t="shared" si="84"/>
        <v>B14</v>
      </c>
      <c r="AC329" s="71">
        <f t="shared" si="92"/>
        <v>4</v>
      </c>
      <c r="AD329" s="23">
        <f t="shared" si="85"/>
        <v>11</v>
      </c>
      <c r="AE329" s="23"/>
      <c r="AF329" s="23"/>
      <c r="AG329" s="6"/>
      <c r="AH329" s="8"/>
      <c r="AI329" s="8"/>
      <c r="AJ329" s="8"/>
      <c r="AK329" s="9"/>
      <c r="AL329" s="9"/>
      <c r="AM329" s="9"/>
      <c r="AN329" s="6"/>
      <c r="AO329" s="6"/>
      <c r="AP329" s="6"/>
      <c r="AQ329" s="6"/>
      <c r="AR329" s="7"/>
      <c r="AS329" s="7"/>
      <c r="AT329" s="6"/>
      <c r="AU329" s="7"/>
      <c r="AV329" s="7"/>
      <c r="AW329" s="7"/>
      <c r="AX329" s="7"/>
      <c r="AY329" s="7"/>
      <c r="AZ329" s="7"/>
      <c r="BA329" s="7"/>
      <c r="BB329" s="7"/>
    </row>
    <row r="330" spans="1:54" x14ac:dyDescent="0.25">
      <c r="A330" s="4"/>
      <c r="B330" s="119"/>
      <c r="C330" s="135">
        <f t="shared" si="86"/>
        <v>66</v>
      </c>
      <c r="D330" s="135">
        <f t="shared" si="83"/>
        <v>1</v>
      </c>
      <c r="E330" s="18" t="str">
        <f t="shared" si="87"/>
        <v/>
      </c>
      <c r="F330" s="18" t="str">
        <f t="shared" si="88"/>
        <v>CLX3001-128</v>
      </c>
      <c r="G330" s="18" t="str">
        <f t="shared" si="89"/>
        <v>CLX3001</v>
      </c>
      <c r="H330" s="18"/>
      <c r="I330" s="63" t="s">
        <v>2028</v>
      </c>
      <c r="J330" s="138">
        <f t="shared" si="93"/>
        <v>128</v>
      </c>
      <c r="K330" s="138">
        <f t="shared" si="94"/>
        <v>0</v>
      </c>
      <c r="L330" s="136">
        <f t="shared" si="95"/>
        <v>64</v>
      </c>
      <c r="M330" s="136">
        <f t="shared" si="96"/>
        <v>42</v>
      </c>
      <c r="N330" s="136">
        <f t="shared" si="97"/>
        <v>9</v>
      </c>
      <c r="O330" s="136">
        <f t="shared" si="98"/>
        <v>7</v>
      </c>
      <c r="P330" s="66">
        <f t="shared" si="99"/>
        <v>0</v>
      </c>
      <c r="Q330" s="66">
        <f t="shared" si="100"/>
        <v>0</v>
      </c>
      <c r="R330" s="18"/>
      <c r="S330" s="19"/>
      <c r="T330" s="20"/>
      <c r="U330" s="20"/>
      <c r="V330" s="21"/>
      <c r="W330" s="21"/>
      <c r="X330" s="21"/>
      <c r="Y330" s="23"/>
      <c r="Z330" s="22" t="s">
        <v>308</v>
      </c>
      <c r="AA330" s="23"/>
      <c r="AB330" s="23" t="str">
        <f t="shared" si="84"/>
        <v>B14</v>
      </c>
      <c r="AC330" s="71">
        <f t="shared" si="92"/>
        <v>4</v>
      </c>
      <c r="AD330" s="23">
        <f t="shared" si="85"/>
        <v>12</v>
      </c>
      <c r="AE330" s="23"/>
      <c r="AF330" s="23"/>
      <c r="AG330" s="6"/>
      <c r="AH330" s="8"/>
      <c r="AI330" s="8"/>
      <c r="AJ330" s="8"/>
      <c r="AK330" s="9"/>
      <c r="AL330" s="9"/>
      <c r="AM330" s="9"/>
      <c r="AN330" s="6"/>
      <c r="AO330" s="6"/>
      <c r="AP330" s="6"/>
      <c r="AQ330" s="6"/>
      <c r="AR330" s="7"/>
      <c r="AS330" s="7"/>
      <c r="AT330" s="6"/>
      <c r="AU330" s="7"/>
      <c r="AV330" s="7"/>
      <c r="AW330" s="7"/>
      <c r="AX330" s="7"/>
      <c r="AY330" s="7"/>
      <c r="AZ330" s="7"/>
      <c r="BA330" s="7"/>
      <c r="BB330" s="7"/>
    </row>
    <row r="331" spans="1:54" x14ac:dyDescent="0.25">
      <c r="A331" s="4" t="s">
        <v>65</v>
      </c>
      <c r="B331" s="120">
        <v>37</v>
      </c>
      <c r="C331" s="136">
        <f t="shared" si="86"/>
        <v>66</v>
      </c>
      <c r="D331" s="136">
        <f t="shared" si="83"/>
        <v>2</v>
      </c>
      <c r="E331" s="24" t="str">
        <f t="shared" si="87"/>
        <v>E9-2-ACCSH-066-2</v>
      </c>
      <c r="F331" s="24" t="str">
        <f t="shared" si="88"/>
        <v>NG1601-065</v>
      </c>
      <c r="G331" s="24" t="str">
        <f t="shared" si="89"/>
        <v>NG1601</v>
      </c>
      <c r="H331" s="24" t="s">
        <v>44</v>
      </c>
      <c r="I331" s="62" t="s">
        <v>2030</v>
      </c>
      <c r="J331" s="138">
        <f t="shared" si="93"/>
        <v>128</v>
      </c>
      <c r="K331" s="138">
        <f t="shared" si="94"/>
        <v>0</v>
      </c>
      <c r="L331" s="136">
        <f t="shared" si="95"/>
        <v>65</v>
      </c>
      <c r="M331" s="136">
        <f t="shared" si="96"/>
        <v>42</v>
      </c>
      <c r="N331" s="136">
        <f t="shared" si="97"/>
        <v>9</v>
      </c>
      <c r="O331" s="136">
        <f t="shared" si="98"/>
        <v>7</v>
      </c>
      <c r="P331" s="66">
        <f t="shared" si="99"/>
        <v>0</v>
      </c>
      <c r="Q331" s="66">
        <f t="shared" si="100"/>
        <v>1</v>
      </c>
      <c r="R331" s="24" t="s">
        <v>37</v>
      </c>
      <c r="S331" s="25">
        <v>3</v>
      </c>
      <c r="T331" s="26">
        <v>6</v>
      </c>
      <c r="U331" s="26">
        <v>6</v>
      </c>
      <c r="V331" s="27">
        <v>14</v>
      </c>
      <c r="W331" s="27">
        <v>22</v>
      </c>
      <c r="X331" s="27">
        <v>21</v>
      </c>
      <c r="Y331" s="29"/>
      <c r="Z331" s="29"/>
      <c r="AA331" s="29"/>
      <c r="AB331" s="69" t="str">
        <f t="shared" si="84"/>
        <v>B14</v>
      </c>
      <c r="AC331" s="69">
        <f t="shared" si="92"/>
        <v>4</v>
      </c>
      <c r="AD331" s="69">
        <f t="shared" si="85"/>
        <v>12</v>
      </c>
      <c r="AE331" s="28" t="s">
        <v>278</v>
      </c>
      <c r="AF331" s="29"/>
      <c r="AG331" s="10"/>
      <c r="AH331" s="10"/>
      <c r="AI331" s="10"/>
      <c r="AJ331" s="10"/>
      <c r="AK331" s="15">
        <v>2.3333333333333335</v>
      </c>
      <c r="AL331" s="15"/>
      <c r="AM331" s="5" t="s">
        <v>42</v>
      </c>
      <c r="AN331" s="6">
        <v>0</v>
      </c>
      <c r="AO331" s="6">
        <v>0</v>
      </c>
      <c r="AP331" s="6">
        <v>0</v>
      </c>
      <c r="AQ331" s="6">
        <v>0</v>
      </c>
      <c r="AR331" s="7">
        <v>0</v>
      </c>
      <c r="AS331" s="7">
        <v>7</v>
      </c>
      <c r="AT331" s="6"/>
      <c r="AU331" s="7">
        <v>4</v>
      </c>
      <c r="AV331" s="7">
        <v>12</v>
      </c>
      <c r="AW331" s="7" t="s">
        <v>34</v>
      </c>
      <c r="AX331" s="7">
        <v>0</v>
      </c>
      <c r="AY331" s="7">
        <v>0</v>
      </c>
      <c r="AZ331" s="7">
        <v>13</v>
      </c>
      <c r="BA331" s="7">
        <v>0</v>
      </c>
      <c r="BB331" s="7" t="s">
        <v>34</v>
      </c>
    </row>
    <row r="332" spans="1:54" x14ac:dyDescent="0.25">
      <c r="A332" s="4"/>
      <c r="B332" s="120"/>
      <c r="C332" s="136">
        <f t="shared" si="86"/>
        <v>66</v>
      </c>
      <c r="D332" s="136">
        <f t="shared" si="83"/>
        <v>2</v>
      </c>
      <c r="E332" s="24" t="str">
        <f t="shared" si="87"/>
        <v/>
      </c>
      <c r="F332" s="24" t="str">
        <f t="shared" si="88"/>
        <v>NG1601-065</v>
      </c>
      <c r="G332" s="24" t="str">
        <f t="shared" si="89"/>
        <v>NG1601</v>
      </c>
      <c r="H332" s="24"/>
      <c r="I332" s="62" t="s">
        <v>2030</v>
      </c>
      <c r="J332" s="138">
        <f t="shared" si="93"/>
        <v>128</v>
      </c>
      <c r="K332" s="138">
        <f t="shared" si="94"/>
        <v>0</v>
      </c>
      <c r="L332" s="136">
        <f t="shared" si="95"/>
        <v>65</v>
      </c>
      <c r="M332" s="136">
        <f t="shared" si="96"/>
        <v>42</v>
      </c>
      <c r="N332" s="136">
        <f t="shared" si="97"/>
        <v>9</v>
      </c>
      <c r="O332" s="136">
        <f t="shared" si="98"/>
        <v>7</v>
      </c>
      <c r="P332" s="66">
        <f t="shared" si="99"/>
        <v>0</v>
      </c>
      <c r="Q332" s="66">
        <f t="shared" si="100"/>
        <v>0</v>
      </c>
      <c r="R332" s="24"/>
      <c r="S332" s="25"/>
      <c r="T332" s="26"/>
      <c r="U332" s="26"/>
      <c r="V332" s="27"/>
      <c r="W332" s="27"/>
      <c r="X332" s="27"/>
      <c r="Y332" s="29"/>
      <c r="Z332" s="29"/>
      <c r="AA332" s="29"/>
      <c r="AB332" s="69" t="str">
        <f t="shared" si="84"/>
        <v>B14</v>
      </c>
      <c r="AC332" s="69">
        <f t="shared" si="92"/>
        <v>4</v>
      </c>
      <c r="AD332" s="69">
        <f t="shared" si="85"/>
        <v>12</v>
      </c>
      <c r="AE332" s="28" t="s">
        <v>284</v>
      </c>
      <c r="AF332" s="29"/>
      <c r="AG332" s="10"/>
      <c r="AH332" s="10"/>
      <c r="AI332" s="10"/>
      <c r="AJ332" s="10"/>
      <c r="AK332" s="15"/>
      <c r="AL332" s="15"/>
      <c r="AM332" s="5" t="s">
        <v>42</v>
      </c>
      <c r="AN332" s="6"/>
      <c r="AO332" s="6"/>
      <c r="AP332" s="6"/>
      <c r="AQ332" s="6"/>
      <c r="AR332" s="7"/>
      <c r="AS332" s="7"/>
      <c r="AT332" s="6"/>
      <c r="AU332" s="7"/>
      <c r="AV332" s="7"/>
      <c r="AW332" s="7"/>
      <c r="AX332" s="7"/>
      <c r="AY332" s="7"/>
      <c r="AZ332" s="7"/>
      <c r="BA332" s="7"/>
      <c r="BB332" s="7"/>
    </row>
    <row r="333" spans="1:54" x14ac:dyDescent="0.25">
      <c r="A333" s="4"/>
      <c r="B333" s="120"/>
      <c r="C333" s="136">
        <f t="shared" si="86"/>
        <v>66</v>
      </c>
      <c r="D333" s="136">
        <f t="shared" si="83"/>
        <v>2</v>
      </c>
      <c r="E333" s="24" t="str">
        <f t="shared" si="87"/>
        <v/>
      </c>
      <c r="F333" s="24" t="str">
        <f t="shared" si="88"/>
        <v>NG1601-065</v>
      </c>
      <c r="G333" s="24" t="str">
        <f t="shared" si="89"/>
        <v>NG1601</v>
      </c>
      <c r="H333" s="24"/>
      <c r="I333" s="62" t="s">
        <v>2030</v>
      </c>
      <c r="J333" s="138">
        <f t="shared" si="93"/>
        <v>128</v>
      </c>
      <c r="K333" s="138">
        <f t="shared" si="94"/>
        <v>0</v>
      </c>
      <c r="L333" s="136">
        <f t="shared" si="95"/>
        <v>65</v>
      </c>
      <c r="M333" s="136">
        <f t="shared" si="96"/>
        <v>42</v>
      </c>
      <c r="N333" s="136">
        <f t="shared" si="97"/>
        <v>9</v>
      </c>
      <c r="O333" s="136">
        <f t="shared" si="98"/>
        <v>7</v>
      </c>
      <c r="P333" s="66">
        <f t="shared" si="90"/>
        <v>0</v>
      </c>
      <c r="Q333" s="66">
        <f t="shared" si="91"/>
        <v>0</v>
      </c>
      <c r="R333" s="24"/>
      <c r="S333" s="25"/>
      <c r="T333" s="26"/>
      <c r="U333" s="26"/>
      <c r="V333" s="27"/>
      <c r="W333" s="27"/>
      <c r="X333" s="27"/>
      <c r="Y333" s="29"/>
      <c r="Z333" s="29"/>
      <c r="AA333" s="29"/>
      <c r="AB333" s="69" t="str">
        <f t="shared" si="84"/>
        <v>B14</v>
      </c>
      <c r="AC333" s="69">
        <f t="shared" si="92"/>
        <v>4</v>
      </c>
      <c r="AD333" s="69">
        <f t="shared" si="85"/>
        <v>12</v>
      </c>
      <c r="AE333" s="28" t="s">
        <v>288</v>
      </c>
      <c r="AF333" s="29"/>
      <c r="AG333" s="10"/>
      <c r="AH333" s="10"/>
      <c r="AI333" s="10"/>
      <c r="AJ333" s="10"/>
      <c r="AK333" s="15"/>
      <c r="AL333" s="15"/>
      <c r="AM333" s="5" t="s">
        <v>42</v>
      </c>
      <c r="AN333" s="6"/>
      <c r="AO333" s="6"/>
      <c r="AP333" s="6"/>
      <c r="AQ333" s="6"/>
      <c r="AR333" s="7"/>
      <c r="AS333" s="7"/>
      <c r="AT333" s="6"/>
      <c r="AU333" s="7"/>
      <c r="AV333" s="7"/>
      <c r="AW333" s="7"/>
      <c r="AX333" s="7"/>
      <c r="AY333" s="7"/>
      <c r="AZ333" s="7"/>
      <c r="BA333" s="7"/>
      <c r="BB333" s="7"/>
    </row>
    <row r="334" spans="1:54" x14ac:dyDescent="0.25">
      <c r="A334" s="4"/>
      <c r="B334" s="120"/>
      <c r="C334" s="136">
        <f t="shared" si="86"/>
        <v>66</v>
      </c>
      <c r="D334" s="136">
        <f t="shared" si="83"/>
        <v>2</v>
      </c>
      <c r="E334" s="24" t="str">
        <f t="shared" si="87"/>
        <v/>
      </c>
      <c r="F334" s="24" t="str">
        <f t="shared" si="88"/>
        <v>NG1601-065</v>
      </c>
      <c r="G334" s="24" t="str">
        <f t="shared" si="89"/>
        <v>NG1601</v>
      </c>
      <c r="H334" s="24"/>
      <c r="I334" s="62" t="s">
        <v>2030</v>
      </c>
      <c r="J334" s="138">
        <f t="shared" si="93"/>
        <v>128</v>
      </c>
      <c r="K334" s="138">
        <f t="shared" si="94"/>
        <v>0</v>
      </c>
      <c r="L334" s="136">
        <f t="shared" si="95"/>
        <v>65</v>
      </c>
      <c r="M334" s="136">
        <f t="shared" si="96"/>
        <v>42</v>
      </c>
      <c r="N334" s="136">
        <f t="shared" si="97"/>
        <v>9</v>
      </c>
      <c r="O334" s="136">
        <f t="shared" si="98"/>
        <v>7</v>
      </c>
      <c r="P334" s="66">
        <f t="shared" si="90"/>
        <v>0</v>
      </c>
      <c r="Q334" s="66">
        <f t="shared" si="91"/>
        <v>0</v>
      </c>
      <c r="R334" s="24"/>
      <c r="S334" s="25"/>
      <c r="T334" s="26"/>
      <c r="U334" s="26"/>
      <c r="V334" s="27"/>
      <c r="W334" s="27"/>
      <c r="X334" s="27"/>
      <c r="Y334" s="29"/>
      <c r="Z334" s="29"/>
      <c r="AA334" s="29"/>
      <c r="AB334" s="69" t="str">
        <f t="shared" si="84"/>
        <v>B14</v>
      </c>
      <c r="AC334" s="69">
        <f t="shared" si="92"/>
        <v>4</v>
      </c>
      <c r="AD334" s="69">
        <f t="shared" si="85"/>
        <v>12</v>
      </c>
      <c r="AE334" s="28" t="s">
        <v>292</v>
      </c>
      <c r="AF334" s="29"/>
      <c r="AG334" s="10"/>
      <c r="AH334" s="10"/>
      <c r="AI334" s="10"/>
      <c r="AJ334" s="10"/>
      <c r="AK334" s="15"/>
      <c r="AL334" s="15"/>
      <c r="AM334" s="5" t="s">
        <v>42</v>
      </c>
      <c r="AN334" s="6"/>
      <c r="AO334" s="6"/>
      <c r="AP334" s="6"/>
      <c r="AQ334" s="6"/>
      <c r="AR334" s="7"/>
      <c r="AS334" s="7"/>
      <c r="AT334" s="6"/>
      <c r="AU334" s="7"/>
      <c r="AV334" s="7"/>
      <c r="AW334" s="7"/>
      <c r="AX334" s="7"/>
      <c r="AY334" s="7"/>
      <c r="AZ334" s="7"/>
      <c r="BA334" s="7"/>
      <c r="BB334" s="7"/>
    </row>
    <row r="335" spans="1:54" x14ac:dyDescent="0.25">
      <c r="A335" s="4"/>
      <c r="B335" s="120"/>
      <c r="C335" s="136">
        <f t="shared" si="86"/>
        <v>66</v>
      </c>
      <c r="D335" s="136">
        <f t="shared" si="83"/>
        <v>2</v>
      </c>
      <c r="E335" s="24" t="str">
        <f t="shared" si="87"/>
        <v/>
      </c>
      <c r="F335" s="24" t="str">
        <f t="shared" si="88"/>
        <v>NG1601-065</v>
      </c>
      <c r="G335" s="24" t="str">
        <f t="shared" si="89"/>
        <v>NG1601</v>
      </c>
      <c r="H335" s="24"/>
      <c r="I335" s="62" t="s">
        <v>2030</v>
      </c>
      <c r="J335" s="138">
        <f t="shared" si="93"/>
        <v>128</v>
      </c>
      <c r="K335" s="138">
        <f t="shared" si="94"/>
        <v>0</v>
      </c>
      <c r="L335" s="136">
        <f t="shared" si="95"/>
        <v>65</v>
      </c>
      <c r="M335" s="136">
        <f t="shared" si="96"/>
        <v>42</v>
      </c>
      <c r="N335" s="136">
        <f t="shared" si="97"/>
        <v>9</v>
      </c>
      <c r="O335" s="136">
        <f t="shared" si="98"/>
        <v>7</v>
      </c>
      <c r="P335" s="66">
        <f t="shared" si="90"/>
        <v>0</v>
      </c>
      <c r="Q335" s="66">
        <f t="shared" si="91"/>
        <v>0</v>
      </c>
      <c r="R335" s="24"/>
      <c r="S335" s="25"/>
      <c r="T335" s="26"/>
      <c r="U335" s="26"/>
      <c r="V335" s="27"/>
      <c r="W335" s="27"/>
      <c r="X335" s="27"/>
      <c r="Y335" s="29"/>
      <c r="Z335" s="29"/>
      <c r="AA335" s="29"/>
      <c r="AB335" s="69" t="str">
        <f t="shared" si="84"/>
        <v>B14</v>
      </c>
      <c r="AC335" s="69">
        <f t="shared" si="92"/>
        <v>4</v>
      </c>
      <c r="AD335" s="69">
        <f t="shared" si="85"/>
        <v>12</v>
      </c>
      <c r="AE335" s="28" t="s">
        <v>296</v>
      </c>
      <c r="AF335" s="29"/>
      <c r="AG335" s="10"/>
      <c r="AH335" s="10"/>
      <c r="AI335" s="10"/>
      <c r="AJ335" s="10"/>
      <c r="AK335" s="15"/>
      <c r="AL335" s="15"/>
      <c r="AM335" s="5" t="s">
        <v>42</v>
      </c>
      <c r="AN335" s="6"/>
      <c r="AO335" s="6"/>
      <c r="AP335" s="6"/>
      <c r="AQ335" s="6"/>
      <c r="AR335" s="7"/>
      <c r="AS335" s="7"/>
      <c r="AT335" s="6"/>
      <c r="AU335" s="7"/>
      <c r="AV335" s="7"/>
      <c r="AW335" s="7"/>
      <c r="AX335" s="7"/>
      <c r="AY335" s="7"/>
      <c r="AZ335" s="7"/>
      <c r="BA335" s="7"/>
      <c r="BB335" s="7"/>
    </row>
    <row r="336" spans="1:54" x14ac:dyDescent="0.25">
      <c r="A336" s="4" t="s">
        <v>65</v>
      </c>
      <c r="B336" s="119">
        <v>34</v>
      </c>
      <c r="C336" s="135">
        <f t="shared" si="86"/>
        <v>67</v>
      </c>
      <c r="D336" s="135">
        <f t="shared" si="83"/>
        <v>1</v>
      </c>
      <c r="E336" s="18" t="str">
        <f t="shared" si="87"/>
        <v>E9-2-AGGSH-067-1</v>
      </c>
      <c r="F336" s="18" t="str">
        <f t="shared" si="88"/>
        <v>ASM3001-001</v>
      </c>
      <c r="G336" s="18" t="str">
        <f t="shared" si="89"/>
        <v>ASM3001</v>
      </c>
      <c r="H336" s="18" t="s">
        <v>63</v>
      </c>
      <c r="I336" s="24" t="s">
        <v>2041</v>
      </c>
      <c r="J336" s="138">
        <f t="shared" si="93"/>
        <v>128</v>
      </c>
      <c r="K336" s="138">
        <f t="shared" si="94"/>
        <v>1</v>
      </c>
      <c r="L336" s="136">
        <f t="shared" si="95"/>
        <v>65</v>
      </c>
      <c r="M336" s="136">
        <f t="shared" si="96"/>
        <v>42</v>
      </c>
      <c r="N336" s="136">
        <f t="shared" si="97"/>
        <v>9</v>
      </c>
      <c r="O336" s="136">
        <f t="shared" si="98"/>
        <v>7</v>
      </c>
      <c r="P336" s="66">
        <f t="shared" si="90"/>
        <v>1</v>
      </c>
      <c r="Q336" s="66">
        <f t="shared" si="91"/>
        <v>1</v>
      </c>
      <c r="R336" s="18"/>
      <c r="S336" s="19"/>
      <c r="T336" s="20"/>
      <c r="U336" s="20"/>
      <c r="V336" s="21"/>
      <c r="W336" s="21"/>
      <c r="X336" s="21"/>
      <c r="Y336" s="23"/>
      <c r="Z336" s="23" t="s">
        <v>275</v>
      </c>
      <c r="AA336" s="23"/>
      <c r="AB336" s="23" t="str">
        <f t="shared" si="84"/>
        <v>B14</v>
      </c>
      <c r="AC336" s="71">
        <f t="shared" si="92"/>
        <v>4</v>
      </c>
      <c r="AD336" s="23">
        <f t="shared" si="85"/>
        <v>13</v>
      </c>
      <c r="AE336" s="23"/>
      <c r="AF336" s="23"/>
      <c r="AG336" s="11"/>
      <c r="AH336" s="11"/>
      <c r="AI336" s="11"/>
      <c r="AJ336" s="11"/>
      <c r="AK336" s="5"/>
      <c r="AL336" s="9"/>
      <c r="AM336" s="5"/>
      <c r="AN336" s="6"/>
      <c r="AO336" s="6"/>
      <c r="AP336" s="6"/>
      <c r="AQ336" s="6"/>
      <c r="AR336" s="7"/>
      <c r="AS336" s="7"/>
      <c r="AT336" s="6"/>
      <c r="AU336" s="7"/>
      <c r="AV336" s="7"/>
      <c r="AW336" s="7"/>
      <c r="AX336" s="7"/>
      <c r="AY336" s="7"/>
      <c r="AZ336" s="7"/>
      <c r="BA336" s="7"/>
      <c r="BB336" s="7"/>
    </row>
    <row r="337" spans="1:54" x14ac:dyDescent="0.25">
      <c r="A337" s="4"/>
      <c r="B337" s="119"/>
      <c r="C337" s="135">
        <f t="shared" si="86"/>
        <v>67</v>
      </c>
      <c r="D337" s="135">
        <f t="shared" si="83"/>
        <v>1</v>
      </c>
      <c r="E337" s="18" t="str">
        <f t="shared" si="87"/>
        <v/>
      </c>
      <c r="F337" s="18" t="str">
        <f t="shared" si="88"/>
        <v>ASM3001-001</v>
      </c>
      <c r="G337" s="18" t="str">
        <f t="shared" si="89"/>
        <v>ASM3001</v>
      </c>
      <c r="H337" s="18"/>
      <c r="I337" s="24" t="s">
        <v>2041</v>
      </c>
      <c r="J337" s="138">
        <f t="shared" si="93"/>
        <v>128</v>
      </c>
      <c r="K337" s="138">
        <f t="shared" si="94"/>
        <v>1</v>
      </c>
      <c r="L337" s="136">
        <f t="shared" si="95"/>
        <v>65</v>
      </c>
      <c r="M337" s="136">
        <f t="shared" si="96"/>
        <v>42</v>
      </c>
      <c r="N337" s="136">
        <f t="shared" si="97"/>
        <v>9</v>
      </c>
      <c r="O337" s="136">
        <f t="shared" si="98"/>
        <v>7</v>
      </c>
      <c r="P337" s="66">
        <f t="shared" si="90"/>
        <v>0</v>
      </c>
      <c r="Q337" s="66">
        <f t="shared" si="91"/>
        <v>0</v>
      </c>
      <c r="R337" s="18"/>
      <c r="S337" s="19"/>
      <c r="T337" s="20"/>
      <c r="U337" s="20"/>
      <c r="V337" s="21"/>
      <c r="W337" s="21"/>
      <c r="X337" s="21"/>
      <c r="Y337" s="23"/>
      <c r="Z337" s="22" t="s">
        <v>282</v>
      </c>
      <c r="AA337" s="23"/>
      <c r="AB337" s="23" t="str">
        <f t="shared" si="84"/>
        <v>B14</v>
      </c>
      <c r="AC337" s="71">
        <f t="shared" si="92"/>
        <v>4</v>
      </c>
      <c r="AD337" s="23">
        <f t="shared" si="85"/>
        <v>14</v>
      </c>
      <c r="AE337" s="23"/>
      <c r="AF337" s="23"/>
      <c r="AG337" s="11"/>
      <c r="AH337" s="11"/>
      <c r="AI337" s="11"/>
      <c r="AJ337" s="11"/>
      <c r="AK337" s="5"/>
      <c r="AL337" s="9"/>
      <c r="AM337" s="5"/>
      <c r="AN337" s="6"/>
      <c r="AO337" s="6"/>
      <c r="AP337" s="6"/>
      <c r="AQ337" s="6"/>
      <c r="AR337" s="7"/>
      <c r="AS337" s="7"/>
      <c r="AT337" s="6"/>
      <c r="AU337" s="7"/>
      <c r="AV337" s="7"/>
      <c r="AW337" s="7"/>
      <c r="AX337" s="7"/>
      <c r="AY337" s="7"/>
      <c r="AZ337" s="7"/>
      <c r="BA337" s="7"/>
      <c r="BB337" s="7"/>
    </row>
    <row r="338" spans="1:54" x14ac:dyDescent="0.25">
      <c r="A338" s="4" t="s">
        <v>65</v>
      </c>
      <c r="B338" s="120">
        <v>32</v>
      </c>
      <c r="C338" s="136">
        <f t="shared" si="86"/>
        <v>67</v>
      </c>
      <c r="D338" s="136">
        <f t="shared" si="83"/>
        <v>2</v>
      </c>
      <c r="E338" s="24" t="str">
        <f t="shared" si="87"/>
        <v>E9-2-ACCSH-067-2</v>
      </c>
      <c r="F338" s="24" t="str">
        <f t="shared" si="88"/>
        <v>NG1601-066</v>
      </c>
      <c r="G338" s="24" t="str">
        <f t="shared" si="89"/>
        <v>NG1601</v>
      </c>
      <c r="H338" s="24" t="s">
        <v>44</v>
      </c>
      <c r="I338" s="62" t="s">
        <v>2030</v>
      </c>
      <c r="J338" s="138">
        <f t="shared" si="93"/>
        <v>128</v>
      </c>
      <c r="K338" s="138">
        <f t="shared" si="94"/>
        <v>1</v>
      </c>
      <c r="L338" s="136">
        <f t="shared" si="95"/>
        <v>66</v>
      </c>
      <c r="M338" s="136">
        <f t="shared" si="96"/>
        <v>42</v>
      </c>
      <c r="N338" s="136">
        <f t="shared" si="97"/>
        <v>9</v>
      </c>
      <c r="O338" s="136">
        <f t="shared" si="98"/>
        <v>7</v>
      </c>
      <c r="P338" s="66">
        <f t="shared" si="90"/>
        <v>0</v>
      </c>
      <c r="Q338" s="66">
        <f t="shared" si="91"/>
        <v>1</v>
      </c>
      <c r="R338" s="24"/>
      <c r="S338" s="25"/>
      <c r="T338" s="26"/>
      <c r="U338" s="26"/>
      <c r="V338" s="27"/>
      <c r="W338" s="27"/>
      <c r="X338" s="27"/>
      <c r="Y338" s="29"/>
      <c r="Z338" s="29"/>
      <c r="AA338" s="29"/>
      <c r="AB338" s="69" t="str">
        <f t="shared" si="84"/>
        <v>B14</v>
      </c>
      <c r="AC338" s="69">
        <f t="shared" si="92"/>
        <v>4</v>
      </c>
      <c r="AD338" s="69">
        <f t="shared" si="85"/>
        <v>14</v>
      </c>
      <c r="AE338" s="28" t="s">
        <v>278</v>
      </c>
      <c r="AF338" s="29"/>
      <c r="AG338" s="11"/>
      <c r="AH338" s="11"/>
      <c r="AI338" s="11"/>
      <c r="AJ338" s="11"/>
      <c r="AK338" s="5"/>
      <c r="AL338" s="9"/>
      <c r="AM338" s="5" t="s">
        <v>42</v>
      </c>
      <c r="AN338" s="6"/>
      <c r="AO338" s="6"/>
      <c r="AP338" s="6"/>
      <c r="AQ338" s="6"/>
      <c r="AR338" s="7"/>
      <c r="AS338" s="7"/>
      <c r="AT338" s="6"/>
      <c r="AU338" s="7"/>
      <c r="AV338" s="7"/>
      <c r="AW338" s="7"/>
      <c r="AX338" s="7"/>
      <c r="AY338" s="7"/>
      <c r="AZ338" s="7"/>
      <c r="BA338" s="7"/>
      <c r="BB338" s="7"/>
    </row>
    <row r="339" spans="1:54" x14ac:dyDescent="0.25">
      <c r="A339" s="4" t="s">
        <v>65</v>
      </c>
      <c r="B339" s="119">
        <v>29</v>
      </c>
      <c r="C339" s="135">
        <f t="shared" si="86"/>
        <v>68</v>
      </c>
      <c r="D339" s="135">
        <f t="shared" si="83"/>
        <v>1</v>
      </c>
      <c r="E339" s="18" t="str">
        <f t="shared" si="87"/>
        <v>E9-2-AGGSH-068-1</v>
      </c>
      <c r="F339" s="18" t="str">
        <f t="shared" si="88"/>
        <v>CLX3001-129</v>
      </c>
      <c r="G339" s="18" t="str">
        <f t="shared" si="89"/>
        <v>CLX3001</v>
      </c>
      <c r="H339" s="18" t="s">
        <v>63</v>
      </c>
      <c r="I339" s="63" t="s">
        <v>2028</v>
      </c>
      <c r="J339" s="138">
        <f t="shared" si="93"/>
        <v>129</v>
      </c>
      <c r="K339" s="138">
        <f t="shared" si="94"/>
        <v>1</v>
      </c>
      <c r="L339" s="136">
        <f t="shared" si="95"/>
        <v>66</v>
      </c>
      <c r="M339" s="136">
        <f t="shared" si="96"/>
        <v>42</v>
      </c>
      <c r="N339" s="136">
        <f t="shared" si="97"/>
        <v>9</v>
      </c>
      <c r="O339" s="136">
        <f t="shared" si="98"/>
        <v>7</v>
      </c>
      <c r="P339" s="66">
        <f t="shared" si="90"/>
        <v>1</v>
      </c>
      <c r="Q339" s="66">
        <f t="shared" si="91"/>
        <v>1</v>
      </c>
      <c r="R339" s="18"/>
      <c r="S339" s="19"/>
      <c r="T339" s="20"/>
      <c r="U339" s="20"/>
      <c r="V339" s="21"/>
      <c r="W339" s="21"/>
      <c r="X339" s="21"/>
      <c r="Y339" s="22"/>
      <c r="Z339" s="23" t="s">
        <v>275</v>
      </c>
      <c r="AA339" s="22"/>
      <c r="AB339" s="22" t="str">
        <f t="shared" si="84"/>
        <v>B14</v>
      </c>
      <c r="AC339" s="70">
        <f t="shared" si="92"/>
        <v>4</v>
      </c>
      <c r="AD339" s="22">
        <f t="shared" si="85"/>
        <v>15</v>
      </c>
      <c r="AE339" s="22"/>
      <c r="AF339" s="22"/>
      <c r="AG339" s="6"/>
      <c r="AH339" s="6"/>
      <c r="AI339" s="6"/>
      <c r="AJ339" s="6"/>
      <c r="AK339" s="9"/>
      <c r="AL339" s="9"/>
      <c r="AM339" s="5"/>
      <c r="AN339" s="6"/>
      <c r="AO339" s="6"/>
      <c r="AP339" s="6"/>
      <c r="AQ339" s="6"/>
      <c r="AR339" s="7"/>
      <c r="AS339" s="7"/>
      <c r="AT339" s="6"/>
      <c r="AU339" s="7"/>
      <c r="AV339" s="7"/>
      <c r="AW339" s="7"/>
      <c r="AX339" s="7"/>
      <c r="AY339" s="7"/>
      <c r="AZ339" s="7"/>
      <c r="BA339" s="7"/>
      <c r="BB339" s="7"/>
    </row>
    <row r="340" spans="1:54" x14ac:dyDescent="0.25">
      <c r="A340" s="4"/>
      <c r="B340" s="119"/>
      <c r="C340" s="135">
        <f t="shared" si="86"/>
        <v>68</v>
      </c>
      <c r="D340" s="135">
        <f t="shared" si="83"/>
        <v>1</v>
      </c>
      <c r="E340" s="18" t="str">
        <f t="shared" si="87"/>
        <v/>
      </c>
      <c r="F340" s="18" t="str">
        <f t="shared" si="88"/>
        <v>CLX3001-129</v>
      </c>
      <c r="G340" s="18" t="str">
        <f t="shared" si="89"/>
        <v>CLX3001</v>
      </c>
      <c r="H340" s="18"/>
      <c r="I340" s="63" t="s">
        <v>2028</v>
      </c>
      <c r="J340" s="138">
        <f t="shared" si="93"/>
        <v>129</v>
      </c>
      <c r="K340" s="138">
        <f t="shared" si="94"/>
        <v>1</v>
      </c>
      <c r="L340" s="136">
        <f t="shared" si="95"/>
        <v>66</v>
      </c>
      <c r="M340" s="136">
        <f t="shared" si="96"/>
        <v>42</v>
      </c>
      <c r="N340" s="136">
        <f t="shared" si="97"/>
        <v>9</v>
      </c>
      <c r="O340" s="136">
        <f t="shared" si="98"/>
        <v>7</v>
      </c>
      <c r="P340" s="66">
        <f t="shared" si="90"/>
        <v>0</v>
      </c>
      <c r="Q340" s="66">
        <f t="shared" si="91"/>
        <v>0</v>
      </c>
      <c r="R340" s="18"/>
      <c r="S340" s="19"/>
      <c r="T340" s="20"/>
      <c r="U340" s="20"/>
      <c r="V340" s="21"/>
      <c r="W340" s="21"/>
      <c r="X340" s="21"/>
      <c r="Y340" s="22"/>
      <c r="Z340" s="22" t="s">
        <v>286</v>
      </c>
      <c r="AA340" s="22"/>
      <c r="AB340" s="22" t="str">
        <f t="shared" si="84"/>
        <v>B14</v>
      </c>
      <c r="AC340" s="70">
        <f t="shared" si="92"/>
        <v>4</v>
      </c>
      <c r="AD340" s="22">
        <f t="shared" si="85"/>
        <v>16</v>
      </c>
      <c r="AE340" s="22"/>
      <c r="AF340" s="22"/>
      <c r="AG340" s="6"/>
      <c r="AH340" s="6"/>
      <c r="AI340" s="6"/>
      <c r="AJ340" s="6"/>
      <c r="AK340" s="9"/>
      <c r="AL340" s="9"/>
      <c r="AM340" s="5"/>
      <c r="AN340" s="6"/>
      <c r="AO340" s="6"/>
      <c r="AP340" s="6"/>
      <c r="AQ340" s="6"/>
      <c r="AR340" s="7"/>
      <c r="AS340" s="7"/>
      <c r="AT340" s="6"/>
      <c r="AU340" s="7"/>
      <c r="AV340" s="7"/>
      <c r="AW340" s="7"/>
      <c r="AX340" s="7"/>
      <c r="AY340" s="7"/>
      <c r="AZ340" s="7"/>
      <c r="BA340" s="7"/>
      <c r="BB340" s="7"/>
    </row>
    <row r="341" spans="1:54" x14ac:dyDescent="0.25">
      <c r="A341" s="17" t="s">
        <v>65</v>
      </c>
      <c r="B341" s="120">
        <v>27</v>
      </c>
      <c r="C341" s="136">
        <f t="shared" si="86"/>
        <v>68</v>
      </c>
      <c r="D341" s="136">
        <f t="shared" si="83"/>
        <v>2</v>
      </c>
      <c r="E341" s="24" t="str">
        <f t="shared" si="87"/>
        <v>E9-2-ACCSH-068-2</v>
      </c>
      <c r="F341" s="24" t="str">
        <f t="shared" si="88"/>
        <v>NG1601-067</v>
      </c>
      <c r="G341" s="24" t="str">
        <f t="shared" si="89"/>
        <v>NG1601</v>
      </c>
      <c r="H341" s="24" t="s">
        <v>44</v>
      </c>
      <c r="I341" s="62" t="s">
        <v>2030</v>
      </c>
      <c r="J341" s="138">
        <f t="shared" si="93"/>
        <v>129</v>
      </c>
      <c r="K341" s="138">
        <f t="shared" si="94"/>
        <v>1</v>
      </c>
      <c r="L341" s="136">
        <f t="shared" si="95"/>
        <v>67</v>
      </c>
      <c r="M341" s="136">
        <f t="shared" si="96"/>
        <v>42</v>
      </c>
      <c r="N341" s="136">
        <f t="shared" si="97"/>
        <v>9</v>
      </c>
      <c r="O341" s="136">
        <f t="shared" si="98"/>
        <v>7</v>
      </c>
      <c r="P341" s="66">
        <f t="shared" si="90"/>
        <v>0</v>
      </c>
      <c r="Q341" s="66">
        <f t="shared" si="91"/>
        <v>1</v>
      </c>
      <c r="R341" s="24"/>
      <c r="S341" s="25"/>
      <c r="T341" s="26"/>
      <c r="U341" s="26"/>
      <c r="V341" s="27"/>
      <c r="W341" s="27"/>
      <c r="X341" s="27"/>
      <c r="Y341" s="28"/>
      <c r="Z341" s="28"/>
      <c r="AA341" s="28"/>
      <c r="AB341" s="68" t="str">
        <f t="shared" si="84"/>
        <v>B14</v>
      </c>
      <c r="AC341" s="68">
        <f t="shared" si="92"/>
        <v>4</v>
      </c>
      <c r="AD341" s="68">
        <f t="shared" si="85"/>
        <v>16</v>
      </c>
      <c r="AE341" s="28" t="s">
        <v>278</v>
      </c>
      <c r="AF341" s="28"/>
      <c r="AG341" s="6"/>
      <c r="AH341" s="6"/>
      <c r="AI341" s="6"/>
      <c r="AJ341" s="6"/>
      <c r="AK341" s="9"/>
      <c r="AL341" s="9"/>
      <c r="AM341" s="5" t="s">
        <v>42</v>
      </c>
      <c r="AN341" s="6"/>
      <c r="AO341" s="6"/>
      <c r="AP341" s="6"/>
      <c r="AQ341" s="6"/>
      <c r="AR341" s="7"/>
      <c r="AS341" s="7"/>
      <c r="AT341" s="6"/>
      <c r="AU341" s="7"/>
      <c r="AV341" s="7"/>
      <c r="AW341" s="7"/>
      <c r="AX341" s="7"/>
      <c r="AY341" s="7"/>
      <c r="AZ341" s="7"/>
      <c r="BA341" s="7"/>
      <c r="BB341" s="7"/>
    </row>
    <row r="342" spans="1:54" x14ac:dyDescent="0.25">
      <c r="A342" s="140" t="s">
        <v>67</v>
      </c>
      <c r="B342" s="119">
        <v>46</v>
      </c>
      <c r="C342" s="135">
        <f t="shared" si="86"/>
        <v>69</v>
      </c>
      <c r="D342" s="135">
        <f t="shared" si="83"/>
        <v>1</v>
      </c>
      <c r="E342" s="18" t="str">
        <f t="shared" si="87"/>
        <v>E9-2-AGGSH-069-1</v>
      </c>
      <c r="F342" s="18" t="str">
        <f t="shared" si="88"/>
        <v>ASM3001-002</v>
      </c>
      <c r="G342" s="18" t="str">
        <f t="shared" si="89"/>
        <v>ASM3001</v>
      </c>
      <c r="H342" s="18" t="s">
        <v>32</v>
      </c>
      <c r="I342" s="24" t="s">
        <v>2041</v>
      </c>
      <c r="J342" s="138">
        <f t="shared" si="93"/>
        <v>129</v>
      </c>
      <c r="K342" s="138">
        <f t="shared" si="94"/>
        <v>2</v>
      </c>
      <c r="L342" s="136">
        <f t="shared" si="95"/>
        <v>67</v>
      </c>
      <c r="M342" s="136">
        <f t="shared" si="96"/>
        <v>42</v>
      </c>
      <c r="N342" s="136">
        <f t="shared" si="97"/>
        <v>9</v>
      </c>
      <c r="O342" s="136">
        <f t="shared" si="98"/>
        <v>7</v>
      </c>
      <c r="P342" s="66">
        <f t="shared" si="90"/>
        <v>1</v>
      </c>
      <c r="Q342" s="66">
        <f t="shared" si="91"/>
        <v>1</v>
      </c>
      <c r="R342" s="18" t="s">
        <v>33</v>
      </c>
      <c r="S342" s="19">
        <v>4</v>
      </c>
      <c r="T342" s="20">
        <v>8</v>
      </c>
      <c r="U342" s="20">
        <v>8</v>
      </c>
      <c r="V342" s="21">
        <v>9</v>
      </c>
      <c r="W342" s="21">
        <v>12</v>
      </c>
      <c r="X342" s="21">
        <v>11</v>
      </c>
      <c r="Y342" s="23" t="s">
        <v>274</v>
      </c>
      <c r="Z342" s="23" t="s">
        <v>275</v>
      </c>
      <c r="AA342" s="23"/>
      <c r="AB342" s="23" t="str">
        <f t="shared" si="84"/>
        <v>B17</v>
      </c>
      <c r="AC342" s="23">
        <f t="shared" si="92"/>
        <v>1</v>
      </c>
      <c r="AD342" s="23">
        <f t="shared" si="85"/>
        <v>3</v>
      </c>
      <c r="AE342" s="23"/>
      <c r="AF342" s="23"/>
      <c r="AG342" s="6">
        <v>0.5</v>
      </c>
      <c r="AH342" s="6">
        <v>2.5</v>
      </c>
      <c r="AI342" s="6"/>
      <c r="AJ342" s="6"/>
      <c r="AK342" s="9"/>
      <c r="AL342" s="9"/>
      <c r="AM342" s="9"/>
      <c r="AN342" s="6">
        <v>2</v>
      </c>
      <c r="AO342" s="6">
        <v>10</v>
      </c>
      <c r="AP342" s="6">
        <v>0</v>
      </c>
      <c r="AQ342" s="6">
        <v>0</v>
      </c>
      <c r="AR342" s="7">
        <v>0</v>
      </c>
      <c r="AS342" s="7">
        <v>0</v>
      </c>
      <c r="AT342" s="6"/>
      <c r="AU342" s="7">
        <v>2</v>
      </c>
      <c r="AV342" s="7">
        <v>10</v>
      </c>
      <c r="AW342" s="7" t="s">
        <v>34</v>
      </c>
      <c r="AX342" s="7">
        <v>0</v>
      </c>
      <c r="AY342" s="7">
        <v>0</v>
      </c>
      <c r="AZ342" s="7">
        <v>0</v>
      </c>
      <c r="BA342" s="7">
        <v>0</v>
      </c>
      <c r="BB342" s="7" t="s">
        <v>34</v>
      </c>
    </row>
    <row r="343" spans="1:54" x14ac:dyDescent="0.25">
      <c r="A343" s="4"/>
      <c r="B343" s="119"/>
      <c r="C343" s="135">
        <f t="shared" si="86"/>
        <v>69</v>
      </c>
      <c r="D343" s="135">
        <f t="shared" si="83"/>
        <v>1</v>
      </c>
      <c r="E343" s="18" t="str">
        <f t="shared" si="87"/>
        <v/>
      </c>
      <c r="F343" s="18" t="str">
        <f t="shared" si="88"/>
        <v>ASM3001-002</v>
      </c>
      <c r="G343" s="18" t="str">
        <f t="shared" si="89"/>
        <v>ASM3001</v>
      </c>
      <c r="H343" s="18"/>
      <c r="I343" s="24" t="s">
        <v>2041</v>
      </c>
      <c r="J343" s="138">
        <f t="shared" si="93"/>
        <v>129</v>
      </c>
      <c r="K343" s="138">
        <f t="shared" si="94"/>
        <v>2</v>
      </c>
      <c r="L343" s="136">
        <f t="shared" si="95"/>
        <v>67</v>
      </c>
      <c r="M343" s="136">
        <f t="shared" si="96"/>
        <v>42</v>
      </c>
      <c r="N343" s="136">
        <f t="shared" si="97"/>
        <v>9</v>
      </c>
      <c r="O343" s="136">
        <f t="shared" si="98"/>
        <v>7</v>
      </c>
      <c r="P343" s="66">
        <f t="shared" si="90"/>
        <v>0</v>
      </c>
      <c r="Q343" s="66">
        <f t="shared" si="91"/>
        <v>0</v>
      </c>
      <c r="R343" s="18"/>
      <c r="S343" s="19"/>
      <c r="T343" s="20"/>
      <c r="U343" s="20"/>
      <c r="V343" s="21"/>
      <c r="W343" s="21"/>
      <c r="X343" s="21"/>
      <c r="Y343" s="23"/>
      <c r="Z343" s="22" t="s">
        <v>290</v>
      </c>
      <c r="AA343" s="23"/>
      <c r="AB343" s="23" t="str">
        <f t="shared" si="84"/>
        <v>B17</v>
      </c>
      <c r="AC343" s="71">
        <f t="shared" si="92"/>
        <v>1</v>
      </c>
      <c r="AD343" s="23">
        <f t="shared" si="85"/>
        <v>4</v>
      </c>
      <c r="AE343" s="23"/>
      <c r="AF343" s="23"/>
      <c r="AG343" s="6"/>
      <c r="AH343" s="8"/>
      <c r="AI343" s="8"/>
      <c r="AJ343" s="8"/>
      <c r="AK343" s="9"/>
      <c r="AL343" s="9"/>
      <c r="AM343" s="9"/>
      <c r="AN343" s="6"/>
      <c r="AO343" s="6"/>
      <c r="AP343" s="6"/>
      <c r="AQ343" s="6"/>
      <c r="AR343" s="7"/>
      <c r="AS343" s="7"/>
      <c r="AT343" s="6"/>
      <c r="AU343" s="7"/>
      <c r="AV343" s="7"/>
      <c r="AW343" s="7"/>
      <c r="AX343" s="7"/>
      <c r="AY343" s="7"/>
      <c r="AZ343" s="7"/>
      <c r="BA343" s="7"/>
      <c r="BB343" s="7"/>
    </row>
    <row r="344" spans="1:54" x14ac:dyDescent="0.25">
      <c r="A344" s="4"/>
      <c r="B344" s="119">
        <v>45</v>
      </c>
      <c r="C344" s="135">
        <f t="shared" si="86"/>
        <v>69</v>
      </c>
      <c r="D344" s="135">
        <f t="shared" si="83"/>
        <v>1</v>
      </c>
      <c r="E344" s="18" t="str">
        <f t="shared" si="87"/>
        <v/>
      </c>
      <c r="F344" s="18" t="str">
        <f t="shared" si="88"/>
        <v>ASM3001-003</v>
      </c>
      <c r="G344" s="18" t="str">
        <f t="shared" si="89"/>
        <v>ASM3001</v>
      </c>
      <c r="H344" s="18" t="s">
        <v>388</v>
      </c>
      <c r="I344" s="64" t="s">
        <v>2042</v>
      </c>
      <c r="J344" s="138">
        <f t="shared" si="93"/>
        <v>129</v>
      </c>
      <c r="K344" s="138">
        <f t="shared" si="94"/>
        <v>3</v>
      </c>
      <c r="L344" s="136">
        <f t="shared" si="95"/>
        <v>67</v>
      </c>
      <c r="M344" s="136">
        <f t="shared" si="96"/>
        <v>42</v>
      </c>
      <c r="N344" s="136">
        <f t="shared" si="97"/>
        <v>9</v>
      </c>
      <c r="O344" s="136">
        <f t="shared" si="98"/>
        <v>7</v>
      </c>
      <c r="P344" s="66">
        <f t="shared" si="90"/>
        <v>1</v>
      </c>
      <c r="Q344" s="66">
        <f t="shared" si="91"/>
        <v>0</v>
      </c>
      <c r="R344" s="18"/>
      <c r="S344" s="19"/>
      <c r="T344" s="20"/>
      <c r="U344" s="20"/>
      <c r="V344" s="21"/>
      <c r="W344" s="21"/>
      <c r="X344" s="21"/>
      <c r="Y344" s="23"/>
      <c r="Z344" s="23" t="s">
        <v>287</v>
      </c>
      <c r="AA344" s="23"/>
      <c r="AB344" s="23" t="str">
        <f t="shared" si="84"/>
        <v>B17</v>
      </c>
      <c r="AC344" s="71">
        <f t="shared" si="92"/>
        <v>1</v>
      </c>
      <c r="AD344" s="23">
        <f t="shared" si="85"/>
        <v>5</v>
      </c>
      <c r="AE344" s="23"/>
      <c r="AF344" s="23"/>
      <c r="AG344" s="6"/>
      <c r="AH344" s="8"/>
      <c r="AI344" s="8"/>
      <c r="AJ344" s="8"/>
      <c r="AK344" s="9"/>
      <c r="AL344" s="9"/>
      <c r="AM344" s="9"/>
      <c r="AN344" s="6"/>
      <c r="AO344" s="6"/>
      <c r="AP344" s="6"/>
      <c r="AQ344" s="6"/>
      <c r="AR344" s="7"/>
      <c r="AS344" s="7"/>
      <c r="AT344" s="6"/>
      <c r="AU344" s="7"/>
      <c r="AV344" s="7"/>
      <c r="AW344" s="7"/>
      <c r="AX344" s="7"/>
      <c r="AY344" s="7"/>
      <c r="AZ344" s="7"/>
      <c r="BA344" s="7"/>
      <c r="BB344" s="7"/>
    </row>
    <row r="345" spans="1:54" x14ac:dyDescent="0.25">
      <c r="A345" s="4"/>
      <c r="B345" s="119"/>
      <c r="C345" s="135">
        <f t="shared" si="86"/>
        <v>69</v>
      </c>
      <c r="D345" s="135">
        <f t="shared" si="83"/>
        <v>1</v>
      </c>
      <c r="E345" s="18" t="str">
        <f t="shared" si="87"/>
        <v/>
      </c>
      <c r="F345" s="18" t="str">
        <f t="shared" si="88"/>
        <v>ASM3001-003</v>
      </c>
      <c r="G345" s="18" t="str">
        <f t="shared" si="89"/>
        <v>ASM3001</v>
      </c>
      <c r="H345" s="18"/>
      <c r="I345" s="64" t="s">
        <v>2042</v>
      </c>
      <c r="J345" s="138">
        <f t="shared" si="93"/>
        <v>129</v>
      </c>
      <c r="K345" s="138">
        <f t="shared" si="94"/>
        <v>3</v>
      </c>
      <c r="L345" s="136">
        <f t="shared" si="95"/>
        <v>67</v>
      </c>
      <c r="M345" s="136">
        <f t="shared" si="96"/>
        <v>42</v>
      </c>
      <c r="N345" s="136">
        <f t="shared" si="97"/>
        <v>9</v>
      </c>
      <c r="O345" s="136">
        <f t="shared" si="98"/>
        <v>7</v>
      </c>
      <c r="P345" s="66">
        <f t="shared" si="90"/>
        <v>0</v>
      </c>
      <c r="Q345" s="66">
        <f t="shared" si="91"/>
        <v>0</v>
      </c>
      <c r="R345" s="18"/>
      <c r="S345" s="19"/>
      <c r="T345" s="20"/>
      <c r="U345" s="20"/>
      <c r="V345" s="21"/>
      <c r="W345" s="21"/>
      <c r="X345" s="21"/>
      <c r="Y345" s="23"/>
      <c r="Z345" s="22" t="s">
        <v>291</v>
      </c>
      <c r="AA345" s="23"/>
      <c r="AB345" s="23" t="str">
        <f t="shared" si="84"/>
        <v>B17</v>
      </c>
      <c r="AC345" s="71">
        <f t="shared" si="92"/>
        <v>1</v>
      </c>
      <c r="AD345" s="23">
        <f t="shared" si="85"/>
        <v>6</v>
      </c>
      <c r="AE345" s="23"/>
      <c r="AF345" s="23"/>
      <c r="AG345" s="6"/>
      <c r="AH345" s="8"/>
      <c r="AI345" s="8"/>
      <c r="AJ345" s="8"/>
      <c r="AK345" s="9"/>
      <c r="AL345" s="9"/>
      <c r="AM345" s="9"/>
      <c r="AN345" s="6"/>
      <c r="AO345" s="6"/>
      <c r="AP345" s="6"/>
      <c r="AQ345" s="6"/>
      <c r="AR345" s="7"/>
      <c r="AS345" s="7"/>
      <c r="AT345" s="6"/>
      <c r="AU345" s="7"/>
      <c r="AV345" s="7"/>
      <c r="AW345" s="7"/>
      <c r="AX345" s="7"/>
      <c r="AY345" s="7"/>
      <c r="AZ345" s="7"/>
      <c r="BA345" s="7"/>
      <c r="BB345" s="7"/>
    </row>
    <row r="346" spans="1:54" x14ac:dyDescent="0.25">
      <c r="A346" s="4" t="s">
        <v>67</v>
      </c>
      <c r="B346" s="120">
        <v>44</v>
      </c>
      <c r="C346" s="136">
        <f t="shared" si="86"/>
        <v>69</v>
      </c>
      <c r="D346" s="136">
        <f t="shared" si="83"/>
        <v>2</v>
      </c>
      <c r="E346" s="24" t="str">
        <f t="shared" si="87"/>
        <v>E9-2-ACCSH-069-2</v>
      </c>
      <c r="F346" s="24" t="str">
        <f t="shared" si="88"/>
        <v>NG1601-068</v>
      </c>
      <c r="G346" s="24" t="str">
        <f t="shared" si="89"/>
        <v>NG1601</v>
      </c>
      <c r="H346" s="24" t="s">
        <v>41</v>
      </c>
      <c r="I346" s="62" t="s">
        <v>2030</v>
      </c>
      <c r="J346" s="138">
        <f t="shared" si="93"/>
        <v>129</v>
      </c>
      <c r="K346" s="138">
        <f t="shared" si="94"/>
        <v>3</v>
      </c>
      <c r="L346" s="136">
        <f t="shared" si="95"/>
        <v>68</v>
      </c>
      <c r="M346" s="136">
        <f t="shared" si="96"/>
        <v>42</v>
      </c>
      <c r="N346" s="136">
        <f t="shared" si="97"/>
        <v>9</v>
      </c>
      <c r="O346" s="136">
        <f t="shared" si="98"/>
        <v>7</v>
      </c>
      <c r="P346" s="66">
        <f t="shared" si="90"/>
        <v>0</v>
      </c>
      <c r="Q346" s="66">
        <f t="shared" si="91"/>
        <v>1</v>
      </c>
      <c r="R346" s="24" t="s">
        <v>37</v>
      </c>
      <c r="S346" s="25">
        <v>1</v>
      </c>
      <c r="T346" s="26">
        <v>2</v>
      </c>
      <c r="U346" s="26">
        <v>2</v>
      </c>
      <c r="V346" s="27">
        <v>10</v>
      </c>
      <c r="W346" s="27">
        <v>14</v>
      </c>
      <c r="X346" s="27">
        <v>13</v>
      </c>
      <c r="Y346" s="29"/>
      <c r="Z346" s="29"/>
      <c r="AA346" s="29"/>
      <c r="AB346" s="69" t="str">
        <f t="shared" si="84"/>
        <v>B17</v>
      </c>
      <c r="AC346" s="69">
        <f t="shared" si="92"/>
        <v>1</v>
      </c>
      <c r="AD346" s="69">
        <f t="shared" si="85"/>
        <v>6</v>
      </c>
      <c r="AE346" s="28" t="s">
        <v>278</v>
      </c>
      <c r="AF346" s="29"/>
      <c r="AG346" s="16"/>
      <c r="AH346" s="16"/>
      <c r="AI346" s="16"/>
      <c r="AJ346" s="16"/>
      <c r="AK346" s="9" t="s">
        <v>68</v>
      </c>
      <c r="AL346" s="9"/>
      <c r="AM346" s="5" t="s">
        <v>39</v>
      </c>
      <c r="AN346" s="6">
        <v>0</v>
      </c>
      <c r="AO346" s="6">
        <v>0</v>
      </c>
      <c r="AP346" s="6">
        <v>0</v>
      </c>
      <c r="AQ346" s="6">
        <v>0</v>
      </c>
      <c r="AR346" s="7">
        <v>0</v>
      </c>
      <c r="AS346" s="7">
        <v>7</v>
      </c>
      <c r="AT346" s="6"/>
      <c r="AU346" s="7">
        <v>2</v>
      </c>
      <c r="AV346" s="7">
        <v>10</v>
      </c>
      <c r="AW346" s="7" t="s">
        <v>34</v>
      </c>
      <c r="AX346" s="7">
        <v>0</v>
      </c>
      <c r="AY346" s="7">
        <v>0</v>
      </c>
      <c r="AZ346" s="7">
        <v>7</v>
      </c>
      <c r="BA346" s="7">
        <v>0</v>
      </c>
      <c r="BB346" s="7" t="s">
        <v>34</v>
      </c>
    </row>
    <row r="347" spans="1:54" x14ac:dyDescent="0.25">
      <c r="A347" s="4"/>
      <c r="B347" s="120"/>
      <c r="C347" s="136">
        <f t="shared" si="86"/>
        <v>69</v>
      </c>
      <c r="D347" s="136">
        <f t="shared" si="83"/>
        <v>2</v>
      </c>
      <c r="E347" s="24" t="str">
        <f t="shared" si="87"/>
        <v/>
      </c>
      <c r="F347" s="24" t="str">
        <f t="shared" si="88"/>
        <v>NG1601-068</v>
      </c>
      <c r="G347" s="24" t="str">
        <f t="shared" si="89"/>
        <v>NG1601</v>
      </c>
      <c r="H347" s="24"/>
      <c r="I347" s="62" t="s">
        <v>2030</v>
      </c>
      <c r="J347" s="138">
        <f t="shared" si="93"/>
        <v>129</v>
      </c>
      <c r="K347" s="138">
        <f t="shared" si="94"/>
        <v>3</v>
      </c>
      <c r="L347" s="136">
        <f t="shared" si="95"/>
        <v>68</v>
      </c>
      <c r="M347" s="136">
        <f t="shared" si="96"/>
        <v>42</v>
      </c>
      <c r="N347" s="136">
        <f t="shared" si="97"/>
        <v>9</v>
      </c>
      <c r="O347" s="136">
        <f t="shared" si="98"/>
        <v>7</v>
      </c>
      <c r="P347" s="66">
        <f t="shared" si="90"/>
        <v>0</v>
      </c>
      <c r="Q347" s="66">
        <f t="shared" si="91"/>
        <v>0</v>
      </c>
      <c r="R347" s="24"/>
      <c r="S347" s="25"/>
      <c r="T347" s="26"/>
      <c r="U347" s="26"/>
      <c r="V347" s="27"/>
      <c r="W347" s="27"/>
      <c r="X347" s="27"/>
      <c r="Y347" s="29"/>
      <c r="Z347" s="29"/>
      <c r="AA347" s="29"/>
      <c r="AB347" s="69" t="str">
        <f t="shared" si="84"/>
        <v>B17</v>
      </c>
      <c r="AC347" s="69">
        <f t="shared" si="92"/>
        <v>1</v>
      </c>
      <c r="AD347" s="69">
        <f t="shared" si="85"/>
        <v>6</v>
      </c>
      <c r="AE347" s="28" t="s">
        <v>284</v>
      </c>
      <c r="AF347" s="29"/>
      <c r="AG347" s="16"/>
      <c r="AH347" s="16"/>
      <c r="AI347" s="16"/>
      <c r="AJ347" s="16"/>
      <c r="AK347" s="9"/>
      <c r="AL347" s="9"/>
      <c r="AM347" s="5" t="s">
        <v>39</v>
      </c>
      <c r="AN347" s="6"/>
      <c r="AO347" s="6"/>
      <c r="AP347" s="6"/>
      <c r="AQ347" s="6"/>
      <c r="AR347" s="7"/>
      <c r="AS347" s="7"/>
      <c r="AT347" s="6"/>
      <c r="AU347" s="7"/>
      <c r="AV347" s="7"/>
      <c r="AW347" s="7"/>
      <c r="AX347" s="7"/>
      <c r="AY347" s="7"/>
      <c r="AZ347" s="7"/>
      <c r="BA347" s="7"/>
      <c r="BB347" s="7"/>
    </row>
    <row r="348" spans="1:54" x14ac:dyDescent="0.25">
      <c r="A348" s="4"/>
      <c r="B348" s="120"/>
      <c r="C348" s="136">
        <f t="shared" si="86"/>
        <v>69</v>
      </c>
      <c r="D348" s="136">
        <f t="shared" si="83"/>
        <v>2</v>
      </c>
      <c r="E348" s="24" t="str">
        <f t="shared" si="87"/>
        <v/>
      </c>
      <c r="F348" s="24" t="str">
        <f t="shared" si="88"/>
        <v>NG1601-068</v>
      </c>
      <c r="G348" s="24" t="str">
        <f t="shared" si="89"/>
        <v>NG1601</v>
      </c>
      <c r="H348" s="24"/>
      <c r="I348" s="62" t="s">
        <v>2030</v>
      </c>
      <c r="J348" s="138">
        <f t="shared" si="93"/>
        <v>129</v>
      </c>
      <c r="K348" s="138">
        <f t="shared" si="94"/>
        <v>3</v>
      </c>
      <c r="L348" s="136">
        <f t="shared" si="95"/>
        <v>68</v>
      </c>
      <c r="M348" s="136">
        <f t="shared" si="96"/>
        <v>42</v>
      </c>
      <c r="N348" s="136">
        <f t="shared" si="97"/>
        <v>9</v>
      </c>
      <c r="O348" s="136">
        <f t="shared" si="98"/>
        <v>7</v>
      </c>
      <c r="P348" s="66">
        <f t="shared" si="90"/>
        <v>0</v>
      </c>
      <c r="Q348" s="66">
        <f t="shared" si="91"/>
        <v>0</v>
      </c>
      <c r="R348" s="24"/>
      <c r="S348" s="25"/>
      <c r="T348" s="26"/>
      <c r="U348" s="26"/>
      <c r="V348" s="27"/>
      <c r="W348" s="27"/>
      <c r="X348" s="27"/>
      <c r="Y348" s="29"/>
      <c r="Z348" s="29"/>
      <c r="AA348" s="29"/>
      <c r="AB348" s="69" t="str">
        <f t="shared" si="84"/>
        <v>B17</v>
      </c>
      <c r="AC348" s="69">
        <f t="shared" si="92"/>
        <v>1</v>
      </c>
      <c r="AD348" s="69">
        <f t="shared" si="85"/>
        <v>6</v>
      </c>
      <c r="AE348" s="28" t="s">
        <v>288</v>
      </c>
      <c r="AF348" s="29"/>
      <c r="AG348" s="16"/>
      <c r="AH348" s="16"/>
      <c r="AI348" s="16"/>
      <c r="AJ348" s="16"/>
      <c r="AK348" s="9"/>
      <c r="AL348" s="9"/>
      <c r="AM348" s="5" t="s">
        <v>39</v>
      </c>
      <c r="AN348" s="6"/>
      <c r="AO348" s="6"/>
      <c r="AP348" s="6"/>
      <c r="AQ348" s="6"/>
      <c r="AR348" s="7"/>
      <c r="AS348" s="7"/>
      <c r="AT348" s="6"/>
      <c r="AU348" s="7"/>
      <c r="AV348" s="7"/>
      <c r="AW348" s="7"/>
      <c r="AX348" s="7"/>
      <c r="AY348" s="7"/>
      <c r="AZ348" s="7"/>
      <c r="BA348" s="7"/>
      <c r="BB348" s="7"/>
    </row>
    <row r="349" spans="1:54" x14ac:dyDescent="0.25">
      <c r="A349" s="4"/>
      <c r="B349" s="120"/>
      <c r="C349" s="136">
        <f t="shared" si="86"/>
        <v>69</v>
      </c>
      <c r="D349" s="136">
        <f t="shared" si="83"/>
        <v>2</v>
      </c>
      <c r="E349" s="24" t="str">
        <f t="shared" si="87"/>
        <v/>
      </c>
      <c r="F349" s="24" t="str">
        <f t="shared" si="88"/>
        <v>NG1601-068</v>
      </c>
      <c r="G349" s="24" t="str">
        <f t="shared" si="89"/>
        <v>NG1601</v>
      </c>
      <c r="H349" s="24"/>
      <c r="I349" s="62" t="s">
        <v>2030</v>
      </c>
      <c r="J349" s="138">
        <f t="shared" si="93"/>
        <v>129</v>
      </c>
      <c r="K349" s="138">
        <f t="shared" si="94"/>
        <v>3</v>
      </c>
      <c r="L349" s="136">
        <f t="shared" si="95"/>
        <v>68</v>
      </c>
      <c r="M349" s="136">
        <f t="shared" si="96"/>
        <v>42</v>
      </c>
      <c r="N349" s="136">
        <f t="shared" si="97"/>
        <v>9</v>
      </c>
      <c r="O349" s="136">
        <f t="shared" si="98"/>
        <v>7</v>
      </c>
      <c r="P349" s="66">
        <f t="shared" si="90"/>
        <v>0</v>
      </c>
      <c r="Q349" s="66">
        <f t="shared" si="91"/>
        <v>0</v>
      </c>
      <c r="R349" s="24"/>
      <c r="S349" s="25"/>
      <c r="T349" s="26"/>
      <c r="U349" s="26"/>
      <c r="V349" s="27"/>
      <c r="W349" s="27"/>
      <c r="X349" s="27"/>
      <c r="Y349" s="29"/>
      <c r="Z349" s="29"/>
      <c r="AA349" s="29"/>
      <c r="AB349" s="69" t="str">
        <f t="shared" si="84"/>
        <v>B17</v>
      </c>
      <c r="AC349" s="69">
        <f t="shared" si="92"/>
        <v>1</v>
      </c>
      <c r="AD349" s="69">
        <f t="shared" si="85"/>
        <v>6</v>
      </c>
      <c r="AE349" s="28" t="s">
        <v>292</v>
      </c>
      <c r="AF349" s="29"/>
      <c r="AG349" s="16"/>
      <c r="AH349" s="16"/>
      <c r="AI349" s="16"/>
      <c r="AJ349" s="16"/>
      <c r="AK349" s="9"/>
      <c r="AL349" s="9"/>
      <c r="AM349" s="5" t="s">
        <v>39</v>
      </c>
      <c r="AN349" s="6"/>
      <c r="AO349" s="6"/>
      <c r="AP349" s="6"/>
      <c r="AQ349" s="6"/>
      <c r="AR349" s="7"/>
      <c r="AS349" s="7"/>
      <c r="AT349" s="6"/>
      <c r="AU349" s="7"/>
      <c r="AV349" s="7"/>
      <c r="AW349" s="7"/>
      <c r="AX349" s="7"/>
      <c r="AY349" s="7"/>
      <c r="AZ349" s="7"/>
      <c r="BA349" s="7"/>
      <c r="BB349" s="7"/>
    </row>
    <row r="350" spans="1:54" x14ac:dyDescent="0.25">
      <c r="A350" s="4"/>
      <c r="B350" s="120"/>
      <c r="C350" s="136">
        <f t="shared" si="86"/>
        <v>69</v>
      </c>
      <c r="D350" s="136">
        <f t="shared" si="83"/>
        <v>2</v>
      </c>
      <c r="E350" s="24" t="str">
        <f t="shared" si="87"/>
        <v/>
      </c>
      <c r="F350" s="24" t="str">
        <f t="shared" si="88"/>
        <v>NG1601-068</v>
      </c>
      <c r="G350" s="24" t="str">
        <f t="shared" si="89"/>
        <v>NG1601</v>
      </c>
      <c r="H350" s="24"/>
      <c r="I350" s="62" t="s">
        <v>2030</v>
      </c>
      <c r="J350" s="138">
        <f t="shared" si="93"/>
        <v>129</v>
      </c>
      <c r="K350" s="138">
        <f t="shared" si="94"/>
        <v>3</v>
      </c>
      <c r="L350" s="136">
        <f t="shared" si="95"/>
        <v>68</v>
      </c>
      <c r="M350" s="136">
        <f t="shared" si="96"/>
        <v>42</v>
      </c>
      <c r="N350" s="136">
        <f t="shared" si="97"/>
        <v>9</v>
      </c>
      <c r="O350" s="136">
        <f t="shared" si="98"/>
        <v>7</v>
      </c>
      <c r="P350" s="66">
        <f t="shared" si="90"/>
        <v>0</v>
      </c>
      <c r="Q350" s="66">
        <f t="shared" si="91"/>
        <v>0</v>
      </c>
      <c r="R350" s="24"/>
      <c r="S350" s="25"/>
      <c r="T350" s="26"/>
      <c r="U350" s="26"/>
      <c r="V350" s="27"/>
      <c r="W350" s="27"/>
      <c r="X350" s="27"/>
      <c r="Y350" s="29"/>
      <c r="Z350" s="29"/>
      <c r="AA350" s="29"/>
      <c r="AB350" s="69" t="str">
        <f t="shared" si="84"/>
        <v>B17</v>
      </c>
      <c r="AC350" s="69">
        <f t="shared" si="92"/>
        <v>1</v>
      </c>
      <c r="AD350" s="69">
        <f t="shared" si="85"/>
        <v>6</v>
      </c>
      <c r="AE350" s="28" t="s">
        <v>296</v>
      </c>
      <c r="AF350" s="29"/>
      <c r="AG350" s="16"/>
      <c r="AH350" s="16"/>
      <c r="AI350" s="16"/>
      <c r="AJ350" s="16"/>
      <c r="AK350" s="9"/>
      <c r="AL350" s="9"/>
      <c r="AM350" s="5" t="s">
        <v>39</v>
      </c>
      <c r="AN350" s="6"/>
      <c r="AO350" s="6"/>
      <c r="AP350" s="6"/>
      <c r="AQ350" s="6"/>
      <c r="AR350" s="7"/>
      <c r="AS350" s="7"/>
      <c r="AT350" s="6"/>
      <c r="AU350" s="7"/>
      <c r="AV350" s="7"/>
      <c r="AW350" s="7"/>
      <c r="AX350" s="7"/>
      <c r="AY350" s="7"/>
      <c r="AZ350" s="7"/>
      <c r="BA350" s="7"/>
      <c r="BB350" s="7"/>
    </row>
    <row r="351" spans="1:54" x14ac:dyDescent="0.25">
      <c r="A351" s="4"/>
      <c r="B351" s="120"/>
      <c r="C351" s="136">
        <f t="shared" si="86"/>
        <v>69</v>
      </c>
      <c r="D351" s="136">
        <f t="shared" si="83"/>
        <v>2</v>
      </c>
      <c r="E351" s="24" t="str">
        <f t="shared" si="87"/>
        <v/>
      </c>
      <c r="F351" s="24" t="str">
        <f t="shared" si="88"/>
        <v>NG1601-069</v>
      </c>
      <c r="G351" s="24" t="str">
        <f t="shared" si="89"/>
        <v>NG1601</v>
      </c>
      <c r="H351" s="24" t="s">
        <v>388</v>
      </c>
      <c r="I351" s="62" t="s">
        <v>2034</v>
      </c>
      <c r="J351" s="138">
        <f t="shared" si="93"/>
        <v>129</v>
      </c>
      <c r="K351" s="138">
        <f t="shared" si="94"/>
        <v>3</v>
      </c>
      <c r="L351" s="136">
        <f t="shared" si="95"/>
        <v>69</v>
      </c>
      <c r="M351" s="136">
        <f t="shared" si="96"/>
        <v>42</v>
      </c>
      <c r="N351" s="136">
        <f t="shared" si="97"/>
        <v>9</v>
      </c>
      <c r="O351" s="136">
        <f t="shared" si="98"/>
        <v>7</v>
      </c>
      <c r="P351" s="66">
        <f t="shared" si="90"/>
        <v>0</v>
      </c>
      <c r="Q351" s="66">
        <f t="shared" si="91"/>
        <v>1</v>
      </c>
      <c r="R351" s="24"/>
      <c r="S351" s="25"/>
      <c r="T351" s="26"/>
      <c r="U351" s="26"/>
      <c r="V351" s="27"/>
      <c r="W351" s="27"/>
      <c r="X351" s="27"/>
      <c r="Y351" s="29"/>
      <c r="Z351" s="29"/>
      <c r="AA351" s="29"/>
      <c r="AB351" s="69" t="str">
        <f t="shared" si="84"/>
        <v>B17</v>
      </c>
      <c r="AC351" s="69">
        <f t="shared" si="92"/>
        <v>1</v>
      </c>
      <c r="AD351" s="69">
        <f t="shared" si="85"/>
        <v>6</v>
      </c>
      <c r="AE351" s="28" t="s">
        <v>279</v>
      </c>
      <c r="AF351" s="29"/>
      <c r="AG351" s="16"/>
      <c r="AH351" s="16"/>
      <c r="AI351" s="16"/>
      <c r="AJ351" s="16"/>
      <c r="AK351" s="9"/>
      <c r="AL351" s="9"/>
      <c r="AM351" s="5" t="s">
        <v>39</v>
      </c>
      <c r="AN351" s="6"/>
      <c r="AO351" s="6"/>
      <c r="AP351" s="6"/>
      <c r="AQ351" s="6"/>
      <c r="AR351" s="7"/>
      <c r="AS351" s="7"/>
      <c r="AT351" s="6"/>
      <c r="AU351" s="7"/>
      <c r="AV351" s="7"/>
      <c r="AW351" s="7"/>
      <c r="AX351" s="7"/>
      <c r="AY351" s="7"/>
      <c r="AZ351" s="7"/>
      <c r="BA351" s="7"/>
      <c r="BB351" s="7"/>
    </row>
    <row r="352" spans="1:54" x14ac:dyDescent="0.25">
      <c r="A352" s="4"/>
      <c r="B352" s="120"/>
      <c r="C352" s="136">
        <f t="shared" si="86"/>
        <v>69</v>
      </c>
      <c r="D352" s="136">
        <f t="shared" si="83"/>
        <v>2</v>
      </c>
      <c r="E352" s="24" t="str">
        <f t="shared" si="87"/>
        <v/>
      </c>
      <c r="F352" s="24" t="str">
        <f t="shared" si="88"/>
        <v>NG1601-069</v>
      </c>
      <c r="G352" s="24" t="str">
        <f t="shared" si="89"/>
        <v>NG1601</v>
      </c>
      <c r="H352" s="24"/>
      <c r="I352" s="62" t="s">
        <v>2034</v>
      </c>
      <c r="J352" s="138">
        <f t="shared" si="93"/>
        <v>129</v>
      </c>
      <c r="K352" s="138">
        <f t="shared" si="94"/>
        <v>3</v>
      </c>
      <c r="L352" s="136">
        <f t="shared" si="95"/>
        <v>69</v>
      </c>
      <c r="M352" s="136">
        <f t="shared" si="96"/>
        <v>42</v>
      </c>
      <c r="N352" s="136">
        <f t="shared" si="97"/>
        <v>9</v>
      </c>
      <c r="O352" s="136">
        <f t="shared" si="98"/>
        <v>7</v>
      </c>
      <c r="P352" s="66">
        <f t="shared" si="90"/>
        <v>0</v>
      </c>
      <c r="Q352" s="66">
        <f t="shared" si="91"/>
        <v>0</v>
      </c>
      <c r="R352" s="24"/>
      <c r="S352" s="25"/>
      <c r="T352" s="26"/>
      <c r="U352" s="26"/>
      <c r="V352" s="27"/>
      <c r="W352" s="27"/>
      <c r="X352" s="27"/>
      <c r="Y352" s="29"/>
      <c r="Z352" s="29"/>
      <c r="AA352" s="29"/>
      <c r="AB352" s="69" t="str">
        <f t="shared" si="84"/>
        <v>B17</v>
      </c>
      <c r="AC352" s="69">
        <f t="shared" si="92"/>
        <v>1</v>
      </c>
      <c r="AD352" s="69">
        <f t="shared" si="85"/>
        <v>6</v>
      </c>
      <c r="AE352" s="28" t="s">
        <v>285</v>
      </c>
      <c r="AF352" s="29"/>
      <c r="AG352" s="16"/>
      <c r="AH352" s="16"/>
      <c r="AI352" s="16"/>
      <c r="AJ352" s="16"/>
      <c r="AK352" s="9"/>
      <c r="AL352" s="9"/>
      <c r="AM352" s="5" t="s">
        <v>39</v>
      </c>
      <c r="AN352" s="6"/>
      <c r="AO352" s="6"/>
      <c r="AP352" s="6"/>
      <c r="AQ352" s="6"/>
      <c r="AR352" s="7"/>
      <c r="AS352" s="7"/>
      <c r="AT352" s="6"/>
      <c r="AU352" s="7"/>
      <c r="AV352" s="7"/>
      <c r="AW352" s="7"/>
      <c r="AX352" s="7"/>
      <c r="AY352" s="7"/>
      <c r="AZ352" s="7"/>
      <c r="BA352" s="7"/>
      <c r="BB352" s="7"/>
    </row>
    <row r="353" spans="1:54" x14ac:dyDescent="0.25">
      <c r="A353" s="4" t="s">
        <v>67</v>
      </c>
      <c r="B353" s="119">
        <v>41</v>
      </c>
      <c r="C353" s="135">
        <f t="shared" si="86"/>
        <v>70</v>
      </c>
      <c r="D353" s="135">
        <f t="shared" si="83"/>
        <v>1</v>
      </c>
      <c r="E353" s="18" t="str">
        <f t="shared" si="87"/>
        <v>E9-2-AGGSH-070-1</v>
      </c>
      <c r="F353" s="18" t="str">
        <f t="shared" si="88"/>
        <v>CLX3001-130</v>
      </c>
      <c r="G353" s="18" t="str">
        <f t="shared" si="89"/>
        <v>CLX3001</v>
      </c>
      <c r="H353" s="18" t="s">
        <v>32</v>
      </c>
      <c r="I353" s="63" t="s">
        <v>2028</v>
      </c>
      <c r="J353" s="138">
        <f t="shared" si="93"/>
        <v>130</v>
      </c>
      <c r="K353" s="138">
        <f t="shared" si="94"/>
        <v>3</v>
      </c>
      <c r="L353" s="136">
        <f t="shared" si="95"/>
        <v>69</v>
      </c>
      <c r="M353" s="136">
        <f t="shared" si="96"/>
        <v>42</v>
      </c>
      <c r="N353" s="136">
        <f t="shared" si="97"/>
        <v>9</v>
      </c>
      <c r="O353" s="136">
        <f t="shared" si="98"/>
        <v>7</v>
      </c>
      <c r="P353" s="66">
        <f t="shared" si="90"/>
        <v>1</v>
      </c>
      <c r="Q353" s="66">
        <f t="shared" si="91"/>
        <v>1</v>
      </c>
      <c r="R353" s="18"/>
      <c r="S353" s="19"/>
      <c r="T353" s="20"/>
      <c r="U353" s="20"/>
      <c r="V353" s="21"/>
      <c r="W353" s="21"/>
      <c r="X353" s="21"/>
      <c r="Y353" s="23" t="s">
        <v>274</v>
      </c>
      <c r="Z353" s="23" t="s">
        <v>275</v>
      </c>
      <c r="AA353" s="23"/>
      <c r="AB353" s="23" t="str">
        <f t="shared" si="84"/>
        <v>B17</v>
      </c>
      <c r="AC353" s="23">
        <f t="shared" si="92"/>
        <v>2</v>
      </c>
      <c r="AD353" s="23">
        <f t="shared" si="85"/>
        <v>7</v>
      </c>
      <c r="AE353" s="23"/>
      <c r="AF353" s="23"/>
      <c r="AG353" s="11"/>
      <c r="AH353" s="11"/>
      <c r="AI353" s="11"/>
      <c r="AJ353" s="11"/>
      <c r="AK353" s="5"/>
      <c r="AL353" s="9"/>
      <c r="AM353" s="5"/>
      <c r="AN353" s="6"/>
      <c r="AO353" s="6"/>
      <c r="AP353" s="6"/>
      <c r="AQ353" s="6"/>
      <c r="AR353" s="7"/>
      <c r="AS353" s="7"/>
      <c r="AT353" s="6"/>
      <c r="AU353" s="7"/>
      <c r="AV353" s="7"/>
      <c r="AW353" s="7"/>
      <c r="AX353" s="7"/>
      <c r="AY353" s="7"/>
      <c r="AZ353" s="7"/>
      <c r="BA353" s="7"/>
      <c r="BB353" s="7"/>
    </row>
    <row r="354" spans="1:54" x14ac:dyDescent="0.25">
      <c r="A354" s="4"/>
      <c r="B354" s="119"/>
      <c r="C354" s="135">
        <f t="shared" si="86"/>
        <v>70</v>
      </c>
      <c r="D354" s="135">
        <f t="shared" si="83"/>
        <v>1</v>
      </c>
      <c r="E354" s="18" t="str">
        <f t="shared" si="87"/>
        <v/>
      </c>
      <c r="F354" s="18" t="str">
        <f t="shared" si="88"/>
        <v>CLX3001-130</v>
      </c>
      <c r="G354" s="18" t="str">
        <f t="shared" si="89"/>
        <v>CLX3001</v>
      </c>
      <c r="H354" s="18"/>
      <c r="I354" s="63" t="s">
        <v>2028</v>
      </c>
      <c r="J354" s="138">
        <f t="shared" si="93"/>
        <v>130</v>
      </c>
      <c r="K354" s="138">
        <f t="shared" si="94"/>
        <v>3</v>
      </c>
      <c r="L354" s="136">
        <f t="shared" si="95"/>
        <v>69</v>
      </c>
      <c r="M354" s="136">
        <f t="shared" si="96"/>
        <v>42</v>
      </c>
      <c r="N354" s="136">
        <f t="shared" si="97"/>
        <v>9</v>
      </c>
      <c r="O354" s="136">
        <f t="shared" si="98"/>
        <v>7</v>
      </c>
      <c r="P354" s="66">
        <f t="shared" si="90"/>
        <v>0</v>
      </c>
      <c r="Q354" s="66">
        <f t="shared" si="91"/>
        <v>0</v>
      </c>
      <c r="R354" s="18"/>
      <c r="S354" s="19"/>
      <c r="T354" s="20"/>
      <c r="U354" s="20"/>
      <c r="V354" s="21"/>
      <c r="W354" s="21"/>
      <c r="X354" s="21"/>
      <c r="Y354" s="23"/>
      <c r="Z354" s="22" t="s">
        <v>294</v>
      </c>
      <c r="AA354" s="23"/>
      <c r="AB354" s="23" t="str">
        <f t="shared" si="84"/>
        <v>B17</v>
      </c>
      <c r="AC354" s="71">
        <f t="shared" si="92"/>
        <v>2</v>
      </c>
      <c r="AD354" s="23">
        <f t="shared" si="85"/>
        <v>8</v>
      </c>
      <c r="AE354" s="23"/>
      <c r="AF354" s="23"/>
      <c r="AG354" s="11"/>
      <c r="AH354" s="11"/>
      <c r="AI354" s="11"/>
      <c r="AJ354" s="11"/>
      <c r="AK354" s="5"/>
      <c r="AL354" s="9"/>
      <c r="AM354" s="5"/>
      <c r="AN354" s="6"/>
      <c r="AO354" s="6"/>
      <c r="AP354" s="6"/>
      <c r="AQ354" s="6"/>
      <c r="AR354" s="7"/>
      <c r="AS354" s="7"/>
      <c r="AT354" s="6"/>
      <c r="AU354" s="7"/>
      <c r="AV354" s="7"/>
      <c r="AW354" s="7"/>
      <c r="AX354" s="7"/>
      <c r="AY354" s="7"/>
      <c r="AZ354" s="7"/>
      <c r="BA354" s="7"/>
      <c r="BB354" s="7"/>
    </row>
    <row r="355" spans="1:54" x14ac:dyDescent="0.25">
      <c r="A355" s="4"/>
      <c r="B355" s="119"/>
      <c r="C355" s="135">
        <f t="shared" si="86"/>
        <v>70</v>
      </c>
      <c r="D355" s="135">
        <f t="shared" si="83"/>
        <v>1</v>
      </c>
      <c r="E355" s="18" t="str">
        <f t="shared" si="87"/>
        <v/>
      </c>
      <c r="F355" s="18" t="str">
        <f t="shared" si="88"/>
        <v>CLX3001-131</v>
      </c>
      <c r="G355" s="18" t="str">
        <f t="shared" si="89"/>
        <v>CLX3001</v>
      </c>
      <c r="H355" s="18" t="s">
        <v>388</v>
      </c>
      <c r="I355" s="60" t="s">
        <v>2040</v>
      </c>
      <c r="J355" s="138">
        <f t="shared" si="93"/>
        <v>131</v>
      </c>
      <c r="K355" s="138">
        <f t="shared" si="94"/>
        <v>3</v>
      </c>
      <c r="L355" s="136">
        <f t="shared" si="95"/>
        <v>69</v>
      </c>
      <c r="M355" s="136">
        <f t="shared" si="96"/>
        <v>42</v>
      </c>
      <c r="N355" s="136">
        <f t="shared" si="97"/>
        <v>9</v>
      </c>
      <c r="O355" s="136">
        <f t="shared" si="98"/>
        <v>7</v>
      </c>
      <c r="P355" s="66">
        <f t="shared" si="90"/>
        <v>0</v>
      </c>
      <c r="Q355" s="66">
        <f t="shared" si="91"/>
        <v>0</v>
      </c>
      <c r="R355" s="18"/>
      <c r="S355" s="19"/>
      <c r="T355" s="20"/>
      <c r="U355" s="20"/>
      <c r="V355" s="21"/>
      <c r="W355" s="21"/>
      <c r="X355" s="21"/>
      <c r="Y355" s="23"/>
      <c r="Z355" s="23"/>
      <c r="AA355" s="23"/>
      <c r="AB355" s="71" t="str">
        <f t="shared" si="84"/>
        <v>B17</v>
      </c>
      <c r="AC355" s="71">
        <f t="shared" si="92"/>
        <v>2</v>
      </c>
      <c r="AD355" s="71">
        <f t="shared" si="85"/>
        <v>8</v>
      </c>
      <c r="AE355" s="23"/>
      <c r="AF355" s="23"/>
      <c r="AG355" s="11"/>
      <c r="AH355" s="11"/>
      <c r="AI355" s="11"/>
      <c r="AJ355" s="11"/>
      <c r="AK355" s="5"/>
      <c r="AL355" s="9"/>
      <c r="AM355" s="5"/>
      <c r="AN355" s="6"/>
      <c r="AO355" s="6"/>
      <c r="AP355" s="6"/>
      <c r="AQ355" s="6"/>
      <c r="AR355" s="7"/>
      <c r="AS355" s="7"/>
      <c r="AT355" s="6"/>
      <c r="AU355" s="7"/>
      <c r="AV355" s="7"/>
      <c r="AW355" s="7"/>
      <c r="AX355" s="7"/>
      <c r="AY355" s="7"/>
      <c r="AZ355" s="7"/>
      <c r="BA355" s="7"/>
      <c r="BB355" s="7"/>
    </row>
    <row r="356" spans="1:54" x14ac:dyDescent="0.25">
      <c r="A356" s="4" t="s">
        <v>67</v>
      </c>
      <c r="B356" s="120">
        <v>39</v>
      </c>
      <c r="C356" s="136">
        <f t="shared" si="86"/>
        <v>70</v>
      </c>
      <c r="D356" s="136">
        <f t="shared" si="83"/>
        <v>2</v>
      </c>
      <c r="E356" s="24" t="str">
        <f t="shared" si="87"/>
        <v>E9-2-ACCSH-070-2</v>
      </c>
      <c r="F356" s="24" t="str">
        <f t="shared" si="88"/>
        <v>NG1601-070</v>
      </c>
      <c r="G356" s="24" t="str">
        <f t="shared" si="89"/>
        <v>NG1601</v>
      </c>
      <c r="H356" s="24" t="s">
        <v>44</v>
      </c>
      <c r="I356" s="62" t="s">
        <v>2030</v>
      </c>
      <c r="J356" s="138">
        <f t="shared" si="93"/>
        <v>131</v>
      </c>
      <c r="K356" s="138">
        <f t="shared" si="94"/>
        <v>3</v>
      </c>
      <c r="L356" s="136">
        <f t="shared" si="95"/>
        <v>70</v>
      </c>
      <c r="M356" s="136">
        <f t="shared" si="96"/>
        <v>42</v>
      </c>
      <c r="N356" s="136">
        <f t="shared" si="97"/>
        <v>9</v>
      </c>
      <c r="O356" s="136">
        <f t="shared" si="98"/>
        <v>7</v>
      </c>
      <c r="P356" s="66">
        <f t="shared" si="90"/>
        <v>0</v>
      </c>
      <c r="Q356" s="66">
        <f t="shared" si="91"/>
        <v>1</v>
      </c>
      <c r="R356" s="24" t="s">
        <v>37</v>
      </c>
      <c r="S356" s="25">
        <v>3</v>
      </c>
      <c r="T356" s="26">
        <v>6</v>
      </c>
      <c r="U356" s="26">
        <v>6</v>
      </c>
      <c r="V356" s="27">
        <v>13</v>
      </c>
      <c r="W356" s="27">
        <v>20</v>
      </c>
      <c r="X356" s="27">
        <v>19</v>
      </c>
      <c r="Y356" s="29"/>
      <c r="Z356" s="29"/>
      <c r="AA356" s="29"/>
      <c r="AB356" s="69" t="str">
        <f t="shared" si="84"/>
        <v>B17</v>
      </c>
      <c r="AC356" s="69">
        <f t="shared" si="92"/>
        <v>2</v>
      </c>
      <c r="AD356" s="69">
        <f t="shared" si="85"/>
        <v>8</v>
      </c>
      <c r="AE356" s="28" t="s">
        <v>278</v>
      </c>
      <c r="AF356" s="29"/>
      <c r="AG356" s="16"/>
      <c r="AH356" s="16"/>
      <c r="AI356" s="16"/>
      <c r="AJ356" s="16"/>
      <c r="AK356" s="15">
        <v>2.3333333333333335</v>
      </c>
      <c r="AL356" s="15"/>
      <c r="AM356" s="5" t="s">
        <v>39</v>
      </c>
      <c r="AN356" s="6">
        <v>0</v>
      </c>
      <c r="AO356" s="6">
        <v>0</v>
      </c>
      <c r="AP356" s="6">
        <v>0</v>
      </c>
      <c r="AQ356" s="6">
        <v>0</v>
      </c>
      <c r="AR356" s="7">
        <v>0</v>
      </c>
      <c r="AS356" s="7">
        <v>7</v>
      </c>
      <c r="AT356" s="6"/>
      <c r="AU356" s="7">
        <v>2</v>
      </c>
      <c r="AV356" s="7">
        <v>10</v>
      </c>
      <c r="AW356" s="7" t="s">
        <v>34</v>
      </c>
      <c r="AX356" s="7">
        <v>0</v>
      </c>
      <c r="AY356" s="7">
        <v>0</v>
      </c>
      <c r="AZ356" s="7">
        <v>14</v>
      </c>
      <c r="BA356" s="7">
        <v>0</v>
      </c>
      <c r="BB356" s="7" t="s">
        <v>34</v>
      </c>
    </row>
    <row r="357" spans="1:54" x14ac:dyDescent="0.25">
      <c r="A357" s="4"/>
      <c r="B357" s="120"/>
      <c r="C357" s="136">
        <f t="shared" si="86"/>
        <v>70</v>
      </c>
      <c r="D357" s="136">
        <f t="shared" si="83"/>
        <v>2</v>
      </c>
      <c r="E357" s="24" t="str">
        <f t="shared" si="87"/>
        <v/>
      </c>
      <c r="F357" s="24" t="str">
        <f t="shared" si="88"/>
        <v>NG1601-070</v>
      </c>
      <c r="G357" s="24" t="str">
        <f t="shared" si="89"/>
        <v>NG1601</v>
      </c>
      <c r="H357" s="24"/>
      <c r="I357" s="62" t="s">
        <v>2030</v>
      </c>
      <c r="J357" s="138">
        <f t="shared" si="93"/>
        <v>131</v>
      </c>
      <c r="K357" s="138">
        <f t="shared" si="94"/>
        <v>3</v>
      </c>
      <c r="L357" s="136">
        <f t="shared" si="95"/>
        <v>70</v>
      </c>
      <c r="M357" s="136">
        <f t="shared" si="96"/>
        <v>42</v>
      </c>
      <c r="N357" s="136">
        <f t="shared" si="97"/>
        <v>9</v>
      </c>
      <c r="O357" s="136">
        <f t="shared" si="98"/>
        <v>7</v>
      </c>
      <c r="P357" s="66">
        <f t="shared" si="90"/>
        <v>0</v>
      </c>
      <c r="Q357" s="66">
        <f t="shared" si="91"/>
        <v>0</v>
      </c>
      <c r="R357" s="24"/>
      <c r="S357" s="25"/>
      <c r="T357" s="26"/>
      <c r="U357" s="26"/>
      <c r="V357" s="27"/>
      <c r="W357" s="27"/>
      <c r="X357" s="27"/>
      <c r="Y357" s="29"/>
      <c r="Z357" s="29"/>
      <c r="AA357" s="29"/>
      <c r="AB357" s="69" t="str">
        <f t="shared" si="84"/>
        <v>B17</v>
      </c>
      <c r="AC357" s="69">
        <f t="shared" si="92"/>
        <v>2</v>
      </c>
      <c r="AD357" s="69">
        <f t="shared" si="85"/>
        <v>8</v>
      </c>
      <c r="AE357" s="28" t="s">
        <v>284</v>
      </c>
      <c r="AF357" s="29"/>
      <c r="AG357" s="16"/>
      <c r="AH357" s="16"/>
      <c r="AI357" s="16"/>
      <c r="AJ357" s="16"/>
      <c r="AK357" s="15"/>
      <c r="AL357" s="15"/>
      <c r="AM357" s="5" t="s">
        <v>39</v>
      </c>
      <c r="AN357" s="6"/>
      <c r="AO357" s="6"/>
      <c r="AP357" s="6"/>
      <c r="AQ357" s="6"/>
      <c r="AR357" s="7"/>
      <c r="AS357" s="7"/>
      <c r="AT357" s="6"/>
      <c r="AU357" s="7"/>
      <c r="AV357" s="7"/>
      <c r="AW357" s="7"/>
      <c r="AX357" s="7"/>
      <c r="AY357" s="7"/>
      <c r="AZ357" s="7"/>
      <c r="BA357" s="7"/>
      <c r="BB357" s="7"/>
    </row>
    <row r="358" spans="1:54" x14ac:dyDescent="0.25">
      <c r="A358" s="4"/>
      <c r="B358" s="120"/>
      <c r="C358" s="136">
        <f t="shared" si="86"/>
        <v>70</v>
      </c>
      <c r="D358" s="136">
        <f t="shared" si="83"/>
        <v>2</v>
      </c>
      <c r="E358" s="24" t="str">
        <f t="shared" si="87"/>
        <v/>
      </c>
      <c r="F358" s="24" t="str">
        <f t="shared" si="88"/>
        <v>NG1601-070</v>
      </c>
      <c r="G358" s="24" t="str">
        <f t="shared" si="89"/>
        <v>NG1601</v>
      </c>
      <c r="H358" s="24"/>
      <c r="I358" s="62" t="s">
        <v>2030</v>
      </c>
      <c r="J358" s="138">
        <f t="shared" si="93"/>
        <v>131</v>
      </c>
      <c r="K358" s="138">
        <f t="shared" si="94"/>
        <v>3</v>
      </c>
      <c r="L358" s="136">
        <f t="shared" si="95"/>
        <v>70</v>
      </c>
      <c r="M358" s="136">
        <f t="shared" si="96"/>
        <v>42</v>
      </c>
      <c r="N358" s="136">
        <f t="shared" si="97"/>
        <v>9</v>
      </c>
      <c r="O358" s="136">
        <f t="shared" si="98"/>
        <v>7</v>
      </c>
      <c r="P358" s="66">
        <f t="shared" si="90"/>
        <v>0</v>
      </c>
      <c r="Q358" s="66">
        <f t="shared" si="91"/>
        <v>0</v>
      </c>
      <c r="R358" s="24"/>
      <c r="S358" s="25"/>
      <c r="T358" s="26"/>
      <c r="U358" s="26"/>
      <c r="V358" s="27"/>
      <c r="W358" s="27"/>
      <c r="X358" s="27"/>
      <c r="Y358" s="29"/>
      <c r="Z358" s="29"/>
      <c r="AA358" s="29"/>
      <c r="AB358" s="69" t="str">
        <f t="shared" si="84"/>
        <v>B17</v>
      </c>
      <c r="AC358" s="69">
        <f t="shared" si="92"/>
        <v>2</v>
      </c>
      <c r="AD358" s="69">
        <f t="shared" si="85"/>
        <v>8</v>
      </c>
      <c r="AE358" s="28" t="s">
        <v>288</v>
      </c>
      <c r="AF358" s="29"/>
      <c r="AG358" s="16"/>
      <c r="AH358" s="16"/>
      <c r="AI358" s="16"/>
      <c r="AJ358" s="16"/>
      <c r="AK358" s="15"/>
      <c r="AL358" s="15"/>
      <c r="AM358" s="5" t="s">
        <v>39</v>
      </c>
      <c r="AN358" s="6"/>
      <c r="AO358" s="6"/>
      <c r="AP358" s="6"/>
      <c r="AQ358" s="6"/>
      <c r="AR358" s="7"/>
      <c r="AS358" s="7"/>
      <c r="AT358" s="6"/>
      <c r="AU358" s="7"/>
      <c r="AV358" s="7"/>
      <c r="AW358" s="7"/>
      <c r="AX358" s="7"/>
      <c r="AY358" s="7"/>
      <c r="AZ358" s="7"/>
      <c r="BA358" s="7"/>
      <c r="BB358" s="7"/>
    </row>
    <row r="359" spans="1:54" x14ac:dyDescent="0.25">
      <c r="A359" s="4"/>
      <c r="B359" s="120"/>
      <c r="C359" s="136">
        <f t="shared" si="86"/>
        <v>70</v>
      </c>
      <c r="D359" s="136">
        <f t="shared" si="83"/>
        <v>2</v>
      </c>
      <c r="E359" s="24" t="str">
        <f t="shared" si="87"/>
        <v/>
      </c>
      <c r="F359" s="24" t="str">
        <f t="shared" si="88"/>
        <v>NG1601-070</v>
      </c>
      <c r="G359" s="24" t="str">
        <f t="shared" si="89"/>
        <v>NG1601</v>
      </c>
      <c r="H359" s="24"/>
      <c r="I359" s="62" t="s">
        <v>2030</v>
      </c>
      <c r="J359" s="138">
        <f t="shared" si="93"/>
        <v>131</v>
      </c>
      <c r="K359" s="138">
        <f t="shared" si="94"/>
        <v>3</v>
      </c>
      <c r="L359" s="136">
        <f t="shared" si="95"/>
        <v>70</v>
      </c>
      <c r="M359" s="136">
        <f t="shared" si="96"/>
        <v>42</v>
      </c>
      <c r="N359" s="136">
        <f t="shared" si="97"/>
        <v>9</v>
      </c>
      <c r="O359" s="136">
        <f t="shared" si="98"/>
        <v>7</v>
      </c>
      <c r="P359" s="66">
        <f t="shared" si="90"/>
        <v>0</v>
      </c>
      <c r="Q359" s="66">
        <f t="shared" si="91"/>
        <v>0</v>
      </c>
      <c r="R359" s="24"/>
      <c r="S359" s="25"/>
      <c r="T359" s="26"/>
      <c r="U359" s="26"/>
      <c r="V359" s="27"/>
      <c r="W359" s="27"/>
      <c r="X359" s="27"/>
      <c r="Y359" s="29"/>
      <c r="Z359" s="29"/>
      <c r="AA359" s="29"/>
      <c r="AB359" s="69" t="str">
        <f t="shared" si="84"/>
        <v>B17</v>
      </c>
      <c r="AC359" s="69">
        <f t="shared" si="92"/>
        <v>2</v>
      </c>
      <c r="AD359" s="69">
        <f t="shared" si="85"/>
        <v>8</v>
      </c>
      <c r="AE359" s="28" t="s">
        <v>292</v>
      </c>
      <c r="AF359" s="29"/>
      <c r="AG359" s="16"/>
      <c r="AH359" s="16"/>
      <c r="AI359" s="16"/>
      <c r="AJ359" s="16"/>
      <c r="AK359" s="15"/>
      <c r="AL359" s="15"/>
      <c r="AM359" s="5" t="s">
        <v>39</v>
      </c>
      <c r="AN359" s="6"/>
      <c r="AO359" s="6"/>
      <c r="AP359" s="6"/>
      <c r="AQ359" s="6"/>
      <c r="AR359" s="7"/>
      <c r="AS359" s="7"/>
      <c r="AT359" s="6"/>
      <c r="AU359" s="7"/>
      <c r="AV359" s="7"/>
      <c r="AW359" s="7"/>
      <c r="AX359" s="7"/>
      <c r="AY359" s="7"/>
      <c r="AZ359" s="7"/>
      <c r="BA359" s="7"/>
      <c r="BB359" s="7"/>
    </row>
    <row r="360" spans="1:54" x14ac:dyDescent="0.25">
      <c r="A360" s="4"/>
      <c r="B360" s="120"/>
      <c r="C360" s="136">
        <f t="shared" si="86"/>
        <v>70</v>
      </c>
      <c r="D360" s="136">
        <f t="shared" si="83"/>
        <v>2</v>
      </c>
      <c r="E360" s="24" t="str">
        <f t="shared" si="87"/>
        <v/>
      </c>
      <c r="F360" s="24" t="str">
        <f t="shared" si="88"/>
        <v>NG1601-070</v>
      </c>
      <c r="G360" s="24" t="str">
        <f t="shared" si="89"/>
        <v>NG1601</v>
      </c>
      <c r="H360" s="24"/>
      <c r="I360" s="62" t="s">
        <v>2030</v>
      </c>
      <c r="J360" s="138">
        <f t="shared" si="93"/>
        <v>131</v>
      </c>
      <c r="K360" s="138">
        <f t="shared" si="94"/>
        <v>3</v>
      </c>
      <c r="L360" s="136">
        <f t="shared" si="95"/>
        <v>70</v>
      </c>
      <c r="M360" s="136">
        <f t="shared" si="96"/>
        <v>42</v>
      </c>
      <c r="N360" s="136">
        <f t="shared" si="97"/>
        <v>9</v>
      </c>
      <c r="O360" s="136">
        <f t="shared" si="98"/>
        <v>7</v>
      </c>
      <c r="P360" s="66">
        <f t="shared" si="90"/>
        <v>0</v>
      </c>
      <c r="Q360" s="66">
        <f t="shared" si="91"/>
        <v>0</v>
      </c>
      <c r="R360" s="24"/>
      <c r="S360" s="25"/>
      <c r="T360" s="26"/>
      <c r="U360" s="26"/>
      <c r="V360" s="27"/>
      <c r="W360" s="27"/>
      <c r="X360" s="27"/>
      <c r="Y360" s="29"/>
      <c r="Z360" s="29"/>
      <c r="AA360" s="29"/>
      <c r="AB360" s="69" t="str">
        <f t="shared" si="84"/>
        <v>B17</v>
      </c>
      <c r="AC360" s="69">
        <f t="shared" si="92"/>
        <v>2</v>
      </c>
      <c r="AD360" s="69">
        <f t="shared" si="85"/>
        <v>8</v>
      </c>
      <c r="AE360" s="28" t="s">
        <v>296</v>
      </c>
      <c r="AF360" s="29"/>
      <c r="AG360" s="16"/>
      <c r="AH360" s="16"/>
      <c r="AI360" s="16"/>
      <c r="AJ360" s="16"/>
      <c r="AK360" s="15"/>
      <c r="AL360" s="15"/>
      <c r="AM360" s="5" t="s">
        <v>39</v>
      </c>
      <c r="AN360" s="6"/>
      <c r="AO360" s="6"/>
      <c r="AP360" s="6"/>
      <c r="AQ360" s="6"/>
      <c r="AR360" s="7"/>
      <c r="AS360" s="7"/>
      <c r="AT360" s="6"/>
      <c r="AU360" s="7"/>
      <c r="AV360" s="7"/>
      <c r="AW360" s="7"/>
      <c r="AX360" s="7"/>
      <c r="AY360" s="7"/>
      <c r="AZ360" s="7"/>
      <c r="BA360" s="7"/>
      <c r="BB360" s="7"/>
    </row>
    <row r="361" spans="1:54" x14ac:dyDescent="0.25">
      <c r="A361" s="4" t="s">
        <v>67</v>
      </c>
      <c r="B361" s="119">
        <v>36</v>
      </c>
      <c r="C361" s="135">
        <f t="shared" si="86"/>
        <v>71</v>
      </c>
      <c r="D361" s="135">
        <f t="shared" si="83"/>
        <v>1</v>
      </c>
      <c r="E361" s="18" t="str">
        <f t="shared" si="87"/>
        <v>E9-2-AGGSH-071-1</v>
      </c>
      <c r="F361" s="18" t="str">
        <f t="shared" si="88"/>
        <v>CLX3001-132</v>
      </c>
      <c r="G361" s="18" t="str">
        <f t="shared" si="89"/>
        <v>CLX3001</v>
      </c>
      <c r="H361" s="18" t="s">
        <v>32</v>
      </c>
      <c r="I361" s="63" t="s">
        <v>2028</v>
      </c>
      <c r="J361" s="138">
        <f t="shared" si="93"/>
        <v>132</v>
      </c>
      <c r="K361" s="138">
        <f t="shared" si="94"/>
        <v>3</v>
      </c>
      <c r="L361" s="136">
        <f t="shared" si="95"/>
        <v>70</v>
      </c>
      <c r="M361" s="136">
        <f t="shared" si="96"/>
        <v>42</v>
      </c>
      <c r="N361" s="136">
        <f t="shared" si="97"/>
        <v>9</v>
      </c>
      <c r="O361" s="136">
        <f t="shared" si="98"/>
        <v>7</v>
      </c>
      <c r="P361" s="66">
        <f t="shared" si="90"/>
        <v>1</v>
      </c>
      <c r="Q361" s="66">
        <f t="shared" si="91"/>
        <v>1</v>
      </c>
      <c r="R361" s="18"/>
      <c r="S361" s="19"/>
      <c r="T361" s="20"/>
      <c r="U361" s="20"/>
      <c r="V361" s="21"/>
      <c r="W361" s="21"/>
      <c r="X361" s="21"/>
      <c r="Y361" s="23"/>
      <c r="Z361" s="23" t="s">
        <v>275</v>
      </c>
      <c r="AA361" s="22"/>
      <c r="AB361" s="22" t="str">
        <f t="shared" si="84"/>
        <v>B17</v>
      </c>
      <c r="AC361" s="70">
        <f t="shared" si="92"/>
        <v>2</v>
      </c>
      <c r="AD361" s="22">
        <f t="shared" si="85"/>
        <v>9</v>
      </c>
      <c r="AE361" s="22"/>
      <c r="AF361" s="22"/>
      <c r="AG361" s="6"/>
      <c r="AH361" s="6"/>
      <c r="AI361" s="6"/>
      <c r="AJ361" s="6"/>
      <c r="AK361" s="9"/>
      <c r="AL361" s="9"/>
      <c r="AM361" s="5"/>
      <c r="AN361" s="6"/>
      <c r="AO361" s="6"/>
      <c r="AP361" s="6"/>
      <c r="AQ361" s="6"/>
      <c r="AR361" s="7"/>
      <c r="AS361" s="7"/>
      <c r="AT361" s="6"/>
      <c r="AU361" s="7"/>
      <c r="AV361" s="7"/>
      <c r="AW361" s="7"/>
      <c r="AX361" s="7"/>
      <c r="AY361" s="7"/>
      <c r="AZ361" s="7"/>
      <c r="BA361" s="7"/>
      <c r="BB361" s="7"/>
    </row>
    <row r="362" spans="1:54" x14ac:dyDescent="0.25">
      <c r="A362" s="4"/>
      <c r="B362" s="119"/>
      <c r="C362" s="135">
        <f t="shared" si="86"/>
        <v>71</v>
      </c>
      <c r="D362" s="135">
        <f t="shared" si="83"/>
        <v>1</v>
      </c>
      <c r="E362" s="18" t="str">
        <f t="shared" si="87"/>
        <v/>
      </c>
      <c r="F362" s="18" t="str">
        <f t="shared" si="88"/>
        <v>CLX3001-132</v>
      </c>
      <c r="G362" s="18" t="str">
        <f t="shared" si="89"/>
        <v>CLX3001</v>
      </c>
      <c r="H362" s="18"/>
      <c r="I362" s="63" t="s">
        <v>2028</v>
      </c>
      <c r="J362" s="138">
        <f t="shared" si="93"/>
        <v>132</v>
      </c>
      <c r="K362" s="138">
        <f t="shared" si="94"/>
        <v>3</v>
      </c>
      <c r="L362" s="136">
        <f t="shared" si="95"/>
        <v>70</v>
      </c>
      <c r="M362" s="136">
        <f t="shared" si="96"/>
        <v>42</v>
      </c>
      <c r="N362" s="136">
        <f t="shared" si="97"/>
        <v>9</v>
      </c>
      <c r="O362" s="136">
        <f t="shared" si="98"/>
        <v>7</v>
      </c>
      <c r="P362" s="66">
        <f t="shared" si="90"/>
        <v>0</v>
      </c>
      <c r="Q362" s="66">
        <f t="shared" si="91"/>
        <v>0</v>
      </c>
      <c r="R362" s="18"/>
      <c r="S362" s="19"/>
      <c r="T362" s="20"/>
      <c r="U362" s="20"/>
      <c r="V362" s="21"/>
      <c r="W362" s="21"/>
      <c r="X362" s="21"/>
      <c r="Y362" s="23"/>
      <c r="Z362" s="22" t="s">
        <v>300</v>
      </c>
      <c r="AA362" s="23"/>
      <c r="AB362" s="23" t="str">
        <f t="shared" si="84"/>
        <v>B17</v>
      </c>
      <c r="AC362" s="71">
        <f t="shared" si="92"/>
        <v>2</v>
      </c>
      <c r="AD362" s="23">
        <f t="shared" si="85"/>
        <v>10</v>
      </c>
      <c r="AE362" s="23"/>
      <c r="AF362" s="23"/>
      <c r="AG362" s="10"/>
      <c r="AH362" s="10"/>
      <c r="AI362" s="10"/>
      <c r="AJ362" s="10"/>
      <c r="AK362" s="9"/>
      <c r="AL362" s="9"/>
      <c r="AM362" s="5"/>
      <c r="AN362" s="6"/>
      <c r="AO362" s="6"/>
      <c r="AP362" s="6"/>
      <c r="AQ362" s="6"/>
      <c r="AR362" s="7"/>
      <c r="AS362" s="7"/>
      <c r="AT362" s="6"/>
      <c r="AU362" s="7"/>
      <c r="AV362" s="7"/>
      <c r="AW362" s="7"/>
      <c r="AX362" s="7"/>
      <c r="AY362" s="7"/>
      <c r="AZ362" s="7"/>
      <c r="BA362" s="7"/>
      <c r="BB362" s="7"/>
    </row>
    <row r="363" spans="1:54" x14ac:dyDescent="0.25">
      <c r="A363" s="4"/>
      <c r="B363" s="119"/>
      <c r="C363" s="135">
        <f t="shared" si="86"/>
        <v>71</v>
      </c>
      <c r="D363" s="135">
        <f t="shared" si="83"/>
        <v>1</v>
      </c>
      <c r="E363" s="18" t="str">
        <f t="shared" si="87"/>
        <v/>
      </c>
      <c r="F363" s="18" t="str">
        <f t="shared" si="88"/>
        <v>CLX3001-133</v>
      </c>
      <c r="G363" s="18" t="str">
        <f t="shared" si="89"/>
        <v>CLX3001</v>
      </c>
      <c r="H363" s="18" t="s">
        <v>388</v>
      </c>
      <c r="I363" s="60" t="s">
        <v>2040</v>
      </c>
      <c r="J363" s="138">
        <f t="shared" si="93"/>
        <v>133</v>
      </c>
      <c r="K363" s="138">
        <f t="shared" si="94"/>
        <v>3</v>
      </c>
      <c r="L363" s="136">
        <f t="shared" si="95"/>
        <v>70</v>
      </c>
      <c r="M363" s="136">
        <f t="shared" si="96"/>
        <v>42</v>
      </c>
      <c r="N363" s="136">
        <f t="shared" si="97"/>
        <v>9</v>
      </c>
      <c r="O363" s="136">
        <f t="shared" si="98"/>
        <v>7</v>
      </c>
      <c r="P363" s="66">
        <f t="shared" si="90"/>
        <v>0</v>
      </c>
      <c r="Q363" s="66">
        <f t="shared" si="91"/>
        <v>0</v>
      </c>
      <c r="R363" s="18"/>
      <c r="S363" s="19"/>
      <c r="T363" s="20"/>
      <c r="U363" s="20"/>
      <c r="V363" s="21"/>
      <c r="W363" s="21"/>
      <c r="X363" s="21"/>
      <c r="Y363" s="23"/>
      <c r="Z363" s="23"/>
      <c r="AA363" s="23"/>
      <c r="AB363" s="71" t="str">
        <f t="shared" si="84"/>
        <v>B17</v>
      </c>
      <c r="AC363" s="71">
        <f t="shared" si="92"/>
        <v>2</v>
      </c>
      <c r="AD363" s="71">
        <f t="shared" si="85"/>
        <v>10</v>
      </c>
      <c r="AE363" s="23"/>
      <c r="AF363" s="23"/>
      <c r="AG363" s="10"/>
      <c r="AH363" s="10"/>
      <c r="AI363" s="10"/>
      <c r="AJ363" s="10"/>
      <c r="AK363" s="9"/>
      <c r="AL363" s="9"/>
      <c r="AM363" s="5"/>
      <c r="AN363" s="6"/>
      <c r="AO363" s="6"/>
      <c r="AP363" s="6"/>
      <c r="AQ363" s="6"/>
      <c r="AR363" s="7"/>
      <c r="AS363" s="7"/>
      <c r="AT363" s="6"/>
      <c r="AU363" s="7"/>
      <c r="AV363" s="7"/>
      <c r="AW363" s="7"/>
      <c r="AX363" s="7"/>
      <c r="AY363" s="7"/>
      <c r="AZ363" s="7"/>
      <c r="BA363" s="7"/>
      <c r="BB363" s="7"/>
    </row>
    <row r="364" spans="1:54" x14ac:dyDescent="0.25">
      <c r="A364" s="4" t="s">
        <v>67</v>
      </c>
      <c r="B364" s="120">
        <v>34</v>
      </c>
      <c r="C364" s="136">
        <f t="shared" si="86"/>
        <v>71</v>
      </c>
      <c r="D364" s="136">
        <f t="shared" si="83"/>
        <v>2</v>
      </c>
      <c r="E364" s="24" t="str">
        <f t="shared" si="87"/>
        <v>E9-2-ACCSH-071-2</v>
      </c>
      <c r="F364" s="24" t="str">
        <f t="shared" si="88"/>
        <v>NG1601-071</v>
      </c>
      <c r="G364" s="24" t="str">
        <f t="shared" si="89"/>
        <v>NG1601</v>
      </c>
      <c r="H364" s="24" t="s">
        <v>44</v>
      </c>
      <c r="I364" s="62" t="s">
        <v>2030</v>
      </c>
      <c r="J364" s="138">
        <f t="shared" si="93"/>
        <v>133</v>
      </c>
      <c r="K364" s="138">
        <f t="shared" si="94"/>
        <v>3</v>
      </c>
      <c r="L364" s="136">
        <f t="shared" si="95"/>
        <v>71</v>
      </c>
      <c r="M364" s="136">
        <f t="shared" si="96"/>
        <v>42</v>
      </c>
      <c r="N364" s="136">
        <f t="shared" si="97"/>
        <v>9</v>
      </c>
      <c r="O364" s="136">
        <f t="shared" si="98"/>
        <v>7</v>
      </c>
      <c r="P364" s="66">
        <f t="shared" si="90"/>
        <v>0</v>
      </c>
      <c r="Q364" s="66">
        <f t="shared" si="91"/>
        <v>1</v>
      </c>
      <c r="R364" s="24"/>
      <c r="S364" s="25"/>
      <c r="T364" s="26"/>
      <c r="U364" s="26"/>
      <c r="V364" s="27"/>
      <c r="W364" s="27"/>
      <c r="X364" s="27"/>
      <c r="Y364" s="29"/>
      <c r="Z364" s="29"/>
      <c r="AA364" s="29"/>
      <c r="AB364" s="69" t="str">
        <f t="shared" si="84"/>
        <v>B17</v>
      </c>
      <c r="AC364" s="69">
        <f t="shared" si="92"/>
        <v>2</v>
      </c>
      <c r="AD364" s="69">
        <f t="shared" si="85"/>
        <v>10</v>
      </c>
      <c r="AE364" s="28" t="s">
        <v>284</v>
      </c>
      <c r="AF364" s="29"/>
      <c r="AG364" s="11"/>
      <c r="AH364" s="11"/>
      <c r="AI364" s="11"/>
      <c r="AJ364" s="11"/>
      <c r="AK364" s="5"/>
      <c r="AL364" s="9"/>
      <c r="AM364" s="5" t="s">
        <v>39</v>
      </c>
      <c r="AN364" s="6"/>
      <c r="AO364" s="6"/>
      <c r="AP364" s="6"/>
      <c r="AQ364" s="6"/>
      <c r="AR364" s="7"/>
      <c r="AS364" s="7"/>
      <c r="AT364" s="6"/>
      <c r="AU364" s="7"/>
      <c r="AV364" s="7"/>
      <c r="AW364" s="7"/>
      <c r="AX364" s="7"/>
      <c r="AY364" s="7"/>
      <c r="AZ364" s="7"/>
      <c r="BA364" s="7"/>
      <c r="BB364" s="7"/>
    </row>
    <row r="365" spans="1:54" x14ac:dyDescent="0.25">
      <c r="A365" s="4" t="s">
        <v>67</v>
      </c>
      <c r="B365" s="119">
        <v>31</v>
      </c>
      <c r="C365" s="135">
        <f t="shared" si="86"/>
        <v>72</v>
      </c>
      <c r="D365" s="135">
        <f t="shared" si="83"/>
        <v>1</v>
      </c>
      <c r="E365" s="18" t="str">
        <f t="shared" si="87"/>
        <v>E9-2-AGGSH-072-1</v>
      </c>
      <c r="F365" s="18" t="str">
        <f t="shared" si="88"/>
        <v>CLX3001-134</v>
      </c>
      <c r="G365" s="18" t="str">
        <f t="shared" si="89"/>
        <v>CLX3001</v>
      </c>
      <c r="H365" s="18" t="s">
        <v>32</v>
      </c>
      <c r="I365" s="63" t="s">
        <v>2028</v>
      </c>
      <c r="J365" s="138">
        <f t="shared" si="93"/>
        <v>134</v>
      </c>
      <c r="K365" s="138">
        <f t="shared" si="94"/>
        <v>3</v>
      </c>
      <c r="L365" s="136">
        <f t="shared" si="95"/>
        <v>71</v>
      </c>
      <c r="M365" s="136">
        <f t="shared" si="96"/>
        <v>42</v>
      </c>
      <c r="N365" s="136">
        <f t="shared" si="97"/>
        <v>9</v>
      </c>
      <c r="O365" s="136">
        <f t="shared" si="98"/>
        <v>7</v>
      </c>
      <c r="P365" s="66">
        <f t="shared" si="90"/>
        <v>1</v>
      </c>
      <c r="Q365" s="66">
        <f t="shared" si="91"/>
        <v>1</v>
      </c>
      <c r="R365" s="18"/>
      <c r="S365" s="19"/>
      <c r="T365" s="20"/>
      <c r="U365" s="20"/>
      <c r="V365" s="21"/>
      <c r="W365" s="21"/>
      <c r="X365" s="21"/>
      <c r="Y365" s="23"/>
      <c r="Z365" s="23" t="s">
        <v>275</v>
      </c>
      <c r="AA365" s="22"/>
      <c r="AB365" s="22" t="str">
        <f t="shared" si="84"/>
        <v>B17</v>
      </c>
      <c r="AC365" s="70">
        <f t="shared" si="92"/>
        <v>2</v>
      </c>
      <c r="AD365" s="22">
        <f t="shared" si="85"/>
        <v>11</v>
      </c>
      <c r="AE365" s="22"/>
      <c r="AF365" s="22"/>
      <c r="AG365" s="6"/>
      <c r="AH365" s="6"/>
      <c r="AI365" s="6"/>
      <c r="AJ365" s="6"/>
      <c r="AK365" s="9"/>
      <c r="AL365" s="9"/>
      <c r="AM365" s="5"/>
      <c r="AN365" s="6"/>
      <c r="AO365" s="6"/>
      <c r="AP365" s="6"/>
      <c r="AQ365" s="6"/>
      <c r="AR365" s="7"/>
      <c r="AS365" s="7"/>
      <c r="AT365" s="6"/>
      <c r="AU365" s="7"/>
      <c r="AV365" s="7"/>
      <c r="AW365" s="7"/>
      <c r="AX365" s="7"/>
      <c r="AY365" s="7"/>
      <c r="AZ365" s="7"/>
      <c r="BA365" s="7"/>
      <c r="BB365" s="7"/>
    </row>
    <row r="366" spans="1:54" x14ac:dyDescent="0.25">
      <c r="A366" s="4"/>
      <c r="B366" s="119"/>
      <c r="C366" s="135">
        <f t="shared" si="86"/>
        <v>72</v>
      </c>
      <c r="D366" s="135">
        <f t="shared" si="83"/>
        <v>1</v>
      </c>
      <c r="E366" s="18" t="str">
        <f t="shared" si="87"/>
        <v/>
      </c>
      <c r="F366" s="18" t="str">
        <f t="shared" si="88"/>
        <v>CLX3001-134</v>
      </c>
      <c r="G366" s="18" t="str">
        <f t="shared" si="89"/>
        <v>CLX3001</v>
      </c>
      <c r="H366" s="18"/>
      <c r="I366" s="63" t="s">
        <v>2028</v>
      </c>
      <c r="J366" s="138">
        <f t="shared" si="93"/>
        <v>134</v>
      </c>
      <c r="K366" s="138">
        <f t="shared" si="94"/>
        <v>3</v>
      </c>
      <c r="L366" s="136">
        <f t="shared" si="95"/>
        <v>71</v>
      </c>
      <c r="M366" s="136">
        <f t="shared" si="96"/>
        <v>42</v>
      </c>
      <c r="N366" s="136">
        <f t="shared" si="97"/>
        <v>9</v>
      </c>
      <c r="O366" s="136">
        <f t="shared" si="98"/>
        <v>7</v>
      </c>
      <c r="P366" s="66">
        <f t="shared" si="90"/>
        <v>0</v>
      </c>
      <c r="Q366" s="66">
        <f t="shared" si="91"/>
        <v>0</v>
      </c>
      <c r="R366" s="18"/>
      <c r="S366" s="19"/>
      <c r="T366" s="20"/>
      <c r="U366" s="20"/>
      <c r="V366" s="21"/>
      <c r="W366" s="21"/>
      <c r="X366" s="21"/>
      <c r="Y366" s="23"/>
      <c r="Z366" s="22" t="s">
        <v>304</v>
      </c>
      <c r="AA366" s="22"/>
      <c r="AB366" s="22" t="str">
        <f t="shared" si="84"/>
        <v>B17</v>
      </c>
      <c r="AC366" s="70">
        <f t="shared" si="92"/>
        <v>2</v>
      </c>
      <c r="AD366" s="22">
        <f t="shared" si="85"/>
        <v>12</v>
      </c>
      <c r="AE366" s="22"/>
      <c r="AF366" s="22"/>
      <c r="AG366" s="6"/>
      <c r="AH366" s="6"/>
      <c r="AI366" s="6"/>
      <c r="AJ366" s="6"/>
      <c r="AK366" s="9"/>
      <c r="AL366" s="9"/>
      <c r="AM366" s="5"/>
      <c r="AN366" s="6"/>
      <c r="AO366" s="6"/>
      <c r="AP366" s="6"/>
      <c r="AQ366" s="6"/>
      <c r="AR366" s="7"/>
      <c r="AS366" s="7"/>
      <c r="AT366" s="6"/>
      <c r="AU366" s="7"/>
      <c r="AV366" s="7"/>
      <c r="AW366" s="7"/>
      <c r="AX366" s="7"/>
      <c r="AY366" s="7"/>
      <c r="AZ366" s="7"/>
      <c r="BA366" s="7"/>
      <c r="BB366" s="7"/>
    </row>
    <row r="367" spans="1:54" x14ac:dyDescent="0.25">
      <c r="A367" s="4"/>
      <c r="B367" s="119"/>
      <c r="C367" s="135">
        <f t="shared" si="86"/>
        <v>72</v>
      </c>
      <c r="D367" s="135">
        <f t="shared" si="83"/>
        <v>1</v>
      </c>
      <c r="E367" s="18" t="str">
        <f t="shared" si="87"/>
        <v/>
      </c>
      <c r="F367" s="18" t="str">
        <f t="shared" si="88"/>
        <v>CLX3001-135</v>
      </c>
      <c r="G367" s="18" t="str">
        <f t="shared" si="89"/>
        <v>CLX3001</v>
      </c>
      <c r="H367" s="18" t="s">
        <v>388</v>
      </c>
      <c r="I367" s="60" t="s">
        <v>2040</v>
      </c>
      <c r="J367" s="138">
        <f t="shared" si="93"/>
        <v>135</v>
      </c>
      <c r="K367" s="138">
        <f t="shared" si="94"/>
        <v>3</v>
      </c>
      <c r="L367" s="136">
        <f t="shared" si="95"/>
        <v>71</v>
      </c>
      <c r="M367" s="136">
        <f t="shared" si="96"/>
        <v>42</v>
      </c>
      <c r="N367" s="136">
        <f t="shared" si="97"/>
        <v>9</v>
      </c>
      <c r="O367" s="136">
        <f t="shared" si="98"/>
        <v>7</v>
      </c>
      <c r="P367" s="66">
        <f t="shared" si="90"/>
        <v>0</v>
      </c>
      <c r="Q367" s="66">
        <f t="shared" si="91"/>
        <v>0</v>
      </c>
      <c r="R367" s="18"/>
      <c r="S367" s="19"/>
      <c r="T367" s="20"/>
      <c r="U367" s="20"/>
      <c r="V367" s="21"/>
      <c r="W367" s="21"/>
      <c r="X367" s="21"/>
      <c r="Y367" s="23"/>
      <c r="Z367" s="22"/>
      <c r="AA367" s="22"/>
      <c r="AB367" s="70" t="str">
        <f t="shared" si="84"/>
        <v>B17</v>
      </c>
      <c r="AC367" s="70">
        <f t="shared" si="92"/>
        <v>2</v>
      </c>
      <c r="AD367" s="70">
        <f t="shared" si="85"/>
        <v>12</v>
      </c>
      <c r="AE367" s="22"/>
      <c r="AF367" s="22"/>
      <c r="AG367" s="6"/>
      <c r="AH367" s="6"/>
      <c r="AI367" s="6"/>
      <c r="AJ367" s="6"/>
      <c r="AK367" s="9"/>
      <c r="AL367" s="9"/>
      <c r="AM367" s="5"/>
      <c r="AN367" s="6"/>
      <c r="AO367" s="6"/>
      <c r="AP367" s="6"/>
      <c r="AQ367" s="6"/>
      <c r="AR367" s="7"/>
      <c r="AS367" s="7"/>
      <c r="AT367" s="6"/>
      <c r="AU367" s="7"/>
      <c r="AV367" s="7"/>
      <c r="AW367" s="7"/>
      <c r="AX367" s="7"/>
      <c r="AY367" s="7"/>
      <c r="AZ367" s="7"/>
      <c r="BA367" s="7"/>
      <c r="BB367" s="7"/>
    </row>
    <row r="368" spans="1:54" x14ac:dyDescent="0.25">
      <c r="A368" s="17" t="s">
        <v>67</v>
      </c>
      <c r="B368" s="120">
        <v>29</v>
      </c>
      <c r="C368" s="136">
        <f t="shared" si="86"/>
        <v>72</v>
      </c>
      <c r="D368" s="136">
        <f t="shared" si="83"/>
        <v>2</v>
      </c>
      <c r="E368" s="24" t="str">
        <f t="shared" si="87"/>
        <v>E9-2-ACCSH-072-2</v>
      </c>
      <c r="F368" s="24" t="str">
        <f t="shared" si="88"/>
        <v>NG1601-072</v>
      </c>
      <c r="G368" s="24" t="str">
        <f t="shared" si="89"/>
        <v>NG1601</v>
      </c>
      <c r="H368" s="24" t="s">
        <v>44</v>
      </c>
      <c r="I368" s="62" t="s">
        <v>2030</v>
      </c>
      <c r="J368" s="138">
        <f t="shared" si="93"/>
        <v>135</v>
      </c>
      <c r="K368" s="138">
        <f t="shared" si="94"/>
        <v>3</v>
      </c>
      <c r="L368" s="136">
        <f t="shared" si="95"/>
        <v>72</v>
      </c>
      <c r="M368" s="136">
        <f t="shared" si="96"/>
        <v>42</v>
      </c>
      <c r="N368" s="136">
        <f t="shared" si="97"/>
        <v>9</v>
      </c>
      <c r="O368" s="136">
        <f t="shared" si="98"/>
        <v>7</v>
      </c>
      <c r="P368" s="66">
        <f t="shared" si="90"/>
        <v>0</v>
      </c>
      <c r="Q368" s="66">
        <f t="shared" si="91"/>
        <v>1</v>
      </c>
      <c r="R368" s="24"/>
      <c r="S368" s="25"/>
      <c r="T368" s="26"/>
      <c r="U368" s="26"/>
      <c r="V368" s="27"/>
      <c r="W368" s="27"/>
      <c r="X368" s="27"/>
      <c r="Y368" s="28"/>
      <c r="Z368" s="28"/>
      <c r="AA368" s="28"/>
      <c r="AB368" s="68" t="str">
        <f t="shared" si="84"/>
        <v>B17</v>
      </c>
      <c r="AC368" s="68">
        <f t="shared" si="92"/>
        <v>2</v>
      </c>
      <c r="AD368" s="68">
        <f t="shared" si="85"/>
        <v>12</v>
      </c>
      <c r="AE368" s="28" t="s">
        <v>288</v>
      </c>
      <c r="AF368" s="28"/>
      <c r="AG368" s="6"/>
      <c r="AH368" s="6"/>
      <c r="AI368" s="6"/>
      <c r="AJ368" s="6"/>
      <c r="AK368" s="9"/>
      <c r="AL368" s="9"/>
      <c r="AM368" s="5" t="s">
        <v>39</v>
      </c>
      <c r="AN368" s="6"/>
      <c r="AO368" s="6"/>
      <c r="AP368" s="6"/>
      <c r="AQ368" s="6"/>
      <c r="AR368" s="7"/>
      <c r="AS368" s="7"/>
      <c r="AT368" s="6"/>
      <c r="AU368" s="7"/>
      <c r="AV368" s="7"/>
      <c r="AW368" s="7"/>
      <c r="AX368" s="7"/>
      <c r="AY368" s="7"/>
      <c r="AZ368" s="7"/>
      <c r="BA368" s="7"/>
      <c r="BB368" s="7"/>
    </row>
    <row r="369" spans="1:54" x14ac:dyDescent="0.25">
      <c r="A369" s="140" t="s">
        <v>69</v>
      </c>
      <c r="B369" s="119">
        <v>46</v>
      </c>
      <c r="C369" s="135">
        <f t="shared" si="86"/>
        <v>73</v>
      </c>
      <c r="D369" s="135">
        <f t="shared" si="83"/>
        <v>1</v>
      </c>
      <c r="E369" s="18" t="str">
        <f t="shared" si="87"/>
        <v>E9-2-AGGSH-073-1</v>
      </c>
      <c r="F369" s="18" t="str">
        <f t="shared" si="88"/>
        <v>CLX3001-136</v>
      </c>
      <c r="G369" s="18" t="str">
        <f t="shared" si="89"/>
        <v>CLX3001</v>
      </c>
      <c r="H369" s="18" t="s">
        <v>35</v>
      </c>
      <c r="I369" s="63" t="s">
        <v>2028</v>
      </c>
      <c r="J369" s="138">
        <f t="shared" si="93"/>
        <v>136</v>
      </c>
      <c r="K369" s="138">
        <f t="shared" si="94"/>
        <v>3</v>
      </c>
      <c r="L369" s="136">
        <f t="shared" si="95"/>
        <v>72</v>
      </c>
      <c r="M369" s="136">
        <f t="shared" si="96"/>
        <v>42</v>
      </c>
      <c r="N369" s="136">
        <f t="shared" si="97"/>
        <v>9</v>
      </c>
      <c r="O369" s="136">
        <f t="shared" si="98"/>
        <v>7</v>
      </c>
      <c r="P369" s="66">
        <f t="shared" si="90"/>
        <v>1</v>
      </c>
      <c r="Q369" s="66">
        <f t="shared" si="91"/>
        <v>1</v>
      </c>
      <c r="R369" s="18" t="s">
        <v>33</v>
      </c>
      <c r="S369" s="19">
        <v>1</v>
      </c>
      <c r="T369" s="20">
        <v>2</v>
      </c>
      <c r="U369" s="20">
        <v>2</v>
      </c>
      <c r="V369" s="21">
        <v>9</v>
      </c>
      <c r="W369" s="21">
        <v>12</v>
      </c>
      <c r="X369" s="21">
        <v>11</v>
      </c>
      <c r="Y369" s="23" t="s">
        <v>274</v>
      </c>
      <c r="Z369" s="23" t="s">
        <v>275</v>
      </c>
      <c r="AA369" s="23" t="s">
        <v>333</v>
      </c>
      <c r="AB369" s="23" t="str">
        <f t="shared" si="84"/>
        <v>B21</v>
      </c>
      <c r="AC369" s="23">
        <f t="shared" si="92"/>
        <v>1</v>
      </c>
      <c r="AD369" s="23">
        <f t="shared" si="85"/>
        <v>5</v>
      </c>
      <c r="AE369" s="23"/>
      <c r="AF369" s="23"/>
      <c r="AG369" s="8">
        <v>2</v>
      </c>
      <c r="AH369" s="8">
        <v>4</v>
      </c>
      <c r="AI369" s="8"/>
      <c r="AJ369" s="8">
        <v>1</v>
      </c>
      <c r="AK369" s="9"/>
      <c r="AL369" s="9"/>
      <c r="AM369" s="9" t="s">
        <v>56</v>
      </c>
      <c r="AN369" s="6">
        <v>2</v>
      </c>
      <c r="AO369" s="6">
        <v>4</v>
      </c>
      <c r="AP369" s="6">
        <v>0</v>
      </c>
      <c r="AQ369" s="6">
        <v>2</v>
      </c>
      <c r="AR369" s="7">
        <v>2</v>
      </c>
      <c r="AS369" s="7">
        <v>0</v>
      </c>
      <c r="AT369" s="6"/>
      <c r="AU369" s="7">
        <v>4</v>
      </c>
      <c r="AV369" s="7">
        <v>12</v>
      </c>
      <c r="AW369" s="7" t="s">
        <v>34</v>
      </c>
      <c r="AX369" s="7">
        <v>2</v>
      </c>
      <c r="AY369" s="7">
        <v>2</v>
      </c>
      <c r="AZ369" s="7">
        <v>0</v>
      </c>
      <c r="BA369" s="7">
        <v>0</v>
      </c>
      <c r="BB369" s="7" t="s">
        <v>34</v>
      </c>
    </row>
    <row r="370" spans="1:54" x14ac:dyDescent="0.25">
      <c r="A370" s="4"/>
      <c r="B370" s="119"/>
      <c r="C370" s="135">
        <f t="shared" si="86"/>
        <v>73</v>
      </c>
      <c r="D370" s="135">
        <f t="shared" si="83"/>
        <v>1</v>
      </c>
      <c r="E370" s="18" t="str">
        <f t="shared" si="87"/>
        <v/>
      </c>
      <c r="F370" s="18" t="str">
        <f t="shared" si="88"/>
        <v>CLX3001-136</v>
      </c>
      <c r="G370" s="18" t="str">
        <f t="shared" si="89"/>
        <v>CLX3001</v>
      </c>
      <c r="H370" s="18"/>
      <c r="I370" s="63" t="s">
        <v>2028</v>
      </c>
      <c r="J370" s="138">
        <f t="shared" si="93"/>
        <v>136</v>
      </c>
      <c r="K370" s="138">
        <f t="shared" si="94"/>
        <v>3</v>
      </c>
      <c r="L370" s="136">
        <f t="shared" si="95"/>
        <v>72</v>
      </c>
      <c r="M370" s="136">
        <f t="shared" si="96"/>
        <v>42</v>
      </c>
      <c r="N370" s="136">
        <f t="shared" si="97"/>
        <v>9</v>
      </c>
      <c r="O370" s="136">
        <f t="shared" si="98"/>
        <v>7</v>
      </c>
      <c r="P370" s="66">
        <f t="shared" si="90"/>
        <v>0</v>
      </c>
      <c r="Q370" s="66">
        <f t="shared" si="91"/>
        <v>0</v>
      </c>
      <c r="R370" s="18"/>
      <c r="S370" s="19"/>
      <c r="T370" s="20"/>
      <c r="U370" s="20"/>
      <c r="V370" s="21"/>
      <c r="W370" s="21"/>
      <c r="X370" s="21"/>
      <c r="Y370" s="23" t="s">
        <v>276</v>
      </c>
      <c r="Z370" s="22" t="s">
        <v>308</v>
      </c>
      <c r="AA370" s="23"/>
      <c r="AB370" s="23" t="str">
        <f t="shared" si="84"/>
        <v>B21</v>
      </c>
      <c r="AC370" s="23">
        <f t="shared" si="92"/>
        <v>2</v>
      </c>
      <c r="AD370" s="23">
        <f t="shared" si="85"/>
        <v>6</v>
      </c>
      <c r="AE370" s="23"/>
      <c r="AF370" s="23"/>
      <c r="AG370" s="6"/>
      <c r="AH370" s="8"/>
      <c r="AI370" s="8"/>
      <c r="AJ370" s="8"/>
      <c r="AK370" s="9"/>
      <c r="AL370" s="9"/>
      <c r="AM370" s="9"/>
      <c r="AN370" s="6"/>
      <c r="AO370" s="6"/>
      <c r="AP370" s="6"/>
      <c r="AQ370" s="6"/>
      <c r="AR370" s="7"/>
      <c r="AS370" s="7"/>
      <c r="AT370" s="6"/>
      <c r="AU370" s="7"/>
      <c r="AV370" s="7"/>
      <c r="AW370" s="7"/>
      <c r="AX370" s="7"/>
      <c r="AY370" s="7"/>
      <c r="AZ370" s="7"/>
      <c r="BA370" s="7"/>
      <c r="BB370" s="7"/>
    </row>
    <row r="371" spans="1:54" x14ac:dyDescent="0.25">
      <c r="A371" s="4"/>
      <c r="B371" s="119"/>
      <c r="C371" s="135">
        <f t="shared" si="86"/>
        <v>73</v>
      </c>
      <c r="D371" s="135">
        <f t="shared" si="83"/>
        <v>1</v>
      </c>
      <c r="E371" s="18" t="str">
        <f t="shared" si="87"/>
        <v/>
      </c>
      <c r="F371" s="18" t="str">
        <f t="shared" si="88"/>
        <v>CLX3001-137</v>
      </c>
      <c r="G371" s="18" t="str">
        <f t="shared" si="89"/>
        <v>CLX3001</v>
      </c>
      <c r="H371" s="18" t="s">
        <v>388</v>
      </c>
      <c r="I371" s="60" t="s">
        <v>2029</v>
      </c>
      <c r="J371" s="138">
        <f t="shared" si="93"/>
        <v>137</v>
      </c>
      <c r="K371" s="138">
        <f t="shared" si="94"/>
        <v>3</v>
      </c>
      <c r="L371" s="136">
        <f t="shared" si="95"/>
        <v>72</v>
      </c>
      <c r="M371" s="136">
        <f t="shared" si="96"/>
        <v>42</v>
      </c>
      <c r="N371" s="136">
        <f t="shared" si="97"/>
        <v>9</v>
      </c>
      <c r="O371" s="136">
        <f t="shared" si="98"/>
        <v>7</v>
      </c>
      <c r="P371" s="66">
        <f t="shared" si="90"/>
        <v>1</v>
      </c>
      <c r="Q371" s="66">
        <f t="shared" si="91"/>
        <v>0</v>
      </c>
      <c r="R371" s="18"/>
      <c r="S371" s="19"/>
      <c r="T371" s="20"/>
      <c r="U371" s="20"/>
      <c r="V371" s="21"/>
      <c r="W371" s="21"/>
      <c r="X371" s="21"/>
      <c r="Y371" s="23"/>
      <c r="Z371" s="23" t="s">
        <v>277</v>
      </c>
      <c r="AA371" s="23"/>
      <c r="AB371" s="23" t="str">
        <f t="shared" si="84"/>
        <v>B21</v>
      </c>
      <c r="AC371" s="71">
        <f t="shared" si="92"/>
        <v>2</v>
      </c>
      <c r="AD371" s="23">
        <f t="shared" si="85"/>
        <v>7</v>
      </c>
      <c r="AE371" s="23"/>
      <c r="AF371" s="23"/>
      <c r="AG371" s="6"/>
      <c r="AH371" s="8"/>
      <c r="AI371" s="8"/>
      <c r="AJ371" s="8"/>
      <c r="AK371" s="9"/>
      <c r="AL371" s="9"/>
      <c r="AM371" s="9"/>
      <c r="AN371" s="6"/>
      <c r="AO371" s="6"/>
      <c r="AP371" s="6"/>
      <c r="AQ371" s="6"/>
      <c r="AR371" s="7"/>
      <c r="AS371" s="7"/>
      <c r="AT371" s="6"/>
      <c r="AU371" s="7"/>
      <c r="AV371" s="7"/>
      <c r="AW371" s="7"/>
      <c r="AX371" s="7"/>
      <c r="AY371" s="7"/>
      <c r="AZ371" s="7"/>
      <c r="BA371" s="7"/>
      <c r="BB371" s="7"/>
    </row>
    <row r="372" spans="1:54" x14ac:dyDescent="0.25">
      <c r="A372" s="4"/>
      <c r="B372" s="119"/>
      <c r="C372" s="135">
        <f t="shared" si="86"/>
        <v>73</v>
      </c>
      <c r="D372" s="135">
        <f t="shared" si="83"/>
        <v>1</v>
      </c>
      <c r="E372" s="18" t="str">
        <f t="shared" si="87"/>
        <v/>
      </c>
      <c r="F372" s="18" t="str">
        <f t="shared" si="88"/>
        <v>CLX3001-137</v>
      </c>
      <c r="G372" s="18" t="str">
        <f t="shared" si="89"/>
        <v>CLX3001</v>
      </c>
      <c r="H372" s="18"/>
      <c r="I372" s="60" t="s">
        <v>2029</v>
      </c>
      <c r="J372" s="138">
        <f t="shared" si="93"/>
        <v>137</v>
      </c>
      <c r="K372" s="138">
        <f t="shared" si="94"/>
        <v>3</v>
      </c>
      <c r="L372" s="136">
        <f t="shared" si="95"/>
        <v>72</v>
      </c>
      <c r="M372" s="136">
        <f t="shared" si="96"/>
        <v>42</v>
      </c>
      <c r="N372" s="136">
        <f t="shared" si="97"/>
        <v>9</v>
      </c>
      <c r="O372" s="136">
        <f t="shared" si="98"/>
        <v>7</v>
      </c>
      <c r="P372" s="66">
        <f t="shared" si="90"/>
        <v>0</v>
      </c>
      <c r="Q372" s="66">
        <f t="shared" si="91"/>
        <v>0</v>
      </c>
      <c r="R372" s="18"/>
      <c r="S372" s="19"/>
      <c r="T372" s="20"/>
      <c r="U372" s="20"/>
      <c r="V372" s="21"/>
      <c r="W372" s="21"/>
      <c r="X372" s="21"/>
      <c r="Y372" s="23"/>
      <c r="Z372" s="22" t="s">
        <v>283</v>
      </c>
      <c r="AA372" s="23"/>
      <c r="AB372" s="23" t="str">
        <f t="shared" si="84"/>
        <v>B21</v>
      </c>
      <c r="AC372" s="71">
        <f t="shared" si="92"/>
        <v>2</v>
      </c>
      <c r="AD372" s="23">
        <f t="shared" si="85"/>
        <v>8</v>
      </c>
      <c r="AE372" s="23"/>
      <c r="AF372" s="23"/>
      <c r="AG372" s="6"/>
      <c r="AH372" s="8"/>
      <c r="AI372" s="8"/>
      <c r="AJ372" s="8"/>
      <c r="AK372" s="9"/>
      <c r="AL372" s="9"/>
      <c r="AM372" s="9"/>
      <c r="AN372" s="6"/>
      <c r="AO372" s="6"/>
      <c r="AP372" s="6"/>
      <c r="AQ372" s="6"/>
      <c r="AR372" s="7"/>
      <c r="AS372" s="7"/>
      <c r="AT372" s="6"/>
      <c r="AU372" s="7"/>
      <c r="AV372" s="7"/>
      <c r="AW372" s="7"/>
      <c r="AX372" s="7"/>
      <c r="AY372" s="7"/>
      <c r="AZ372" s="7"/>
      <c r="BA372" s="7"/>
      <c r="BB372" s="7"/>
    </row>
    <row r="373" spans="1:54" x14ac:dyDescent="0.25">
      <c r="A373" s="4" t="s">
        <v>69</v>
      </c>
      <c r="B373" s="120">
        <v>44</v>
      </c>
      <c r="C373" s="136">
        <f t="shared" si="86"/>
        <v>73</v>
      </c>
      <c r="D373" s="136">
        <f t="shared" si="83"/>
        <v>2</v>
      </c>
      <c r="E373" s="24" t="str">
        <f t="shared" si="87"/>
        <v>E9-2-ACCSH-073-2</v>
      </c>
      <c r="F373" s="24" t="str">
        <f t="shared" si="88"/>
        <v>NGPON2-16v-043</v>
      </c>
      <c r="G373" s="24" t="str">
        <f t="shared" si="89"/>
        <v>NGPON2-16v</v>
      </c>
      <c r="H373" s="24" t="s">
        <v>41</v>
      </c>
      <c r="I373" s="62" t="s">
        <v>2048</v>
      </c>
      <c r="J373" s="138">
        <f t="shared" si="93"/>
        <v>137</v>
      </c>
      <c r="K373" s="138">
        <f t="shared" si="94"/>
        <v>3</v>
      </c>
      <c r="L373" s="136">
        <f t="shared" si="95"/>
        <v>72</v>
      </c>
      <c r="M373" s="136">
        <f t="shared" si="96"/>
        <v>43</v>
      </c>
      <c r="N373" s="136">
        <f t="shared" si="97"/>
        <v>9</v>
      </c>
      <c r="O373" s="136">
        <f t="shared" si="98"/>
        <v>7</v>
      </c>
      <c r="P373" s="66">
        <f t="shared" si="90"/>
        <v>0</v>
      </c>
      <c r="Q373" s="66">
        <f t="shared" si="91"/>
        <v>1</v>
      </c>
      <c r="R373" s="24" t="s">
        <v>37</v>
      </c>
      <c r="S373" s="25">
        <v>5</v>
      </c>
      <c r="T373" s="26">
        <v>10</v>
      </c>
      <c r="U373" s="26">
        <v>10</v>
      </c>
      <c r="V373" s="27">
        <v>14</v>
      </c>
      <c r="W373" s="27">
        <v>22</v>
      </c>
      <c r="X373" s="27">
        <v>21</v>
      </c>
      <c r="Y373" s="29"/>
      <c r="Z373" s="29"/>
      <c r="AA373" s="29"/>
      <c r="AB373" s="69" t="str">
        <f t="shared" si="84"/>
        <v>B21</v>
      </c>
      <c r="AC373" s="69">
        <f t="shared" si="92"/>
        <v>2</v>
      </c>
      <c r="AD373" s="69">
        <f t="shared" si="85"/>
        <v>8</v>
      </c>
      <c r="AE373" s="28" t="s">
        <v>278</v>
      </c>
      <c r="AF373" s="29"/>
      <c r="AG373" s="10"/>
      <c r="AH373" s="10"/>
      <c r="AI373" s="10"/>
      <c r="AJ373" s="10"/>
      <c r="AK373" s="9" t="s">
        <v>70</v>
      </c>
      <c r="AL373" s="9"/>
      <c r="AM373" s="5" t="s">
        <v>42</v>
      </c>
      <c r="AN373" s="6">
        <v>0</v>
      </c>
      <c r="AO373" s="6">
        <v>0</v>
      </c>
      <c r="AP373" s="6">
        <v>0</v>
      </c>
      <c r="AQ373" s="6">
        <v>0</v>
      </c>
      <c r="AR373" s="7">
        <v>0</v>
      </c>
      <c r="AS373" s="7">
        <v>14</v>
      </c>
      <c r="AT373" s="6"/>
      <c r="AU373" s="7">
        <v>4</v>
      </c>
      <c r="AV373" s="7">
        <v>12</v>
      </c>
      <c r="AW373" s="7" t="s">
        <v>34</v>
      </c>
      <c r="AX373" s="7">
        <v>2</v>
      </c>
      <c r="AY373" s="7">
        <v>2</v>
      </c>
      <c r="AZ373" s="7">
        <v>14</v>
      </c>
      <c r="BA373" s="7">
        <v>0</v>
      </c>
      <c r="BB373" s="7" t="s">
        <v>34</v>
      </c>
    </row>
    <row r="374" spans="1:54" x14ac:dyDescent="0.25">
      <c r="A374" s="4"/>
      <c r="B374" s="120"/>
      <c r="C374" s="136">
        <f t="shared" si="86"/>
        <v>73</v>
      </c>
      <c r="D374" s="136">
        <f t="shared" si="83"/>
        <v>2</v>
      </c>
      <c r="E374" s="24" t="str">
        <f t="shared" si="87"/>
        <v/>
      </c>
      <c r="F374" s="24" t="str">
        <f t="shared" si="88"/>
        <v>NGPON2-16v-043</v>
      </c>
      <c r="G374" s="24" t="str">
        <f t="shared" si="89"/>
        <v>NGPON2-16v</v>
      </c>
      <c r="H374" s="24"/>
      <c r="I374" s="62" t="s">
        <v>2048</v>
      </c>
      <c r="J374" s="138">
        <f t="shared" si="93"/>
        <v>137</v>
      </c>
      <c r="K374" s="138">
        <f t="shared" si="94"/>
        <v>3</v>
      </c>
      <c r="L374" s="136">
        <f t="shared" si="95"/>
        <v>72</v>
      </c>
      <c r="M374" s="136">
        <f t="shared" si="96"/>
        <v>43</v>
      </c>
      <c r="N374" s="136">
        <f t="shared" si="97"/>
        <v>9</v>
      </c>
      <c r="O374" s="136">
        <f t="shared" si="98"/>
        <v>7</v>
      </c>
      <c r="P374" s="66">
        <f t="shared" si="90"/>
        <v>0</v>
      </c>
      <c r="Q374" s="66">
        <f t="shared" si="91"/>
        <v>0</v>
      </c>
      <c r="R374" s="24"/>
      <c r="S374" s="25"/>
      <c r="T374" s="26"/>
      <c r="U374" s="26"/>
      <c r="V374" s="27"/>
      <c r="W374" s="27"/>
      <c r="X374" s="27"/>
      <c r="Y374" s="29"/>
      <c r="Z374" s="29"/>
      <c r="AA374" s="29"/>
      <c r="AB374" s="69" t="str">
        <f t="shared" si="84"/>
        <v>B21</v>
      </c>
      <c r="AC374" s="69">
        <f t="shared" si="92"/>
        <v>2</v>
      </c>
      <c r="AD374" s="69">
        <f t="shared" si="85"/>
        <v>8</v>
      </c>
      <c r="AE374" s="28" t="s">
        <v>284</v>
      </c>
      <c r="AF374" s="29"/>
      <c r="AG374" s="10"/>
      <c r="AH374" s="10"/>
      <c r="AI374" s="10"/>
      <c r="AJ374" s="10"/>
      <c r="AK374" s="9"/>
      <c r="AL374" s="9"/>
      <c r="AM374" s="5" t="s">
        <v>42</v>
      </c>
      <c r="AN374" s="6"/>
      <c r="AO374" s="6"/>
      <c r="AP374" s="6"/>
      <c r="AQ374" s="6"/>
      <c r="AR374" s="7"/>
      <c r="AS374" s="7"/>
      <c r="AT374" s="6"/>
      <c r="AU374" s="7"/>
      <c r="AV374" s="7"/>
      <c r="AW374" s="7"/>
      <c r="AX374" s="7"/>
      <c r="AY374" s="7"/>
      <c r="AZ374" s="7"/>
      <c r="BA374" s="7"/>
      <c r="BB374" s="7"/>
    </row>
    <row r="375" spans="1:54" x14ac:dyDescent="0.25">
      <c r="A375" s="4"/>
      <c r="B375" s="120"/>
      <c r="C375" s="136">
        <f t="shared" si="86"/>
        <v>73</v>
      </c>
      <c r="D375" s="136">
        <f t="shared" si="83"/>
        <v>2</v>
      </c>
      <c r="E375" s="24" t="str">
        <f t="shared" si="87"/>
        <v/>
      </c>
      <c r="F375" s="24" t="str">
        <f t="shared" si="88"/>
        <v>NGPON2-16v-043</v>
      </c>
      <c r="G375" s="24" t="str">
        <f t="shared" si="89"/>
        <v>NGPON2-16v</v>
      </c>
      <c r="H375" s="24"/>
      <c r="I375" s="62" t="s">
        <v>2048</v>
      </c>
      <c r="J375" s="138">
        <f t="shared" si="93"/>
        <v>137</v>
      </c>
      <c r="K375" s="138">
        <f t="shared" si="94"/>
        <v>3</v>
      </c>
      <c r="L375" s="136">
        <f t="shared" si="95"/>
        <v>72</v>
      </c>
      <c r="M375" s="136">
        <f t="shared" si="96"/>
        <v>43</v>
      </c>
      <c r="N375" s="136">
        <f t="shared" si="97"/>
        <v>9</v>
      </c>
      <c r="O375" s="136">
        <f t="shared" si="98"/>
        <v>7</v>
      </c>
      <c r="P375" s="66">
        <f t="shared" si="90"/>
        <v>0</v>
      </c>
      <c r="Q375" s="66">
        <f t="shared" si="91"/>
        <v>0</v>
      </c>
      <c r="R375" s="24"/>
      <c r="S375" s="25"/>
      <c r="T375" s="26"/>
      <c r="U375" s="26"/>
      <c r="V375" s="27"/>
      <c r="W375" s="27"/>
      <c r="X375" s="27"/>
      <c r="Y375" s="29"/>
      <c r="Z375" s="29"/>
      <c r="AA375" s="29"/>
      <c r="AB375" s="69" t="str">
        <f t="shared" si="84"/>
        <v>B21</v>
      </c>
      <c r="AC375" s="69">
        <f t="shared" si="92"/>
        <v>2</v>
      </c>
      <c r="AD375" s="69">
        <f t="shared" si="85"/>
        <v>8</v>
      </c>
      <c r="AE375" s="28" t="s">
        <v>288</v>
      </c>
      <c r="AF375" s="29"/>
      <c r="AG375" s="10"/>
      <c r="AH375" s="10"/>
      <c r="AI375" s="10"/>
      <c r="AJ375" s="10"/>
      <c r="AK375" s="9"/>
      <c r="AL375" s="9"/>
      <c r="AM375" s="5" t="s">
        <v>42</v>
      </c>
      <c r="AN375" s="6"/>
      <c r="AO375" s="6"/>
      <c r="AP375" s="6"/>
      <c r="AQ375" s="6"/>
      <c r="AR375" s="7"/>
      <c r="AS375" s="7"/>
      <c r="AT375" s="6"/>
      <c r="AU375" s="7"/>
      <c r="AV375" s="7"/>
      <c r="AW375" s="7"/>
      <c r="AX375" s="7"/>
      <c r="AY375" s="7"/>
      <c r="AZ375" s="7"/>
      <c r="BA375" s="7"/>
      <c r="BB375" s="7"/>
    </row>
    <row r="376" spans="1:54" x14ac:dyDescent="0.25">
      <c r="A376" s="4"/>
      <c r="B376" s="120"/>
      <c r="C376" s="136">
        <f t="shared" si="86"/>
        <v>73</v>
      </c>
      <c r="D376" s="136">
        <f t="shared" si="83"/>
        <v>2</v>
      </c>
      <c r="E376" s="24" t="str">
        <f t="shared" si="87"/>
        <v/>
      </c>
      <c r="F376" s="24" t="str">
        <f t="shared" si="88"/>
        <v>NGPON2-16v-043</v>
      </c>
      <c r="G376" s="24" t="str">
        <f t="shared" si="89"/>
        <v>NGPON2-16v</v>
      </c>
      <c r="H376" s="24"/>
      <c r="I376" s="62" t="s">
        <v>2048</v>
      </c>
      <c r="J376" s="138">
        <f t="shared" si="93"/>
        <v>137</v>
      </c>
      <c r="K376" s="138">
        <f t="shared" si="94"/>
        <v>3</v>
      </c>
      <c r="L376" s="136">
        <f t="shared" si="95"/>
        <v>72</v>
      </c>
      <c r="M376" s="136">
        <f t="shared" si="96"/>
        <v>43</v>
      </c>
      <c r="N376" s="136">
        <f t="shared" si="97"/>
        <v>9</v>
      </c>
      <c r="O376" s="136">
        <f t="shared" si="98"/>
        <v>7</v>
      </c>
      <c r="P376" s="66">
        <f t="shared" si="90"/>
        <v>0</v>
      </c>
      <c r="Q376" s="66">
        <f t="shared" si="91"/>
        <v>0</v>
      </c>
      <c r="R376" s="24"/>
      <c r="S376" s="25"/>
      <c r="T376" s="26"/>
      <c r="U376" s="26"/>
      <c r="V376" s="27"/>
      <c r="W376" s="27"/>
      <c r="X376" s="27"/>
      <c r="Y376" s="29"/>
      <c r="Z376" s="29"/>
      <c r="AA376" s="29"/>
      <c r="AB376" s="69" t="str">
        <f t="shared" si="84"/>
        <v>B21</v>
      </c>
      <c r="AC376" s="69">
        <f t="shared" si="92"/>
        <v>2</v>
      </c>
      <c r="AD376" s="69">
        <f t="shared" si="85"/>
        <v>8</v>
      </c>
      <c r="AE376" s="28" t="s">
        <v>292</v>
      </c>
      <c r="AF376" s="29"/>
      <c r="AG376" s="10"/>
      <c r="AH376" s="10"/>
      <c r="AI376" s="10"/>
      <c r="AJ376" s="10"/>
      <c r="AK376" s="9"/>
      <c r="AL376" s="9"/>
      <c r="AM376" s="5" t="s">
        <v>42</v>
      </c>
      <c r="AN376" s="6"/>
      <c r="AO376" s="6"/>
      <c r="AP376" s="6"/>
      <c r="AQ376" s="6"/>
      <c r="AR376" s="7"/>
      <c r="AS376" s="7"/>
      <c r="AT376" s="6"/>
      <c r="AU376" s="7"/>
      <c r="AV376" s="7"/>
      <c r="AW376" s="7"/>
      <c r="AX376" s="7"/>
      <c r="AY376" s="7"/>
      <c r="AZ376" s="7"/>
      <c r="BA376" s="7"/>
      <c r="BB376" s="7"/>
    </row>
    <row r="377" spans="1:54" x14ac:dyDescent="0.25">
      <c r="A377" s="4"/>
      <c r="B377" s="120"/>
      <c r="C377" s="136">
        <f t="shared" si="86"/>
        <v>73</v>
      </c>
      <c r="D377" s="136">
        <f t="shared" si="83"/>
        <v>2</v>
      </c>
      <c r="E377" s="24" t="str">
        <f t="shared" si="87"/>
        <v/>
      </c>
      <c r="F377" s="24" t="str">
        <f t="shared" si="88"/>
        <v>NGPON2-16v-043</v>
      </c>
      <c r="G377" s="24" t="str">
        <f t="shared" si="89"/>
        <v>NGPON2-16v</v>
      </c>
      <c r="H377" s="24"/>
      <c r="I377" s="62" t="s">
        <v>2048</v>
      </c>
      <c r="J377" s="138">
        <f t="shared" si="93"/>
        <v>137</v>
      </c>
      <c r="K377" s="138">
        <f t="shared" si="94"/>
        <v>3</v>
      </c>
      <c r="L377" s="136">
        <f t="shared" si="95"/>
        <v>72</v>
      </c>
      <c r="M377" s="136">
        <f t="shared" si="96"/>
        <v>43</v>
      </c>
      <c r="N377" s="136">
        <f t="shared" si="97"/>
        <v>9</v>
      </c>
      <c r="O377" s="136">
        <f t="shared" si="98"/>
        <v>7</v>
      </c>
      <c r="P377" s="66">
        <f t="shared" si="90"/>
        <v>0</v>
      </c>
      <c r="Q377" s="66">
        <f t="shared" si="91"/>
        <v>0</v>
      </c>
      <c r="R377" s="24"/>
      <c r="S377" s="25"/>
      <c r="T377" s="26"/>
      <c r="U377" s="26"/>
      <c r="V377" s="27"/>
      <c r="W377" s="27"/>
      <c r="X377" s="27"/>
      <c r="Y377" s="29"/>
      <c r="Z377" s="29"/>
      <c r="AA377" s="29"/>
      <c r="AB377" s="69" t="str">
        <f t="shared" si="84"/>
        <v>B21</v>
      </c>
      <c r="AC377" s="69">
        <f t="shared" si="92"/>
        <v>2</v>
      </c>
      <c r="AD377" s="69">
        <f t="shared" si="85"/>
        <v>8</v>
      </c>
      <c r="AE377" s="28" t="s">
        <v>296</v>
      </c>
      <c r="AF377" s="29"/>
      <c r="AG377" s="10"/>
      <c r="AH377" s="10"/>
      <c r="AI377" s="10"/>
      <c r="AJ377" s="10"/>
      <c r="AK377" s="9"/>
      <c r="AL377" s="9"/>
      <c r="AM377" s="5" t="s">
        <v>42</v>
      </c>
      <c r="AN377" s="6"/>
      <c r="AO377" s="6"/>
      <c r="AP377" s="6"/>
      <c r="AQ377" s="6"/>
      <c r="AR377" s="7"/>
      <c r="AS377" s="7"/>
      <c r="AT377" s="6"/>
      <c r="AU377" s="7"/>
      <c r="AV377" s="7"/>
      <c r="AW377" s="7"/>
      <c r="AX377" s="7"/>
      <c r="AY377" s="7"/>
      <c r="AZ377" s="7"/>
      <c r="BA377" s="7"/>
      <c r="BB377" s="7"/>
    </row>
    <row r="378" spans="1:54" x14ac:dyDescent="0.25">
      <c r="A378" s="4"/>
      <c r="B378" s="120"/>
      <c r="C378" s="136">
        <f t="shared" si="86"/>
        <v>73</v>
      </c>
      <c r="D378" s="136">
        <f t="shared" si="83"/>
        <v>2</v>
      </c>
      <c r="E378" s="24" t="str">
        <f t="shared" si="87"/>
        <v/>
      </c>
      <c r="F378" s="24" t="str">
        <f t="shared" si="88"/>
        <v>NGPON2-16v-044</v>
      </c>
      <c r="G378" s="24" t="str">
        <f t="shared" si="89"/>
        <v>NGPON2-16v</v>
      </c>
      <c r="H378" s="24" t="s">
        <v>388</v>
      </c>
      <c r="I378" s="62" t="s">
        <v>2049</v>
      </c>
      <c r="J378" s="138">
        <f t="shared" si="93"/>
        <v>137</v>
      </c>
      <c r="K378" s="138">
        <f t="shared" si="94"/>
        <v>3</v>
      </c>
      <c r="L378" s="136">
        <f t="shared" si="95"/>
        <v>72</v>
      </c>
      <c r="M378" s="136">
        <f t="shared" si="96"/>
        <v>44</v>
      </c>
      <c r="N378" s="136">
        <f t="shared" si="97"/>
        <v>9</v>
      </c>
      <c r="O378" s="136">
        <f t="shared" si="98"/>
        <v>7</v>
      </c>
      <c r="P378" s="66">
        <f t="shared" si="90"/>
        <v>0</v>
      </c>
      <c r="Q378" s="66">
        <f t="shared" si="91"/>
        <v>1</v>
      </c>
      <c r="R378" s="24"/>
      <c r="S378" s="25"/>
      <c r="T378" s="26"/>
      <c r="U378" s="26"/>
      <c r="V378" s="27"/>
      <c r="W378" s="27"/>
      <c r="X378" s="27"/>
      <c r="Y378" s="29"/>
      <c r="Z378" s="29"/>
      <c r="AA378" s="29"/>
      <c r="AB378" s="69" t="str">
        <f t="shared" si="84"/>
        <v>B21</v>
      </c>
      <c r="AC378" s="69">
        <f t="shared" si="92"/>
        <v>2</v>
      </c>
      <c r="AD378" s="69">
        <f t="shared" si="85"/>
        <v>8</v>
      </c>
      <c r="AE378" s="28" t="s">
        <v>279</v>
      </c>
      <c r="AF378" s="29"/>
      <c r="AG378" s="10"/>
      <c r="AH378" s="10"/>
      <c r="AI378" s="10"/>
      <c r="AJ378" s="10"/>
      <c r="AK378" s="9"/>
      <c r="AL378" s="9"/>
      <c r="AM378" s="5" t="s">
        <v>42</v>
      </c>
      <c r="AN378" s="6"/>
      <c r="AO378" s="6"/>
      <c r="AP378" s="6"/>
      <c r="AQ378" s="6"/>
      <c r="AR378" s="7"/>
      <c r="AS378" s="7"/>
      <c r="AT378" s="6"/>
      <c r="AU378" s="7"/>
      <c r="AV378" s="7"/>
      <c r="AW378" s="7"/>
      <c r="AX378" s="7"/>
      <c r="AY378" s="7"/>
      <c r="AZ378" s="7"/>
      <c r="BA378" s="7"/>
      <c r="BB378" s="7"/>
    </row>
    <row r="379" spans="1:54" x14ac:dyDescent="0.25">
      <c r="A379" s="4" t="s">
        <v>69</v>
      </c>
      <c r="B379" s="120">
        <v>42</v>
      </c>
      <c r="C379" s="136">
        <f t="shared" si="86"/>
        <v>73</v>
      </c>
      <c r="D379" s="136">
        <f t="shared" si="83"/>
        <v>3</v>
      </c>
      <c r="E379" s="24" t="str">
        <f t="shared" si="87"/>
        <v>E9-2-ACCSH-073-3</v>
      </c>
      <c r="F379" s="24" t="str">
        <f t="shared" si="88"/>
        <v>NGPON2-16v-045</v>
      </c>
      <c r="G379" s="24" t="str">
        <f t="shared" si="89"/>
        <v>NGPON2-16v</v>
      </c>
      <c r="H379" s="24" t="s">
        <v>41</v>
      </c>
      <c r="I379" s="62" t="s">
        <v>2050</v>
      </c>
      <c r="J379" s="138">
        <f t="shared" si="93"/>
        <v>137</v>
      </c>
      <c r="K379" s="138">
        <f t="shared" si="94"/>
        <v>3</v>
      </c>
      <c r="L379" s="136">
        <f t="shared" si="95"/>
        <v>72</v>
      </c>
      <c r="M379" s="136">
        <f t="shared" si="96"/>
        <v>45</v>
      </c>
      <c r="N379" s="136">
        <f t="shared" si="97"/>
        <v>9</v>
      </c>
      <c r="O379" s="136">
        <f t="shared" si="98"/>
        <v>7</v>
      </c>
      <c r="P379" s="66">
        <f t="shared" si="90"/>
        <v>0</v>
      </c>
      <c r="Q379" s="66">
        <f t="shared" si="91"/>
        <v>1</v>
      </c>
      <c r="R379" s="24"/>
      <c r="S379" s="25"/>
      <c r="T379" s="26"/>
      <c r="U379" s="26"/>
      <c r="V379" s="27"/>
      <c r="W379" s="27"/>
      <c r="X379" s="27"/>
      <c r="Y379" s="29"/>
      <c r="Z379" s="29"/>
      <c r="AA379" s="29"/>
      <c r="AB379" s="69" t="str">
        <f t="shared" si="84"/>
        <v>B21</v>
      </c>
      <c r="AC379" s="69">
        <f t="shared" si="92"/>
        <v>2</v>
      </c>
      <c r="AD379" s="69">
        <f t="shared" si="85"/>
        <v>8</v>
      </c>
      <c r="AE379" s="28" t="s">
        <v>337</v>
      </c>
      <c r="AF379" s="29"/>
      <c r="AG379" s="11"/>
      <c r="AH379" s="11"/>
      <c r="AI379" s="11"/>
      <c r="AJ379" s="11"/>
      <c r="AK379" s="5"/>
      <c r="AL379" s="9"/>
      <c r="AM379" s="5" t="s">
        <v>42</v>
      </c>
      <c r="AN379" s="6"/>
      <c r="AO379" s="6"/>
      <c r="AP379" s="6"/>
      <c r="AQ379" s="6"/>
      <c r="AR379" s="7"/>
      <c r="AS379" s="7"/>
      <c r="AT379" s="6"/>
      <c r="AU379" s="7"/>
      <c r="AV379" s="7"/>
      <c r="AW379" s="7"/>
      <c r="AX379" s="7"/>
      <c r="AY379" s="7"/>
      <c r="AZ379" s="7"/>
      <c r="BA379" s="7"/>
      <c r="BB379" s="7"/>
    </row>
    <row r="380" spans="1:54" x14ac:dyDescent="0.25">
      <c r="A380" s="4"/>
      <c r="B380" s="120"/>
      <c r="C380" s="136">
        <f t="shared" si="86"/>
        <v>73</v>
      </c>
      <c r="D380" s="136">
        <f t="shared" si="83"/>
        <v>3</v>
      </c>
      <c r="E380" s="24" t="str">
        <f t="shared" si="87"/>
        <v/>
      </c>
      <c r="F380" s="24" t="str">
        <f t="shared" si="88"/>
        <v>NGPON2-16v-046</v>
      </c>
      <c r="G380" s="24" t="str">
        <f t="shared" si="89"/>
        <v>NGPON2-16v</v>
      </c>
      <c r="H380" s="24" t="s">
        <v>388</v>
      </c>
      <c r="I380" s="62" t="s">
        <v>2051</v>
      </c>
      <c r="J380" s="138">
        <f t="shared" si="93"/>
        <v>137</v>
      </c>
      <c r="K380" s="138">
        <f t="shared" si="94"/>
        <v>3</v>
      </c>
      <c r="L380" s="136">
        <f t="shared" si="95"/>
        <v>72</v>
      </c>
      <c r="M380" s="136">
        <f t="shared" si="96"/>
        <v>46</v>
      </c>
      <c r="N380" s="136">
        <f t="shared" si="97"/>
        <v>9</v>
      </c>
      <c r="O380" s="136">
        <f t="shared" si="98"/>
        <v>7</v>
      </c>
      <c r="P380" s="66">
        <f t="shared" si="90"/>
        <v>0</v>
      </c>
      <c r="Q380" s="66">
        <f t="shared" si="91"/>
        <v>1</v>
      </c>
      <c r="R380" s="24"/>
      <c r="S380" s="25"/>
      <c r="T380" s="26"/>
      <c r="U380" s="26"/>
      <c r="V380" s="27"/>
      <c r="W380" s="27"/>
      <c r="X380" s="27"/>
      <c r="Y380" s="29"/>
      <c r="Z380" s="29"/>
      <c r="AA380" s="29"/>
      <c r="AB380" s="69" t="str">
        <f t="shared" si="84"/>
        <v>B21</v>
      </c>
      <c r="AC380" s="69">
        <f t="shared" si="92"/>
        <v>2</v>
      </c>
      <c r="AD380" s="69">
        <f t="shared" si="85"/>
        <v>8</v>
      </c>
      <c r="AE380" s="28" t="s">
        <v>281</v>
      </c>
      <c r="AF380" s="29"/>
      <c r="AG380" s="11"/>
      <c r="AH380" s="11"/>
      <c r="AI380" s="11"/>
      <c r="AJ380" s="11"/>
      <c r="AK380" s="5"/>
      <c r="AL380" s="9"/>
      <c r="AM380" s="5" t="s">
        <v>42</v>
      </c>
      <c r="AN380" s="6"/>
      <c r="AO380" s="6"/>
      <c r="AP380" s="6"/>
      <c r="AQ380" s="6"/>
      <c r="AR380" s="7"/>
      <c r="AS380" s="7"/>
      <c r="AT380" s="6"/>
      <c r="AU380" s="7"/>
      <c r="AV380" s="7"/>
      <c r="AW380" s="7"/>
      <c r="AX380" s="7"/>
      <c r="AY380" s="7"/>
      <c r="AZ380" s="7"/>
      <c r="BA380" s="7"/>
      <c r="BB380" s="7"/>
    </row>
    <row r="381" spans="1:54" x14ac:dyDescent="0.25">
      <c r="A381" s="4" t="s">
        <v>69</v>
      </c>
      <c r="B381" s="119">
        <v>39</v>
      </c>
      <c r="C381" s="135">
        <f t="shared" si="86"/>
        <v>74</v>
      </c>
      <c r="D381" s="135">
        <f t="shared" si="83"/>
        <v>1</v>
      </c>
      <c r="E381" s="18" t="str">
        <f t="shared" si="87"/>
        <v>E9-2-AGGSH-074-1</v>
      </c>
      <c r="F381" s="18" t="str">
        <f t="shared" si="88"/>
        <v>CLX3001-138</v>
      </c>
      <c r="G381" s="18" t="str">
        <f t="shared" si="89"/>
        <v>CLX3001</v>
      </c>
      <c r="H381" s="18" t="s">
        <v>32</v>
      </c>
      <c r="I381" s="63" t="s">
        <v>2028</v>
      </c>
      <c r="J381" s="138">
        <f t="shared" si="93"/>
        <v>138</v>
      </c>
      <c r="K381" s="138">
        <f t="shared" si="94"/>
        <v>3</v>
      </c>
      <c r="L381" s="136">
        <f t="shared" si="95"/>
        <v>72</v>
      </c>
      <c r="M381" s="136">
        <f t="shared" si="96"/>
        <v>46</v>
      </c>
      <c r="N381" s="136">
        <f t="shared" si="97"/>
        <v>9</v>
      </c>
      <c r="O381" s="136">
        <f t="shared" si="98"/>
        <v>7</v>
      </c>
      <c r="P381" s="66">
        <f t="shared" si="90"/>
        <v>1</v>
      </c>
      <c r="Q381" s="66">
        <f t="shared" si="91"/>
        <v>1</v>
      </c>
      <c r="R381" s="18" t="s">
        <v>33</v>
      </c>
      <c r="S381" s="19">
        <v>3</v>
      </c>
      <c r="T381" s="20">
        <v>6</v>
      </c>
      <c r="U381" s="20">
        <v>6</v>
      </c>
      <c r="V381" s="21">
        <v>8</v>
      </c>
      <c r="W381" s="21">
        <v>10</v>
      </c>
      <c r="X381" s="21">
        <v>9</v>
      </c>
      <c r="Y381" s="23" t="s">
        <v>274</v>
      </c>
      <c r="Z381" s="23" t="s">
        <v>275</v>
      </c>
      <c r="AA381" s="23"/>
      <c r="AB381" s="23" t="str">
        <f t="shared" si="84"/>
        <v>B21</v>
      </c>
      <c r="AC381" s="23">
        <f t="shared" si="92"/>
        <v>3</v>
      </c>
      <c r="AD381" s="23">
        <f t="shared" si="85"/>
        <v>9</v>
      </c>
      <c r="AE381" s="23"/>
      <c r="AF381" s="23"/>
      <c r="AG381" s="8">
        <v>0.66666666666666663</v>
      </c>
      <c r="AH381" s="8">
        <v>2.6666666666666665</v>
      </c>
      <c r="AI381" s="8"/>
      <c r="AJ381" s="8"/>
      <c r="AK381" s="9"/>
      <c r="AL381" s="9"/>
      <c r="AM381" s="9"/>
      <c r="AN381" s="6">
        <v>2</v>
      </c>
      <c r="AO381" s="6">
        <v>8</v>
      </c>
      <c r="AP381" s="6">
        <v>0</v>
      </c>
      <c r="AQ381" s="6">
        <v>0</v>
      </c>
      <c r="AR381" s="7">
        <v>0</v>
      </c>
      <c r="AS381" s="7">
        <v>0</v>
      </c>
      <c r="AT381" s="6"/>
      <c r="AU381" s="7">
        <v>2</v>
      </c>
      <c r="AV381" s="7">
        <v>8</v>
      </c>
      <c r="AW381" s="7" t="s">
        <v>34</v>
      </c>
      <c r="AX381" s="7">
        <v>0</v>
      </c>
      <c r="AY381" s="7">
        <v>0</v>
      </c>
      <c r="AZ381" s="7">
        <v>0</v>
      </c>
      <c r="BA381" s="7">
        <v>0</v>
      </c>
      <c r="BB381" s="7" t="s">
        <v>34</v>
      </c>
    </row>
    <row r="382" spans="1:54" x14ac:dyDescent="0.25">
      <c r="A382" s="4"/>
      <c r="B382" s="119"/>
      <c r="C382" s="135">
        <f t="shared" si="86"/>
        <v>74</v>
      </c>
      <c r="D382" s="135">
        <f t="shared" si="83"/>
        <v>1</v>
      </c>
      <c r="E382" s="18" t="str">
        <f t="shared" si="87"/>
        <v/>
      </c>
      <c r="F382" s="18" t="str">
        <f t="shared" si="88"/>
        <v>CLX3001-138</v>
      </c>
      <c r="G382" s="18" t="str">
        <f t="shared" si="89"/>
        <v>CLX3001</v>
      </c>
      <c r="H382" s="18"/>
      <c r="I382" s="63" t="s">
        <v>2028</v>
      </c>
      <c r="J382" s="138">
        <f t="shared" si="93"/>
        <v>138</v>
      </c>
      <c r="K382" s="138">
        <f t="shared" si="94"/>
        <v>3</v>
      </c>
      <c r="L382" s="136">
        <f t="shared" si="95"/>
        <v>72</v>
      </c>
      <c r="M382" s="136">
        <f t="shared" si="96"/>
        <v>46</v>
      </c>
      <c r="N382" s="136">
        <f t="shared" si="97"/>
        <v>9</v>
      </c>
      <c r="O382" s="136">
        <f t="shared" si="98"/>
        <v>7</v>
      </c>
      <c r="P382" s="66">
        <f t="shared" si="90"/>
        <v>0</v>
      </c>
      <c r="Q382" s="66">
        <f t="shared" si="91"/>
        <v>0</v>
      </c>
      <c r="R382" s="18"/>
      <c r="S382" s="19"/>
      <c r="T382" s="20"/>
      <c r="U382" s="20"/>
      <c r="V382" s="21"/>
      <c r="W382" s="21"/>
      <c r="X382" s="21"/>
      <c r="Y382" s="23"/>
      <c r="Z382" s="22" t="s">
        <v>282</v>
      </c>
      <c r="AA382" s="23"/>
      <c r="AB382" s="23" t="str">
        <f t="shared" si="84"/>
        <v>B21</v>
      </c>
      <c r="AC382" s="71">
        <f t="shared" si="92"/>
        <v>3</v>
      </c>
      <c r="AD382" s="23">
        <f t="shared" si="85"/>
        <v>10</v>
      </c>
      <c r="AE382" s="23"/>
      <c r="AF382" s="23"/>
      <c r="AG382" s="6"/>
      <c r="AH382" s="8"/>
      <c r="AI382" s="8"/>
      <c r="AJ382" s="8"/>
      <c r="AK382" s="9"/>
      <c r="AL382" s="9"/>
      <c r="AM382" s="9"/>
      <c r="AN382" s="6"/>
      <c r="AO382" s="6"/>
      <c r="AP382" s="6"/>
      <c r="AQ382" s="6"/>
      <c r="AR382" s="7"/>
      <c r="AS382" s="7"/>
      <c r="AT382" s="6"/>
      <c r="AU382" s="7"/>
      <c r="AV382" s="7"/>
      <c r="AW382" s="7"/>
      <c r="AX382" s="7"/>
      <c r="AY382" s="7"/>
      <c r="AZ382" s="7"/>
      <c r="BA382" s="7"/>
      <c r="BB382" s="7"/>
    </row>
    <row r="383" spans="1:54" x14ac:dyDescent="0.25">
      <c r="A383" s="4"/>
      <c r="B383" s="119"/>
      <c r="C383" s="135">
        <f t="shared" si="86"/>
        <v>74</v>
      </c>
      <c r="D383" s="135">
        <f t="shared" si="83"/>
        <v>1</v>
      </c>
      <c r="E383" s="18" t="str">
        <f t="shared" si="87"/>
        <v/>
      </c>
      <c r="F383" s="18" t="str">
        <f t="shared" si="88"/>
        <v>CLX3001-139</v>
      </c>
      <c r="G383" s="18" t="str">
        <f t="shared" si="89"/>
        <v>CLX3001</v>
      </c>
      <c r="H383" s="18" t="s">
        <v>388</v>
      </c>
      <c r="I383" s="60" t="s">
        <v>2029</v>
      </c>
      <c r="J383" s="138">
        <f t="shared" si="93"/>
        <v>139</v>
      </c>
      <c r="K383" s="138">
        <f t="shared" si="94"/>
        <v>3</v>
      </c>
      <c r="L383" s="136">
        <f t="shared" si="95"/>
        <v>72</v>
      </c>
      <c r="M383" s="136">
        <f t="shared" si="96"/>
        <v>46</v>
      </c>
      <c r="N383" s="136">
        <f t="shared" si="97"/>
        <v>9</v>
      </c>
      <c r="O383" s="136">
        <f t="shared" si="98"/>
        <v>7</v>
      </c>
      <c r="P383" s="66">
        <f t="shared" si="90"/>
        <v>1</v>
      </c>
      <c r="Q383" s="66">
        <f t="shared" si="91"/>
        <v>0</v>
      </c>
      <c r="R383" s="18"/>
      <c r="S383" s="19"/>
      <c r="T383" s="20"/>
      <c r="U383" s="20"/>
      <c r="V383" s="21"/>
      <c r="W383" s="21"/>
      <c r="X383" s="21"/>
      <c r="Y383" s="23"/>
      <c r="Z383" s="23" t="s">
        <v>277</v>
      </c>
      <c r="AA383" s="23"/>
      <c r="AB383" s="23" t="str">
        <f t="shared" si="84"/>
        <v>B21</v>
      </c>
      <c r="AC383" s="71">
        <f t="shared" si="92"/>
        <v>3</v>
      </c>
      <c r="AD383" s="23">
        <f t="shared" si="85"/>
        <v>11</v>
      </c>
      <c r="AE383" s="23"/>
      <c r="AF383" s="23"/>
      <c r="AG383" s="6"/>
      <c r="AH383" s="8"/>
      <c r="AI383" s="8"/>
      <c r="AJ383" s="8"/>
      <c r="AK383" s="9"/>
      <c r="AL383" s="9"/>
      <c r="AM383" s="9"/>
      <c r="AN383" s="6"/>
      <c r="AO383" s="6"/>
      <c r="AP383" s="6"/>
      <c r="AQ383" s="6"/>
      <c r="AR383" s="7"/>
      <c r="AS383" s="7"/>
      <c r="AT383" s="6"/>
      <c r="AU383" s="7"/>
      <c r="AV383" s="7"/>
      <c r="AW383" s="7"/>
      <c r="AX383" s="7"/>
      <c r="AY383" s="7"/>
      <c r="AZ383" s="7"/>
      <c r="BA383" s="7"/>
      <c r="BB383" s="7"/>
    </row>
    <row r="384" spans="1:54" x14ac:dyDescent="0.25">
      <c r="A384" s="4"/>
      <c r="B384" s="119"/>
      <c r="C384" s="135">
        <f t="shared" si="86"/>
        <v>74</v>
      </c>
      <c r="D384" s="135">
        <f t="shared" si="83"/>
        <v>1</v>
      </c>
      <c r="E384" s="18" t="str">
        <f t="shared" si="87"/>
        <v/>
      </c>
      <c r="F384" s="18" t="str">
        <f t="shared" si="88"/>
        <v>CLX3001-139</v>
      </c>
      <c r="G384" s="18" t="str">
        <f t="shared" si="89"/>
        <v>CLX3001</v>
      </c>
      <c r="H384" s="18"/>
      <c r="I384" s="60" t="s">
        <v>2029</v>
      </c>
      <c r="J384" s="138">
        <f t="shared" si="93"/>
        <v>139</v>
      </c>
      <c r="K384" s="138">
        <f t="shared" si="94"/>
        <v>3</v>
      </c>
      <c r="L384" s="136">
        <f t="shared" si="95"/>
        <v>72</v>
      </c>
      <c r="M384" s="136">
        <f t="shared" si="96"/>
        <v>46</v>
      </c>
      <c r="N384" s="136">
        <f t="shared" si="97"/>
        <v>9</v>
      </c>
      <c r="O384" s="136">
        <f t="shared" si="98"/>
        <v>7</v>
      </c>
      <c r="P384" s="66">
        <f t="shared" si="90"/>
        <v>0</v>
      </c>
      <c r="Q384" s="66">
        <f t="shared" si="91"/>
        <v>0</v>
      </c>
      <c r="R384" s="18"/>
      <c r="S384" s="19"/>
      <c r="T384" s="20"/>
      <c r="U384" s="20"/>
      <c r="V384" s="21"/>
      <c r="W384" s="21"/>
      <c r="X384" s="21"/>
      <c r="Y384" s="23"/>
      <c r="Z384" s="22" t="s">
        <v>283</v>
      </c>
      <c r="AA384" s="23"/>
      <c r="AB384" s="23" t="str">
        <f t="shared" si="84"/>
        <v>B21</v>
      </c>
      <c r="AC384" s="71">
        <f t="shared" si="92"/>
        <v>3</v>
      </c>
      <c r="AD384" s="23">
        <f t="shared" si="85"/>
        <v>12</v>
      </c>
      <c r="AE384" s="23"/>
      <c r="AF384" s="23"/>
      <c r="AG384" s="6"/>
      <c r="AH384" s="8"/>
      <c r="AI384" s="8"/>
      <c r="AJ384" s="8"/>
      <c r="AK384" s="9"/>
      <c r="AL384" s="9"/>
      <c r="AM384" s="9"/>
      <c r="AN384" s="6"/>
      <c r="AO384" s="6"/>
      <c r="AP384" s="6"/>
      <c r="AQ384" s="6"/>
      <c r="AR384" s="7"/>
      <c r="AS384" s="7"/>
      <c r="AT384" s="6"/>
      <c r="AU384" s="7"/>
      <c r="AV384" s="7"/>
      <c r="AW384" s="7"/>
      <c r="AX384" s="7"/>
      <c r="AY384" s="7"/>
      <c r="AZ384" s="7"/>
      <c r="BA384" s="7"/>
      <c r="BB384" s="7"/>
    </row>
    <row r="385" spans="1:54" x14ac:dyDescent="0.25">
      <c r="A385" s="4" t="s">
        <v>69</v>
      </c>
      <c r="B385" s="120">
        <v>37</v>
      </c>
      <c r="C385" s="136">
        <f t="shared" si="86"/>
        <v>74</v>
      </c>
      <c r="D385" s="136">
        <f t="shared" si="83"/>
        <v>2</v>
      </c>
      <c r="E385" s="24" t="str">
        <f t="shared" si="87"/>
        <v>E9-2-ACCSH-074-2</v>
      </c>
      <c r="F385" s="24" t="str">
        <f t="shared" si="88"/>
        <v>NGPON2-16v-047</v>
      </c>
      <c r="G385" s="24" t="str">
        <f t="shared" si="89"/>
        <v>NGPON2-16v</v>
      </c>
      <c r="H385" s="24" t="s">
        <v>41</v>
      </c>
      <c r="I385" s="62" t="s">
        <v>2048</v>
      </c>
      <c r="J385" s="138">
        <f t="shared" si="93"/>
        <v>139</v>
      </c>
      <c r="K385" s="138">
        <f t="shared" si="94"/>
        <v>3</v>
      </c>
      <c r="L385" s="136">
        <f t="shared" si="95"/>
        <v>72</v>
      </c>
      <c r="M385" s="136">
        <f t="shared" si="96"/>
        <v>47</v>
      </c>
      <c r="N385" s="136">
        <f t="shared" si="97"/>
        <v>9</v>
      </c>
      <c r="O385" s="136">
        <f t="shared" si="98"/>
        <v>7</v>
      </c>
      <c r="P385" s="66">
        <f t="shared" si="90"/>
        <v>0</v>
      </c>
      <c r="Q385" s="66">
        <f t="shared" si="91"/>
        <v>1</v>
      </c>
      <c r="R385" s="24"/>
      <c r="S385" s="25"/>
      <c r="T385" s="26"/>
      <c r="U385" s="26"/>
      <c r="V385" s="27"/>
      <c r="W385" s="27"/>
      <c r="X385" s="27"/>
      <c r="Y385" s="28"/>
      <c r="Z385" s="28"/>
      <c r="AA385" s="28"/>
      <c r="AB385" s="68" t="str">
        <f t="shared" si="84"/>
        <v>B21</v>
      </c>
      <c r="AC385" s="68">
        <f t="shared" si="92"/>
        <v>3</v>
      </c>
      <c r="AD385" s="68">
        <f t="shared" si="85"/>
        <v>12</v>
      </c>
      <c r="AE385" s="28" t="s">
        <v>292</v>
      </c>
      <c r="AF385" s="28"/>
      <c r="AG385" s="6"/>
      <c r="AH385" s="6"/>
      <c r="AI385" s="6"/>
      <c r="AJ385" s="6"/>
      <c r="AK385" s="9"/>
      <c r="AL385" s="9"/>
      <c r="AM385" s="5" t="s">
        <v>42</v>
      </c>
      <c r="AN385" s="6"/>
      <c r="AO385" s="6"/>
      <c r="AP385" s="6"/>
      <c r="AQ385" s="6"/>
      <c r="AR385" s="7"/>
      <c r="AS385" s="7"/>
      <c r="AT385" s="6"/>
      <c r="AU385" s="7"/>
      <c r="AV385" s="7"/>
      <c r="AW385" s="7"/>
      <c r="AX385" s="7"/>
      <c r="AY385" s="7"/>
      <c r="AZ385" s="7"/>
      <c r="BA385" s="7"/>
      <c r="BB385" s="7"/>
    </row>
    <row r="386" spans="1:54" x14ac:dyDescent="0.25">
      <c r="A386" s="4"/>
      <c r="B386" s="120"/>
      <c r="C386" s="136">
        <f t="shared" si="86"/>
        <v>74</v>
      </c>
      <c r="D386" s="136">
        <f t="shared" ref="D386:D449" si="101">IF(C386&lt;&gt;C385,1,IF(MID(H386,6,3)="Acc",D385+1,D385))</f>
        <v>2</v>
      </c>
      <c r="E386" s="24" t="str">
        <f t="shared" si="87"/>
        <v/>
      </c>
      <c r="F386" s="24" t="str">
        <f t="shared" si="88"/>
        <v>NGPON2-16v-048</v>
      </c>
      <c r="G386" s="24" t="str">
        <f t="shared" si="89"/>
        <v>NGPON2-16v</v>
      </c>
      <c r="H386" s="24" t="s">
        <v>388</v>
      </c>
      <c r="I386" s="62" t="s">
        <v>2049</v>
      </c>
      <c r="J386" s="138">
        <f t="shared" si="93"/>
        <v>139</v>
      </c>
      <c r="K386" s="138">
        <f t="shared" si="94"/>
        <v>3</v>
      </c>
      <c r="L386" s="136">
        <f t="shared" si="95"/>
        <v>72</v>
      </c>
      <c r="M386" s="136">
        <f t="shared" si="96"/>
        <v>48</v>
      </c>
      <c r="N386" s="136">
        <f t="shared" si="97"/>
        <v>9</v>
      </c>
      <c r="O386" s="136">
        <f t="shared" si="98"/>
        <v>7</v>
      </c>
      <c r="P386" s="66">
        <f t="shared" si="90"/>
        <v>0</v>
      </c>
      <c r="Q386" s="66">
        <f t="shared" si="91"/>
        <v>1</v>
      </c>
      <c r="R386" s="24"/>
      <c r="S386" s="25"/>
      <c r="T386" s="26"/>
      <c r="U386" s="26"/>
      <c r="V386" s="27"/>
      <c r="W386" s="27"/>
      <c r="X386" s="27"/>
      <c r="Y386" s="29"/>
      <c r="Z386" s="29"/>
      <c r="AA386" s="29"/>
      <c r="AB386" s="69" t="str">
        <f t="shared" ref="AB386:AB449" si="102">IF(ISBLANK(A386),AB385,A386)</f>
        <v>B21</v>
      </c>
      <c r="AC386" s="69">
        <f t="shared" si="92"/>
        <v>3</v>
      </c>
      <c r="AD386" s="69">
        <f t="shared" ref="AD386:AD449" si="103">IF(AB386&lt;&gt;AB385,_xlfn.MAXIFS(AC:AC,AB:AB,AB386)+IF(ISBLANK(Z386),0,1),IF(ISBLANK(Z386),AD385,AD385+1))</f>
        <v>12</v>
      </c>
      <c r="AE386" s="28" t="s">
        <v>297</v>
      </c>
      <c r="AF386" s="29"/>
      <c r="AG386" s="10"/>
      <c r="AH386" s="10"/>
      <c r="AI386" s="10"/>
      <c r="AJ386" s="10"/>
      <c r="AK386" s="9"/>
      <c r="AL386" s="9"/>
      <c r="AM386" s="5" t="s">
        <v>42</v>
      </c>
      <c r="AN386" s="6"/>
      <c r="AO386" s="6"/>
      <c r="AP386" s="6"/>
      <c r="AQ386" s="6"/>
      <c r="AR386" s="7"/>
      <c r="AS386" s="7"/>
      <c r="AT386" s="6"/>
      <c r="AU386" s="7"/>
      <c r="AV386" s="7"/>
      <c r="AW386" s="7"/>
      <c r="AX386" s="7"/>
      <c r="AY386" s="7"/>
      <c r="AZ386" s="7"/>
      <c r="BA386" s="7"/>
      <c r="BB386" s="7"/>
    </row>
    <row r="387" spans="1:54" x14ac:dyDescent="0.25">
      <c r="A387" s="4" t="s">
        <v>69</v>
      </c>
      <c r="B387" s="119">
        <v>34</v>
      </c>
      <c r="C387" s="135">
        <f t="shared" ref="C387:C450" si="104">IF(MID(H387,6,3)="Agg",C386+1,C386)</f>
        <v>75</v>
      </c>
      <c r="D387" s="135">
        <f t="shared" si="101"/>
        <v>1</v>
      </c>
      <c r="E387" s="18" t="str">
        <f t="shared" ref="E387:E450" si="105">IF(C387&lt;&gt;C386,_xlfn.CONCAT("E9-2-AGGSH-",REPT(0,3-LEN(C387))&amp;C387,"-1"),IF(D387&lt;&gt;D386,_xlfn.CONCAT("E9-2-ACCSH-",REPT(0,3-LEN(C387))&amp;C387,"-",D387),""))</f>
        <v>E9-2-AGGSH-075-1</v>
      </c>
      <c r="F387" s="18" t="str">
        <f t="shared" ref="F387:F450" si="106">_xlfn.CONCAT(G387,"-",IF(G387=J$1,REPT(0,3-LEN(J387))&amp;J387,IF(G387=K$1,REPT(0,3-LEN(K387))&amp;K387,IF(G387=L$1,REPT(0,3-LEN(L387))&amp;L387,IF(G387=M$1,REPT(0,3-LEN(M387))&amp;M387,IF(G387=N$1,REPT(0,3-LEN(N387))&amp;N387,IF(G387=O$1,REPT(0,3-LEN(O387))&amp;O387,"")))))))</f>
        <v>CLX3001-140</v>
      </c>
      <c r="G387" s="18" t="str">
        <f t="shared" ref="G387:G450" si="107">MID(I387,FIND("_",I387)+1,FIND("_",I387,FIND("_",I387)+1)-FIND("_",I387)-1)</f>
        <v>CLX3001</v>
      </c>
      <c r="H387" s="18" t="s">
        <v>32</v>
      </c>
      <c r="I387" s="63" t="s">
        <v>2028</v>
      </c>
      <c r="J387" s="138">
        <f t="shared" si="93"/>
        <v>140</v>
      </c>
      <c r="K387" s="138">
        <f t="shared" si="94"/>
        <v>3</v>
      </c>
      <c r="L387" s="136">
        <f t="shared" si="95"/>
        <v>72</v>
      </c>
      <c r="M387" s="136">
        <f t="shared" si="96"/>
        <v>48</v>
      </c>
      <c r="N387" s="136">
        <f t="shared" si="97"/>
        <v>9</v>
      </c>
      <c r="O387" s="136">
        <f t="shared" si="98"/>
        <v>7</v>
      </c>
      <c r="P387" s="66">
        <f t="shared" ref="P387:P450" si="108">IF(ISBLANK(Z387),IF(MID(Y387,1,3)=MID(Y386,1,3),0,1),IF(MID(Z387,1,3)=MID(Z386,1,3),0,1))</f>
        <v>1</v>
      </c>
      <c r="Q387" s="66">
        <f t="shared" ref="Q387:Q450" si="109">IF(MID(AE387,1,3)=MID(AE386,1,3),0,1)</f>
        <v>1</v>
      </c>
      <c r="R387" s="18"/>
      <c r="S387" s="19"/>
      <c r="T387" s="20"/>
      <c r="U387" s="20"/>
      <c r="V387" s="21"/>
      <c r="W387" s="21"/>
      <c r="X387" s="21"/>
      <c r="Y387" s="23" t="s">
        <v>276</v>
      </c>
      <c r="Z387" s="23" t="s">
        <v>275</v>
      </c>
      <c r="AA387" s="23"/>
      <c r="AB387" s="23" t="str">
        <f t="shared" si="102"/>
        <v>B21</v>
      </c>
      <c r="AC387" s="23">
        <f t="shared" ref="AC387:AC450" si="110">IF(AB387&lt;&gt;AB386,IF(ISBLANK(Y387),0,1),IF(ISBLANK(Y387),AC386,AC386+1))</f>
        <v>4</v>
      </c>
      <c r="AD387" s="23">
        <f t="shared" si="103"/>
        <v>13</v>
      </c>
      <c r="AE387" s="23"/>
      <c r="AF387" s="23"/>
      <c r="AG387" s="11"/>
      <c r="AH387" s="11"/>
      <c r="AI387" s="11"/>
      <c r="AJ387" s="11"/>
      <c r="AK387" s="5"/>
      <c r="AL387" s="9"/>
      <c r="AM387" s="5"/>
      <c r="AN387" s="6"/>
      <c r="AO387" s="6"/>
      <c r="AP387" s="6"/>
      <c r="AQ387" s="6"/>
      <c r="AR387" s="7"/>
      <c r="AS387" s="7"/>
      <c r="AT387" s="6"/>
      <c r="AU387" s="7"/>
      <c r="AV387" s="7"/>
      <c r="AW387" s="7"/>
      <c r="AX387" s="7"/>
      <c r="AY387" s="7"/>
      <c r="AZ387" s="7"/>
      <c r="BA387" s="7"/>
      <c r="BB387" s="7"/>
    </row>
    <row r="388" spans="1:54" x14ac:dyDescent="0.25">
      <c r="A388" s="4"/>
      <c r="B388" s="119"/>
      <c r="C388" s="135">
        <f t="shared" si="104"/>
        <v>75</v>
      </c>
      <c r="D388" s="135">
        <f t="shared" si="101"/>
        <v>1</v>
      </c>
      <c r="E388" s="18" t="str">
        <f t="shared" si="105"/>
        <v/>
      </c>
      <c r="F388" s="18" t="str">
        <f t="shared" si="106"/>
        <v>CLX3001-141</v>
      </c>
      <c r="G388" s="18" t="str">
        <f t="shared" si="107"/>
        <v>CLX3001</v>
      </c>
      <c r="H388" s="18" t="s">
        <v>388</v>
      </c>
      <c r="I388" s="60" t="s">
        <v>2029</v>
      </c>
      <c r="J388" s="138">
        <f t="shared" ref="J388:J451" si="111">IF(AND(NOT(ISBLANK($H388)), MID($I388,4,LEN(J$1))=J$1),J387+1,J387)</f>
        <v>141</v>
      </c>
      <c r="K388" s="138">
        <f t="shared" ref="K388:K451" si="112">IF(AND(NOT(ISBLANK($H388)), MID($I388,4,LEN(K$1))=K$1),K387+1,K387)</f>
        <v>3</v>
      </c>
      <c r="L388" s="136">
        <f t="shared" ref="L388:L451" si="113">IF(AND(NOT(ISBLANK($H388)), MID($I388,4,LEN(L$1))=L$1),L387+1,L387)</f>
        <v>72</v>
      </c>
      <c r="M388" s="136">
        <f t="shared" ref="M388:M451" si="114">IF(AND(NOT(ISBLANK($H388)), MID($I388,4,LEN(M$1))=M$1),M387+1,M387)</f>
        <v>48</v>
      </c>
      <c r="N388" s="136">
        <f t="shared" ref="N388:N451" si="115">IF(AND(NOT(ISBLANK($H388)), MID($I388,4,LEN(N$1))=N$1),N387+1,N387)</f>
        <v>9</v>
      </c>
      <c r="O388" s="136">
        <f t="shared" ref="O388:O451" si="116">IF(AND(NOT(ISBLANK($H388)), MID($I388,4,LEN(O$1))=O$1),O387+1,O387)</f>
        <v>7</v>
      </c>
      <c r="P388" s="66">
        <f t="shared" si="108"/>
        <v>1</v>
      </c>
      <c r="Q388" s="66">
        <f t="shared" si="109"/>
        <v>0</v>
      </c>
      <c r="R388" s="18"/>
      <c r="S388" s="19"/>
      <c r="T388" s="20"/>
      <c r="U388" s="20"/>
      <c r="V388" s="21"/>
      <c r="W388" s="21"/>
      <c r="X388" s="21"/>
      <c r="Y388" s="23"/>
      <c r="Z388" s="22" t="s">
        <v>277</v>
      </c>
      <c r="AA388" s="23"/>
      <c r="AB388" s="23" t="str">
        <f t="shared" si="102"/>
        <v>B21</v>
      </c>
      <c r="AC388" s="71">
        <f t="shared" si="110"/>
        <v>4</v>
      </c>
      <c r="AD388" s="23">
        <f t="shared" si="103"/>
        <v>14</v>
      </c>
      <c r="AE388" s="23"/>
      <c r="AF388" s="23"/>
      <c r="AG388" s="11"/>
      <c r="AH388" s="11"/>
      <c r="AI388" s="11"/>
      <c r="AJ388" s="11"/>
      <c r="AK388" s="5"/>
      <c r="AL388" s="9"/>
      <c r="AM388" s="5"/>
      <c r="AN388" s="6"/>
      <c r="AO388" s="6"/>
      <c r="AP388" s="6"/>
      <c r="AQ388" s="6"/>
      <c r="AR388" s="7"/>
      <c r="AS388" s="7"/>
      <c r="AT388" s="6"/>
      <c r="AU388" s="7"/>
      <c r="AV388" s="7"/>
      <c r="AW388" s="7"/>
      <c r="AX388" s="7"/>
      <c r="AY388" s="7"/>
      <c r="AZ388" s="7"/>
      <c r="BA388" s="7"/>
      <c r="BB388" s="7"/>
    </row>
    <row r="389" spans="1:54" x14ac:dyDescent="0.25">
      <c r="A389" s="4" t="s">
        <v>69</v>
      </c>
      <c r="B389" s="120">
        <v>32</v>
      </c>
      <c r="C389" s="136">
        <f t="shared" si="104"/>
        <v>75</v>
      </c>
      <c r="D389" s="136">
        <f t="shared" si="101"/>
        <v>2</v>
      </c>
      <c r="E389" s="24" t="str">
        <f t="shared" si="105"/>
        <v>E9-2-ACCSH-075-2</v>
      </c>
      <c r="F389" s="24" t="str">
        <f t="shared" si="106"/>
        <v>NGPON2-16v-049</v>
      </c>
      <c r="G389" s="24" t="str">
        <f t="shared" si="107"/>
        <v>NGPON2-16v</v>
      </c>
      <c r="H389" s="24" t="s">
        <v>41</v>
      </c>
      <c r="I389" s="62" t="s">
        <v>2048</v>
      </c>
      <c r="J389" s="138">
        <f t="shared" si="111"/>
        <v>141</v>
      </c>
      <c r="K389" s="138">
        <f t="shared" si="112"/>
        <v>3</v>
      </c>
      <c r="L389" s="136">
        <f t="shared" si="113"/>
        <v>72</v>
      </c>
      <c r="M389" s="136">
        <f t="shared" si="114"/>
        <v>49</v>
      </c>
      <c r="N389" s="136">
        <f t="shared" si="115"/>
        <v>9</v>
      </c>
      <c r="O389" s="136">
        <f t="shared" si="116"/>
        <v>7</v>
      </c>
      <c r="P389" s="66">
        <f t="shared" si="108"/>
        <v>0</v>
      </c>
      <c r="Q389" s="66">
        <f t="shared" si="109"/>
        <v>1</v>
      </c>
      <c r="R389" s="24"/>
      <c r="S389" s="25"/>
      <c r="T389" s="26"/>
      <c r="U389" s="26"/>
      <c r="V389" s="27"/>
      <c r="W389" s="27"/>
      <c r="X389" s="27"/>
      <c r="Y389" s="29"/>
      <c r="Z389" s="29"/>
      <c r="AA389" s="29"/>
      <c r="AB389" s="69" t="str">
        <f t="shared" si="102"/>
        <v>B21</v>
      </c>
      <c r="AC389" s="69">
        <f t="shared" si="110"/>
        <v>4</v>
      </c>
      <c r="AD389" s="69">
        <f t="shared" si="103"/>
        <v>14</v>
      </c>
      <c r="AE389" s="28" t="s">
        <v>327</v>
      </c>
      <c r="AF389" s="29"/>
      <c r="AG389" s="11"/>
      <c r="AH389" s="11"/>
      <c r="AI389" s="11"/>
      <c r="AJ389" s="11"/>
      <c r="AK389" s="5"/>
      <c r="AL389" s="9"/>
      <c r="AM389" s="5" t="s">
        <v>42</v>
      </c>
      <c r="AN389" s="6"/>
      <c r="AO389" s="6"/>
      <c r="AP389" s="6"/>
      <c r="AQ389" s="6"/>
      <c r="AR389" s="7"/>
      <c r="AS389" s="7"/>
      <c r="AT389" s="6"/>
      <c r="AU389" s="7"/>
      <c r="AV389" s="7"/>
      <c r="AW389" s="7"/>
      <c r="AX389" s="7"/>
      <c r="AY389" s="7"/>
      <c r="AZ389" s="7"/>
      <c r="BA389" s="7"/>
      <c r="BB389" s="7"/>
    </row>
    <row r="390" spans="1:54" x14ac:dyDescent="0.25">
      <c r="A390" s="4"/>
      <c r="B390" s="120"/>
      <c r="C390" s="136">
        <f t="shared" si="104"/>
        <v>75</v>
      </c>
      <c r="D390" s="136">
        <f t="shared" si="101"/>
        <v>2</v>
      </c>
      <c r="E390" s="24" t="str">
        <f t="shared" si="105"/>
        <v/>
      </c>
      <c r="F390" s="24" t="str">
        <f t="shared" si="106"/>
        <v>NGPON2-16v-050</v>
      </c>
      <c r="G390" s="24" t="str">
        <f t="shared" si="107"/>
        <v>NGPON2-16v</v>
      </c>
      <c r="H390" s="24" t="s">
        <v>388</v>
      </c>
      <c r="I390" s="62" t="s">
        <v>2049</v>
      </c>
      <c r="J390" s="138">
        <f t="shared" si="111"/>
        <v>141</v>
      </c>
      <c r="K390" s="138">
        <f t="shared" si="112"/>
        <v>3</v>
      </c>
      <c r="L390" s="136">
        <f t="shared" si="113"/>
        <v>72</v>
      </c>
      <c r="M390" s="136">
        <f t="shared" si="114"/>
        <v>50</v>
      </c>
      <c r="N390" s="136">
        <f t="shared" si="115"/>
        <v>9</v>
      </c>
      <c r="O390" s="136">
        <f t="shared" si="116"/>
        <v>7</v>
      </c>
      <c r="P390" s="66">
        <f t="shared" si="108"/>
        <v>0</v>
      </c>
      <c r="Q390" s="66">
        <f t="shared" si="109"/>
        <v>1</v>
      </c>
      <c r="R390" s="24"/>
      <c r="S390" s="25"/>
      <c r="T390" s="26"/>
      <c r="U390" s="26"/>
      <c r="V390" s="27"/>
      <c r="W390" s="27"/>
      <c r="X390" s="27"/>
      <c r="Y390" s="29"/>
      <c r="Z390" s="29"/>
      <c r="AA390" s="29"/>
      <c r="AB390" s="69" t="str">
        <f t="shared" si="102"/>
        <v>B21</v>
      </c>
      <c r="AC390" s="69">
        <f t="shared" si="110"/>
        <v>4</v>
      </c>
      <c r="AD390" s="69">
        <f t="shared" si="103"/>
        <v>14</v>
      </c>
      <c r="AE390" s="28" t="s">
        <v>303</v>
      </c>
      <c r="AF390" s="29"/>
      <c r="AG390" s="11"/>
      <c r="AH390" s="11"/>
      <c r="AI390" s="11"/>
      <c r="AJ390" s="11"/>
      <c r="AK390" s="5"/>
      <c r="AL390" s="9"/>
      <c r="AM390" s="5" t="s">
        <v>42</v>
      </c>
      <c r="AN390" s="6"/>
      <c r="AO390" s="6"/>
      <c r="AP390" s="6"/>
      <c r="AQ390" s="6"/>
      <c r="AR390" s="7"/>
      <c r="AS390" s="7"/>
      <c r="AT390" s="6"/>
      <c r="AU390" s="7"/>
      <c r="AV390" s="7"/>
      <c r="AW390" s="7"/>
      <c r="AX390" s="7"/>
      <c r="AY390" s="7"/>
      <c r="AZ390" s="7"/>
      <c r="BA390" s="7"/>
      <c r="BB390" s="7"/>
    </row>
    <row r="391" spans="1:54" x14ac:dyDescent="0.25">
      <c r="A391" s="4" t="s">
        <v>69</v>
      </c>
      <c r="B391" s="119">
        <v>29</v>
      </c>
      <c r="C391" s="135">
        <f t="shared" si="104"/>
        <v>76</v>
      </c>
      <c r="D391" s="135">
        <f t="shared" si="101"/>
        <v>1</v>
      </c>
      <c r="E391" s="18" t="str">
        <f t="shared" si="105"/>
        <v>E9-2-AGGSH-076-1</v>
      </c>
      <c r="F391" s="18" t="str">
        <f t="shared" si="106"/>
        <v>CLX3001-142</v>
      </c>
      <c r="G391" s="18" t="str">
        <f t="shared" si="107"/>
        <v>CLX3001</v>
      </c>
      <c r="H391" s="18" t="s">
        <v>32</v>
      </c>
      <c r="I391" s="63" t="s">
        <v>2028</v>
      </c>
      <c r="J391" s="138">
        <f t="shared" si="111"/>
        <v>142</v>
      </c>
      <c r="K391" s="138">
        <f t="shared" si="112"/>
        <v>3</v>
      </c>
      <c r="L391" s="136">
        <f t="shared" si="113"/>
        <v>72</v>
      </c>
      <c r="M391" s="136">
        <f t="shared" si="114"/>
        <v>50</v>
      </c>
      <c r="N391" s="136">
        <f t="shared" si="115"/>
        <v>9</v>
      </c>
      <c r="O391" s="136">
        <f t="shared" si="116"/>
        <v>7</v>
      </c>
      <c r="P391" s="66">
        <f t="shared" si="108"/>
        <v>1</v>
      </c>
      <c r="Q391" s="66">
        <f t="shared" si="109"/>
        <v>1</v>
      </c>
      <c r="R391" s="18"/>
      <c r="S391" s="19"/>
      <c r="T391" s="20"/>
      <c r="U391" s="20"/>
      <c r="V391" s="21"/>
      <c r="W391" s="21"/>
      <c r="X391" s="21"/>
      <c r="Y391" s="23"/>
      <c r="Z391" s="23" t="s">
        <v>282</v>
      </c>
      <c r="AA391" s="22"/>
      <c r="AB391" s="22" t="str">
        <f t="shared" si="102"/>
        <v>B21</v>
      </c>
      <c r="AC391" s="70">
        <f t="shared" si="110"/>
        <v>4</v>
      </c>
      <c r="AD391" s="22">
        <f t="shared" si="103"/>
        <v>15</v>
      </c>
      <c r="AE391" s="22"/>
      <c r="AF391" s="22"/>
      <c r="AG391" s="6"/>
      <c r="AH391" s="6"/>
      <c r="AI391" s="6"/>
      <c r="AJ391" s="6"/>
      <c r="AK391" s="9"/>
      <c r="AL391" s="9"/>
      <c r="AM391" s="5"/>
      <c r="AN391" s="6"/>
      <c r="AO391" s="6"/>
      <c r="AP391" s="6"/>
      <c r="AQ391" s="6"/>
      <c r="AR391" s="7"/>
      <c r="AS391" s="7"/>
      <c r="AT391" s="6"/>
      <c r="AU391" s="7"/>
      <c r="AV391" s="7"/>
      <c r="AW391" s="7"/>
      <c r="AX391" s="7"/>
      <c r="AY391" s="7"/>
      <c r="AZ391" s="7"/>
      <c r="BA391" s="7"/>
      <c r="BB391" s="7"/>
    </row>
    <row r="392" spans="1:54" x14ac:dyDescent="0.25">
      <c r="A392" s="4"/>
      <c r="B392" s="119"/>
      <c r="C392" s="135">
        <f t="shared" si="104"/>
        <v>76</v>
      </c>
      <c r="D392" s="135">
        <f t="shared" si="101"/>
        <v>1</v>
      </c>
      <c r="E392" s="18" t="str">
        <f t="shared" si="105"/>
        <v/>
      </c>
      <c r="F392" s="18" t="str">
        <f t="shared" si="106"/>
        <v>CLX3001-143</v>
      </c>
      <c r="G392" s="18" t="str">
        <f t="shared" si="107"/>
        <v>CLX3001</v>
      </c>
      <c r="H392" s="18" t="s">
        <v>388</v>
      </c>
      <c r="I392" s="60" t="s">
        <v>2029</v>
      </c>
      <c r="J392" s="138">
        <f t="shared" si="111"/>
        <v>143</v>
      </c>
      <c r="K392" s="138">
        <f t="shared" si="112"/>
        <v>3</v>
      </c>
      <c r="L392" s="136">
        <f t="shared" si="113"/>
        <v>72</v>
      </c>
      <c r="M392" s="136">
        <f t="shared" si="114"/>
        <v>50</v>
      </c>
      <c r="N392" s="136">
        <f t="shared" si="115"/>
        <v>9</v>
      </c>
      <c r="O392" s="136">
        <f t="shared" si="116"/>
        <v>7</v>
      </c>
      <c r="P392" s="66">
        <f t="shared" si="108"/>
        <v>1</v>
      </c>
      <c r="Q392" s="66">
        <f t="shared" si="109"/>
        <v>0</v>
      </c>
      <c r="R392" s="18"/>
      <c r="S392" s="19"/>
      <c r="T392" s="20"/>
      <c r="U392" s="20"/>
      <c r="V392" s="21"/>
      <c r="W392" s="21"/>
      <c r="X392" s="21"/>
      <c r="Y392" s="22"/>
      <c r="Z392" s="22" t="s">
        <v>283</v>
      </c>
      <c r="AA392" s="22"/>
      <c r="AB392" s="22" t="str">
        <f t="shared" si="102"/>
        <v>B21</v>
      </c>
      <c r="AC392" s="70">
        <f t="shared" si="110"/>
        <v>4</v>
      </c>
      <c r="AD392" s="22">
        <f t="shared" si="103"/>
        <v>16</v>
      </c>
      <c r="AE392" s="22"/>
      <c r="AF392" s="22"/>
      <c r="AG392" s="6"/>
      <c r="AH392" s="6"/>
      <c r="AI392" s="6"/>
      <c r="AJ392" s="6"/>
      <c r="AK392" s="9"/>
      <c r="AL392" s="9"/>
      <c r="AM392" s="5"/>
      <c r="AN392" s="6"/>
      <c r="AO392" s="6"/>
      <c r="AP392" s="6"/>
      <c r="AQ392" s="6"/>
      <c r="AR392" s="7"/>
      <c r="AS392" s="7"/>
      <c r="AT392" s="6"/>
      <c r="AU392" s="7"/>
      <c r="AV392" s="7"/>
      <c r="AW392" s="7"/>
      <c r="AX392" s="7"/>
      <c r="AY392" s="7"/>
      <c r="AZ392" s="7"/>
      <c r="BA392" s="7"/>
      <c r="BB392" s="7"/>
    </row>
    <row r="393" spans="1:54" x14ac:dyDescent="0.25">
      <c r="A393" s="4" t="s">
        <v>69</v>
      </c>
      <c r="B393" s="120">
        <v>27</v>
      </c>
      <c r="C393" s="136">
        <f t="shared" si="104"/>
        <v>76</v>
      </c>
      <c r="D393" s="136">
        <f t="shared" si="101"/>
        <v>2</v>
      </c>
      <c r="E393" s="24" t="str">
        <f t="shared" si="105"/>
        <v>E9-2-ACCSH-076-2</v>
      </c>
      <c r="F393" s="24" t="str">
        <f t="shared" si="106"/>
        <v>NGPON2-16v-051</v>
      </c>
      <c r="G393" s="24" t="str">
        <f t="shared" si="107"/>
        <v>NGPON2-16v</v>
      </c>
      <c r="H393" s="24" t="s">
        <v>41</v>
      </c>
      <c r="I393" s="62" t="s">
        <v>2048</v>
      </c>
      <c r="J393" s="138">
        <f t="shared" si="111"/>
        <v>143</v>
      </c>
      <c r="K393" s="138">
        <f t="shared" si="112"/>
        <v>3</v>
      </c>
      <c r="L393" s="136">
        <f t="shared" si="113"/>
        <v>72</v>
      </c>
      <c r="M393" s="136">
        <f t="shared" si="114"/>
        <v>51</v>
      </c>
      <c r="N393" s="136">
        <f t="shared" si="115"/>
        <v>9</v>
      </c>
      <c r="O393" s="136">
        <f t="shared" si="116"/>
        <v>7</v>
      </c>
      <c r="P393" s="66">
        <f t="shared" si="108"/>
        <v>0</v>
      </c>
      <c r="Q393" s="66">
        <f t="shared" si="109"/>
        <v>1</v>
      </c>
      <c r="R393" s="24"/>
      <c r="S393" s="25"/>
      <c r="T393" s="26"/>
      <c r="U393" s="26"/>
      <c r="V393" s="27"/>
      <c r="W393" s="27"/>
      <c r="X393" s="27"/>
      <c r="Y393" s="28"/>
      <c r="Z393" s="28"/>
      <c r="AA393" s="28"/>
      <c r="AB393" s="68" t="str">
        <f t="shared" si="102"/>
        <v>B21</v>
      </c>
      <c r="AC393" s="68">
        <f t="shared" si="110"/>
        <v>4</v>
      </c>
      <c r="AD393" s="68">
        <f t="shared" si="103"/>
        <v>16</v>
      </c>
      <c r="AE393" s="28" t="s">
        <v>306</v>
      </c>
      <c r="AF393" s="28"/>
      <c r="AG393" s="6"/>
      <c r="AH393" s="6"/>
      <c r="AI393" s="6"/>
      <c r="AJ393" s="6"/>
      <c r="AK393" s="9"/>
      <c r="AL393" s="9"/>
      <c r="AM393" s="5" t="s">
        <v>42</v>
      </c>
      <c r="AN393" s="6"/>
      <c r="AO393" s="6"/>
      <c r="AP393" s="6"/>
      <c r="AQ393" s="6"/>
      <c r="AR393" s="7"/>
      <c r="AS393" s="7"/>
      <c r="AT393" s="6"/>
      <c r="AU393" s="7"/>
      <c r="AV393" s="7"/>
      <c r="AW393" s="7"/>
      <c r="AX393" s="7"/>
      <c r="AY393" s="7"/>
      <c r="AZ393" s="7"/>
      <c r="BA393" s="7"/>
      <c r="BB393" s="7"/>
    </row>
    <row r="394" spans="1:54" x14ac:dyDescent="0.25">
      <c r="A394" s="17"/>
      <c r="B394" s="120"/>
      <c r="C394" s="136">
        <f t="shared" si="104"/>
        <v>76</v>
      </c>
      <c r="D394" s="136">
        <f t="shared" si="101"/>
        <v>2</v>
      </c>
      <c r="E394" s="24" t="str">
        <f t="shared" si="105"/>
        <v/>
      </c>
      <c r="F394" s="24" t="str">
        <f t="shared" si="106"/>
        <v>NGPON2-16v-052</v>
      </c>
      <c r="G394" s="24" t="str">
        <f t="shared" si="107"/>
        <v>NGPON2-16v</v>
      </c>
      <c r="H394" s="24" t="s">
        <v>388</v>
      </c>
      <c r="I394" s="62" t="s">
        <v>2049</v>
      </c>
      <c r="J394" s="138">
        <f t="shared" si="111"/>
        <v>143</v>
      </c>
      <c r="K394" s="138">
        <f t="shared" si="112"/>
        <v>3</v>
      </c>
      <c r="L394" s="136">
        <f t="shared" si="113"/>
        <v>72</v>
      </c>
      <c r="M394" s="136">
        <f t="shared" si="114"/>
        <v>52</v>
      </c>
      <c r="N394" s="136">
        <f t="shared" si="115"/>
        <v>9</v>
      </c>
      <c r="O394" s="136">
        <f t="shared" si="116"/>
        <v>7</v>
      </c>
      <c r="P394" s="66">
        <f t="shared" si="108"/>
        <v>0</v>
      </c>
      <c r="Q394" s="66">
        <f t="shared" si="109"/>
        <v>1</v>
      </c>
      <c r="R394" s="24"/>
      <c r="S394" s="25"/>
      <c r="T394" s="26"/>
      <c r="U394" s="26"/>
      <c r="V394" s="27"/>
      <c r="W394" s="27"/>
      <c r="X394" s="27"/>
      <c r="Y394" s="29"/>
      <c r="Z394" s="29"/>
      <c r="AA394" s="29"/>
      <c r="AB394" s="69" t="str">
        <f t="shared" si="102"/>
        <v>B21</v>
      </c>
      <c r="AC394" s="69">
        <f t="shared" si="110"/>
        <v>4</v>
      </c>
      <c r="AD394" s="69">
        <f t="shared" si="103"/>
        <v>16</v>
      </c>
      <c r="AE394" s="28" t="s">
        <v>311</v>
      </c>
      <c r="AF394" s="28"/>
      <c r="AG394" s="6"/>
      <c r="AH394" s="6"/>
      <c r="AI394" s="6"/>
      <c r="AJ394" s="6"/>
      <c r="AK394" s="9"/>
      <c r="AL394" s="9"/>
      <c r="AM394" s="5" t="s">
        <v>42</v>
      </c>
      <c r="AN394" s="6"/>
      <c r="AO394" s="6"/>
      <c r="AP394" s="6"/>
      <c r="AQ394" s="6"/>
      <c r="AR394" s="7"/>
      <c r="AS394" s="7"/>
      <c r="AT394" s="6"/>
      <c r="AU394" s="7"/>
      <c r="AV394" s="7"/>
      <c r="AW394" s="7"/>
      <c r="AX394" s="7"/>
      <c r="AY394" s="7"/>
      <c r="AZ394" s="7"/>
      <c r="BA394" s="7"/>
      <c r="BB394" s="7"/>
    </row>
    <row r="395" spans="1:54" x14ac:dyDescent="0.25">
      <c r="A395" s="140" t="s">
        <v>71</v>
      </c>
      <c r="B395" s="119">
        <v>46</v>
      </c>
      <c r="C395" s="135">
        <f t="shared" si="104"/>
        <v>77</v>
      </c>
      <c r="D395" s="135">
        <f t="shared" si="101"/>
        <v>1</v>
      </c>
      <c r="E395" s="18" t="str">
        <f t="shared" si="105"/>
        <v>E9-2-AGGSH-077-1</v>
      </c>
      <c r="F395" s="18" t="str">
        <f t="shared" si="106"/>
        <v>CLX3001-144</v>
      </c>
      <c r="G395" s="18" t="str">
        <f t="shared" si="107"/>
        <v>CLX3001</v>
      </c>
      <c r="H395" s="18" t="s">
        <v>35</v>
      </c>
      <c r="I395" s="63" t="s">
        <v>2028</v>
      </c>
      <c r="J395" s="138">
        <f t="shared" si="111"/>
        <v>144</v>
      </c>
      <c r="K395" s="138">
        <f t="shared" si="112"/>
        <v>3</v>
      </c>
      <c r="L395" s="136">
        <f t="shared" si="113"/>
        <v>72</v>
      </c>
      <c r="M395" s="136">
        <f t="shared" si="114"/>
        <v>52</v>
      </c>
      <c r="N395" s="136">
        <f t="shared" si="115"/>
        <v>9</v>
      </c>
      <c r="O395" s="136">
        <f t="shared" si="116"/>
        <v>7</v>
      </c>
      <c r="P395" s="66">
        <f t="shared" si="108"/>
        <v>1</v>
      </c>
      <c r="Q395" s="66">
        <f t="shared" si="109"/>
        <v>1</v>
      </c>
      <c r="R395" s="18" t="s">
        <v>33</v>
      </c>
      <c r="S395" s="19">
        <v>1</v>
      </c>
      <c r="T395" s="20">
        <v>2</v>
      </c>
      <c r="U395" s="20">
        <v>2</v>
      </c>
      <c r="V395" s="21">
        <v>9</v>
      </c>
      <c r="W395" s="21">
        <v>12</v>
      </c>
      <c r="X395" s="21">
        <v>11</v>
      </c>
      <c r="Y395" s="23" t="s">
        <v>274</v>
      </c>
      <c r="Z395" s="23" t="s">
        <v>275</v>
      </c>
      <c r="AA395" s="23"/>
      <c r="AB395" s="23" t="str">
        <f t="shared" si="102"/>
        <v>B24</v>
      </c>
      <c r="AC395" s="23">
        <f t="shared" si="110"/>
        <v>1</v>
      </c>
      <c r="AD395" s="23">
        <f t="shared" si="103"/>
        <v>3</v>
      </c>
      <c r="AE395" s="23"/>
      <c r="AF395" s="23"/>
      <c r="AG395" s="8">
        <v>1</v>
      </c>
      <c r="AH395" s="8">
        <v>6</v>
      </c>
      <c r="AI395" s="8"/>
      <c r="AJ395" s="8"/>
      <c r="AK395" s="9"/>
      <c r="AL395" s="9"/>
      <c r="AM395" s="9"/>
      <c r="AN395" s="6">
        <v>1</v>
      </c>
      <c r="AO395" s="6">
        <v>6</v>
      </c>
      <c r="AP395" s="6">
        <v>0</v>
      </c>
      <c r="AQ395" s="6">
        <v>0</v>
      </c>
      <c r="AR395" s="7">
        <v>0</v>
      </c>
      <c r="AS395" s="7">
        <v>0</v>
      </c>
      <c r="AT395" s="6"/>
      <c r="AU395" s="7">
        <v>2</v>
      </c>
      <c r="AV395" s="7">
        <v>16</v>
      </c>
      <c r="AW395" s="7" t="s">
        <v>34</v>
      </c>
      <c r="AX395" s="7">
        <v>2</v>
      </c>
      <c r="AY395" s="7">
        <v>2</v>
      </c>
      <c r="AZ395" s="7">
        <v>0</v>
      </c>
      <c r="BA395" s="7">
        <v>0</v>
      </c>
      <c r="BB395" s="7" t="s">
        <v>34</v>
      </c>
    </row>
    <row r="396" spans="1:54" x14ac:dyDescent="0.25">
      <c r="A396" s="4"/>
      <c r="B396" s="119"/>
      <c r="C396" s="135">
        <f t="shared" si="104"/>
        <v>77</v>
      </c>
      <c r="D396" s="135">
        <f t="shared" si="101"/>
        <v>1</v>
      </c>
      <c r="E396" s="18" t="str">
        <f t="shared" si="105"/>
        <v/>
      </c>
      <c r="F396" s="18" t="str">
        <f t="shared" si="106"/>
        <v>CLX3001-144</v>
      </c>
      <c r="G396" s="18" t="str">
        <f t="shared" si="107"/>
        <v>CLX3001</v>
      </c>
      <c r="H396" s="18"/>
      <c r="I396" s="63" t="s">
        <v>2028</v>
      </c>
      <c r="J396" s="138">
        <f t="shared" si="111"/>
        <v>144</v>
      </c>
      <c r="K396" s="138">
        <f t="shared" si="112"/>
        <v>3</v>
      </c>
      <c r="L396" s="136">
        <f t="shared" si="113"/>
        <v>72</v>
      </c>
      <c r="M396" s="136">
        <f t="shared" si="114"/>
        <v>52</v>
      </c>
      <c r="N396" s="136">
        <f t="shared" si="115"/>
        <v>9</v>
      </c>
      <c r="O396" s="136">
        <f t="shared" si="116"/>
        <v>7</v>
      </c>
      <c r="P396" s="66">
        <f t="shared" si="108"/>
        <v>0</v>
      </c>
      <c r="Q396" s="66">
        <f t="shared" si="109"/>
        <v>0</v>
      </c>
      <c r="R396" s="18"/>
      <c r="S396" s="19"/>
      <c r="T396" s="20"/>
      <c r="U396" s="20"/>
      <c r="V396" s="21"/>
      <c r="W396" s="21"/>
      <c r="X396" s="21"/>
      <c r="Y396" s="23"/>
      <c r="Z396" s="23" t="s">
        <v>282</v>
      </c>
      <c r="AA396" s="23"/>
      <c r="AB396" s="23" t="str">
        <f t="shared" si="102"/>
        <v>B24</v>
      </c>
      <c r="AC396" s="71">
        <f t="shared" si="110"/>
        <v>1</v>
      </c>
      <c r="AD396" s="23">
        <f t="shared" si="103"/>
        <v>4</v>
      </c>
      <c r="AE396" s="23"/>
      <c r="AF396" s="23"/>
      <c r="AG396" s="8"/>
      <c r="AH396" s="8"/>
      <c r="AI396" s="8"/>
      <c r="AJ396" s="8"/>
      <c r="AK396" s="9"/>
      <c r="AL396" s="9"/>
      <c r="AM396" s="9"/>
      <c r="AN396" s="6"/>
      <c r="AO396" s="6"/>
      <c r="AP396" s="6"/>
      <c r="AQ396" s="6"/>
      <c r="AR396" s="7"/>
      <c r="AS396" s="7"/>
      <c r="AT396" s="6"/>
      <c r="AU396" s="7"/>
      <c r="AV396" s="7"/>
      <c r="AW396" s="7"/>
      <c r="AX396" s="7"/>
      <c r="AY396" s="7"/>
      <c r="AZ396" s="7"/>
      <c r="BA396" s="7"/>
      <c r="BB396" s="7"/>
    </row>
    <row r="397" spans="1:54" x14ac:dyDescent="0.25">
      <c r="A397" s="4"/>
      <c r="B397" s="119"/>
      <c r="C397" s="135">
        <f t="shared" si="104"/>
        <v>77</v>
      </c>
      <c r="D397" s="135">
        <f t="shared" si="101"/>
        <v>1</v>
      </c>
      <c r="E397" s="18" t="str">
        <f t="shared" si="105"/>
        <v/>
      </c>
      <c r="F397" s="18" t="str">
        <f t="shared" si="106"/>
        <v>CLX3001-144</v>
      </c>
      <c r="G397" s="18" t="str">
        <f t="shared" si="107"/>
        <v>CLX3001</v>
      </c>
      <c r="H397" s="18"/>
      <c r="I397" s="63" t="s">
        <v>2028</v>
      </c>
      <c r="J397" s="138">
        <f t="shared" si="111"/>
        <v>144</v>
      </c>
      <c r="K397" s="138">
        <f t="shared" si="112"/>
        <v>3</v>
      </c>
      <c r="L397" s="136">
        <f t="shared" si="113"/>
        <v>72</v>
      </c>
      <c r="M397" s="136">
        <f t="shared" si="114"/>
        <v>52</v>
      </c>
      <c r="N397" s="136">
        <f t="shared" si="115"/>
        <v>9</v>
      </c>
      <c r="O397" s="136">
        <f t="shared" si="116"/>
        <v>7</v>
      </c>
      <c r="P397" s="66">
        <f t="shared" si="108"/>
        <v>0</v>
      </c>
      <c r="Q397" s="66">
        <f t="shared" si="109"/>
        <v>0</v>
      </c>
      <c r="R397" s="18"/>
      <c r="S397" s="19"/>
      <c r="T397" s="20"/>
      <c r="U397" s="20"/>
      <c r="V397" s="21"/>
      <c r="W397" s="21"/>
      <c r="X397" s="21"/>
      <c r="Y397" s="23"/>
      <c r="Z397" s="23" t="s">
        <v>286</v>
      </c>
      <c r="AA397" s="23"/>
      <c r="AB397" s="23" t="str">
        <f t="shared" si="102"/>
        <v>B24</v>
      </c>
      <c r="AC397" s="71">
        <f t="shared" si="110"/>
        <v>1</v>
      </c>
      <c r="AD397" s="23">
        <f t="shared" si="103"/>
        <v>5</v>
      </c>
      <c r="AE397" s="23"/>
      <c r="AF397" s="23"/>
      <c r="AG397" s="8"/>
      <c r="AH397" s="8"/>
      <c r="AI397" s="8"/>
      <c r="AJ397" s="8"/>
      <c r="AK397" s="9"/>
      <c r="AL397" s="9"/>
      <c r="AM397" s="9"/>
      <c r="AN397" s="6"/>
      <c r="AO397" s="6"/>
      <c r="AP397" s="6"/>
      <c r="AQ397" s="6"/>
      <c r="AR397" s="7"/>
      <c r="AS397" s="7"/>
      <c r="AT397" s="6"/>
      <c r="AU397" s="7"/>
      <c r="AV397" s="7"/>
      <c r="AW397" s="7"/>
      <c r="AX397" s="7"/>
      <c r="AY397" s="7"/>
      <c r="AZ397" s="7"/>
      <c r="BA397" s="7"/>
      <c r="BB397" s="7"/>
    </row>
    <row r="398" spans="1:54" x14ac:dyDescent="0.25">
      <c r="A398" s="4"/>
      <c r="B398" s="119"/>
      <c r="C398" s="135">
        <f t="shared" si="104"/>
        <v>77</v>
      </c>
      <c r="D398" s="135">
        <f t="shared" si="101"/>
        <v>1</v>
      </c>
      <c r="E398" s="18" t="str">
        <f t="shared" si="105"/>
        <v/>
      </c>
      <c r="F398" s="18" t="str">
        <f t="shared" si="106"/>
        <v>CLX3001-144</v>
      </c>
      <c r="G398" s="18" t="str">
        <f t="shared" si="107"/>
        <v>CLX3001</v>
      </c>
      <c r="H398" s="18"/>
      <c r="I398" s="63" t="s">
        <v>2028</v>
      </c>
      <c r="J398" s="138">
        <f t="shared" si="111"/>
        <v>144</v>
      </c>
      <c r="K398" s="138">
        <f t="shared" si="112"/>
        <v>3</v>
      </c>
      <c r="L398" s="136">
        <f t="shared" si="113"/>
        <v>72</v>
      </c>
      <c r="M398" s="136">
        <f t="shared" si="114"/>
        <v>52</v>
      </c>
      <c r="N398" s="136">
        <f t="shared" si="115"/>
        <v>9</v>
      </c>
      <c r="O398" s="136">
        <f t="shared" si="116"/>
        <v>7</v>
      </c>
      <c r="P398" s="66">
        <f t="shared" si="108"/>
        <v>0</v>
      </c>
      <c r="Q398" s="66">
        <f t="shared" si="109"/>
        <v>0</v>
      </c>
      <c r="R398" s="18"/>
      <c r="S398" s="19"/>
      <c r="T398" s="20"/>
      <c r="U398" s="20"/>
      <c r="V398" s="21"/>
      <c r="W398" s="21"/>
      <c r="X398" s="21"/>
      <c r="Y398" s="23"/>
      <c r="Z398" s="23" t="s">
        <v>290</v>
      </c>
      <c r="AA398" s="23"/>
      <c r="AB398" s="23" t="str">
        <f t="shared" si="102"/>
        <v>B24</v>
      </c>
      <c r="AC398" s="71">
        <f t="shared" si="110"/>
        <v>1</v>
      </c>
      <c r="AD398" s="23">
        <f t="shared" si="103"/>
        <v>6</v>
      </c>
      <c r="AE398" s="23"/>
      <c r="AF398" s="23"/>
      <c r="AG398" s="6"/>
      <c r="AH398" s="8"/>
      <c r="AI398" s="8"/>
      <c r="AJ398" s="8"/>
      <c r="AK398" s="9"/>
      <c r="AL398" s="9"/>
      <c r="AM398" s="9"/>
      <c r="AN398" s="6"/>
      <c r="AO398" s="6"/>
      <c r="AP398" s="6"/>
      <c r="AQ398" s="6"/>
      <c r="AR398" s="7"/>
      <c r="AS398" s="7"/>
      <c r="AT398" s="6"/>
      <c r="AU398" s="7"/>
      <c r="AV398" s="7"/>
      <c r="AW398" s="7"/>
      <c r="AX398" s="7"/>
      <c r="AY398" s="7"/>
      <c r="AZ398" s="7"/>
      <c r="BA398" s="7"/>
      <c r="BB398" s="7"/>
    </row>
    <row r="399" spans="1:54" x14ac:dyDescent="0.25">
      <c r="A399" s="4"/>
      <c r="B399" s="119"/>
      <c r="C399" s="135">
        <f t="shared" si="104"/>
        <v>77</v>
      </c>
      <c r="D399" s="135">
        <f t="shared" si="101"/>
        <v>1</v>
      </c>
      <c r="E399" s="18" t="str">
        <f t="shared" si="105"/>
        <v/>
      </c>
      <c r="F399" s="18" t="str">
        <f t="shared" si="106"/>
        <v>CLX3001-144</v>
      </c>
      <c r="G399" s="18" t="str">
        <f t="shared" si="107"/>
        <v>CLX3001</v>
      </c>
      <c r="H399" s="18"/>
      <c r="I399" s="63" t="s">
        <v>2028</v>
      </c>
      <c r="J399" s="138">
        <f t="shared" si="111"/>
        <v>144</v>
      </c>
      <c r="K399" s="138">
        <f t="shared" si="112"/>
        <v>3</v>
      </c>
      <c r="L399" s="136">
        <f t="shared" si="113"/>
        <v>72</v>
      </c>
      <c r="M399" s="136">
        <f t="shared" si="114"/>
        <v>52</v>
      </c>
      <c r="N399" s="136">
        <f t="shared" si="115"/>
        <v>9</v>
      </c>
      <c r="O399" s="136">
        <f t="shared" si="116"/>
        <v>7</v>
      </c>
      <c r="P399" s="66">
        <f t="shared" si="108"/>
        <v>0</v>
      </c>
      <c r="Q399" s="66">
        <f t="shared" si="109"/>
        <v>0</v>
      </c>
      <c r="R399" s="18"/>
      <c r="S399" s="19"/>
      <c r="T399" s="20"/>
      <c r="U399" s="20"/>
      <c r="V399" s="21"/>
      <c r="W399" s="21"/>
      <c r="X399" s="21"/>
      <c r="Y399" s="23"/>
      <c r="Z399" s="23" t="s">
        <v>294</v>
      </c>
      <c r="AA399" s="23"/>
      <c r="AB399" s="23" t="str">
        <f t="shared" si="102"/>
        <v>B24</v>
      </c>
      <c r="AC399" s="71">
        <f t="shared" si="110"/>
        <v>1</v>
      </c>
      <c r="AD399" s="23">
        <f t="shared" si="103"/>
        <v>7</v>
      </c>
      <c r="AE399" s="23"/>
      <c r="AF399" s="23"/>
      <c r="AG399" s="6"/>
      <c r="AH399" s="8"/>
      <c r="AI399" s="8"/>
      <c r="AJ399" s="8"/>
      <c r="AK399" s="9"/>
      <c r="AL399" s="9"/>
      <c r="AM399" s="9"/>
      <c r="AN399" s="6"/>
      <c r="AO399" s="6"/>
      <c r="AP399" s="6"/>
      <c r="AQ399" s="6"/>
      <c r="AR399" s="7"/>
      <c r="AS399" s="7"/>
      <c r="AT399" s="6"/>
      <c r="AU399" s="7"/>
      <c r="AV399" s="7"/>
      <c r="AW399" s="7"/>
      <c r="AX399" s="7"/>
      <c r="AY399" s="7"/>
      <c r="AZ399" s="7"/>
      <c r="BA399" s="7"/>
      <c r="BB399" s="7"/>
    </row>
    <row r="400" spans="1:54" x14ac:dyDescent="0.25">
      <c r="A400" s="4"/>
      <c r="B400" s="119"/>
      <c r="C400" s="135">
        <f t="shared" si="104"/>
        <v>77</v>
      </c>
      <c r="D400" s="135">
        <f t="shared" si="101"/>
        <v>1</v>
      </c>
      <c r="E400" s="18" t="str">
        <f t="shared" si="105"/>
        <v/>
      </c>
      <c r="F400" s="18" t="str">
        <f t="shared" si="106"/>
        <v>CLX3001-144</v>
      </c>
      <c r="G400" s="18" t="str">
        <f t="shared" si="107"/>
        <v>CLX3001</v>
      </c>
      <c r="H400" s="18"/>
      <c r="I400" s="63" t="s">
        <v>2028</v>
      </c>
      <c r="J400" s="138">
        <f t="shared" si="111"/>
        <v>144</v>
      </c>
      <c r="K400" s="138">
        <f t="shared" si="112"/>
        <v>3</v>
      </c>
      <c r="L400" s="136">
        <f t="shared" si="113"/>
        <v>72</v>
      </c>
      <c r="M400" s="136">
        <f t="shared" si="114"/>
        <v>52</v>
      </c>
      <c r="N400" s="136">
        <f t="shared" si="115"/>
        <v>9</v>
      </c>
      <c r="O400" s="136">
        <f t="shared" si="116"/>
        <v>7</v>
      </c>
      <c r="P400" s="66">
        <f t="shared" si="108"/>
        <v>0</v>
      </c>
      <c r="Q400" s="66">
        <f t="shared" si="109"/>
        <v>0</v>
      </c>
      <c r="R400" s="18"/>
      <c r="S400" s="19"/>
      <c r="T400" s="20"/>
      <c r="U400" s="20"/>
      <c r="V400" s="21"/>
      <c r="W400" s="21"/>
      <c r="X400" s="21"/>
      <c r="Y400" s="23"/>
      <c r="Z400" s="23" t="s">
        <v>300</v>
      </c>
      <c r="AA400" s="23"/>
      <c r="AB400" s="23" t="str">
        <f t="shared" si="102"/>
        <v>B24</v>
      </c>
      <c r="AC400" s="71">
        <f t="shared" si="110"/>
        <v>1</v>
      </c>
      <c r="AD400" s="23">
        <f t="shared" si="103"/>
        <v>8</v>
      </c>
      <c r="AE400" s="23"/>
      <c r="AF400" s="23"/>
      <c r="AG400" s="6"/>
      <c r="AH400" s="8"/>
      <c r="AI400" s="8"/>
      <c r="AJ400" s="8"/>
      <c r="AK400" s="9"/>
      <c r="AL400" s="9"/>
      <c r="AM400" s="9"/>
      <c r="AN400" s="6"/>
      <c r="AO400" s="6"/>
      <c r="AP400" s="6"/>
      <c r="AQ400" s="6"/>
      <c r="AR400" s="7"/>
      <c r="AS400" s="7"/>
      <c r="AT400" s="6"/>
      <c r="AU400" s="7"/>
      <c r="AV400" s="7"/>
      <c r="AW400" s="7"/>
      <c r="AX400" s="7"/>
      <c r="AY400" s="7"/>
      <c r="AZ400" s="7"/>
      <c r="BA400" s="7"/>
      <c r="BB400" s="7"/>
    </row>
    <row r="401" spans="1:54" x14ac:dyDescent="0.25">
      <c r="A401" s="4"/>
      <c r="B401" s="119"/>
      <c r="C401" s="135">
        <f t="shared" si="104"/>
        <v>77</v>
      </c>
      <c r="D401" s="135">
        <f t="shared" si="101"/>
        <v>1</v>
      </c>
      <c r="E401" s="18" t="str">
        <f t="shared" si="105"/>
        <v/>
      </c>
      <c r="F401" s="18" t="str">
        <f t="shared" si="106"/>
        <v>CLX3001-145</v>
      </c>
      <c r="G401" s="18" t="str">
        <f t="shared" si="107"/>
        <v>CLX3001</v>
      </c>
      <c r="H401" s="18" t="s">
        <v>388</v>
      </c>
      <c r="I401" s="60" t="s">
        <v>2040</v>
      </c>
      <c r="J401" s="138">
        <f t="shared" si="111"/>
        <v>145</v>
      </c>
      <c r="K401" s="138">
        <f t="shared" si="112"/>
        <v>3</v>
      </c>
      <c r="L401" s="136">
        <f t="shared" si="113"/>
        <v>72</v>
      </c>
      <c r="M401" s="136">
        <f t="shared" si="114"/>
        <v>52</v>
      </c>
      <c r="N401" s="136">
        <f t="shared" si="115"/>
        <v>9</v>
      </c>
      <c r="O401" s="136">
        <f t="shared" si="116"/>
        <v>7</v>
      </c>
      <c r="P401" s="66">
        <f t="shared" si="108"/>
        <v>0</v>
      </c>
      <c r="Q401" s="66">
        <f t="shared" si="109"/>
        <v>0</v>
      </c>
      <c r="R401" s="18"/>
      <c r="S401" s="19"/>
      <c r="T401" s="20"/>
      <c r="U401" s="20"/>
      <c r="V401" s="21"/>
      <c r="W401" s="21"/>
      <c r="X401" s="21"/>
      <c r="Y401" s="23"/>
      <c r="Z401" s="23"/>
      <c r="AA401" s="23"/>
      <c r="AB401" s="71" t="str">
        <f t="shared" si="102"/>
        <v>B24</v>
      </c>
      <c r="AC401" s="71">
        <f t="shared" si="110"/>
        <v>1</v>
      </c>
      <c r="AD401" s="71">
        <f t="shared" si="103"/>
        <v>8</v>
      </c>
      <c r="AE401" s="23"/>
      <c r="AF401" s="23"/>
      <c r="AG401" s="10"/>
      <c r="AH401" s="13"/>
      <c r="AI401" s="13"/>
      <c r="AJ401" s="13"/>
      <c r="AK401" s="9"/>
      <c r="AL401" s="9"/>
      <c r="AM401" s="9"/>
      <c r="AN401" s="6"/>
      <c r="AO401" s="6"/>
      <c r="AP401" s="6"/>
      <c r="AQ401" s="6"/>
      <c r="AR401" s="7"/>
      <c r="AS401" s="7"/>
      <c r="AT401" s="6"/>
      <c r="AU401" s="7"/>
      <c r="AV401" s="7"/>
      <c r="AW401" s="7"/>
      <c r="AX401" s="7"/>
      <c r="AY401" s="7"/>
      <c r="AZ401" s="7"/>
      <c r="BA401" s="7"/>
      <c r="BB401" s="7"/>
    </row>
    <row r="402" spans="1:54" x14ac:dyDescent="0.25">
      <c r="A402" s="4" t="s">
        <v>71</v>
      </c>
      <c r="B402" s="120">
        <v>44</v>
      </c>
      <c r="C402" s="136">
        <f t="shared" si="104"/>
        <v>77</v>
      </c>
      <c r="D402" s="136">
        <f t="shared" si="101"/>
        <v>2</v>
      </c>
      <c r="E402" s="24" t="str">
        <f t="shared" si="105"/>
        <v>E9-2-ACCSH-077-2</v>
      </c>
      <c r="F402" s="24" t="str">
        <f t="shared" si="106"/>
        <v>NG1601-073</v>
      </c>
      <c r="G402" s="24" t="str">
        <f t="shared" si="107"/>
        <v>NG1601</v>
      </c>
      <c r="H402" s="24" t="s">
        <v>41</v>
      </c>
      <c r="I402" s="62" t="s">
        <v>2030</v>
      </c>
      <c r="J402" s="138">
        <f t="shared" si="111"/>
        <v>145</v>
      </c>
      <c r="K402" s="138">
        <f t="shared" si="112"/>
        <v>3</v>
      </c>
      <c r="L402" s="136">
        <f t="shared" si="113"/>
        <v>73</v>
      </c>
      <c r="M402" s="136">
        <f t="shared" si="114"/>
        <v>52</v>
      </c>
      <c r="N402" s="136">
        <f t="shared" si="115"/>
        <v>9</v>
      </c>
      <c r="O402" s="136">
        <f t="shared" si="116"/>
        <v>7</v>
      </c>
      <c r="P402" s="66">
        <f t="shared" si="108"/>
        <v>0</v>
      </c>
      <c r="Q402" s="66">
        <f t="shared" si="109"/>
        <v>1</v>
      </c>
      <c r="R402" s="24" t="s">
        <v>37</v>
      </c>
      <c r="S402" s="25">
        <v>5</v>
      </c>
      <c r="T402" s="26">
        <v>10</v>
      </c>
      <c r="U402" s="26">
        <v>10</v>
      </c>
      <c r="V402" s="27">
        <v>14</v>
      </c>
      <c r="W402" s="27">
        <v>22</v>
      </c>
      <c r="X402" s="27">
        <v>21</v>
      </c>
      <c r="Y402" s="29"/>
      <c r="Z402" s="29"/>
      <c r="AA402" s="29"/>
      <c r="AB402" s="69" t="str">
        <f t="shared" si="102"/>
        <v>B24</v>
      </c>
      <c r="AC402" s="69">
        <f t="shared" si="110"/>
        <v>1</v>
      </c>
      <c r="AD402" s="69">
        <f t="shared" si="103"/>
        <v>8</v>
      </c>
      <c r="AE402" s="28" t="s">
        <v>312</v>
      </c>
      <c r="AF402" s="29"/>
      <c r="AG402" s="10"/>
      <c r="AH402" s="10"/>
      <c r="AI402" s="10"/>
      <c r="AJ402" s="10"/>
      <c r="AK402" s="9" t="s">
        <v>72</v>
      </c>
      <c r="AL402" s="9"/>
      <c r="AM402" s="5" t="s">
        <v>39</v>
      </c>
      <c r="AN402" s="6">
        <v>0</v>
      </c>
      <c r="AO402" s="6">
        <v>0</v>
      </c>
      <c r="AP402" s="6">
        <v>0</v>
      </c>
      <c r="AQ402" s="6">
        <v>0</v>
      </c>
      <c r="AR402" s="7">
        <v>0</v>
      </c>
      <c r="AS402" s="7">
        <v>13</v>
      </c>
      <c r="AT402" s="6"/>
      <c r="AU402" s="7">
        <v>2</v>
      </c>
      <c r="AV402" s="7">
        <v>16</v>
      </c>
      <c r="AW402" s="7" t="s">
        <v>34</v>
      </c>
      <c r="AX402" s="7">
        <v>2</v>
      </c>
      <c r="AY402" s="7">
        <v>2</v>
      </c>
      <c r="AZ402" s="7">
        <v>13</v>
      </c>
      <c r="BA402" s="7">
        <v>0</v>
      </c>
      <c r="BB402" s="7" t="s">
        <v>34</v>
      </c>
    </row>
    <row r="403" spans="1:54" x14ac:dyDescent="0.25">
      <c r="A403" s="4"/>
      <c r="B403" s="120"/>
      <c r="C403" s="136">
        <f t="shared" si="104"/>
        <v>77</v>
      </c>
      <c r="D403" s="136">
        <f t="shared" si="101"/>
        <v>2</v>
      </c>
      <c r="E403" s="24" t="str">
        <f t="shared" si="105"/>
        <v/>
      </c>
      <c r="F403" s="24" t="str">
        <f t="shared" si="106"/>
        <v>NG1601-074</v>
      </c>
      <c r="G403" s="24" t="str">
        <f t="shared" si="107"/>
        <v>NG1601</v>
      </c>
      <c r="H403" s="24" t="s">
        <v>388</v>
      </c>
      <c r="I403" s="62" t="s">
        <v>2034</v>
      </c>
      <c r="J403" s="138">
        <f t="shared" si="111"/>
        <v>145</v>
      </c>
      <c r="K403" s="138">
        <f t="shared" si="112"/>
        <v>3</v>
      </c>
      <c r="L403" s="136">
        <f t="shared" si="113"/>
        <v>74</v>
      </c>
      <c r="M403" s="136">
        <f t="shared" si="114"/>
        <v>52</v>
      </c>
      <c r="N403" s="136">
        <f t="shared" si="115"/>
        <v>9</v>
      </c>
      <c r="O403" s="136">
        <f t="shared" si="116"/>
        <v>7</v>
      </c>
      <c r="P403" s="66">
        <f t="shared" si="108"/>
        <v>0</v>
      </c>
      <c r="Q403" s="66">
        <f t="shared" si="109"/>
        <v>1</v>
      </c>
      <c r="R403" s="24"/>
      <c r="S403" s="25"/>
      <c r="T403" s="26"/>
      <c r="U403" s="26"/>
      <c r="V403" s="27"/>
      <c r="W403" s="27"/>
      <c r="X403" s="27"/>
      <c r="Y403" s="29"/>
      <c r="Z403" s="29"/>
      <c r="AA403" s="29"/>
      <c r="AB403" s="69" t="str">
        <f t="shared" si="102"/>
        <v>B24</v>
      </c>
      <c r="AC403" s="69">
        <f t="shared" si="110"/>
        <v>1</v>
      </c>
      <c r="AD403" s="69">
        <f t="shared" si="103"/>
        <v>8</v>
      </c>
      <c r="AE403" s="28" t="s">
        <v>315</v>
      </c>
      <c r="AF403" s="29"/>
      <c r="AG403" s="10"/>
      <c r="AH403" s="10"/>
      <c r="AI403" s="10"/>
      <c r="AJ403" s="10"/>
      <c r="AK403" s="9"/>
      <c r="AL403" s="9"/>
      <c r="AM403" s="5" t="s">
        <v>39</v>
      </c>
      <c r="AN403" s="6"/>
      <c r="AO403" s="6"/>
      <c r="AP403" s="6"/>
      <c r="AQ403" s="6"/>
      <c r="AR403" s="7"/>
      <c r="AS403" s="7"/>
      <c r="AT403" s="6"/>
      <c r="AU403" s="7"/>
      <c r="AV403" s="7"/>
      <c r="AW403" s="7"/>
      <c r="AX403" s="7"/>
      <c r="AY403" s="7"/>
      <c r="AZ403" s="7"/>
      <c r="BA403" s="7"/>
      <c r="BB403" s="7"/>
    </row>
    <row r="404" spans="1:54" x14ac:dyDescent="0.25">
      <c r="A404" s="4" t="s">
        <v>71</v>
      </c>
      <c r="B404" s="120">
        <v>42</v>
      </c>
      <c r="C404" s="136">
        <f t="shared" si="104"/>
        <v>77</v>
      </c>
      <c r="D404" s="136">
        <f t="shared" si="101"/>
        <v>3</v>
      </c>
      <c r="E404" s="24" t="str">
        <f t="shared" si="105"/>
        <v>E9-2-ACCSH-077-3</v>
      </c>
      <c r="F404" s="24" t="str">
        <f t="shared" si="106"/>
        <v>NG1601-075</v>
      </c>
      <c r="G404" s="24" t="str">
        <f t="shared" si="107"/>
        <v>NG1601</v>
      </c>
      <c r="H404" s="24" t="s">
        <v>41</v>
      </c>
      <c r="I404" s="62" t="s">
        <v>2032</v>
      </c>
      <c r="J404" s="138">
        <f t="shared" si="111"/>
        <v>145</v>
      </c>
      <c r="K404" s="138">
        <f t="shared" si="112"/>
        <v>3</v>
      </c>
      <c r="L404" s="136">
        <f t="shared" si="113"/>
        <v>75</v>
      </c>
      <c r="M404" s="136">
        <f t="shared" si="114"/>
        <v>52</v>
      </c>
      <c r="N404" s="136">
        <f t="shared" si="115"/>
        <v>9</v>
      </c>
      <c r="O404" s="136">
        <f t="shared" si="116"/>
        <v>7</v>
      </c>
      <c r="P404" s="66">
        <f t="shared" si="108"/>
        <v>0</v>
      </c>
      <c r="Q404" s="66">
        <f t="shared" si="109"/>
        <v>1</v>
      </c>
      <c r="R404" s="24"/>
      <c r="S404" s="25"/>
      <c r="T404" s="26"/>
      <c r="U404" s="26"/>
      <c r="V404" s="27"/>
      <c r="W404" s="27"/>
      <c r="X404" s="27"/>
      <c r="Y404" s="29"/>
      <c r="Z404" s="29"/>
      <c r="AA404" s="29"/>
      <c r="AB404" s="69" t="str">
        <f t="shared" si="102"/>
        <v>B24</v>
      </c>
      <c r="AC404" s="69">
        <f t="shared" si="110"/>
        <v>1</v>
      </c>
      <c r="AD404" s="69">
        <f t="shared" si="103"/>
        <v>8</v>
      </c>
      <c r="AE404" s="28" t="s">
        <v>338</v>
      </c>
      <c r="AF404" s="29"/>
      <c r="AG404" s="11"/>
      <c r="AH404" s="11"/>
      <c r="AI404" s="11"/>
      <c r="AJ404" s="11"/>
      <c r="AK404" s="5"/>
      <c r="AL404" s="9"/>
      <c r="AM404" s="5" t="s">
        <v>39</v>
      </c>
      <c r="AN404" s="6"/>
      <c r="AO404" s="6"/>
      <c r="AP404" s="6"/>
      <c r="AQ404" s="6"/>
      <c r="AR404" s="7"/>
      <c r="AS404" s="7"/>
      <c r="AT404" s="6"/>
      <c r="AU404" s="7"/>
      <c r="AV404" s="7"/>
      <c r="AW404" s="7"/>
      <c r="AX404" s="7"/>
      <c r="AY404" s="7"/>
      <c r="AZ404" s="7"/>
      <c r="BA404" s="7"/>
      <c r="BB404" s="7"/>
    </row>
    <row r="405" spans="1:54" x14ac:dyDescent="0.25">
      <c r="A405" s="4"/>
      <c r="B405" s="120"/>
      <c r="C405" s="136">
        <f t="shared" si="104"/>
        <v>77</v>
      </c>
      <c r="D405" s="136">
        <f t="shared" si="101"/>
        <v>3</v>
      </c>
      <c r="E405" s="24" t="str">
        <f t="shared" si="105"/>
        <v/>
      </c>
      <c r="F405" s="24" t="str">
        <f t="shared" si="106"/>
        <v>NG1601-076</v>
      </c>
      <c r="G405" s="24" t="str">
        <f t="shared" si="107"/>
        <v>NG1601</v>
      </c>
      <c r="H405" s="24" t="s">
        <v>388</v>
      </c>
      <c r="I405" s="62" t="s">
        <v>2039</v>
      </c>
      <c r="J405" s="138">
        <f t="shared" si="111"/>
        <v>145</v>
      </c>
      <c r="K405" s="138">
        <f t="shared" si="112"/>
        <v>3</v>
      </c>
      <c r="L405" s="136">
        <f t="shared" si="113"/>
        <v>76</v>
      </c>
      <c r="M405" s="136">
        <f t="shared" si="114"/>
        <v>52</v>
      </c>
      <c r="N405" s="136">
        <f t="shared" si="115"/>
        <v>9</v>
      </c>
      <c r="O405" s="136">
        <f t="shared" si="116"/>
        <v>7</v>
      </c>
      <c r="P405" s="66">
        <f t="shared" si="108"/>
        <v>0</v>
      </c>
      <c r="Q405" s="66">
        <f t="shared" si="109"/>
        <v>1</v>
      </c>
      <c r="R405" s="24"/>
      <c r="S405" s="25"/>
      <c r="T405" s="26"/>
      <c r="U405" s="26"/>
      <c r="V405" s="27"/>
      <c r="W405" s="27"/>
      <c r="X405" s="27"/>
      <c r="Y405" s="29"/>
      <c r="Z405" s="29"/>
      <c r="AA405" s="29"/>
      <c r="AB405" s="69" t="str">
        <f t="shared" si="102"/>
        <v>B24</v>
      </c>
      <c r="AC405" s="69">
        <f t="shared" si="110"/>
        <v>1</v>
      </c>
      <c r="AD405" s="69">
        <f t="shared" si="103"/>
        <v>8</v>
      </c>
      <c r="AE405" s="28" t="s">
        <v>339</v>
      </c>
      <c r="AF405" s="29"/>
      <c r="AG405" s="11"/>
      <c r="AH405" s="11"/>
      <c r="AI405" s="11"/>
      <c r="AJ405" s="11"/>
      <c r="AK405" s="5"/>
      <c r="AL405" s="9"/>
      <c r="AM405" s="5" t="s">
        <v>39</v>
      </c>
      <c r="AN405" s="6"/>
      <c r="AO405" s="6"/>
      <c r="AP405" s="6"/>
      <c r="AQ405" s="6"/>
      <c r="AR405" s="7"/>
      <c r="AS405" s="7"/>
      <c r="AT405" s="6"/>
      <c r="AU405" s="7"/>
      <c r="AV405" s="7"/>
      <c r="AW405" s="7"/>
      <c r="AX405" s="7"/>
      <c r="AY405" s="7"/>
      <c r="AZ405" s="7"/>
      <c r="BA405" s="7"/>
      <c r="BB405" s="7"/>
    </row>
    <row r="406" spans="1:54" x14ac:dyDescent="0.25">
      <c r="A406" s="4" t="s">
        <v>71</v>
      </c>
      <c r="B406" s="119">
        <v>39</v>
      </c>
      <c r="C406" s="135">
        <f t="shared" si="104"/>
        <v>78</v>
      </c>
      <c r="D406" s="135">
        <f t="shared" si="101"/>
        <v>1</v>
      </c>
      <c r="E406" s="18" t="str">
        <f t="shared" si="105"/>
        <v>E9-2-AGGSH-078-1</v>
      </c>
      <c r="F406" s="18" t="str">
        <f t="shared" si="106"/>
        <v>ASM3001-004</v>
      </c>
      <c r="G406" s="18" t="str">
        <f t="shared" si="107"/>
        <v>ASM3001</v>
      </c>
      <c r="H406" s="18" t="s">
        <v>32</v>
      </c>
      <c r="I406" s="24" t="s">
        <v>2041</v>
      </c>
      <c r="J406" s="138">
        <f t="shared" si="111"/>
        <v>145</v>
      </c>
      <c r="K406" s="138">
        <f t="shared" si="112"/>
        <v>4</v>
      </c>
      <c r="L406" s="136">
        <f t="shared" si="113"/>
        <v>76</v>
      </c>
      <c r="M406" s="136">
        <f t="shared" si="114"/>
        <v>52</v>
      </c>
      <c r="N406" s="136">
        <f t="shared" si="115"/>
        <v>9</v>
      </c>
      <c r="O406" s="136">
        <f t="shared" si="116"/>
        <v>7</v>
      </c>
      <c r="P406" s="66">
        <f t="shared" si="108"/>
        <v>1</v>
      </c>
      <c r="Q406" s="66">
        <f t="shared" si="109"/>
        <v>1</v>
      </c>
      <c r="R406" s="18" t="s">
        <v>33</v>
      </c>
      <c r="S406" s="19">
        <v>3</v>
      </c>
      <c r="T406" s="20">
        <v>6</v>
      </c>
      <c r="U406" s="20">
        <v>6</v>
      </c>
      <c r="V406" s="21">
        <v>8</v>
      </c>
      <c r="W406" s="21">
        <v>10</v>
      </c>
      <c r="X406" s="21">
        <v>9</v>
      </c>
      <c r="Y406" s="23" t="s">
        <v>274</v>
      </c>
      <c r="Z406" s="23" t="s">
        <v>275</v>
      </c>
      <c r="AA406" s="23" t="s">
        <v>332</v>
      </c>
      <c r="AB406" s="23" t="str">
        <f t="shared" si="102"/>
        <v>B24</v>
      </c>
      <c r="AC406" s="23">
        <f t="shared" si="110"/>
        <v>2</v>
      </c>
      <c r="AD406" s="23">
        <f t="shared" si="103"/>
        <v>9</v>
      </c>
      <c r="AE406" s="23"/>
      <c r="AF406" s="23"/>
      <c r="AG406" s="8">
        <v>0.33333333333333331</v>
      </c>
      <c r="AH406" s="8">
        <v>3.3333333333333335</v>
      </c>
      <c r="AI406" s="8"/>
      <c r="AJ406" s="8">
        <v>0.33333333333333331</v>
      </c>
      <c r="AK406" s="9"/>
      <c r="AL406" s="9"/>
      <c r="AM406" s="9" t="s">
        <v>56</v>
      </c>
      <c r="AN406" s="6">
        <v>1</v>
      </c>
      <c r="AO406" s="6">
        <v>10</v>
      </c>
      <c r="AP406" s="6">
        <v>0</v>
      </c>
      <c r="AQ406" s="6">
        <v>2</v>
      </c>
      <c r="AR406" s="7">
        <v>2</v>
      </c>
      <c r="AS406" s="7">
        <v>0</v>
      </c>
      <c r="AT406" s="6"/>
      <c r="AU406" s="7">
        <v>1</v>
      </c>
      <c r="AV406" s="7">
        <v>10</v>
      </c>
      <c r="AW406" s="7" t="s">
        <v>34</v>
      </c>
      <c r="AX406" s="7">
        <v>2</v>
      </c>
      <c r="AY406" s="7">
        <v>2</v>
      </c>
      <c r="AZ406" s="7">
        <v>0</v>
      </c>
      <c r="BA406" s="7">
        <v>0</v>
      </c>
      <c r="BB406" s="7" t="s">
        <v>34</v>
      </c>
    </row>
    <row r="407" spans="1:54" x14ac:dyDescent="0.25">
      <c r="A407" s="4"/>
      <c r="B407" s="119"/>
      <c r="C407" s="135">
        <f t="shared" si="104"/>
        <v>78</v>
      </c>
      <c r="D407" s="135">
        <f t="shared" si="101"/>
        <v>1</v>
      </c>
      <c r="E407" s="18" t="str">
        <f t="shared" si="105"/>
        <v/>
      </c>
      <c r="F407" s="18" t="str">
        <f t="shared" si="106"/>
        <v>ASM3001-004</v>
      </c>
      <c r="G407" s="18" t="str">
        <f t="shared" si="107"/>
        <v>ASM3001</v>
      </c>
      <c r="H407" s="18"/>
      <c r="I407" s="24" t="s">
        <v>2041</v>
      </c>
      <c r="J407" s="138">
        <f t="shared" si="111"/>
        <v>145</v>
      </c>
      <c r="K407" s="138">
        <f t="shared" si="112"/>
        <v>4</v>
      </c>
      <c r="L407" s="136">
        <f t="shared" si="113"/>
        <v>76</v>
      </c>
      <c r="M407" s="136">
        <f t="shared" si="114"/>
        <v>52</v>
      </c>
      <c r="N407" s="136">
        <f t="shared" si="115"/>
        <v>9</v>
      </c>
      <c r="O407" s="136">
        <f t="shared" si="116"/>
        <v>7</v>
      </c>
      <c r="P407" s="66">
        <f t="shared" si="108"/>
        <v>0</v>
      </c>
      <c r="Q407" s="66">
        <f t="shared" si="109"/>
        <v>0</v>
      </c>
      <c r="R407" s="18"/>
      <c r="S407" s="19"/>
      <c r="T407" s="20"/>
      <c r="U407" s="20"/>
      <c r="V407" s="21"/>
      <c r="W407" s="21"/>
      <c r="X407" s="21"/>
      <c r="Y407" s="23"/>
      <c r="Z407" s="23" t="s">
        <v>282</v>
      </c>
      <c r="AA407" s="23"/>
      <c r="AB407" s="23" t="str">
        <f t="shared" si="102"/>
        <v>B24</v>
      </c>
      <c r="AC407" s="71">
        <f t="shared" si="110"/>
        <v>2</v>
      </c>
      <c r="AD407" s="23">
        <f t="shared" si="103"/>
        <v>10</v>
      </c>
      <c r="AE407" s="23"/>
      <c r="AF407" s="23"/>
      <c r="AG407" s="8"/>
      <c r="AH407" s="8"/>
      <c r="AI407" s="8"/>
      <c r="AJ407" s="8"/>
      <c r="AK407" s="9"/>
      <c r="AL407" s="9"/>
      <c r="AM407" s="9"/>
      <c r="AN407" s="6"/>
      <c r="AO407" s="6"/>
      <c r="AP407" s="6"/>
      <c r="AQ407" s="6"/>
      <c r="AR407" s="7"/>
      <c r="AS407" s="7"/>
      <c r="AT407" s="6"/>
      <c r="AU407" s="7"/>
      <c r="AV407" s="7"/>
      <c r="AW407" s="7"/>
      <c r="AX407" s="7"/>
      <c r="AY407" s="7"/>
      <c r="AZ407" s="7"/>
      <c r="BA407" s="7"/>
      <c r="BB407" s="7"/>
    </row>
    <row r="408" spans="1:54" x14ac:dyDescent="0.25">
      <c r="A408" s="4"/>
      <c r="B408" s="119"/>
      <c r="C408" s="135">
        <f t="shared" si="104"/>
        <v>78</v>
      </c>
      <c r="D408" s="135">
        <f t="shared" si="101"/>
        <v>1</v>
      </c>
      <c r="E408" s="18" t="str">
        <f t="shared" si="105"/>
        <v/>
      </c>
      <c r="F408" s="18" t="str">
        <f t="shared" si="106"/>
        <v>ASM3001-004</v>
      </c>
      <c r="G408" s="18" t="str">
        <f t="shared" si="107"/>
        <v>ASM3001</v>
      </c>
      <c r="H408" s="18"/>
      <c r="I408" s="24" t="s">
        <v>2041</v>
      </c>
      <c r="J408" s="138">
        <f t="shared" si="111"/>
        <v>145</v>
      </c>
      <c r="K408" s="138">
        <f t="shared" si="112"/>
        <v>4</v>
      </c>
      <c r="L408" s="136">
        <f t="shared" si="113"/>
        <v>76</v>
      </c>
      <c r="M408" s="136">
        <f t="shared" si="114"/>
        <v>52</v>
      </c>
      <c r="N408" s="136">
        <f t="shared" si="115"/>
        <v>9</v>
      </c>
      <c r="O408" s="136">
        <f t="shared" si="116"/>
        <v>7</v>
      </c>
      <c r="P408" s="66">
        <f t="shared" si="108"/>
        <v>0</v>
      </c>
      <c r="Q408" s="66">
        <f t="shared" si="109"/>
        <v>0</v>
      </c>
      <c r="R408" s="18"/>
      <c r="S408" s="19"/>
      <c r="T408" s="20"/>
      <c r="U408" s="20"/>
      <c r="V408" s="21"/>
      <c r="W408" s="21"/>
      <c r="X408" s="21"/>
      <c r="Y408" s="23"/>
      <c r="Z408" s="23" t="s">
        <v>286</v>
      </c>
      <c r="AA408" s="23"/>
      <c r="AB408" s="23" t="str">
        <f t="shared" si="102"/>
        <v>B24</v>
      </c>
      <c r="AC408" s="71">
        <f t="shared" si="110"/>
        <v>2</v>
      </c>
      <c r="AD408" s="23">
        <f t="shared" si="103"/>
        <v>11</v>
      </c>
      <c r="AE408" s="23"/>
      <c r="AF408" s="23"/>
      <c r="AG408" s="8"/>
      <c r="AH408" s="8"/>
      <c r="AI408" s="8"/>
      <c r="AJ408" s="8"/>
      <c r="AK408" s="9"/>
      <c r="AL408" s="9"/>
      <c r="AM408" s="9"/>
      <c r="AN408" s="6"/>
      <c r="AO408" s="6"/>
      <c r="AP408" s="6"/>
      <c r="AQ408" s="6"/>
      <c r="AR408" s="7"/>
      <c r="AS408" s="7"/>
      <c r="AT408" s="6"/>
      <c r="AU408" s="7"/>
      <c r="AV408" s="7"/>
      <c r="AW408" s="7"/>
      <c r="AX408" s="7"/>
      <c r="AY408" s="7"/>
      <c r="AZ408" s="7"/>
      <c r="BA408" s="7"/>
      <c r="BB408" s="7"/>
    </row>
    <row r="409" spans="1:54" x14ac:dyDescent="0.25">
      <c r="A409" s="4"/>
      <c r="B409" s="119">
        <v>38</v>
      </c>
      <c r="C409" s="135">
        <f t="shared" si="104"/>
        <v>78</v>
      </c>
      <c r="D409" s="135">
        <f t="shared" si="101"/>
        <v>1</v>
      </c>
      <c r="E409" s="18" t="str">
        <f t="shared" si="105"/>
        <v/>
      </c>
      <c r="F409" s="18" t="str">
        <f t="shared" si="106"/>
        <v>ASM3001-005</v>
      </c>
      <c r="G409" s="18" t="str">
        <f t="shared" si="107"/>
        <v>ASM3001</v>
      </c>
      <c r="H409" s="18" t="s">
        <v>388</v>
      </c>
      <c r="I409" s="64" t="s">
        <v>2042</v>
      </c>
      <c r="J409" s="138">
        <f t="shared" si="111"/>
        <v>145</v>
      </c>
      <c r="K409" s="138">
        <f t="shared" si="112"/>
        <v>5</v>
      </c>
      <c r="L409" s="136">
        <f t="shared" si="113"/>
        <v>76</v>
      </c>
      <c r="M409" s="136">
        <f t="shared" si="114"/>
        <v>52</v>
      </c>
      <c r="N409" s="136">
        <f t="shared" si="115"/>
        <v>9</v>
      </c>
      <c r="O409" s="136">
        <f t="shared" si="116"/>
        <v>7</v>
      </c>
      <c r="P409" s="66">
        <f t="shared" si="108"/>
        <v>1</v>
      </c>
      <c r="Q409" s="66">
        <f t="shared" si="109"/>
        <v>0</v>
      </c>
      <c r="R409" s="18"/>
      <c r="S409" s="19"/>
      <c r="T409" s="20"/>
      <c r="U409" s="20"/>
      <c r="V409" s="21"/>
      <c r="W409" s="21"/>
      <c r="X409" s="21"/>
      <c r="Y409" s="23"/>
      <c r="Z409" s="23" t="s">
        <v>291</v>
      </c>
      <c r="AA409" s="23"/>
      <c r="AB409" s="23" t="str">
        <f t="shared" si="102"/>
        <v>B24</v>
      </c>
      <c r="AC409" s="71">
        <f t="shared" si="110"/>
        <v>2</v>
      </c>
      <c r="AD409" s="23">
        <f t="shared" si="103"/>
        <v>12</v>
      </c>
      <c r="AE409" s="23"/>
      <c r="AF409" s="23"/>
      <c r="AG409" s="6"/>
      <c r="AH409" s="8"/>
      <c r="AI409" s="8"/>
      <c r="AJ409" s="8"/>
      <c r="AK409" s="9"/>
      <c r="AL409" s="9"/>
      <c r="AM409" s="9"/>
      <c r="AN409" s="6"/>
      <c r="AO409" s="6"/>
      <c r="AP409" s="6"/>
      <c r="AQ409" s="6"/>
      <c r="AR409" s="7"/>
      <c r="AS409" s="7"/>
      <c r="AT409" s="6"/>
      <c r="AU409" s="7"/>
      <c r="AV409" s="7"/>
      <c r="AW409" s="7"/>
      <c r="AX409" s="7"/>
      <c r="AY409" s="7"/>
      <c r="AZ409" s="7"/>
      <c r="BA409" s="7"/>
      <c r="BB409" s="7"/>
    </row>
    <row r="410" spans="1:54" x14ac:dyDescent="0.25">
      <c r="A410" s="4"/>
      <c r="B410" s="119"/>
      <c r="C410" s="135">
        <f t="shared" si="104"/>
        <v>78</v>
      </c>
      <c r="D410" s="135">
        <f t="shared" si="101"/>
        <v>1</v>
      </c>
      <c r="E410" s="18" t="str">
        <f t="shared" si="105"/>
        <v/>
      </c>
      <c r="F410" s="18" t="str">
        <f t="shared" si="106"/>
        <v>ASM3001-005</v>
      </c>
      <c r="G410" s="18" t="str">
        <f t="shared" si="107"/>
        <v>ASM3001</v>
      </c>
      <c r="H410" s="18"/>
      <c r="I410" s="64" t="s">
        <v>2042</v>
      </c>
      <c r="J410" s="138">
        <f t="shared" si="111"/>
        <v>145</v>
      </c>
      <c r="K410" s="138">
        <f t="shared" si="112"/>
        <v>5</v>
      </c>
      <c r="L410" s="136">
        <f t="shared" si="113"/>
        <v>76</v>
      </c>
      <c r="M410" s="136">
        <f t="shared" si="114"/>
        <v>52</v>
      </c>
      <c r="N410" s="136">
        <f t="shared" si="115"/>
        <v>9</v>
      </c>
      <c r="O410" s="136">
        <f t="shared" si="116"/>
        <v>7</v>
      </c>
      <c r="P410" s="66">
        <f t="shared" si="108"/>
        <v>0</v>
      </c>
      <c r="Q410" s="66">
        <f t="shared" si="109"/>
        <v>0</v>
      </c>
      <c r="R410" s="18"/>
      <c r="S410" s="19"/>
      <c r="T410" s="20"/>
      <c r="U410" s="20"/>
      <c r="V410" s="21"/>
      <c r="W410" s="21"/>
      <c r="X410" s="21"/>
      <c r="Y410" s="23"/>
      <c r="Z410" s="23" t="s">
        <v>295</v>
      </c>
      <c r="AA410" s="23"/>
      <c r="AB410" s="23" t="str">
        <f t="shared" si="102"/>
        <v>B24</v>
      </c>
      <c r="AC410" s="71">
        <f t="shared" si="110"/>
        <v>2</v>
      </c>
      <c r="AD410" s="23">
        <f t="shared" si="103"/>
        <v>13</v>
      </c>
      <c r="AE410" s="23"/>
      <c r="AF410" s="23"/>
      <c r="AG410" s="6"/>
      <c r="AH410" s="8"/>
      <c r="AI410" s="8"/>
      <c r="AJ410" s="8"/>
      <c r="AK410" s="9"/>
      <c r="AL410" s="9"/>
      <c r="AM410" s="9"/>
      <c r="AN410" s="6"/>
      <c r="AO410" s="6"/>
      <c r="AP410" s="6"/>
      <c r="AQ410" s="6"/>
      <c r="AR410" s="7"/>
      <c r="AS410" s="7"/>
      <c r="AT410" s="6"/>
      <c r="AU410" s="7"/>
      <c r="AV410" s="7"/>
      <c r="AW410" s="7"/>
      <c r="AX410" s="7"/>
      <c r="AY410" s="7"/>
      <c r="AZ410" s="7"/>
      <c r="BA410" s="7"/>
      <c r="BB410" s="7"/>
    </row>
    <row r="411" spans="1:54" x14ac:dyDescent="0.25">
      <c r="A411" s="4"/>
      <c r="B411" s="119"/>
      <c r="C411" s="135">
        <f t="shared" si="104"/>
        <v>78</v>
      </c>
      <c r="D411" s="135">
        <f t="shared" si="101"/>
        <v>1</v>
      </c>
      <c r="E411" s="18" t="str">
        <f t="shared" si="105"/>
        <v/>
      </c>
      <c r="F411" s="18" t="str">
        <f t="shared" si="106"/>
        <v>ASM3001-005</v>
      </c>
      <c r="G411" s="18" t="str">
        <f t="shared" si="107"/>
        <v>ASM3001</v>
      </c>
      <c r="H411" s="18"/>
      <c r="I411" s="64" t="s">
        <v>2042</v>
      </c>
      <c r="J411" s="138">
        <f t="shared" si="111"/>
        <v>145</v>
      </c>
      <c r="K411" s="138">
        <f t="shared" si="112"/>
        <v>5</v>
      </c>
      <c r="L411" s="136">
        <f t="shared" si="113"/>
        <v>76</v>
      </c>
      <c r="M411" s="136">
        <f t="shared" si="114"/>
        <v>52</v>
      </c>
      <c r="N411" s="136">
        <f t="shared" si="115"/>
        <v>9</v>
      </c>
      <c r="O411" s="136">
        <f t="shared" si="116"/>
        <v>7</v>
      </c>
      <c r="P411" s="66">
        <f t="shared" si="108"/>
        <v>0</v>
      </c>
      <c r="Q411" s="66">
        <f t="shared" si="109"/>
        <v>0</v>
      </c>
      <c r="R411" s="18"/>
      <c r="S411" s="19"/>
      <c r="T411" s="20"/>
      <c r="U411" s="20"/>
      <c r="V411" s="21"/>
      <c r="W411" s="21"/>
      <c r="X411" s="21"/>
      <c r="Y411" s="23"/>
      <c r="Z411" s="23" t="s">
        <v>301</v>
      </c>
      <c r="AA411" s="23"/>
      <c r="AB411" s="23" t="str">
        <f t="shared" si="102"/>
        <v>B24</v>
      </c>
      <c r="AC411" s="71">
        <f t="shared" si="110"/>
        <v>2</v>
      </c>
      <c r="AD411" s="23">
        <f t="shared" si="103"/>
        <v>14</v>
      </c>
      <c r="AE411" s="23"/>
      <c r="AF411" s="23"/>
      <c r="AG411" s="6"/>
      <c r="AH411" s="8"/>
      <c r="AI411" s="8"/>
      <c r="AJ411" s="8"/>
      <c r="AK411" s="9"/>
      <c r="AL411" s="9"/>
      <c r="AM411" s="9"/>
      <c r="AN411" s="6"/>
      <c r="AO411" s="6"/>
      <c r="AP411" s="6"/>
      <c r="AQ411" s="6"/>
      <c r="AR411" s="7"/>
      <c r="AS411" s="7"/>
      <c r="AT411" s="6"/>
      <c r="AU411" s="7"/>
      <c r="AV411" s="7"/>
      <c r="AW411" s="7"/>
      <c r="AX411" s="7"/>
      <c r="AY411" s="7"/>
      <c r="AZ411" s="7"/>
      <c r="BA411" s="7"/>
      <c r="BB411" s="7"/>
    </row>
    <row r="412" spans="1:54" x14ac:dyDescent="0.25">
      <c r="A412" s="4" t="s">
        <v>71</v>
      </c>
      <c r="B412" s="120">
        <v>37</v>
      </c>
      <c r="C412" s="136">
        <f t="shared" si="104"/>
        <v>78</v>
      </c>
      <c r="D412" s="136">
        <f t="shared" si="101"/>
        <v>2</v>
      </c>
      <c r="E412" s="24" t="str">
        <f t="shared" si="105"/>
        <v>E9-2-ACCSH-078-2</v>
      </c>
      <c r="F412" s="24" t="str">
        <f t="shared" si="106"/>
        <v>NG1601-077</v>
      </c>
      <c r="G412" s="24" t="str">
        <f t="shared" si="107"/>
        <v>NG1601</v>
      </c>
      <c r="H412" s="24" t="s">
        <v>41</v>
      </c>
      <c r="I412" s="62" t="s">
        <v>2030</v>
      </c>
      <c r="J412" s="138">
        <f t="shared" si="111"/>
        <v>145</v>
      </c>
      <c r="K412" s="138">
        <f t="shared" si="112"/>
        <v>5</v>
      </c>
      <c r="L412" s="136">
        <f t="shared" si="113"/>
        <v>77</v>
      </c>
      <c r="M412" s="136">
        <f t="shared" si="114"/>
        <v>52</v>
      </c>
      <c r="N412" s="136">
        <f t="shared" si="115"/>
        <v>9</v>
      </c>
      <c r="O412" s="136">
        <f t="shared" si="116"/>
        <v>7</v>
      </c>
      <c r="P412" s="66">
        <f t="shared" si="108"/>
        <v>0</v>
      </c>
      <c r="Q412" s="66">
        <f t="shared" si="109"/>
        <v>1</v>
      </c>
      <c r="R412" s="24"/>
      <c r="S412" s="25"/>
      <c r="T412" s="26"/>
      <c r="U412" s="26"/>
      <c r="V412" s="27"/>
      <c r="W412" s="27"/>
      <c r="X412" s="27"/>
      <c r="Y412" s="28"/>
      <c r="Z412" s="28"/>
      <c r="AA412" s="28"/>
      <c r="AB412" s="68" t="str">
        <f t="shared" si="102"/>
        <v>B24</v>
      </c>
      <c r="AC412" s="68">
        <f t="shared" si="110"/>
        <v>2</v>
      </c>
      <c r="AD412" s="68">
        <f t="shared" si="103"/>
        <v>14</v>
      </c>
      <c r="AE412" s="28" t="s">
        <v>278</v>
      </c>
      <c r="AF412" s="28"/>
      <c r="AG412" s="6"/>
      <c r="AH412" s="6"/>
      <c r="AI412" s="6"/>
      <c r="AJ412" s="6"/>
      <c r="AK412" s="9"/>
      <c r="AL412" s="9"/>
      <c r="AM412" s="5" t="s">
        <v>39</v>
      </c>
      <c r="AN412" s="6"/>
      <c r="AO412" s="6"/>
      <c r="AP412" s="6"/>
      <c r="AQ412" s="6"/>
      <c r="AR412" s="7"/>
      <c r="AS412" s="7"/>
      <c r="AT412" s="6"/>
      <c r="AU412" s="7"/>
      <c r="AV412" s="7"/>
      <c r="AW412" s="7"/>
      <c r="AX412" s="7"/>
      <c r="AY412" s="7"/>
      <c r="AZ412" s="7"/>
      <c r="BA412" s="7"/>
      <c r="BB412" s="7"/>
    </row>
    <row r="413" spans="1:54" x14ac:dyDescent="0.25">
      <c r="A413" s="4"/>
      <c r="B413" s="120"/>
      <c r="C413" s="136">
        <f t="shared" si="104"/>
        <v>78</v>
      </c>
      <c r="D413" s="136">
        <f t="shared" si="101"/>
        <v>2</v>
      </c>
      <c r="E413" s="24" t="str">
        <f t="shared" si="105"/>
        <v/>
      </c>
      <c r="F413" s="24" t="str">
        <f t="shared" si="106"/>
        <v>NG1601-077</v>
      </c>
      <c r="G413" s="24" t="str">
        <f t="shared" si="107"/>
        <v>NG1601</v>
      </c>
      <c r="H413" s="24"/>
      <c r="I413" s="62" t="s">
        <v>2030</v>
      </c>
      <c r="J413" s="138">
        <f t="shared" si="111"/>
        <v>145</v>
      </c>
      <c r="K413" s="138">
        <f t="shared" si="112"/>
        <v>5</v>
      </c>
      <c r="L413" s="136">
        <f t="shared" si="113"/>
        <v>77</v>
      </c>
      <c r="M413" s="136">
        <f t="shared" si="114"/>
        <v>52</v>
      </c>
      <c r="N413" s="136">
        <f t="shared" si="115"/>
        <v>9</v>
      </c>
      <c r="O413" s="136">
        <f t="shared" si="116"/>
        <v>7</v>
      </c>
      <c r="P413" s="66">
        <f t="shared" si="108"/>
        <v>0</v>
      </c>
      <c r="Q413" s="66">
        <f t="shared" si="109"/>
        <v>0</v>
      </c>
      <c r="R413" s="24"/>
      <c r="S413" s="25"/>
      <c r="T413" s="26"/>
      <c r="U413" s="26"/>
      <c r="V413" s="27"/>
      <c r="W413" s="27"/>
      <c r="X413" s="27"/>
      <c r="Y413" s="29"/>
      <c r="Z413" s="29"/>
      <c r="AA413" s="29"/>
      <c r="AB413" s="69" t="str">
        <f t="shared" si="102"/>
        <v>B24</v>
      </c>
      <c r="AC413" s="69">
        <f t="shared" si="110"/>
        <v>2</v>
      </c>
      <c r="AD413" s="69">
        <f t="shared" si="103"/>
        <v>14</v>
      </c>
      <c r="AE413" s="28" t="s">
        <v>284</v>
      </c>
      <c r="AF413" s="29"/>
      <c r="AG413" s="10"/>
      <c r="AH413" s="10"/>
      <c r="AI413" s="10"/>
      <c r="AJ413" s="10"/>
      <c r="AK413" s="9"/>
      <c r="AL413" s="9"/>
      <c r="AM413" s="5" t="s">
        <v>39</v>
      </c>
      <c r="AN413" s="6"/>
      <c r="AO413" s="6"/>
      <c r="AP413" s="6"/>
      <c r="AQ413" s="6"/>
      <c r="AR413" s="7"/>
      <c r="AS413" s="7"/>
      <c r="AT413" s="6"/>
      <c r="AU413" s="7"/>
      <c r="AV413" s="7"/>
      <c r="AW413" s="7"/>
      <c r="AX413" s="7"/>
      <c r="AY413" s="7"/>
      <c r="AZ413" s="7"/>
      <c r="BA413" s="7"/>
      <c r="BB413" s="7"/>
    </row>
    <row r="414" spans="1:54" x14ac:dyDescent="0.25">
      <c r="A414" s="4"/>
      <c r="B414" s="120"/>
      <c r="C414" s="136">
        <f t="shared" si="104"/>
        <v>78</v>
      </c>
      <c r="D414" s="136">
        <f t="shared" si="101"/>
        <v>2</v>
      </c>
      <c r="E414" s="24" t="str">
        <f t="shared" si="105"/>
        <v/>
      </c>
      <c r="F414" s="24" t="str">
        <f t="shared" si="106"/>
        <v>NG1601-077</v>
      </c>
      <c r="G414" s="24" t="str">
        <f t="shared" si="107"/>
        <v>NG1601</v>
      </c>
      <c r="H414" s="24"/>
      <c r="I414" s="62" t="s">
        <v>2030</v>
      </c>
      <c r="J414" s="138">
        <f t="shared" si="111"/>
        <v>145</v>
      </c>
      <c r="K414" s="138">
        <f t="shared" si="112"/>
        <v>5</v>
      </c>
      <c r="L414" s="136">
        <f t="shared" si="113"/>
        <v>77</v>
      </c>
      <c r="M414" s="136">
        <f t="shared" si="114"/>
        <v>52</v>
      </c>
      <c r="N414" s="136">
        <f t="shared" si="115"/>
        <v>9</v>
      </c>
      <c r="O414" s="136">
        <f t="shared" si="116"/>
        <v>7</v>
      </c>
      <c r="P414" s="66">
        <f t="shared" si="108"/>
        <v>0</v>
      </c>
      <c r="Q414" s="66">
        <f t="shared" si="109"/>
        <v>0</v>
      </c>
      <c r="R414" s="24"/>
      <c r="S414" s="25"/>
      <c r="T414" s="26"/>
      <c r="U414" s="26"/>
      <c r="V414" s="27"/>
      <c r="W414" s="27"/>
      <c r="X414" s="27"/>
      <c r="Y414" s="29"/>
      <c r="Z414" s="29"/>
      <c r="AA414" s="29"/>
      <c r="AB414" s="69" t="str">
        <f t="shared" si="102"/>
        <v>B24</v>
      </c>
      <c r="AC414" s="69">
        <f t="shared" si="110"/>
        <v>2</v>
      </c>
      <c r="AD414" s="69">
        <f t="shared" si="103"/>
        <v>14</v>
      </c>
      <c r="AE414" s="28" t="s">
        <v>288</v>
      </c>
      <c r="AF414" s="29"/>
      <c r="AG414" s="10"/>
      <c r="AH414" s="10"/>
      <c r="AI414" s="10"/>
      <c r="AJ414" s="10"/>
      <c r="AK414" s="9"/>
      <c r="AL414" s="9"/>
      <c r="AM414" s="5" t="s">
        <v>39</v>
      </c>
      <c r="AN414" s="6"/>
      <c r="AO414" s="6"/>
      <c r="AP414" s="6"/>
      <c r="AQ414" s="6"/>
      <c r="AR414" s="7"/>
      <c r="AS414" s="7"/>
      <c r="AT414" s="6"/>
      <c r="AU414" s="7"/>
      <c r="AV414" s="7"/>
      <c r="AW414" s="7"/>
      <c r="AX414" s="7"/>
      <c r="AY414" s="7"/>
      <c r="AZ414" s="7"/>
      <c r="BA414" s="7"/>
      <c r="BB414" s="7"/>
    </row>
    <row r="415" spans="1:54" x14ac:dyDescent="0.25">
      <c r="A415" s="4"/>
      <c r="B415" s="120"/>
      <c r="C415" s="136">
        <f t="shared" si="104"/>
        <v>78</v>
      </c>
      <c r="D415" s="136">
        <f t="shared" si="101"/>
        <v>2</v>
      </c>
      <c r="E415" s="24" t="str">
        <f t="shared" si="105"/>
        <v/>
      </c>
      <c r="F415" s="24" t="str">
        <f t="shared" si="106"/>
        <v>NG1601-077</v>
      </c>
      <c r="G415" s="24" t="str">
        <f t="shared" si="107"/>
        <v>NG1601</v>
      </c>
      <c r="H415" s="24"/>
      <c r="I415" s="62" t="s">
        <v>2030</v>
      </c>
      <c r="J415" s="138">
        <f t="shared" si="111"/>
        <v>145</v>
      </c>
      <c r="K415" s="138">
        <f t="shared" si="112"/>
        <v>5</v>
      </c>
      <c r="L415" s="136">
        <f t="shared" si="113"/>
        <v>77</v>
      </c>
      <c r="M415" s="136">
        <f t="shared" si="114"/>
        <v>52</v>
      </c>
      <c r="N415" s="136">
        <f t="shared" si="115"/>
        <v>9</v>
      </c>
      <c r="O415" s="136">
        <f t="shared" si="116"/>
        <v>7</v>
      </c>
      <c r="P415" s="66">
        <f t="shared" si="108"/>
        <v>0</v>
      </c>
      <c r="Q415" s="66">
        <f t="shared" si="109"/>
        <v>0</v>
      </c>
      <c r="R415" s="24"/>
      <c r="S415" s="25"/>
      <c r="T415" s="26"/>
      <c r="U415" s="26"/>
      <c r="V415" s="27"/>
      <c r="W415" s="27"/>
      <c r="X415" s="27"/>
      <c r="Y415" s="29"/>
      <c r="Z415" s="29"/>
      <c r="AA415" s="29"/>
      <c r="AB415" s="69" t="str">
        <f t="shared" si="102"/>
        <v>B24</v>
      </c>
      <c r="AC415" s="69">
        <f t="shared" si="110"/>
        <v>2</v>
      </c>
      <c r="AD415" s="69">
        <f t="shared" si="103"/>
        <v>14</v>
      </c>
      <c r="AE415" s="28" t="s">
        <v>292</v>
      </c>
      <c r="AF415" s="29"/>
      <c r="AG415" s="10"/>
      <c r="AH415" s="10"/>
      <c r="AI415" s="10"/>
      <c r="AJ415" s="10"/>
      <c r="AK415" s="9"/>
      <c r="AL415" s="9"/>
      <c r="AM415" s="5" t="s">
        <v>39</v>
      </c>
      <c r="AN415" s="6"/>
      <c r="AO415" s="6"/>
      <c r="AP415" s="6"/>
      <c r="AQ415" s="6"/>
      <c r="AR415" s="7"/>
      <c r="AS415" s="7"/>
      <c r="AT415" s="6"/>
      <c r="AU415" s="7"/>
      <c r="AV415" s="7"/>
      <c r="AW415" s="7"/>
      <c r="AX415" s="7"/>
      <c r="AY415" s="7"/>
      <c r="AZ415" s="7"/>
      <c r="BA415" s="7"/>
      <c r="BB415" s="7"/>
    </row>
    <row r="416" spans="1:54" x14ac:dyDescent="0.25">
      <c r="A416" s="4"/>
      <c r="B416" s="120"/>
      <c r="C416" s="136">
        <f t="shared" si="104"/>
        <v>78</v>
      </c>
      <c r="D416" s="136">
        <f t="shared" si="101"/>
        <v>2</v>
      </c>
      <c r="E416" s="24" t="str">
        <f t="shared" si="105"/>
        <v/>
      </c>
      <c r="F416" s="24" t="str">
        <f t="shared" si="106"/>
        <v>NG1601-078</v>
      </c>
      <c r="G416" s="24" t="str">
        <f t="shared" si="107"/>
        <v>NG1601</v>
      </c>
      <c r="H416" s="24" t="s">
        <v>388</v>
      </c>
      <c r="I416" s="62" t="s">
        <v>2034</v>
      </c>
      <c r="J416" s="138">
        <f t="shared" si="111"/>
        <v>145</v>
      </c>
      <c r="K416" s="138">
        <f t="shared" si="112"/>
        <v>5</v>
      </c>
      <c r="L416" s="136">
        <f t="shared" si="113"/>
        <v>78</v>
      </c>
      <c r="M416" s="136">
        <f t="shared" si="114"/>
        <v>52</v>
      </c>
      <c r="N416" s="136">
        <f t="shared" si="115"/>
        <v>9</v>
      </c>
      <c r="O416" s="136">
        <f t="shared" si="116"/>
        <v>7</v>
      </c>
      <c r="P416" s="66">
        <f t="shared" si="108"/>
        <v>0</v>
      </c>
      <c r="Q416" s="66">
        <f t="shared" si="109"/>
        <v>1</v>
      </c>
      <c r="R416" s="24"/>
      <c r="S416" s="25"/>
      <c r="T416" s="26"/>
      <c r="U416" s="26"/>
      <c r="V416" s="27"/>
      <c r="W416" s="27"/>
      <c r="X416" s="27"/>
      <c r="Y416" s="29"/>
      <c r="Z416" s="29"/>
      <c r="AA416" s="29"/>
      <c r="AB416" s="69" t="str">
        <f t="shared" si="102"/>
        <v>B24</v>
      </c>
      <c r="AC416" s="69">
        <f t="shared" si="110"/>
        <v>2</v>
      </c>
      <c r="AD416" s="69">
        <f t="shared" si="103"/>
        <v>14</v>
      </c>
      <c r="AE416" s="28" t="s">
        <v>324</v>
      </c>
      <c r="AF416" s="29"/>
      <c r="AG416" s="10"/>
      <c r="AH416" s="10"/>
      <c r="AI416" s="10"/>
      <c r="AJ416" s="10"/>
      <c r="AK416" s="9"/>
      <c r="AL416" s="9"/>
      <c r="AM416" s="5" t="s">
        <v>39</v>
      </c>
      <c r="AN416" s="6"/>
      <c r="AO416" s="6"/>
      <c r="AP416" s="6"/>
      <c r="AQ416" s="6"/>
      <c r="AR416" s="7"/>
      <c r="AS416" s="7"/>
      <c r="AT416" s="6"/>
      <c r="AU416" s="7"/>
      <c r="AV416" s="7"/>
      <c r="AW416" s="7"/>
      <c r="AX416" s="7"/>
      <c r="AY416" s="7"/>
      <c r="AZ416" s="7"/>
      <c r="BA416" s="7"/>
      <c r="BB416" s="7"/>
    </row>
    <row r="417" spans="1:54" x14ac:dyDescent="0.25">
      <c r="A417" s="4" t="s">
        <v>71</v>
      </c>
      <c r="B417" s="119">
        <v>34</v>
      </c>
      <c r="C417" s="135">
        <f t="shared" si="104"/>
        <v>79</v>
      </c>
      <c r="D417" s="135">
        <f t="shared" si="101"/>
        <v>1</v>
      </c>
      <c r="E417" s="18" t="str">
        <f t="shared" si="105"/>
        <v>E9-2-AGGSH-079-1</v>
      </c>
      <c r="F417" s="18" t="str">
        <f t="shared" si="106"/>
        <v>CLX3001-146</v>
      </c>
      <c r="G417" s="18" t="str">
        <f t="shared" si="107"/>
        <v>CLX3001</v>
      </c>
      <c r="H417" s="18" t="s">
        <v>32</v>
      </c>
      <c r="I417" s="63" t="s">
        <v>2028</v>
      </c>
      <c r="J417" s="138">
        <f t="shared" si="111"/>
        <v>146</v>
      </c>
      <c r="K417" s="138">
        <f t="shared" si="112"/>
        <v>5</v>
      </c>
      <c r="L417" s="136">
        <f t="shared" si="113"/>
        <v>78</v>
      </c>
      <c r="M417" s="136">
        <f t="shared" si="114"/>
        <v>52</v>
      </c>
      <c r="N417" s="136">
        <f t="shared" si="115"/>
        <v>9</v>
      </c>
      <c r="O417" s="136">
        <f t="shared" si="116"/>
        <v>7</v>
      </c>
      <c r="P417" s="66">
        <f t="shared" si="108"/>
        <v>1</v>
      </c>
      <c r="Q417" s="66">
        <f t="shared" si="109"/>
        <v>1</v>
      </c>
      <c r="R417" s="18"/>
      <c r="S417" s="19"/>
      <c r="T417" s="20"/>
      <c r="U417" s="20"/>
      <c r="V417" s="21"/>
      <c r="W417" s="21"/>
      <c r="X417" s="21"/>
      <c r="Y417" s="23"/>
      <c r="Z417" s="23" t="s">
        <v>275</v>
      </c>
      <c r="AA417" s="23"/>
      <c r="AB417" s="23" t="str">
        <f t="shared" si="102"/>
        <v>B24</v>
      </c>
      <c r="AC417" s="71">
        <f t="shared" si="110"/>
        <v>2</v>
      </c>
      <c r="AD417" s="23">
        <f t="shared" si="103"/>
        <v>15</v>
      </c>
      <c r="AE417" s="23"/>
      <c r="AF417" s="23"/>
      <c r="AG417" s="11"/>
      <c r="AH417" s="11"/>
      <c r="AI417" s="11"/>
      <c r="AJ417" s="11"/>
      <c r="AK417" s="5"/>
      <c r="AL417" s="9"/>
      <c r="AM417" s="5"/>
      <c r="AN417" s="6"/>
      <c r="AO417" s="6"/>
      <c r="AP417" s="6"/>
      <c r="AQ417" s="6"/>
      <c r="AR417" s="7"/>
      <c r="AS417" s="7"/>
      <c r="AT417" s="6"/>
      <c r="AU417" s="7"/>
      <c r="AV417" s="7"/>
      <c r="AW417" s="7"/>
      <c r="AX417" s="7"/>
      <c r="AY417" s="7"/>
      <c r="AZ417" s="7"/>
      <c r="BA417" s="7"/>
      <c r="BB417" s="7"/>
    </row>
    <row r="418" spans="1:54" x14ac:dyDescent="0.25">
      <c r="A418" s="4"/>
      <c r="B418" s="119"/>
      <c r="C418" s="135">
        <f t="shared" si="104"/>
        <v>79</v>
      </c>
      <c r="D418" s="135">
        <f t="shared" si="101"/>
        <v>1</v>
      </c>
      <c r="E418" s="18" t="str">
        <f t="shared" si="105"/>
        <v/>
      </c>
      <c r="F418" s="18" t="str">
        <f t="shared" si="106"/>
        <v>CLX3001-146</v>
      </c>
      <c r="G418" s="18" t="str">
        <f t="shared" si="107"/>
        <v>CLX3001</v>
      </c>
      <c r="H418" s="18"/>
      <c r="I418" s="63" t="s">
        <v>2028</v>
      </c>
      <c r="J418" s="138">
        <f t="shared" si="111"/>
        <v>146</v>
      </c>
      <c r="K418" s="138">
        <f t="shared" si="112"/>
        <v>5</v>
      </c>
      <c r="L418" s="136">
        <f t="shared" si="113"/>
        <v>78</v>
      </c>
      <c r="M418" s="136">
        <f t="shared" si="114"/>
        <v>52</v>
      </c>
      <c r="N418" s="136">
        <f t="shared" si="115"/>
        <v>9</v>
      </c>
      <c r="O418" s="136">
        <f t="shared" si="116"/>
        <v>7</v>
      </c>
      <c r="P418" s="66">
        <f t="shared" si="108"/>
        <v>0</v>
      </c>
      <c r="Q418" s="66">
        <f t="shared" si="109"/>
        <v>0</v>
      </c>
      <c r="R418" s="18"/>
      <c r="S418" s="19"/>
      <c r="T418" s="20"/>
      <c r="U418" s="20"/>
      <c r="V418" s="21"/>
      <c r="W418" s="21"/>
      <c r="X418" s="21"/>
      <c r="Y418" s="23"/>
      <c r="Z418" s="23" t="s">
        <v>282</v>
      </c>
      <c r="AA418" s="23"/>
      <c r="AB418" s="23" t="str">
        <f t="shared" si="102"/>
        <v>B24</v>
      </c>
      <c r="AC418" s="71">
        <f t="shared" si="110"/>
        <v>2</v>
      </c>
      <c r="AD418" s="23">
        <f t="shared" si="103"/>
        <v>16</v>
      </c>
      <c r="AE418" s="23"/>
      <c r="AF418" s="23"/>
      <c r="AG418" s="11"/>
      <c r="AH418" s="11"/>
      <c r="AI418" s="11"/>
      <c r="AJ418" s="11"/>
      <c r="AK418" s="5"/>
      <c r="AL418" s="9"/>
      <c r="AM418" s="5"/>
      <c r="AN418" s="6"/>
      <c r="AO418" s="6"/>
      <c r="AP418" s="6"/>
      <c r="AQ418" s="6"/>
      <c r="AR418" s="7"/>
      <c r="AS418" s="7"/>
      <c r="AT418" s="6"/>
      <c r="AU418" s="7"/>
      <c r="AV418" s="7"/>
      <c r="AW418" s="7"/>
      <c r="AX418" s="7"/>
      <c r="AY418" s="7"/>
      <c r="AZ418" s="7"/>
      <c r="BA418" s="7"/>
      <c r="BB418" s="7"/>
    </row>
    <row r="419" spans="1:54" x14ac:dyDescent="0.25">
      <c r="A419" s="4"/>
      <c r="B419" s="119"/>
      <c r="C419" s="135">
        <f t="shared" si="104"/>
        <v>79</v>
      </c>
      <c r="D419" s="135">
        <f t="shared" si="101"/>
        <v>1</v>
      </c>
      <c r="E419" s="18" t="str">
        <f t="shared" si="105"/>
        <v/>
      </c>
      <c r="F419" s="18" t="str">
        <f t="shared" si="106"/>
        <v>CLX3001-147</v>
      </c>
      <c r="G419" s="18" t="str">
        <f t="shared" si="107"/>
        <v>CLX3001</v>
      </c>
      <c r="H419" s="18" t="s">
        <v>388</v>
      </c>
      <c r="I419" s="60" t="s">
        <v>2040</v>
      </c>
      <c r="J419" s="138">
        <f t="shared" si="111"/>
        <v>147</v>
      </c>
      <c r="K419" s="138">
        <f t="shared" si="112"/>
        <v>5</v>
      </c>
      <c r="L419" s="136">
        <f t="shared" si="113"/>
        <v>78</v>
      </c>
      <c r="M419" s="136">
        <f t="shared" si="114"/>
        <v>52</v>
      </c>
      <c r="N419" s="136">
        <f t="shared" si="115"/>
        <v>9</v>
      </c>
      <c r="O419" s="136">
        <f t="shared" si="116"/>
        <v>7</v>
      </c>
      <c r="P419" s="66">
        <f t="shared" si="108"/>
        <v>0</v>
      </c>
      <c r="Q419" s="66">
        <f t="shared" si="109"/>
        <v>0</v>
      </c>
      <c r="R419" s="18"/>
      <c r="S419" s="19"/>
      <c r="T419" s="20"/>
      <c r="U419" s="20"/>
      <c r="V419" s="21"/>
      <c r="W419" s="21"/>
      <c r="X419" s="21"/>
      <c r="Y419" s="23"/>
      <c r="Z419" s="23"/>
      <c r="AA419" s="23"/>
      <c r="AB419" s="71" t="str">
        <f t="shared" si="102"/>
        <v>B24</v>
      </c>
      <c r="AC419" s="71">
        <f t="shared" si="110"/>
        <v>2</v>
      </c>
      <c r="AD419" s="71">
        <f t="shared" si="103"/>
        <v>16</v>
      </c>
      <c r="AE419" s="23"/>
      <c r="AF419" s="23"/>
      <c r="AG419" s="11"/>
      <c r="AH419" s="11"/>
      <c r="AI419" s="11"/>
      <c r="AJ419" s="11"/>
      <c r="AK419" s="5"/>
      <c r="AL419" s="9"/>
      <c r="AM419" s="5"/>
      <c r="AN419" s="6"/>
      <c r="AO419" s="6"/>
      <c r="AP419" s="6"/>
      <c r="AQ419" s="6"/>
      <c r="AR419" s="7"/>
      <c r="AS419" s="7"/>
      <c r="AT419" s="6"/>
      <c r="AU419" s="7"/>
      <c r="AV419" s="7"/>
      <c r="AW419" s="7"/>
      <c r="AX419" s="7"/>
      <c r="AY419" s="7"/>
      <c r="AZ419" s="7"/>
      <c r="BA419" s="7"/>
      <c r="BB419" s="7"/>
    </row>
    <row r="420" spans="1:54" x14ac:dyDescent="0.25">
      <c r="A420" s="4" t="s">
        <v>71</v>
      </c>
      <c r="B420" s="120">
        <v>32</v>
      </c>
      <c r="C420" s="136">
        <f t="shared" si="104"/>
        <v>79</v>
      </c>
      <c r="D420" s="136">
        <f t="shared" si="101"/>
        <v>2</v>
      </c>
      <c r="E420" s="24" t="str">
        <f t="shared" si="105"/>
        <v>E9-2-ACCSH-079-2</v>
      </c>
      <c r="F420" s="24" t="str">
        <f t="shared" si="106"/>
        <v>NG1601-079</v>
      </c>
      <c r="G420" s="24" t="str">
        <f t="shared" si="107"/>
        <v>NG1601</v>
      </c>
      <c r="H420" s="24" t="s">
        <v>41</v>
      </c>
      <c r="I420" s="62" t="s">
        <v>2030</v>
      </c>
      <c r="J420" s="138">
        <f t="shared" si="111"/>
        <v>147</v>
      </c>
      <c r="K420" s="138">
        <f t="shared" si="112"/>
        <v>5</v>
      </c>
      <c r="L420" s="136">
        <f t="shared" si="113"/>
        <v>79</v>
      </c>
      <c r="M420" s="136">
        <f t="shared" si="114"/>
        <v>52</v>
      </c>
      <c r="N420" s="136">
        <f t="shared" si="115"/>
        <v>9</v>
      </c>
      <c r="O420" s="136">
        <f t="shared" si="116"/>
        <v>7</v>
      </c>
      <c r="P420" s="66">
        <f t="shared" si="108"/>
        <v>0</v>
      </c>
      <c r="Q420" s="66">
        <f t="shared" si="109"/>
        <v>1</v>
      </c>
      <c r="R420" s="24"/>
      <c r="S420" s="25"/>
      <c r="T420" s="26"/>
      <c r="U420" s="26"/>
      <c r="V420" s="27"/>
      <c r="W420" s="27"/>
      <c r="X420" s="27"/>
      <c r="Y420" s="29"/>
      <c r="Z420" s="29"/>
      <c r="AA420" s="29"/>
      <c r="AB420" s="69" t="str">
        <f t="shared" si="102"/>
        <v>B24</v>
      </c>
      <c r="AC420" s="69">
        <f t="shared" si="110"/>
        <v>2</v>
      </c>
      <c r="AD420" s="69">
        <f t="shared" si="103"/>
        <v>16</v>
      </c>
      <c r="AE420" s="28" t="s">
        <v>278</v>
      </c>
      <c r="AF420" s="29"/>
      <c r="AG420" s="11"/>
      <c r="AH420" s="11"/>
      <c r="AI420" s="11"/>
      <c r="AJ420" s="11"/>
      <c r="AK420" s="5"/>
      <c r="AL420" s="9"/>
      <c r="AM420" s="5" t="s">
        <v>39</v>
      </c>
      <c r="AN420" s="6"/>
      <c r="AO420" s="6"/>
      <c r="AP420" s="6"/>
      <c r="AQ420" s="6"/>
      <c r="AR420" s="7"/>
      <c r="AS420" s="7"/>
      <c r="AT420" s="6"/>
      <c r="AU420" s="7"/>
      <c r="AV420" s="7"/>
      <c r="AW420" s="7"/>
      <c r="AX420" s="7"/>
      <c r="AY420" s="7"/>
      <c r="AZ420" s="7"/>
      <c r="BA420" s="7"/>
      <c r="BB420" s="7"/>
    </row>
    <row r="421" spans="1:54" x14ac:dyDescent="0.25">
      <c r="A421" s="4"/>
      <c r="B421" s="120"/>
      <c r="C421" s="136">
        <f t="shared" si="104"/>
        <v>79</v>
      </c>
      <c r="D421" s="136">
        <f t="shared" si="101"/>
        <v>2</v>
      </c>
      <c r="E421" s="24" t="str">
        <f t="shared" si="105"/>
        <v/>
      </c>
      <c r="F421" s="24" t="str">
        <f t="shared" si="106"/>
        <v>NG1601-080</v>
      </c>
      <c r="G421" s="24" t="str">
        <f t="shared" si="107"/>
        <v>NG1601</v>
      </c>
      <c r="H421" s="24" t="s">
        <v>388</v>
      </c>
      <c r="I421" s="62" t="s">
        <v>2034</v>
      </c>
      <c r="J421" s="138">
        <f t="shared" si="111"/>
        <v>147</v>
      </c>
      <c r="K421" s="138">
        <f t="shared" si="112"/>
        <v>5</v>
      </c>
      <c r="L421" s="136">
        <f t="shared" si="113"/>
        <v>80</v>
      </c>
      <c r="M421" s="136">
        <f t="shared" si="114"/>
        <v>52</v>
      </c>
      <c r="N421" s="136">
        <f t="shared" si="115"/>
        <v>9</v>
      </c>
      <c r="O421" s="136">
        <f t="shared" si="116"/>
        <v>7</v>
      </c>
      <c r="P421" s="66">
        <f t="shared" si="108"/>
        <v>0</v>
      </c>
      <c r="Q421" s="66">
        <f t="shared" si="109"/>
        <v>1</v>
      </c>
      <c r="R421" s="24"/>
      <c r="S421" s="25"/>
      <c r="T421" s="26"/>
      <c r="U421" s="26"/>
      <c r="V421" s="27"/>
      <c r="W421" s="27"/>
      <c r="X421" s="27"/>
      <c r="Y421" s="29"/>
      <c r="Z421" s="29"/>
      <c r="AA421" s="29"/>
      <c r="AB421" s="69" t="str">
        <f t="shared" si="102"/>
        <v>B24</v>
      </c>
      <c r="AC421" s="69">
        <f t="shared" si="110"/>
        <v>2</v>
      </c>
      <c r="AD421" s="69">
        <f t="shared" si="103"/>
        <v>16</v>
      </c>
      <c r="AE421" s="28" t="s">
        <v>279</v>
      </c>
      <c r="AF421" s="29"/>
      <c r="AG421" s="11"/>
      <c r="AH421" s="11"/>
      <c r="AI421" s="11"/>
      <c r="AJ421" s="11"/>
      <c r="AK421" s="5"/>
      <c r="AL421" s="9"/>
      <c r="AM421" s="5" t="s">
        <v>39</v>
      </c>
      <c r="AN421" s="6"/>
      <c r="AO421" s="6"/>
      <c r="AP421" s="6"/>
      <c r="AQ421" s="6"/>
      <c r="AR421" s="7"/>
      <c r="AS421" s="7"/>
      <c r="AT421" s="6"/>
      <c r="AU421" s="7"/>
      <c r="AV421" s="7"/>
      <c r="AW421" s="7"/>
      <c r="AX421" s="7"/>
      <c r="AY421" s="7"/>
      <c r="AZ421" s="7"/>
      <c r="BA421" s="7"/>
      <c r="BB421" s="7"/>
    </row>
    <row r="422" spans="1:54" x14ac:dyDescent="0.25">
      <c r="A422" s="4" t="s">
        <v>71</v>
      </c>
      <c r="B422" s="119">
        <v>29</v>
      </c>
      <c r="C422" s="135">
        <f t="shared" si="104"/>
        <v>80</v>
      </c>
      <c r="D422" s="135">
        <f t="shared" si="101"/>
        <v>1</v>
      </c>
      <c r="E422" s="18" t="str">
        <f t="shared" si="105"/>
        <v>E9-2-AGGSH-080-1</v>
      </c>
      <c r="F422" s="18" t="str">
        <f t="shared" si="106"/>
        <v>CLX3001-148</v>
      </c>
      <c r="G422" s="18" t="str">
        <f t="shared" si="107"/>
        <v>CLX3001</v>
      </c>
      <c r="H422" s="18" t="s">
        <v>32</v>
      </c>
      <c r="I422" s="63" t="s">
        <v>2028</v>
      </c>
      <c r="J422" s="138">
        <f t="shared" si="111"/>
        <v>148</v>
      </c>
      <c r="K422" s="138">
        <f t="shared" si="112"/>
        <v>5</v>
      </c>
      <c r="L422" s="136">
        <f t="shared" si="113"/>
        <v>80</v>
      </c>
      <c r="M422" s="136">
        <f t="shared" si="114"/>
        <v>52</v>
      </c>
      <c r="N422" s="136">
        <f t="shared" si="115"/>
        <v>9</v>
      </c>
      <c r="O422" s="136">
        <f t="shared" si="116"/>
        <v>7</v>
      </c>
      <c r="P422" s="66">
        <f t="shared" si="108"/>
        <v>1</v>
      </c>
      <c r="Q422" s="66">
        <f t="shared" si="109"/>
        <v>1</v>
      </c>
      <c r="R422" s="18"/>
      <c r="S422" s="19"/>
      <c r="T422" s="20"/>
      <c r="U422" s="20"/>
      <c r="V422" s="21"/>
      <c r="W422" s="21"/>
      <c r="X422" s="21"/>
      <c r="Y422" s="22"/>
      <c r="Z422" s="23" t="s">
        <v>275</v>
      </c>
      <c r="AA422" s="22"/>
      <c r="AB422" s="22" t="str">
        <f t="shared" si="102"/>
        <v>B24</v>
      </c>
      <c r="AC422" s="70">
        <f t="shared" si="110"/>
        <v>2</v>
      </c>
      <c r="AD422" s="22">
        <f t="shared" si="103"/>
        <v>17</v>
      </c>
      <c r="AE422" s="22"/>
      <c r="AF422" s="22"/>
      <c r="AG422" s="6"/>
      <c r="AH422" s="6"/>
      <c r="AI422" s="6"/>
      <c r="AJ422" s="6"/>
      <c r="AK422" s="9"/>
      <c r="AL422" s="9"/>
      <c r="AM422" s="5"/>
      <c r="AN422" s="6"/>
      <c r="AO422" s="6"/>
      <c r="AP422" s="6"/>
      <c r="AQ422" s="6"/>
      <c r="AR422" s="7"/>
      <c r="AS422" s="7"/>
      <c r="AT422" s="6"/>
      <c r="AU422" s="7"/>
      <c r="AV422" s="7"/>
      <c r="AW422" s="7"/>
      <c r="AX422" s="7"/>
      <c r="AY422" s="7"/>
      <c r="AZ422" s="7"/>
      <c r="BA422" s="7"/>
      <c r="BB422" s="7"/>
    </row>
    <row r="423" spans="1:54" x14ac:dyDescent="0.25">
      <c r="A423" s="4"/>
      <c r="B423" s="119"/>
      <c r="C423" s="135">
        <f t="shared" si="104"/>
        <v>80</v>
      </c>
      <c r="D423" s="135">
        <f t="shared" si="101"/>
        <v>1</v>
      </c>
      <c r="E423" s="18" t="str">
        <f t="shared" si="105"/>
        <v/>
      </c>
      <c r="F423" s="18" t="str">
        <f t="shared" si="106"/>
        <v>CLX3001-148</v>
      </c>
      <c r="G423" s="18" t="str">
        <f t="shared" si="107"/>
        <v>CLX3001</v>
      </c>
      <c r="H423" s="18"/>
      <c r="I423" s="63" t="s">
        <v>2028</v>
      </c>
      <c r="J423" s="138">
        <f t="shared" si="111"/>
        <v>148</v>
      </c>
      <c r="K423" s="138">
        <f t="shared" si="112"/>
        <v>5</v>
      </c>
      <c r="L423" s="136">
        <f t="shared" si="113"/>
        <v>80</v>
      </c>
      <c r="M423" s="136">
        <f t="shared" si="114"/>
        <v>52</v>
      </c>
      <c r="N423" s="136">
        <f t="shared" si="115"/>
        <v>9</v>
      </c>
      <c r="O423" s="136">
        <f t="shared" si="116"/>
        <v>7</v>
      </c>
      <c r="P423" s="66">
        <f t="shared" si="108"/>
        <v>0</v>
      </c>
      <c r="Q423" s="66">
        <f t="shared" si="109"/>
        <v>0</v>
      </c>
      <c r="R423" s="18"/>
      <c r="S423" s="19"/>
      <c r="T423" s="20"/>
      <c r="U423" s="20"/>
      <c r="V423" s="21"/>
      <c r="W423" s="21"/>
      <c r="X423" s="21"/>
      <c r="Y423" s="22"/>
      <c r="Z423" s="23" t="s">
        <v>282</v>
      </c>
      <c r="AA423" s="22"/>
      <c r="AB423" s="22" t="str">
        <f t="shared" si="102"/>
        <v>B24</v>
      </c>
      <c r="AC423" s="70">
        <f t="shared" si="110"/>
        <v>2</v>
      </c>
      <c r="AD423" s="22">
        <f t="shared" si="103"/>
        <v>18</v>
      </c>
      <c r="AE423" s="22"/>
      <c r="AF423" s="22"/>
      <c r="AG423" s="6"/>
      <c r="AH423" s="6"/>
      <c r="AI423" s="6"/>
      <c r="AJ423" s="6"/>
      <c r="AK423" s="9"/>
      <c r="AL423" s="9"/>
      <c r="AM423" s="5"/>
      <c r="AN423" s="6"/>
      <c r="AO423" s="6"/>
      <c r="AP423" s="6"/>
      <c r="AQ423" s="6"/>
      <c r="AR423" s="7"/>
      <c r="AS423" s="7"/>
      <c r="AT423" s="6"/>
      <c r="AU423" s="7"/>
      <c r="AV423" s="7"/>
      <c r="AW423" s="7"/>
      <c r="AX423" s="7"/>
      <c r="AY423" s="7"/>
      <c r="AZ423" s="7"/>
      <c r="BA423" s="7"/>
      <c r="BB423" s="7"/>
    </row>
    <row r="424" spans="1:54" x14ac:dyDescent="0.25">
      <c r="A424" s="4"/>
      <c r="B424" s="119"/>
      <c r="C424" s="135">
        <f t="shared" si="104"/>
        <v>80</v>
      </c>
      <c r="D424" s="135">
        <f t="shared" si="101"/>
        <v>1</v>
      </c>
      <c r="E424" s="18" t="str">
        <f t="shared" si="105"/>
        <v/>
      </c>
      <c r="F424" s="18" t="str">
        <f t="shared" si="106"/>
        <v>CLX3001-149</v>
      </c>
      <c r="G424" s="18" t="str">
        <f t="shared" si="107"/>
        <v>CLX3001</v>
      </c>
      <c r="H424" s="18" t="s">
        <v>388</v>
      </c>
      <c r="I424" s="60" t="s">
        <v>2040</v>
      </c>
      <c r="J424" s="138">
        <f t="shared" si="111"/>
        <v>149</v>
      </c>
      <c r="K424" s="138">
        <f t="shared" si="112"/>
        <v>5</v>
      </c>
      <c r="L424" s="136">
        <f t="shared" si="113"/>
        <v>80</v>
      </c>
      <c r="M424" s="136">
        <f t="shared" si="114"/>
        <v>52</v>
      </c>
      <c r="N424" s="136">
        <f t="shared" si="115"/>
        <v>9</v>
      </c>
      <c r="O424" s="136">
        <f t="shared" si="116"/>
        <v>7</v>
      </c>
      <c r="P424" s="66">
        <f t="shared" si="108"/>
        <v>0</v>
      </c>
      <c r="Q424" s="66">
        <f t="shared" si="109"/>
        <v>0</v>
      </c>
      <c r="R424" s="18"/>
      <c r="S424" s="19"/>
      <c r="T424" s="20"/>
      <c r="U424" s="20"/>
      <c r="V424" s="21"/>
      <c r="W424" s="21"/>
      <c r="X424" s="21"/>
      <c r="Y424" s="22"/>
      <c r="Z424" s="23"/>
      <c r="AA424" s="22"/>
      <c r="AB424" s="70" t="str">
        <f t="shared" si="102"/>
        <v>B24</v>
      </c>
      <c r="AC424" s="70">
        <f t="shared" si="110"/>
        <v>2</v>
      </c>
      <c r="AD424" s="70">
        <f t="shared" si="103"/>
        <v>18</v>
      </c>
      <c r="AE424" s="22"/>
      <c r="AF424" s="22"/>
      <c r="AG424" s="6"/>
      <c r="AH424" s="6"/>
      <c r="AI424" s="6"/>
      <c r="AJ424" s="6"/>
      <c r="AK424" s="9"/>
      <c r="AL424" s="9"/>
      <c r="AM424" s="5"/>
      <c r="AN424" s="6"/>
      <c r="AO424" s="6"/>
      <c r="AP424" s="6"/>
      <c r="AQ424" s="6"/>
      <c r="AR424" s="7"/>
      <c r="AS424" s="7"/>
      <c r="AT424" s="6"/>
      <c r="AU424" s="7"/>
      <c r="AV424" s="7"/>
      <c r="AW424" s="7"/>
      <c r="AX424" s="7"/>
      <c r="AY424" s="7"/>
      <c r="AZ424" s="7"/>
      <c r="BA424" s="7"/>
      <c r="BB424" s="7"/>
    </row>
    <row r="425" spans="1:54" x14ac:dyDescent="0.25">
      <c r="A425" s="4" t="s">
        <v>71</v>
      </c>
      <c r="B425" s="120">
        <v>27</v>
      </c>
      <c r="C425" s="136">
        <f t="shared" si="104"/>
        <v>80</v>
      </c>
      <c r="D425" s="136">
        <f t="shared" si="101"/>
        <v>2</v>
      </c>
      <c r="E425" s="24" t="str">
        <f t="shared" si="105"/>
        <v>E9-2-ACCSH-080-2</v>
      </c>
      <c r="F425" s="24" t="str">
        <f t="shared" si="106"/>
        <v>NG1601-081</v>
      </c>
      <c r="G425" s="24" t="str">
        <f t="shared" si="107"/>
        <v>NG1601</v>
      </c>
      <c r="H425" s="24" t="s">
        <v>41</v>
      </c>
      <c r="I425" s="62" t="s">
        <v>2030</v>
      </c>
      <c r="J425" s="138">
        <f t="shared" si="111"/>
        <v>149</v>
      </c>
      <c r="K425" s="138">
        <f t="shared" si="112"/>
        <v>5</v>
      </c>
      <c r="L425" s="136">
        <f t="shared" si="113"/>
        <v>81</v>
      </c>
      <c r="M425" s="136">
        <f t="shared" si="114"/>
        <v>52</v>
      </c>
      <c r="N425" s="136">
        <f t="shared" si="115"/>
        <v>9</v>
      </c>
      <c r="O425" s="136">
        <f t="shared" si="116"/>
        <v>7</v>
      </c>
      <c r="P425" s="66">
        <f t="shared" si="108"/>
        <v>0</v>
      </c>
      <c r="Q425" s="66">
        <f t="shared" si="109"/>
        <v>1</v>
      </c>
      <c r="R425" s="24"/>
      <c r="S425" s="25"/>
      <c r="T425" s="26"/>
      <c r="U425" s="26"/>
      <c r="V425" s="27"/>
      <c r="W425" s="27"/>
      <c r="X425" s="27"/>
      <c r="Y425" s="28"/>
      <c r="Z425" s="28"/>
      <c r="AA425" s="28"/>
      <c r="AB425" s="68" t="str">
        <f t="shared" si="102"/>
        <v>B24</v>
      </c>
      <c r="AC425" s="68">
        <f t="shared" si="110"/>
        <v>2</v>
      </c>
      <c r="AD425" s="68">
        <f t="shared" si="103"/>
        <v>18</v>
      </c>
      <c r="AE425" s="28" t="s">
        <v>284</v>
      </c>
      <c r="AF425" s="28"/>
      <c r="AG425" s="6"/>
      <c r="AH425" s="6"/>
      <c r="AI425" s="6"/>
      <c r="AJ425" s="6"/>
      <c r="AK425" s="9"/>
      <c r="AL425" s="9"/>
      <c r="AM425" s="5" t="s">
        <v>39</v>
      </c>
      <c r="AN425" s="6"/>
      <c r="AO425" s="6"/>
      <c r="AP425" s="6"/>
      <c r="AQ425" s="6"/>
      <c r="AR425" s="7"/>
      <c r="AS425" s="7"/>
      <c r="AT425" s="6"/>
      <c r="AU425" s="7"/>
      <c r="AV425" s="7"/>
      <c r="AW425" s="7"/>
      <c r="AX425" s="7"/>
      <c r="AY425" s="7"/>
      <c r="AZ425" s="7"/>
      <c r="BA425" s="7"/>
      <c r="BB425" s="7"/>
    </row>
    <row r="426" spans="1:54" x14ac:dyDescent="0.25">
      <c r="A426" s="17"/>
      <c r="B426" s="120"/>
      <c r="C426" s="136">
        <f t="shared" si="104"/>
        <v>80</v>
      </c>
      <c r="D426" s="136">
        <f t="shared" si="101"/>
        <v>2</v>
      </c>
      <c r="E426" s="24" t="str">
        <f t="shared" si="105"/>
        <v/>
      </c>
      <c r="F426" s="24" t="str">
        <f t="shared" si="106"/>
        <v>NG1601-082</v>
      </c>
      <c r="G426" s="24" t="str">
        <f t="shared" si="107"/>
        <v>NG1601</v>
      </c>
      <c r="H426" s="24" t="s">
        <v>388</v>
      </c>
      <c r="I426" s="62" t="s">
        <v>2034</v>
      </c>
      <c r="J426" s="138">
        <f t="shared" si="111"/>
        <v>149</v>
      </c>
      <c r="K426" s="138">
        <f t="shared" si="112"/>
        <v>5</v>
      </c>
      <c r="L426" s="136">
        <f t="shared" si="113"/>
        <v>82</v>
      </c>
      <c r="M426" s="136">
        <f t="shared" si="114"/>
        <v>52</v>
      </c>
      <c r="N426" s="136">
        <f t="shared" si="115"/>
        <v>9</v>
      </c>
      <c r="O426" s="136">
        <f t="shared" si="116"/>
        <v>7</v>
      </c>
      <c r="P426" s="66">
        <f t="shared" si="108"/>
        <v>0</v>
      </c>
      <c r="Q426" s="66">
        <f t="shared" si="109"/>
        <v>1</v>
      </c>
      <c r="R426" s="24"/>
      <c r="S426" s="25"/>
      <c r="T426" s="26"/>
      <c r="U426" s="26"/>
      <c r="V426" s="27"/>
      <c r="W426" s="27"/>
      <c r="X426" s="27"/>
      <c r="Y426" s="29"/>
      <c r="Z426" s="29"/>
      <c r="AA426" s="29"/>
      <c r="AB426" s="69" t="str">
        <f t="shared" si="102"/>
        <v>B24</v>
      </c>
      <c r="AC426" s="69">
        <f t="shared" si="110"/>
        <v>2</v>
      </c>
      <c r="AD426" s="69">
        <f t="shared" si="103"/>
        <v>18</v>
      </c>
      <c r="AE426" s="28" t="s">
        <v>285</v>
      </c>
      <c r="AF426" s="28"/>
      <c r="AG426" s="6"/>
      <c r="AH426" s="6"/>
      <c r="AI426" s="6"/>
      <c r="AJ426" s="6"/>
      <c r="AK426" s="9"/>
      <c r="AL426" s="9"/>
      <c r="AM426" s="5" t="s">
        <v>39</v>
      </c>
      <c r="AN426" s="6"/>
      <c r="AO426" s="6"/>
      <c r="AP426" s="6"/>
      <c r="AQ426" s="6"/>
      <c r="AR426" s="7"/>
      <c r="AS426" s="7"/>
      <c r="AT426" s="6"/>
      <c r="AU426" s="7"/>
      <c r="AV426" s="7"/>
      <c r="AW426" s="7"/>
      <c r="AX426" s="7"/>
      <c r="AY426" s="7"/>
      <c r="AZ426" s="7"/>
      <c r="BA426" s="7"/>
      <c r="BB426" s="7"/>
    </row>
    <row r="427" spans="1:54" x14ac:dyDescent="0.25">
      <c r="A427" s="140" t="s">
        <v>73</v>
      </c>
      <c r="B427" s="119">
        <v>46</v>
      </c>
      <c r="C427" s="135">
        <f t="shared" si="104"/>
        <v>81</v>
      </c>
      <c r="D427" s="135">
        <f t="shared" si="101"/>
        <v>1</v>
      </c>
      <c r="E427" s="18" t="str">
        <f t="shared" si="105"/>
        <v>E9-2-AGGSH-081-1</v>
      </c>
      <c r="F427" s="18" t="str">
        <f t="shared" si="106"/>
        <v>CLX3001-150</v>
      </c>
      <c r="G427" s="18" t="str">
        <f t="shared" si="107"/>
        <v>CLX3001</v>
      </c>
      <c r="H427" s="18" t="s">
        <v>35</v>
      </c>
      <c r="I427" s="63" t="s">
        <v>2028</v>
      </c>
      <c r="J427" s="138">
        <f t="shared" si="111"/>
        <v>150</v>
      </c>
      <c r="K427" s="138">
        <f t="shared" si="112"/>
        <v>5</v>
      </c>
      <c r="L427" s="136">
        <f t="shared" si="113"/>
        <v>82</v>
      </c>
      <c r="M427" s="136">
        <f t="shared" si="114"/>
        <v>52</v>
      </c>
      <c r="N427" s="136">
        <f t="shared" si="115"/>
        <v>9</v>
      </c>
      <c r="O427" s="136">
        <f t="shared" si="116"/>
        <v>7</v>
      </c>
      <c r="P427" s="66">
        <f t="shared" si="108"/>
        <v>1</v>
      </c>
      <c r="Q427" s="66">
        <f t="shared" si="109"/>
        <v>1</v>
      </c>
      <c r="R427" s="18" t="s">
        <v>33</v>
      </c>
      <c r="S427" s="19">
        <v>1</v>
      </c>
      <c r="T427" s="20">
        <v>2</v>
      </c>
      <c r="U427" s="20">
        <v>2</v>
      </c>
      <c r="V427" s="21">
        <v>8</v>
      </c>
      <c r="W427" s="21">
        <v>10</v>
      </c>
      <c r="X427" s="21">
        <v>9</v>
      </c>
      <c r="Y427" s="23" t="s">
        <v>274</v>
      </c>
      <c r="Z427" s="23" t="s">
        <v>275</v>
      </c>
      <c r="AA427" s="23" t="s">
        <v>333</v>
      </c>
      <c r="AB427" s="23" t="str">
        <f t="shared" si="102"/>
        <v>B27</v>
      </c>
      <c r="AC427" s="23">
        <f t="shared" si="110"/>
        <v>1</v>
      </c>
      <c r="AD427" s="23">
        <f t="shared" si="103"/>
        <v>3</v>
      </c>
      <c r="AE427" s="23"/>
      <c r="AF427" s="23"/>
      <c r="AG427" s="8">
        <v>1</v>
      </c>
      <c r="AH427" s="8">
        <v>6</v>
      </c>
      <c r="AI427" s="8"/>
      <c r="AJ427" s="8"/>
      <c r="AK427" s="9"/>
      <c r="AL427" s="9"/>
      <c r="AM427" s="9"/>
      <c r="AN427" s="6">
        <v>1</v>
      </c>
      <c r="AO427" s="6">
        <v>6</v>
      </c>
      <c r="AP427" s="6">
        <v>0</v>
      </c>
      <c r="AQ427" s="6">
        <v>0</v>
      </c>
      <c r="AR427" s="7">
        <v>0</v>
      </c>
      <c r="AS427" s="7">
        <v>0</v>
      </c>
      <c r="AT427" s="6"/>
      <c r="AU427" s="7">
        <v>2</v>
      </c>
      <c r="AV427" s="7">
        <v>14</v>
      </c>
      <c r="AW427" s="7" t="s">
        <v>34</v>
      </c>
      <c r="AX427" s="7">
        <v>2</v>
      </c>
      <c r="AY427" s="7">
        <v>2</v>
      </c>
      <c r="AZ427" s="7">
        <v>0</v>
      </c>
      <c r="BA427" s="7">
        <v>0</v>
      </c>
      <c r="BB427" s="7" t="s">
        <v>34</v>
      </c>
    </row>
    <row r="428" spans="1:54" x14ac:dyDescent="0.25">
      <c r="A428" s="4"/>
      <c r="B428" s="119"/>
      <c r="C428" s="135">
        <f t="shared" si="104"/>
        <v>81</v>
      </c>
      <c r="D428" s="135">
        <f t="shared" si="101"/>
        <v>1</v>
      </c>
      <c r="E428" s="18" t="str">
        <f t="shared" si="105"/>
        <v/>
      </c>
      <c r="F428" s="18" t="str">
        <f t="shared" si="106"/>
        <v>CLX3001-150</v>
      </c>
      <c r="G428" s="18" t="str">
        <f t="shared" si="107"/>
        <v>CLX3001</v>
      </c>
      <c r="H428" s="18"/>
      <c r="I428" s="63" t="s">
        <v>2028</v>
      </c>
      <c r="J428" s="138">
        <f t="shared" si="111"/>
        <v>150</v>
      </c>
      <c r="K428" s="138">
        <f t="shared" si="112"/>
        <v>5</v>
      </c>
      <c r="L428" s="136">
        <f t="shared" si="113"/>
        <v>82</v>
      </c>
      <c r="M428" s="136">
        <f t="shared" si="114"/>
        <v>52</v>
      </c>
      <c r="N428" s="136">
        <f t="shared" si="115"/>
        <v>9</v>
      </c>
      <c r="O428" s="136">
        <f t="shared" si="116"/>
        <v>7</v>
      </c>
      <c r="P428" s="66">
        <f t="shared" si="108"/>
        <v>0</v>
      </c>
      <c r="Q428" s="66">
        <f t="shared" si="109"/>
        <v>0</v>
      </c>
      <c r="R428" s="18"/>
      <c r="S428" s="19"/>
      <c r="T428" s="20"/>
      <c r="U428" s="20"/>
      <c r="V428" s="21"/>
      <c r="W428" s="21"/>
      <c r="X428" s="21"/>
      <c r="Y428" s="23"/>
      <c r="Z428" s="23" t="s">
        <v>282</v>
      </c>
      <c r="AA428" s="23"/>
      <c r="AB428" s="23" t="str">
        <f t="shared" si="102"/>
        <v>B27</v>
      </c>
      <c r="AC428" s="71">
        <f t="shared" si="110"/>
        <v>1</v>
      </c>
      <c r="AD428" s="23">
        <f t="shared" si="103"/>
        <v>4</v>
      </c>
      <c r="AE428" s="23"/>
      <c r="AF428" s="23"/>
      <c r="AG428" s="8"/>
      <c r="AH428" s="8"/>
      <c r="AI428" s="8"/>
      <c r="AJ428" s="8"/>
      <c r="AK428" s="9"/>
      <c r="AL428" s="9"/>
      <c r="AM428" s="9"/>
      <c r="AN428" s="6"/>
      <c r="AO428" s="6"/>
      <c r="AP428" s="6"/>
      <c r="AQ428" s="6"/>
      <c r="AR428" s="7"/>
      <c r="AS428" s="7"/>
      <c r="AT428" s="6"/>
      <c r="AU428" s="7"/>
      <c r="AV428" s="7"/>
      <c r="AW428" s="7"/>
      <c r="AX428" s="7"/>
      <c r="AY428" s="7"/>
      <c r="AZ428" s="7"/>
      <c r="BA428" s="7"/>
      <c r="BB428" s="7"/>
    </row>
    <row r="429" spans="1:54" x14ac:dyDescent="0.25">
      <c r="A429" s="4"/>
      <c r="B429" s="119"/>
      <c r="C429" s="135">
        <f t="shared" si="104"/>
        <v>81</v>
      </c>
      <c r="D429" s="135">
        <f t="shared" si="101"/>
        <v>1</v>
      </c>
      <c r="E429" s="18" t="str">
        <f t="shared" si="105"/>
        <v/>
      </c>
      <c r="F429" s="18" t="str">
        <f t="shared" si="106"/>
        <v>CLX3001-150</v>
      </c>
      <c r="G429" s="18" t="str">
        <f t="shared" si="107"/>
        <v>CLX3001</v>
      </c>
      <c r="H429" s="18"/>
      <c r="I429" s="63" t="s">
        <v>2028</v>
      </c>
      <c r="J429" s="138">
        <f t="shared" si="111"/>
        <v>150</v>
      </c>
      <c r="K429" s="138">
        <f t="shared" si="112"/>
        <v>5</v>
      </c>
      <c r="L429" s="136">
        <f t="shared" si="113"/>
        <v>82</v>
      </c>
      <c r="M429" s="136">
        <f t="shared" si="114"/>
        <v>52</v>
      </c>
      <c r="N429" s="136">
        <f t="shared" si="115"/>
        <v>9</v>
      </c>
      <c r="O429" s="136">
        <f t="shared" si="116"/>
        <v>7</v>
      </c>
      <c r="P429" s="66">
        <f t="shared" si="108"/>
        <v>0</v>
      </c>
      <c r="Q429" s="66">
        <f t="shared" si="109"/>
        <v>0</v>
      </c>
      <c r="R429" s="18"/>
      <c r="S429" s="19"/>
      <c r="T429" s="20"/>
      <c r="U429" s="20"/>
      <c r="V429" s="21"/>
      <c r="W429" s="21"/>
      <c r="X429" s="21"/>
      <c r="Y429" s="23"/>
      <c r="Z429" s="23" t="s">
        <v>286</v>
      </c>
      <c r="AA429" s="23"/>
      <c r="AB429" s="23" t="str">
        <f t="shared" si="102"/>
        <v>B27</v>
      </c>
      <c r="AC429" s="71">
        <f t="shared" si="110"/>
        <v>1</v>
      </c>
      <c r="AD429" s="23">
        <f t="shared" si="103"/>
        <v>5</v>
      </c>
      <c r="AE429" s="23"/>
      <c r="AF429" s="23"/>
      <c r="AG429" s="8"/>
      <c r="AH429" s="8"/>
      <c r="AI429" s="8"/>
      <c r="AJ429" s="8"/>
      <c r="AK429" s="9"/>
      <c r="AL429" s="9"/>
      <c r="AM429" s="9"/>
      <c r="AN429" s="6"/>
      <c r="AO429" s="6"/>
      <c r="AP429" s="6"/>
      <c r="AQ429" s="6"/>
      <c r="AR429" s="7"/>
      <c r="AS429" s="7"/>
      <c r="AT429" s="6"/>
      <c r="AU429" s="7"/>
      <c r="AV429" s="7"/>
      <c r="AW429" s="7"/>
      <c r="AX429" s="7"/>
      <c r="AY429" s="7"/>
      <c r="AZ429" s="7"/>
      <c r="BA429" s="7"/>
      <c r="BB429" s="7"/>
    </row>
    <row r="430" spans="1:54" x14ac:dyDescent="0.25">
      <c r="A430" s="4"/>
      <c r="B430" s="119"/>
      <c r="C430" s="135">
        <f t="shared" si="104"/>
        <v>81</v>
      </c>
      <c r="D430" s="135">
        <f t="shared" si="101"/>
        <v>1</v>
      </c>
      <c r="E430" s="18" t="str">
        <f t="shared" si="105"/>
        <v/>
      </c>
      <c r="F430" s="18" t="str">
        <f t="shared" si="106"/>
        <v>CLX3001-151</v>
      </c>
      <c r="G430" s="18" t="str">
        <f t="shared" si="107"/>
        <v>CLX3001</v>
      </c>
      <c r="H430" s="18" t="s">
        <v>388</v>
      </c>
      <c r="I430" s="60" t="s">
        <v>2029</v>
      </c>
      <c r="J430" s="138">
        <f t="shared" si="111"/>
        <v>151</v>
      </c>
      <c r="K430" s="138">
        <f t="shared" si="112"/>
        <v>5</v>
      </c>
      <c r="L430" s="136">
        <f t="shared" si="113"/>
        <v>82</v>
      </c>
      <c r="M430" s="136">
        <f t="shared" si="114"/>
        <v>52</v>
      </c>
      <c r="N430" s="136">
        <f t="shared" si="115"/>
        <v>9</v>
      </c>
      <c r="O430" s="136">
        <f t="shared" si="116"/>
        <v>7</v>
      </c>
      <c r="P430" s="66">
        <f t="shared" si="108"/>
        <v>1</v>
      </c>
      <c r="Q430" s="66">
        <f t="shared" si="109"/>
        <v>0</v>
      </c>
      <c r="R430" s="18"/>
      <c r="S430" s="19"/>
      <c r="T430" s="20"/>
      <c r="U430" s="20"/>
      <c r="V430" s="21"/>
      <c r="W430" s="21"/>
      <c r="X430" s="21"/>
      <c r="Y430" s="23"/>
      <c r="Z430" s="23" t="s">
        <v>277</v>
      </c>
      <c r="AA430" s="23"/>
      <c r="AB430" s="23" t="str">
        <f t="shared" si="102"/>
        <v>B27</v>
      </c>
      <c r="AC430" s="71">
        <f t="shared" si="110"/>
        <v>1</v>
      </c>
      <c r="AD430" s="23">
        <f t="shared" si="103"/>
        <v>6</v>
      </c>
      <c r="AE430" s="23"/>
      <c r="AF430" s="23"/>
      <c r="AG430" s="6"/>
      <c r="AH430" s="8"/>
      <c r="AI430" s="8"/>
      <c r="AJ430" s="8"/>
      <c r="AK430" s="9"/>
      <c r="AL430" s="9"/>
      <c r="AM430" s="9"/>
      <c r="AN430" s="6"/>
      <c r="AO430" s="6"/>
      <c r="AP430" s="6"/>
      <c r="AQ430" s="6"/>
      <c r="AR430" s="7"/>
      <c r="AS430" s="7"/>
      <c r="AT430" s="6"/>
      <c r="AU430" s="7"/>
      <c r="AV430" s="7"/>
      <c r="AW430" s="7"/>
      <c r="AX430" s="7"/>
      <c r="AY430" s="7"/>
      <c r="AZ430" s="7"/>
      <c r="BA430" s="7"/>
      <c r="BB430" s="7"/>
    </row>
    <row r="431" spans="1:54" x14ac:dyDescent="0.25">
      <c r="A431" s="4"/>
      <c r="B431" s="119"/>
      <c r="C431" s="135">
        <f t="shared" si="104"/>
        <v>81</v>
      </c>
      <c r="D431" s="135">
        <f t="shared" si="101"/>
        <v>1</v>
      </c>
      <c r="E431" s="18" t="str">
        <f t="shared" si="105"/>
        <v/>
      </c>
      <c r="F431" s="18" t="str">
        <f t="shared" si="106"/>
        <v>CLX3001-151</v>
      </c>
      <c r="G431" s="18" t="str">
        <f t="shared" si="107"/>
        <v>CLX3001</v>
      </c>
      <c r="H431" s="18"/>
      <c r="I431" s="60" t="s">
        <v>2029</v>
      </c>
      <c r="J431" s="138">
        <f t="shared" si="111"/>
        <v>151</v>
      </c>
      <c r="K431" s="138">
        <f t="shared" si="112"/>
        <v>5</v>
      </c>
      <c r="L431" s="136">
        <f t="shared" si="113"/>
        <v>82</v>
      </c>
      <c r="M431" s="136">
        <f t="shared" si="114"/>
        <v>52</v>
      </c>
      <c r="N431" s="136">
        <f t="shared" si="115"/>
        <v>9</v>
      </c>
      <c r="O431" s="136">
        <f t="shared" si="116"/>
        <v>7</v>
      </c>
      <c r="P431" s="66">
        <f t="shared" si="108"/>
        <v>0</v>
      </c>
      <c r="Q431" s="66">
        <f t="shared" si="109"/>
        <v>0</v>
      </c>
      <c r="R431" s="18"/>
      <c r="S431" s="19"/>
      <c r="T431" s="20"/>
      <c r="U431" s="20"/>
      <c r="V431" s="21"/>
      <c r="W431" s="21"/>
      <c r="X431" s="21"/>
      <c r="Y431" s="23"/>
      <c r="Z431" s="23" t="s">
        <v>283</v>
      </c>
      <c r="AA431" s="23"/>
      <c r="AB431" s="23" t="str">
        <f t="shared" si="102"/>
        <v>B27</v>
      </c>
      <c r="AC431" s="71">
        <f t="shared" si="110"/>
        <v>1</v>
      </c>
      <c r="AD431" s="23">
        <f t="shared" si="103"/>
        <v>7</v>
      </c>
      <c r="AE431" s="23"/>
      <c r="AF431" s="23"/>
      <c r="AG431" s="6"/>
      <c r="AH431" s="8"/>
      <c r="AI431" s="8"/>
      <c r="AJ431" s="8"/>
      <c r="AK431" s="9"/>
      <c r="AL431" s="9"/>
      <c r="AM431" s="9"/>
      <c r="AN431" s="6"/>
      <c r="AO431" s="6"/>
      <c r="AP431" s="6"/>
      <c r="AQ431" s="6"/>
      <c r="AR431" s="7"/>
      <c r="AS431" s="7"/>
      <c r="AT431" s="6"/>
      <c r="AU431" s="7"/>
      <c r="AV431" s="7"/>
      <c r="AW431" s="7"/>
      <c r="AX431" s="7"/>
      <c r="AY431" s="7"/>
      <c r="AZ431" s="7"/>
      <c r="BA431" s="7"/>
      <c r="BB431" s="7"/>
    </row>
    <row r="432" spans="1:54" x14ac:dyDescent="0.25">
      <c r="A432" s="4"/>
      <c r="B432" s="119"/>
      <c r="C432" s="135">
        <f t="shared" si="104"/>
        <v>81</v>
      </c>
      <c r="D432" s="135">
        <f t="shared" si="101"/>
        <v>1</v>
      </c>
      <c r="E432" s="18" t="str">
        <f t="shared" si="105"/>
        <v/>
      </c>
      <c r="F432" s="18" t="str">
        <f t="shared" si="106"/>
        <v>CLX3001-151</v>
      </c>
      <c r="G432" s="18" t="str">
        <f t="shared" si="107"/>
        <v>CLX3001</v>
      </c>
      <c r="H432" s="18"/>
      <c r="I432" s="60" t="s">
        <v>2029</v>
      </c>
      <c r="J432" s="138">
        <f t="shared" si="111"/>
        <v>151</v>
      </c>
      <c r="K432" s="138">
        <f t="shared" si="112"/>
        <v>5</v>
      </c>
      <c r="L432" s="136">
        <f t="shared" si="113"/>
        <v>82</v>
      </c>
      <c r="M432" s="136">
        <f t="shared" si="114"/>
        <v>52</v>
      </c>
      <c r="N432" s="136">
        <f t="shared" si="115"/>
        <v>9</v>
      </c>
      <c r="O432" s="136">
        <f t="shared" si="116"/>
        <v>7</v>
      </c>
      <c r="P432" s="66">
        <f t="shared" si="108"/>
        <v>0</v>
      </c>
      <c r="Q432" s="66">
        <f t="shared" si="109"/>
        <v>0</v>
      </c>
      <c r="R432" s="18"/>
      <c r="S432" s="19"/>
      <c r="T432" s="20"/>
      <c r="U432" s="20"/>
      <c r="V432" s="21"/>
      <c r="W432" s="21"/>
      <c r="X432" s="21"/>
      <c r="Y432" s="23"/>
      <c r="Z432" s="23" t="s">
        <v>287</v>
      </c>
      <c r="AA432" s="23"/>
      <c r="AB432" s="23" t="str">
        <f t="shared" si="102"/>
        <v>B27</v>
      </c>
      <c r="AC432" s="71">
        <f t="shared" si="110"/>
        <v>1</v>
      </c>
      <c r="AD432" s="23">
        <f t="shared" si="103"/>
        <v>8</v>
      </c>
      <c r="AE432" s="23"/>
      <c r="AF432" s="23"/>
      <c r="AG432" s="6"/>
      <c r="AH432" s="8"/>
      <c r="AI432" s="8"/>
      <c r="AJ432" s="8"/>
      <c r="AK432" s="9"/>
      <c r="AL432" s="9"/>
      <c r="AM432" s="9"/>
      <c r="AN432" s="6"/>
      <c r="AO432" s="6"/>
      <c r="AP432" s="6"/>
      <c r="AQ432" s="6"/>
      <c r="AR432" s="7"/>
      <c r="AS432" s="7"/>
      <c r="AT432" s="6"/>
      <c r="AU432" s="7"/>
      <c r="AV432" s="7"/>
      <c r="AW432" s="7"/>
      <c r="AX432" s="7"/>
      <c r="AY432" s="7"/>
      <c r="AZ432" s="7"/>
      <c r="BA432" s="7"/>
      <c r="BB432" s="7"/>
    </row>
    <row r="433" spans="1:54" x14ac:dyDescent="0.25">
      <c r="A433" s="4" t="s">
        <v>73</v>
      </c>
      <c r="B433" s="120">
        <v>44</v>
      </c>
      <c r="C433" s="136">
        <f t="shared" si="104"/>
        <v>81</v>
      </c>
      <c r="D433" s="136">
        <f t="shared" si="101"/>
        <v>2</v>
      </c>
      <c r="E433" s="24" t="str">
        <f t="shared" si="105"/>
        <v>E9-2-ACCSH-081-2</v>
      </c>
      <c r="F433" s="24" t="str">
        <f t="shared" si="106"/>
        <v>NG1601-083</v>
      </c>
      <c r="G433" s="24" t="str">
        <f t="shared" si="107"/>
        <v>NG1601</v>
      </c>
      <c r="H433" s="24" t="s">
        <v>41</v>
      </c>
      <c r="I433" s="62" t="s">
        <v>2030</v>
      </c>
      <c r="J433" s="138">
        <f t="shared" si="111"/>
        <v>151</v>
      </c>
      <c r="K433" s="138">
        <f t="shared" si="112"/>
        <v>5</v>
      </c>
      <c r="L433" s="136">
        <f t="shared" si="113"/>
        <v>83</v>
      </c>
      <c r="M433" s="136">
        <f t="shared" si="114"/>
        <v>52</v>
      </c>
      <c r="N433" s="136">
        <f t="shared" si="115"/>
        <v>9</v>
      </c>
      <c r="O433" s="136">
        <f t="shared" si="116"/>
        <v>7</v>
      </c>
      <c r="P433" s="66">
        <f t="shared" si="108"/>
        <v>0</v>
      </c>
      <c r="Q433" s="66">
        <f t="shared" si="109"/>
        <v>1</v>
      </c>
      <c r="R433" s="24" t="s">
        <v>37</v>
      </c>
      <c r="S433" s="25">
        <v>4</v>
      </c>
      <c r="T433" s="26">
        <v>8</v>
      </c>
      <c r="U433" s="26">
        <v>8</v>
      </c>
      <c r="V433" s="27">
        <v>12</v>
      </c>
      <c r="W433" s="27">
        <v>18</v>
      </c>
      <c r="X433" s="27">
        <v>17</v>
      </c>
      <c r="Y433" s="29"/>
      <c r="Z433" s="29"/>
      <c r="AA433" s="29"/>
      <c r="AB433" s="69" t="str">
        <f t="shared" si="102"/>
        <v>B27</v>
      </c>
      <c r="AC433" s="69">
        <f t="shared" si="110"/>
        <v>1</v>
      </c>
      <c r="AD433" s="69">
        <f t="shared" si="103"/>
        <v>8</v>
      </c>
      <c r="AE433" s="28" t="s">
        <v>288</v>
      </c>
      <c r="AF433" s="28"/>
      <c r="AG433" s="6"/>
      <c r="AH433" s="6"/>
      <c r="AI433" s="6"/>
      <c r="AJ433" s="6"/>
      <c r="AK433" s="9" t="s">
        <v>61</v>
      </c>
      <c r="AL433" s="9"/>
      <c r="AM433" s="5" t="s">
        <v>42</v>
      </c>
      <c r="AN433" s="6">
        <v>0</v>
      </c>
      <c r="AO433" s="6">
        <v>0</v>
      </c>
      <c r="AP433" s="6">
        <v>0</v>
      </c>
      <c r="AQ433" s="6">
        <v>0</v>
      </c>
      <c r="AR433" s="7">
        <v>0</v>
      </c>
      <c r="AS433" s="7">
        <v>10</v>
      </c>
      <c r="AT433" s="6"/>
      <c r="AU433" s="7">
        <v>2</v>
      </c>
      <c r="AV433" s="7">
        <v>14</v>
      </c>
      <c r="AW433" s="7" t="s">
        <v>34</v>
      </c>
      <c r="AX433" s="7">
        <v>2</v>
      </c>
      <c r="AY433" s="7">
        <v>2</v>
      </c>
      <c r="AZ433" s="7">
        <v>10</v>
      </c>
      <c r="BA433" s="7">
        <v>0</v>
      </c>
      <c r="BB433" s="7" t="s">
        <v>34</v>
      </c>
    </row>
    <row r="434" spans="1:54" x14ac:dyDescent="0.25">
      <c r="A434" s="4"/>
      <c r="B434" s="120"/>
      <c r="C434" s="136">
        <f t="shared" si="104"/>
        <v>81</v>
      </c>
      <c r="D434" s="136">
        <f t="shared" si="101"/>
        <v>2</v>
      </c>
      <c r="E434" s="24" t="str">
        <f t="shared" si="105"/>
        <v/>
      </c>
      <c r="F434" s="24" t="str">
        <f t="shared" si="106"/>
        <v>NG1601-083</v>
      </c>
      <c r="G434" s="24" t="str">
        <f t="shared" si="107"/>
        <v>NG1601</v>
      </c>
      <c r="H434" s="24"/>
      <c r="I434" s="62" t="s">
        <v>2030</v>
      </c>
      <c r="J434" s="138">
        <f t="shared" si="111"/>
        <v>151</v>
      </c>
      <c r="K434" s="138">
        <f t="shared" si="112"/>
        <v>5</v>
      </c>
      <c r="L434" s="136">
        <f t="shared" si="113"/>
        <v>83</v>
      </c>
      <c r="M434" s="136">
        <f t="shared" si="114"/>
        <v>52</v>
      </c>
      <c r="N434" s="136">
        <f t="shared" si="115"/>
        <v>9</v>
      </c>
      <c r="O434" s="136">
        <f t="shared" si="116"/>
        <v>7</v>
      </c>
      <c r="P434" s="66">
        <f t="shared" si="108"/>
        <v>0</v>
      </c>
      <c r="Q434" s="66">
        <f t="shared" si="109"/>
        <v>0</v>
      </c>
      <c r="R434" s="24"/>
      <c r="S434" s="25"/>
      <c r="T434" s="26"/>
      <c r="U434" s="26"/>
      <c r="V434" s="27"/>
      <c r="W434" s="27"/>
      <c r="X434" s="27"/>
      <c r="Y434" s="29"/>
      <c r="Z434" s="29"/>
      <c r="AA434" s="29"/>
      <c r="AB434" s="69" t="str">
        <f t="shared" si="102"/>
        <v>B27</v>
      </c>
      <c r="AC434" s="69">
        <f t="shared" si="110"/>
        <v>1</v>
      </c>
      <c r="AD434" s="69">
        <f t="shared" si="103"/>
        <v>8</v>
      </c>
      <c r="AE434" s="28" t="s">
        <v>292</v>
      </c>
      <c r="AF434" s="29"/>
      <c r="AG434" s="10"/>
      <c r="AH434" s="10"/>
      <c r="AI434" s="10"/>
      <c r="AJ434" s="10"/>
      <c r="AK434" s="9"/>
      <c r="AL434" s="9"/>
      <c r="AM434" s="5" t="s">
        <v>42</v>
      </c>
      <c r="AN434" s="6"/>
      <c r="AO434" s="6"/>
      <c r="AP434" s="6"/>
      <c r="AQ434" s="6"/>
      <c r="AR434" s="7"/>
      <c r="AS434" s="7"/>
      <c r="AT434" s="6"/>
      <c r="AU434" s="7"/>
      <c r="AV434" s="7"/>
      <c r="AW434" s="7"/>
      <c r="AX434" s="7"/>
      <c r="AY434" s="7"/>
      <c r="AZ434" s="7"/>
      <c r="BA434" s="7"/>
      <c r="BB434" s="7"/>
    </row>
    <row r="435" spans="1:54" x14ac:dyDescent="0.25">
      <c r="A435" s="4"/>
      <c r="B435" s="120"/>
      <c r="C435" s="136">
        <f t="shared" si="104"/>
        <v>81</v>
      </c>
      <c r="D435" s="136">
        <f t="shared" si="101"/>
        <v>2</v>
      </c>
      <c r="E435" s="24" t="str">
        <f t="shared" si="105"/>
        <v/>
      </c>
      <c r="F435" s="24" t="str">
        <f t="shared" si="106"/>
        <v>NG1601-084</v>
      </c>
      <c r="G435" s="24" t="str">
        <f t="shared" si="107"/>
        <v>NG1601</v>
      </c>
      <c r="H435" s="24" t="s">
        <v>388</v>
      </c>
      <c r="I435" s="62" t="s">
        <v>2034</v>
      </c>
      <c r="J435" s="138">
        <f t="shared" si="111"/>
        <v>151</v>
      </c>
      <c r="K435" s="138">
        <f t="shared" si="112"/>
        <v>5</v>
      </c>
      <c r="L435" s="136">
        <f t="shared" si="113"/>
        <v>84</v>
      </c>
      <c r="M435" s="136">
        <f t="shared" si="114"/>
        <v>52</v>
      </c>
      <c r="N435" s="136">
        <f t="shared" si="115"/>
        <v>9</v>
      </c>
      <c r="O435" s="136">
        <f t="shared" si="116"/>
        <v>7</v>
      </c>
      <c r="P435" s="66">
        <f t="shared" si="108"/>
        <v>0</v>
      </c>
      <c r="Q435" s="66">
        <f t="shared" si="109"/>
        <v>1</v>
      </c>
      <c r="R435" s="24"/>
      <c r="S435" s="25"/>
      <c r="T435" s="26"/>
      <c r="U435" s="26"/>
      <c r="V435" s="27"/>
      <c r="W435" s="27"/>
      <c r="X435" s="27"/>
      <c r="Y435" s="29"/>
      <c r="Z435" s="29"/>
      <c r="AA435" s="29"/>
      <c r="AB435" s="69" t="str">
        <f t="shared" si="102"/>
        <v>B27</v>
      </c>
      <c r="AC435" s="69">
        <f t="shared" si="110"/>
        <v>1</v>
      </c>
      <c r="AD435" s="69">
        <f t="shared" si="103"/>
        <v>8</v>
      </c>
      <c r="AE435" s="28" t="s">
        <v>297</v>
      </c>
      <c r="AF435" s="29"/>
      <c r="AG435" s="10"/>
      <c r="AH435" s="10"/>
      <c r="AI435" s="10"/>
      <c r="AJ435" s="10"/>
      <c r="AK435" s="9"/>
      <c r="AL435" s="9"/>
      <c r="AM435" s="5" t="s">
        <v>42</v>
      </c>
      <c r="AN435" s="6"/>
      <c r="AO435" s="6"/>
      <c r="AP435" s="6"/>
      <c r="AQ435" s="6"/>
      <c r="AR435" s="7"/>
      <c r="AS435" s="7"/>
      <c r="AT435" s="6"/>
      <c r="AU435" s="7"/>
      <c r="AV435" s="7"/>
      <c r="AW435" s="7"/>
      <c r="AX435" s="7"/>
      <c r="AY435" s="7"/>
      <c r="AZ435" s="7"/>
      <c r="BA435" s="7"/>
      <c r="BB435" s="7"/>
    </row>
    <row r="436" spans="1:54" x14ac:dyDescent="0.25">
      <c r="A436" s="4"/>
      <c r="B436" s="120"/>
      <c r="C436" s="136">
        <f t="shared" si="104"/>
        <v>81</v>
      </c>
      <c r="D436" s="136">
        <f t="shared" si="101"/>
        <v>2</v>
      </c>
      <c r="E436" s="24" t="str">
        <f t="shared" si="105"/>
        <v/>
      </c>
      <c r="F436" s="24" t="str">
        <f t="shared" si="106"/>
        <v>NG1601-084</v>
      </c>
      <c r="G436" s="24" t="str">
        <f t="shared" si="107"/>
        <v>NG1601</v>
      </c>
      <c r="H436" s="24"/>
      <c r="I436" s="62" t="s">
        <v>2034</v>
      </c>
      <c r="J436" s="138">
        <f t="shared" si="111"/>
        <v>151</v>
      </c>
      <c r="K436" s="138">
        <f t="shared" si="112"/>
        <v>5</v>
      </c>
      <c r="L436" s="136">
        <f t="shared" si="113"/>
        <v>84</v>
      </c>
      <c r="M436" s="136">
        <f t="shared" si="114"/>
        <v>52</v>
      </c>
      <c r="N436" s="136">
        <f t="shared" si="115"/>
        <v>9</v>
      </c>
      <c r="O436" s="136">
        <f t="shared" si="116"/>
        <v>7</v>
      </c>
      <c r="P436" s="66">
        <f t="shared" si="108"/>
        <v>0</v>
      </c>
      <c r="Q436" s="66">
        <f t="shared" si="109"/>
        <v>0</v>
      </c>
      <c r="R436" s="24"/>
      <c r="S436" s="25"/>
      <c r="T436" s="26"/>
      <c r="U436" s="26"/>
      <c r="V436" s="27"/>
      <c r="W436" s="27"/>
      <c r="X436" s="27"/>
      <c r="Y436" s="29"/>
      <c r="Z436" s="29"/>
      <c r="AA436" s="29"/>
      <c r="AB436" s="69" t="str">
        <f t="shared" si="102"/>
        <v>B27</v>
      </c>
      <c r="AC436" s="69">
        <f t="shared" si="110"/>
        <v>1</v>
      </c>
      <c r="AD436" s="69">
        <f t="shared" si="103"/>
        <v>8</v>
      </c>
      <c r="AE436" s="28" t="s">
        <v>336</v>
      </c>
      <c r="AF436" s="29"/>
      <c r="AG436" s="10"/>
      <c r="AH436" s="10"/>
      <c r="AI436" s="10"/>
      <c r="AJ436" s="10"/>
      <c r="AK436" s="9"/>
      <c r="AL436" s="9"/>
      <c r="AM436" s="5" t="s">
        <v>42</v>
      </c>
      <c r="AN436" s="6"/>
      <c r="AO436" s="6"/>
      <c r="AP436" s="6"/>
      <c r="AQ436" s="6"/>
      <c r="AR436" s="7"/>
      <c r="AS436" s="7"/>
      <c r="AT436" s="6"/>
      <c r="AU436" s="7"/>
      <c r="AV436" s="7"/>
      <c r="AW436" s="7"/>
      <c r="AX436" s="7"/>
      <c r="AY436" s="7"/>
      <c r="AZ436" s="7"/>
      <c r="BA436" s="7"/>
      <c r="BB436" s="7"/>
    </row>
    <row r="437" spans="1:54" x14ac:dyDescent="0.25">
      <c r="A437" s="4" t="s">
        <v>73</v>
      </c>
      <c r="B437" s="120">
        <v>42</v>
      </c>
      <c r="C437" s="136">
        <f t="shared" si="104"/>
        <v>81</v>
      </c>
      <c r="D437" s="136">
        <f t="shared" si="101"/>
        <v>3</v>
      </c>
      <c r="E437" s="24" t="str">
        <f t="shared" si="105"/>
        <v>E9-2-ACCSH-081-3</v>
      </c>
      <c r="F437" s="24" t="str">
        <f t="shared" si="106"/>
        <v>NG1601-085</v>
      </c>
      <c r="G437" s="24" t="str">
        <f t="shared" si="107"/>
        <v>NG1601</v>
      </c>
      <c r="H437" s="24" t="s">
        <v>41</v>
      </c>
      <c r="I437" s="62" t="s">
        <v>2032</v>
      </c>
      <c r="J437" s="138">
        <f t="shared" si="111"/>
        <v>151</v>
      </c>
      <c r="K437" s="138">
        <f t="shared" si="112"/>
        <v>5</v>
      </c>
      <c r="L437" s="136">
        <f t="shared" si="113"/>
        <v>85</v>
      </c>
      <c r="M437" s="136">
        <f t="shared" si="114"/>
        <v>52</v>
      </c>
      <c r="N437" s="136">
        <f t="shared" si="115"/>
        <v>9</v>
      </c>
      <c r="O437" s="136">
        <f t="shared" si="116"/>
        <v>7</v>
      </c>
      <c r="P437" s="66">
        <f t="shared" si="108"/>
        <v>0</v>
      </c>
      <c r="Q437" s="66">
        <f t="shared" si="109"/>
        <v>1</v>
      </c>
      <c r="R437" s="24"/>
      <c r="S437" s="25"/>
      <c r="T437" s="26"/>
      <c r="U437" s="26"/>
      <c r="V437" s="27"/>
      <c r="W437" s="27"/>
      <c r="X437" s="27"/>
      <c r="Y437" s="29"/>
      <c r="Z437" s="29"/>
      <c r="AA437" s="29"/>
      <c r="AB437" s="69" t="str">
        <f t="shared" si="102"/>
        <v>B27</v>
      </c>
      <c r="AC437" s="69">
        <f t="shared" si="110"/>
        <v>1</v>
      </c>
      <c r="AD437" s="69">
        <f t="shared" si="103"/>
        <v>8</v>
      </c>
      <c r="AE437" s="28" t="s">
        <v>340</v>
      </c>
      <c r="AF437" s="29"/>
      <c r="AG437" s="11"/>
      <c r="AH437" s="11"/>
      <c r="AI437" s="11"/>
      <c r="AJ437" s="11"/>
      <c r="AK437" s="5"/>
      <c r="AL437" s="9"/>
      <c r="AM437" s="5" t="s">
        <v>42</v>
      </c>
      <c r="AN437" s="6"/>
      <c r="AO437" s="6"/>
      <c r="AP437" s="6"/>
      <c r="AQ437" s="6"/>
      <c r="AR437" s="7"/>
      <c r="AS437" s="7"/>
      <c r="AT437" s="6"/>
      <c r="AU437" s="7"/>
      <c r="AV437" s="7"/>
      <c r="AW437" s="7"/>
      <c r="AX437" s="7"/>
      <c r="AY437" s="7"/>
      <c r="AZ437" s="7"/>
      <c r="BA437" s="7"/>
      <c r="BB437" s="7"/>
    </row>
    <row r="438" spans="1:54" x14ac:dyDescent="0.25">
      <c r="A438" s="4"/>
      <c r="B438" s="120"/>
      <c r="C438" s="136">
        <f t="shared" si="104"/>
        <v>81</v>
      </c>
      <c r="D438" s="136">
        <f t="shared" si="101"/>
        <v>3</v>
      </c>
      <c r="E438" s="24" t="str">
        <f t="shared" si="105"/>
        <v/>
      </c>
      <c r="F438" s="24" t="str">
        <f t="shared" si="106"/>
        <v>NG1601-086</v>
      </c>
      <c r="G438" s="24" t="str">
        <f t="shared" si="107"/>
        <v>NG1601</v>
      </c>
      <c r="H438" s="24" t="s">
        <v>388</v>
      </c>
      <c r="I438" s="62" t="s">
        <v>2039</v>
      </c>
      <c r="J438" s="138">
        <f t="shared" si="111"/>
        <v>151</v>
      </c>
      <c r="K438" s="138">
        <f t="shared" si="112"/>
        <v>5</v>
      </c>
      <c r="L438" s="136">
        <f t="shared" si="113"/>
        <v>86</v>
      </c>
      <c r="M438" s="136">
        <f t="shared" si="114"/>
        <v>52</v>
      </c>
      <c r="N438" s="136">
        <f t="shared" si="115"/>
        <v>9</v>
      </c>
      <c r="O438" s="136">
        <f t="shared" si="116"/>
        <v>7</v>
      </c>
      <c r="P438" s="66">
        <f t="shared" si="108"/>
        <v>0</v>
      </c>
      <c r="Q438" s="66">
        <f t="shared" si="109"/>
        <v>1</v>
      </c>
      <c r="R438" s="24"/>
      <c r="S438" s="25"/>
      <c r="T438" s="26"/>
      <c r="U438" s="26"/>
      <c r="V438" s="27"/>
      <c r="W438" s="27"/>
      <c r="X438" s="27"/>
      <c r="Y438" s="29"/>
      <c r="Z438" s="29"/>
      <c r="AA438" s="29"/>
      <c r="AB438" s="69" t="str">
        <f t="shared" si="102"/>
        <v>B27</v>
      </c>
      <c r="AC438" s="69">
        <f t="shared" si="110"/>
        <v>1</v>
      </c>
      <c r="AD438" s="69">
        <f t="shared" si="103"/>
        <v>8</v>
      </c>
      <c r="AE438" s="28" t="s">
        <v>341</v>
      </c>
      <c r="AF438" s="29"/>
      <c r="AG438" s="11"/>
      <c r="AH438" s="11"/>
      <c r="AI438" s="11"/>
      <c r="AJ438" s="11"/>
      <c r="AK438" s="5"/>
      <c r="AL438" s="9"/>
      <c r="AM438" s="5" t="s">
        <v>42</v>
      </c>
      <c r="AN438" s="6"/>
      <c r="AO438" s="6"/>
      <c r="AP438" s="6"/>
      <c r="AQ438" s="6"/>
      <c r="AR438" s="7"/>
      <c r="AS438" s="7"/>
      <c r="AT438" s="6"/>
      <c r="AU438" s="7"/>
      <c r="AV438" s="7"/>
      <c r="AW438" s="7"/>
      <c r="AX438" s="7"/>
      <c r="AY438" s="7"/>
      <c r="AZ438" s="7"/>
      <c r="BA438" s="7"/>
      <c r="BB438" s="7"/>
    </row>
    <row r="439" spans="1:54" x14ac:dyDescent="0.25">
      <c r="A439" s="4" t="s">
        <v>73</v>
      </c>
      <c r="B439" s="119">
        <v>39</v>
      </c>
      <c r="C439" s="135">
        <f t="shared" si="104"/>
        <v>82</v>
      </c>
      <c r="D439" s="135">
        <f t="shared" si="101"/>
        <v>1</v>
      </c>
      <c r="E439" s="18" t="str">
        <f t="shared" si="105"/>
        <v>E9-2-AGGSH-082-1</v>
      </c>
      <c r="F439" s="18" t="str">
        <f t="shared" si="106"/>
        <v>CLX3001-152</v>
      </c>
      <c r="G439" s="18" t="str">
        <f t="shared" si="107"/>
        <v>CLX3001</v>
      </c>
      <c r="H439" s="18" t="s">
        <v>32</v>
      </c>
      <c r="I439" s="63" t="s">
        <v>2028</v>
      </c>
      <c r="J439" s="138">
        <f t="shared" si="111"/>
        <v>152</v>
      </c>
      <c r="K439" s="138">
        <f t="shared" si="112"/>
        <v>5</v>
      </c>
      <c r="L439" s="136">
        <f t="shared" si="113"/>
        <v>86</v>
      </c>
      <c r="M439" s="136">
        <f t="shared" si="114"/>
        <v>52</v>
      </c>
      <c r="N439" s="136">
        <f t="shared" si="115"/>
        <v>9</v>
      </c>
      <c r="O439" s="136">
        <f t="shared" si="116"/>
        <v>7</v>
      </c>
      <c r="P439" s="66">
        <f t="shared" si="108"/>
        <v>1</v>
      </c>
      <c r="Q439" s="66">
        <f t="shared" si="109"/>
        <v>1</v>
      </c>
      <c r="R439" s="18" t="s">
        <v>33</v>
      </c>
      <c r="S439" s="19">
        <v>2</v>
      </c>
      <c r="T439" s="20">
        <v>4</v>
      </c>
      <c r="U439" s="20">
        <v>4</v>
      </c>
      <c r="V439" s="21">
        <v>7</v>
      </c>
      <c r="W439" s="21">
        <v>8</v>
      </c>
      <c r="X439" s="21">
        <v>7</v>
      </c>
      <c r="Y439" s="23" t="s">
        <v>274</v>
      </c>
      <c r="Z439" s="23" t="s">
        <v>275</v>
      </c>
      <c r="AA439" s="23"/>
      <c r="AB439" s="23" t="str">
        <f t="shared" si="102"/>
        <v>B27</v>
      </c>
      <c r="AC439" s="23">
        <f t="shared" si="110"/>
        <v>2</v>
      </c>
      <c r="AD439" s="23">
        <f t="shared" si="103"/>
        <v>9</v>
      </c>
      <c r="AE439" s="23"/>
      <c r="AF439" s="23"/>
      <c r="AG439" s="8">
        <v>0.5</v>
      </c>
      <c r="AH439" s="8">
        <v>4</v>
      </c>
      <c r="AI439" s="8"/>
      <c r="AJ439" s="8">
        <v>0.5</v>
      </c>
      <c r="AK439" s="9"/>
      <c r="AL439" s="9"/>
      <c r="AM439" s="9" t="s">
        <v>56</v>
      </c>
      <c r="AN439" s="6">
        <v>1</v>
      </c>
      <c r="AO439" s="6">
        <v>8</v>
      </c>
      <c r="AP439" s="6">
        <v>0</v>
      </c>
      <c r="AQ439" s="6">
        <v>2</v>
      </c>
      <c r="AR439" s="7">
        <v>2</v>
      </c>
      <c r="AS439" s="7">
        <v>0</v>
      </c>
      <c r="AT439" s="6"/>
      <c r="AU439" s="7">
        <v>1</v>
      </c>
      <c r="AV439" s="7">
        <v>8</v>
      </c>
      <c r="AW439" s="7" t="s">
        <v>34</v>
      </c>
      <c r="AX439" s="7">
        <v>2</v>
      </c>
      <c r="AY439" s="7">
        <v>2</v>
      </c>
      <c r="AZ439" s="7">
        <v>0</v>
      </c>
      <c r="BA439" s="7">
        <v>0</v>
      </c>
      <c r="BB439" s="7" t="s">
        <v>34</v>
      </c>
    </row>
    <row r="440" spans="1:54" x14ac:dyDescent="0.25">
      <c r="A440" s="4"/>
      <c r="B440" s="119"/>
      <c r="C440" s="135">
        <f t="shared" si="104"/>
        <v>82</v>
      </c>
      <c r="D440" s="135">
        <f t="shared" si="101"/>
        <v>1</v>
      </c>
      <c r="E440" s="18" t="str">
        <f t="shared" si="105"/>
        <v/>
      </c>
      <c r="F440" s="18" t="str">
        <f t="shared" si="106"/>
        <v>CLX3001-152</v>
      </c>
      <c r="G440" s="18" t="str">
        <f t="shared" si="107"/>
        <v>CLX3001</v>
      </c>
      <c r="H440" s="18"/>
      <c r="I440" s="63" t="s">
        <v>2028</v>
      </c>
      <c r="J440" s="138">
        <f t="shared" si="111"/>
        <v>152</v>
      </c>
      <c r="K440" s="138">
        <f t="shared" si="112"/>
        <v>5</v>
      </c>
      <c r="L440" s="136">
        <f t="shared" si="113"/>
        <v>86</v>
      </c>
      <c r="M440" s="136">
        <f t="shared" si="114"/>
        <v>52</v>
      </c>
      <c r="N440" s="136">
        <f t="shared" si="115"/>
        <v>9</v>
      </c>
      <c r="O440" s="136">
        <f t="shared" si="116"/>
        <v>7</v>
      </c>
      <c r="P440" s="66">
        <f t="shared" si="108"/>
        <v>0</v>
      </c>
      <c r="Q440" s="66">
        <f t="shared" si="109"/>
        <v>0</v>
      </c>
      <c r="R440" s="18"/>
      <c r="S440" s="19"/>
      <c r="T440" s="20"/>
      <c r="U440" s="20"/>
      <c r="V440" s="21"/>
      <c r="W440" s="21"/>
      <c r="X440" s="21"/>
      <c r="Y440" s="23"/>
      <c r="Z440" s="23" t="s">
        <v>282</v>
      </c>
      <c r="AA440" s="23"/>
      <c r="AB440" s="23" t="str">
        <f t="shared" si="102"/>
        <v>B27</v>
      </c>
      <c r="AC440" s="71">
        <f t="shared" si="110"/>
        <v>2</v>
      </c>
      <c r="AD440" s="23">
        <f t="shared" si="103"/>
        <v>10</v>
      </c>
      <c r="AE440" s="23"/>
      <c r="AF440" s="23"/>
      <c r="AG440" s="8"/>
      <c r="AH440" s="8"/>
      <c r="AI440" s="8"/>
      <c r="AJ440" s="8"/>
      <c r="AK440" s="9"/>
      <c r="AL440" s="9"/>
      <c r="AM440" s="9"/>
      <c r="AN440" s="6"/>
      <c r="AO440" s="6"/>
      <c r="AP440" s="6"/>
      <c r="AQ440" s="6"/>
      <c r="AR440" s="7"/>
      <c r="AS440" s="7"/>
      <c r="AT440" s="6"/>
      <c r="AU440" s="7"/>
      <c r="AV440" s="7"/>
      <c r="AW440" s="7"/>
      <c r="AX440" s="7"/>
      <c r="AY440" s="7"/>
      <c r="AZ440" s="7"/>
      <c r="BA440" s="7"/>
      <c r="BB440" s="7"/>
    </row>
    <row r="441" spans="1:54" x14ac:dyDescent="0.25">
      <c r="A441" s="4"/>
      <c r="B441" s="119"/>
      <c r="C441" s="135">
        <f t="shared" si="104"/>
        <v>82</v>
      </c>
      <c r="D441" s="135">
        <f t="shared" si="101"/>
        <v>1</v>
      </c>
      <c r="E441" s="18" t="str">
        <f t="shared" si="105"/>
        <v/>
      </c>
      <c r="F441" s="18" t="str">
        <f t="shared" si="106"/>
        <v>CLX3001-152</v>
      </c>
      <c r="G441" s="18" t="str">
        <f t="shared" si="107"/>
        <v>CLX3001</v>
      </c>
      <c r="H441" s="18"/>
      <c r="I441" s="63" t="s">
        <v>2028</v>
      </c>
      <c r="J441" s="138">
        <f t="shared" si="111"/>
        <v>152</v>
      </c>
      <c r="K441" s="138">
        <f t="shared" si="112"/>
        <v>5</v>
      </c>
      <c r="L441" s="136">
        <f t="shared" si="113"/>
        <v>86</v>
      </c>
      <c r="M441" s="136">
        <f t="shared" si="114"/>
        <v>52</v>
      </c>
      <c r="N441" s="136">
        <f t="shared" si="115"/>
        <v>9</v>
      </c>
      <c r="O441" s="136">
        <f t="shared" si="116"/>
        <v>7</v>
      </c>
      <c r="P441" s="66">
        <f t="shared" si="108"/>
        <v>0</v>
      </c>
      <c r="Q441" s="66">
        <f t="shared" si="109"/>
        <v>0</v>
      </c>
      <c r="R441" s="18"/>
      <c r="S441" s="19"/>
      <c r="T441" s="20"/>
      <c r="U441" s="20"/>
      <c r="V441" s="21"/>
      <c r="W441" s="21"/>
      <c r="X441" s="21"/>
      <c r="Y441" s="23"/>
      <c r="Z441" s="23" t="s">
        <v>286</v>
      </c>
      <c r="AA441" s="23"/>
      <c r="AB441" s="23" t="str">
        <f t="shared" si="102"/>
        <v>B27</v>
      </c>
      <c r="AC441" s="71">
        <f t="shared" si="110"/>
        <v>2</v>
      </c>
      <c r="AD441" s="23">
        <f t="shared" si="103"/>
        <v>11</v>
      </c>
      <c r="AE441" s="23"/>
      <c r="AF441" s="23"/>
      <c r="AG441" s="8"/>
      <c r="AH441" s="8"/>
      <c r="AI441" s="8"/>
      <c r="AJ441" s="8"/>
      <c r="AK441" s="9"/>
      <c r="AL441" s="9"/>
      <c r="AM441" s="9"/>
      <c r="AN441" s="6"/>
      <c r="AO441" s="6"/>
      <c r="AP441" s="6"/>
      <c r="AQ441" s="6"/>
      <c r="AR441" s="7"/>
      <c r="AS441" s="7"/>
      <c r="AT441" s="6"/>
      <c r="AU441" s="7"/>
      <c r="AV441" s="7"/>
      <c r="AW441" s="7"/>
      <c r="AX441" s="7"/>
      <c r="AY441" s="7"/>
      <c r="AZ441" s="7"/>
      <c r="BA441" s="7"/>
      <c r="BB441" s="7"/>
    </row>
    <row r="442" spans="1:54" x14ac:dyDescent="0.25">
      <c r="A442" s="4"/>
      <c r="B442" s="119"/>
      <c r="C442" s="135">
        <f t="shared" si="104"/>
        <v>82</v>
      </c>
      <c r="D442" s="135">
        <f t="shared" si="101"/>
        <v>1</v>
      </c>
      <c r="E442" s="18" t="str">
        <f t="shared" si="105"/>
        <v/>
      </c>
      <c r="F442" s="18" t="str">
        <f t="shared" si="106"/>
        <v>CLX3001-153</v>
      </c>
      <c r="G442" s="18" t="str">
        <f t="shared" si="107"/>
        <v>CLX3001</v>
      </c>
      <c r="H442" s="18" t="s">
        <v>388</v>
      </c>
      <c r="I442" s="60" t="s">
        <v>2029</v>
      </c>
      <c r="J442" s="138">
        <f t="shared" si="111"/>
        <v>153</v>
      </c>
      <c r="K442" s="138">
        <f t="shared" si="112"/>
        <v>5</v>
      </c>
      <c r="L442" s="136">
        <f t="shared" si="113"/>
        <v>86</v>
      </c>
      <c r="M442" s="136">
        <f t="shared" si="114"/>
        <v>52</v>
      </c>
      <c r="N442" s="136">
        <f t="shared" si="115"/>
        <v>9</v>
      </c>
      <c r="O442" s="136">
        <f t="shared" si="116"/>
        <v>7</v>
      </c>
      <c r="P442" s="66">
        <f t="shared" si="108"/>
        <v>1</v>
      </c>
      <c r="Q442" s="66">
        <f t="shared" si="109"/>
        <v>0</v>
      </c>
      <c r="R442" s="18"/>
      <c r="S442" s="19"/>
      <c r="T442" s="20"/>
      <c r="U442" s="20"/>
      <c r="V442" s="21"/>
      <c r="W442" s="21"/>
      <c r="X442" s="21"/>
      <c r="Y442" s="23"/>
      <c r="Z442" s="23" t="s">
        <v>277</v>
      </c>
      <c r="AA442" s="23"/>
      <c r="AB442" s="23" t="str">
        <f t="shared" si="102"/>
        <v>B27</v>
      </c>
      <c r="AC442" s="71">
        <f t="shared" si="110"/>
        <v>2</v>
      </c>
      <c r="AD442" s="23">
        <f t="shared" si="103"/>
        <v>12</v>
      </c>
      <c r="AE442" s="23"/>
      <c r="AF442" s="23"/>
      <c r="AG442" s="6"/>
      <c r="AH442" s="8"/>
      <c r="AI442" s="8"/>
      <c r="AJ442" s="8"/>
      <c r="AK442" s="9"/>
      <c r="AL442" s="9"/>
      <c r="AM442" s="9"/>
      <c r="AN442" s="6"/>
      <c r="AO442" s="6"/>
      <c r="AP442" s="6"/>
      <c r="AQ442" s="6"/>
      <c r="AR442" s="7"/>
      <c r="AS442" s="7"/>
      <c r="AT442" s="6"/>
      <c r="AU442" s="7"/>
      <c r="AV442" s="7"/>
      <c r="AW442" s="7"/>
      <c r="AX442" s="7"/>
      <c r="AY442" s="7"/>
      <c r="AZ442" s="7"/>
      <c r="BA442" s="7"/>
      <c r="BB442" s="7"/>
    </row>
    <row r="443" spans="1:54" x14ac:dyDescent="0.25">
      <c r="A443" s="4"/>
      <c r="B443" s="119"/>
      <c r="C443" s="135">
        <f t="shared" si="104"/>
        <v>82</v>
      </c>
      <c r="D443" s="135">
        <f t="shared" si="101"/>
        <v>1</v>
      </c>
      <c r="E443" s="18" t="str">
        <f t="shared" si="105"/>
        <v/>
      </c>
      <c r="F443" s="18" t="str">
        <f t="shared" si="106"/>
        <v>CLX3001-153</v>
      </c>
      <c r="G443" s="18" t="str">
        <f t="shared" si="107"/>
        <v>CLX3001</v>
      </c>
      <c r="H443" s="18"/>
      <c r="I443" s="60" t="s">
        <v>2029</v>
      </c>
      <c r="J443" s="138">
        <f t="shared" si="111"/>
        <v>153</v>
      </c>
      <c r="K443" s="138">
        <f t="shared" si="112"/>
        <v>5</v>
      </c>
      <c r="L443" s="136">
        <f t="shared" si="113"/>
        <v>86</v>
      </c>
      <c r="M443" s="136">
        <f t="shared" si="114"/>
        <v>52</v>
      </c>
      <c r="N443" s="136">
        <f t="shared" si="115"/>
        <v>9</v>
      </c>
      <c r="O443" s="136">
        <f t="shared" si="116"/>
        <v>7</v>
      </c>
      <c r="P443" s="66">
        <f t="shared" si="108"/>
        <v>0</v>
      </c>
      <c r="Q443" s="66">
        <f t="shared" si="109"/>
        <v>0</v>
      </c>
      <c r="R443" s="18"/>
      <c r="S443" s="19"/>
      <c r="T443" s="20"/>
      <c r="U443" s="20"/>
      <c r="V443" s="21"/>
      <c r="W443" s="21"/>
      <c r="X443" s="21"/>
      <c r="Y443" s="23"/>
      <c r="Z443" s="23" t="s">
        <v>283</v>
      </c>
      <c r="AA443" s="23"/>
      <c r="AB443" s="23" t="str">
        <f t="shared" si="102"/>
        <v>B27</v>
      </c>
      <c r="AC443" s="71">
        <f t="shared" si="110"/>
        <v>2</v>
      </c>
      <c r="AD443" s="23">
        <f t="shared" si="103"/>
        <v>13</v>
      </c>
      <c r="AE443" s="23"/>
      <c r="AF443" s="23"/>
      <c r="AG443" s="6"/>
      <c r="AH443" s="8"/>
      <c r="AI443" s="8"/>
      <c r="AJ443" s="8"/>
      <c r="AK443" s="9"/>
      <c r="AL443" s="9"/>
      <c r="AM443" s="9"/>
      <c r="AN443" s="6"/>
      <c r="AO443" s="6"/>
      <c r="AP443" s="6"/>
      <c r="AQ443" s="6"/>
      <c r="AR443" s="7"/>
      <c r="AS443" s="7"/>
      <c r="AT443" s="6"/>
      <c r="AU443" s="7"/>
      <c r="AV443" s="7"/>
      <c r="AW443" s="7"/>
      <c r="AX443" s="7"/>
      <c r="AY443" s="7"/>
      <c r="AZ443" s="7"/>
      <c r="BA443" s="7"/>
      <c r="BB443" s="7"/>
    </row>
    <row r="444" spans="1:54" x14ac:dyDescent="0.25">
      <c r="A444" s="4"/>
      <c r="B444" s="119"/>
      <c r="C444" s="135">
        <f t="shared" si="104"/>
        <v>82</v>
      </c>
      <c r="D444" s="135">
        <f t="shared" si="101"/>
        <v>1</v>
      </c>
      <c r="E444" s="18" t="str">
        <f t="shared" si="105"/>
        <v/>
      </c>
      <c r="F444" s="18" t="str">
        <f t="shared" si="106"/>
        <v>CLX3001-153</v>
      </c>
      <c r="G444" s="18" t="str">
        <f t="shared" si="107"/>
        <v>CLX3001</v>
      </c>
      <c r="H444" s="18"/>
      <c r="I444" s="60" t="s">
        <v>2029</v>
      </c>
      <c r="J444" s="138">
        <f t="shared" si="111"/>
        <v>153</v>
      </c>
      <c r="K444" s="138">
        <f t="shared" si="112"/>
        <v>5</v>
      </c>
      <c r="L444" s="136">
        <f t="shared" si="113"/>
        <v>86</v>
      </c>
      <c r="M444" s="136">
        <f t="shared" si="114"/>
        <v>52</v>
      </c>
      <c r="N444" s="136">
        <f t="shared" si="115"/>
        <v>9</v>
      </c>
      <c r="O444" s="136">
        <f t="shared" si="116"/>
        <v>7</v>
      </c>
      <c r="P444" s="66">
        <f t="shared" si="108"/>
        <v>0</v>
      </c>
      <c r="Q444" s="66">
        <f t="shared" si="109"/>
        <v>0</v>
      </c>
      <c r="R444" s="18"/>
      <c r="S444" s="19"/>
      <c r="T444" s="20"/>
      <c r="U444" s="20"/>
      <c r="V444" s="21"/>
      <c r="W444" s="21"/>
      <c r="X444" s="21"/>
      <c r="Y444" s="23"/>
      <c r="Z444" s="23" t="s">
        <v>287</v>
      </c>
      <c r="AA444" s="23"/>
      <c r="AB444" s="23" t="str">
        <f t="shared" si="102"/>
        <v>B27</v>
      </c>
      <c r="AC444" s="71">
        <f t="shared" si="110"/>
        <v>2</v>
      </c>
      <c r="AD444" s="23">
        <f t="shared" si="103"/>
        <v>14</v>
      </c>
      <c r="AE444" s="23"/>
      <c r="AF444" s="23"/>
      <c r="AG444" s="6"/>
      <c r="AH444" s="8"/>
      <c r="AI444" s="8"/>
      <c r="AJ444" s="8"/>
      <c r="AK444" s="9"/>
      <c r="AL444" s="9"/>
      <c r="AM444" s="9"/>
      <c r="AN444" s="6"/>
      <c r="AO444" s="6"/>
      <c r="AP444" s="6"/>
      <c r="AQ444" s="6"/>
      <c r="AR444" s="7"/>
      <c r="AS444" s="7"/>
      <c r="AT444" s="6"/>
      <c r="AU444" s="7"/>
      <c r="AV444" s="7"/>
      <c r="AW444" s="7"/>
      <c r="AX444" s="7"/>
      <c r="AY444" s="7"/>
      <c r="AZ444" s="7"/>
      <c r="BA444" s="7"/>
      <c r="BB444" s="7"/>
    </row>
    <row r="445" spans="1:54" x14ac:dyDescent="0.25">
      <c r="A445" s="4" t="s">
        <v>73</v>
      </c>
      <c r="B445" s="120">
        <v>37</v>
      </c>
      <c r="C445" s="136">
        <f t="shared" si="104"/>
        <v>82</v>
      </c>
      <c r="D445" s="136">
        <f t="shared" si="101"/>
        <v>2</v>
      </c>
      <c r="E445" s="24" t="str">
        <f t="shared" si="105"/>
        <v>E9-2-ACCSH-082-2</v>
      </c>
      <c r="F445" s="24" t="str">
        <f t="shared" si="106"/>
        <v>NG1601-087</v>
      </c>
      <c r="G445" s="24" t="str">
        <f t="shared" si="107"/>
        <v>NG1601</v>
      </c>
      <c r="H445" s="24" t="s">
        <v>41</v>
      </c>
      <c r="I445" s="62" t="s">
        <v>2030</v>
      </c>
      <c r="J445" s="138">
        <f t="shared" si="111"/>
        <v>153</v>
      </c>
      <c r="K445" s="138">
        <f t="shared" si="112"/>
        <v>5</v>
      </c>
      <c r="L445" s="136">
        <f t="shared" si="113"/>
        <v>87</v>
      </c>
      <c r="M445" s="136">
        <f t="shared" si="114"/>
        <v>52</v>
      </c>
      <c r="N445" s="136">
        <f t="shared" si="115"/>
        <v>9</v>
      </c>
      <c r="O445" s="136">
        <f t="shared" si="116"/>
        <v>7</v>
      </c>
      <c r="P445" s="66">
        <f t="shared" si="108"/>
        <v>0</v>
      </c>
      <c r="Q445" s="66">
        <f t="shared" si="109"/>
        <v>1</v>
      </c>
      <c r="R445" s="24"/>
      <c r="S445" s="25"/>
      <c r="T445" s="26"/>
      <c r="U445" s="26"/>
      <c r="V445" s="27"/>
      <c r="W445" s="27"/>
      <c r="X445" s="27"/>
      <c r="Y445" s="28"/>
      <c r="Z445" s="28"/>
      <c r="AA445" s="28"/>
      <c r="AB445" s="68" t="str">
        <f t="shared" si="102"/>
        <v>B27</v>
      </c>
      <c r="AC445" s="68">
        <f t="shared" si="110"/>
        <v>2</v>
      </c>
      <c r="AD445" s="68">
        <f t="shared" si="103"/>
        <v>14</v>
      </c>
      <c r="AE445" s="28" t="s">
        <v>306</v>
      </c>
      <c r="AF445" s="28"/>
      <c r="AG445" s="6"/>
      <c r="AH445" s="6"/>
      <c r="AI445" s="6"/>
      <c r="AJ445" s="6"/>
      <c r="AK445" s="9"/>
      <c r="AL445" s="9"/>
      <c r="AM445" s="5" t="s">
        <v>42</v>
      </c>
      <c r="AN445" s="6"/>
      <c r="AO445" s="6"/>
      <c r="AP445" s="6"/>
      <c r="AQ445" s="6"/>
      <c r="AR445" s="7"/>
      <c r="AS445" s="7"/>
      <c r="AT445" s="6"/>
      <c r="AU445" s="7"/>
      <c r="AV445" s="7"/>
      <c r="AW445" s="7"/>
      <c r="AX445" s="7"/>
      <c r="AY445" s="7"/>
      <c r="AZ445" s="7"/>
      <c r="BA445" s="7"/>
      <c r="BB445" s="7"/>
    </row>
    <row r="446" spans="1:54" x14ac:dyDescent="0.25">
      <c r="A446" s="4"/>
      <c r="B446" s="120"/>
      <c r="C446" s="136">
        <f t="shared" si="104"/>
        <v>82</v>
      </c>
      <c r="D446" s="136">
        <f t="shared" si="101"/>
        <v>2</v>
      </c>
      <c r="E446" s="24" t="str">
        <f t="shared" si="105"/>
        <v/>
      </c>
      <c r="F446" s="24" t="str">
        <f t="shared" si="106"/>
        <v>NG1601-088</v>
      </c>
      <c r="G446" s="24" t="str">
        <f t="shared" si="107"/>
        <v>NG1601</v>
      </c>
      <c r="H446" s="24" t="s">
        <v>388</v>
      </c>
      <c r="I446" s="62" t="s">
        <v>2034</v>
      </c>
      <c r="J446" s="138">
        <f t="shared" si="111"/>
        <v>153</v>
      </c>
      <c r="K446" s="138">
        <f t="shared" si="112"/>
        <v>5</v>
      </c>
      <c r="L446" s="136">
        <f t="shared" si="113"/>
        <v>88</v>
      </c>
      <c r="M446" s="136">
        <f t="shared" si="114"/>
        <v>52</v>
      </c>
      <c r="N446" s="136">
        <f t="shared" si="115"/>
        <v>9</v>
      </c>
      <c r="O446" s="136">
        <f t="shared" si="116"/>
        <v>7</v>
      </c>
      <c r="P446" s="66">
        <f t="shared" si="108"/>
        <v>0</v>
      </c>
      <c r="Q446" s="66">
        <f t="shared" si="109"/>
        <v>1</v>
      </c>
      <c r="R446" s="24"/>
      <c r="S446" s="25"/>
      <c r="T446" s="26"/>
      <c r="U446" s="26"/>
      <c r="V446" s="27"/>
      <c r="W446" s="27"/>
      <c r="X446" s="27"/>
      <c r="Y446" s="29"/>
      <c r="Z446" s="29"/>
      <c r="AA446" s="29"/>
      <c r="AB446" s="69" t="str">
        <f t="shared" si="102"/>
        <v>B27</v>
      </c>
      <c r="AC446" s="69">
        <f t="shared" si="110"/>
        <v>2</v>
      </c>
      <c r="AD446" s="69">
        <f t="shared" si="103"/>
        <v>14</v>
      </c>
      <c r="AE446" s="28" t="s">
        <v>307</v>
      </c>
      <c r="AF446" s="28"/>
      <c r="AG446" s="6"/>
      <c r="AH446" s="6"/>
      <c r="AI446" s="6"/>
      <c r="AJ446" s="6"/>
      <c r="AK446" s="9"/>
      <c r="AL446" s="9"/>
      <c r="AM446" s="5" t="s">
        <v>42</v>
      </c>
      <c r="AN446" s="6"/>
      <c r="AO446" s="6"/>
      <c r="AP446" s="6"/>
      <c r="AQ446" s="6"/>
      <c r="AR446" s="7"/>
      <c r="AS446" s="7"/>
      <c r="AT446" s="6"/>
      <c r="AU446" s="7"/>
      <c r="AV446" s="7"/>
      <c r="AW446" s="7"/>
      <c r="AX446" s="7"/>
      <c r="AY446" s="7"/>
      <c r="AZ446" s="7"/>
      <c r="BA446" s="7"/>
      <c r="BB446" s="7"/>
    </row>
    <row r="447" spans="1:54" x14ac:dyDescent="0.25">
      <c r="A447" s="4" t="s">
        <v>73</v>
      </c>
      <c r="B447" s="119">
        <v>34</v>
      </c>
      <c r="C447" s="135">
        <f t="shared" si="104"/>
        <v>83</v>
      </c>
      <c r="D447" s="135">
        <f t="shared" si="101"/>
        <v>1</v>
      </c>
      <c r="E447" s="18" t="str">
        <f t="shared" si="105"/>
        <v>E9-2-AGGSH-083-1</v>
      </c>
      <c r="F447" s="18" t="str">
        <f t="shared" si="106"/>
        <v>CLX3001-154</v>
      </c>
      <c r="G447" s="18" t="str">
        <f t="shared" si="107"/>
        <v>CLX3001</v>
      </c>
      <c r="H447" s="18" t="s">
        <v>32</v>
      </c>
      <c r="I447" s="63" t="s">
        <v>2028</v>
      </c>
      <c r="J447" s="138">
        <f t="shared" si="111"/>
        <v>154</v>
      </c>
      <c r="K447" s="138">
        <f t="shared" si="112"/>
        <v>5</v>
      </c>
      <c r="L447" s="136">
        <f t="shared" si="113"/>
        <v>88</v>
      </c>
      <c r="M447" s="136">
        <f t="shared" si="114"/>
        <v>52</v>
      </c>
      <c r="N447" s="136">
        <f t="shared" si="115"/>
        <v>9</v>
      </c>
      <c r="O447" s="136">
        <f t="shared" si="116"/>
        <v>7</v>
      </c>
      <c r="P447" s="66">
        <f t="shared" si="108"/>
        <v>1</v>
      </c>
      <c r="Q447" s="66">
        <f t="shared" si="109"/>
        <v>1</v>
      </c>
      <c r="R447" s="18"/>
      <c r="S447" s="19"/>
      <c r="T447" s="20"/>
      <c r="U447" s="20"/>
      <c r="V447" s="21"/>
      <c r="W447" s="21"/>
      <c r="X447" s="21"/>
      <c r="Y447" s="23"/>
      <c r="Z447" s="23" t="s">
        <v>286</v>
      </c>
      <c r="AA447" s="23"/>
      <c r="AB447" s="23" t="str">
        <f t="shared" si="102"/>
        <v>B27</v>
      </c>
      <c r="AC447" s="71">
        <f t="shared" si="110"/>
        <v>2</v>
      </c>
      <c r="AD447" s="23">
        <f t="shared" si="103"/>
        <v>15</v>
      </c>
      <c r="AE447" s="23"/>
      <c r="AF447" s="23"/>
      <c r="AG447" s="8"/>
      <c r="AH447" s="8"/>
      <c r="AI447" s="8"/>
      <c r="AJ447" s="8"/>
      <c r="AK447" s="9"/>
      <c r="AL447" s="9"/>
      <c r="AM447" s="9"/>
      <c r="AN447" s="6"/>
      <c r="AO447" s="6"/>
      <c r="AP447" s="6"/>
      <c r="AQ447" s="6"/>
      <c r="AR447" s="7"/>
      <c r="AS447" s="7"/>
      <c r="AT447" s="6"/>
      <c r="AU447" s="7"/>
      <c r="AV447" s="7"/>
      <c r="AW447" s="7"/>
      <c r="AX447" s="7"/>
      <c r="AY447" s="7"/>
      <c r="AZ447" s="7"/>
      <c r="BA447" s="7"/>
      <c r="BB447" s="7"/>
    </row>
    <row r="448" spans="1:54" x14ac:dyDescent="0.25">
      <c r="A448" s="4"/>
      <c r="B448" s="119"/>
      <c r="C448" s="135">
        <f t="shared" si="104"/>
        <v>83</v>
      </c>
      <c r="D448" s="135">
        <f t="shared" si="101"/>
        <v>1</v>
      </c>
      <c r="E448" s="18" t="str">
        <f t="shared" si="105"/>
        <v/>
      </c>
      <c r="F448" s="18" t="str">
        <f t="shared" si="106"/>
        <v>CLX3001-155</v>
      </c>
      <c r="G448" s="18" t="str">
        <f t="shared" si="107"/>
        <v>CLX3001</v>
      </c>
      <c r="H448" s="18" t="s">
        <v>388</v>
      </c>
      <c r="I448" s="60" t="s">
        <v>2029</v>
      </c>
      <c r="J448" s="138">
        <f t="shared" si="111"/>
        <v>155</v>
      </c>
      <c r="K448" s="138">
        <f t="shared" si="112"/>
        <v>5</v>
      </c>
      <c r="L448" s="136">
        <f t="shared" si="113"/>
        <v>88</v>
      </c>
      <c r="M448" s="136">
        <f t="shared" si="114"/>
        <v>52</v>
      </c>
      <c r="N448" s="136">
        <f t="shared" si="115"/>
        <v>9</v>
      </c>
      <c r="O448" s="136">
        <f t="shared" si="116"/>
        <v>7</v>
      </c>
      <c r="P448" s="66">
        <f t="shared" si="108"/>
        <v>1</v>
      </c>
      <c r="Q448" s="66">
        <f t="shared" si="109"/>
        <v>0</v>
      </c>
      <c r="R448" s="18"/>
      <c r="S448" s="19"/>
      <c r="T448" s="20"/>
      <c r="U448" s="20"/>
      <c r="V448" s="21"/>
      <c r="W448" s="21"/>
      <c r="X448" s="21"/>
      <c r="Y448" s="23"/>
      <c r="Z448" s="23" t="s">
        <v>287</v>
      </c>
      <c r="AA448" s="23"/>
      <c r="AB448" s="23" t="str">
        <f t="shared" si="102"/>
        <v>B27</v>
      </c>
      <c r="AC448" s="71">
        <f t="shared" si="110"/>
        <v>2</v>
      </c>
      <c r="AD448" s="23">
        <f t="shared" si="103"/>
        <v>16</v>
      </c>
      <c r="AE448" s="23"/>
      <c r="AF448" s="23"/>
      <c r="AG448" s="13"/>
      <c r="AH448" s="13"/>
      <c r="AI448" s="13"/>
      <c r="AJ448" s="13"/>
      <c r="AK448" s="9"/>
      <c r="AL448" s="9"/>
      <c r="AM448" s="9"/>
      <c r="AN448" s="6"/>
      <c r="AO448" s="6"/>
      <c r="AP448" s="6"/>
      <c r="AQ448" s="6"/>
      <c r="AR448" s="7"/>
      <c r="AS448" s="7"/>
      <c r="AT448" s="6"/>
      <c r="AU448" s="7"/>
      <c r="AV448" s="7"/>
      <c r="AW448" s="7"/>
      <c r="AX448" s="7"/>
      <c r="AY448" s="7"/>
      <c r="AZ448" s="7"/>
      <c r="BA448" s="7"/>
      <c r="BB448" s="7"/>
    </row>
    <row r="449" spans="1:54" x14ac:dyDescent="0.25">
      <c r="A449" s="4" t="s">
        <v>73</v>
      </c>
      <c r="B449" s="120">
        <v>32</v>
      </c>
      <c r="C449" s="136">
        <f t="shared" si="104"/>
        <v>83</v>
      </c>
      <c r="D449" s="136">
        <f t="shared" si="101"/>
        <v>2</v>
      </c>
      <c r="E449" s="24" t="str">
        <f t="shared" si="105"/>
        <v>E9-2-ACCSH-083-2</v>
      </c>
      <c r="F449" s="24" t="str">
        <f t="shared" si="106"/>
        <v>NG1601-089</v>
      </c>
      <c r="G449" s="24" t="str">
        <f t="shared" si="107"/>
        <v>NG1601</v>
      </c>
      <c r="H449" s="24" t="s">
        <v>41</v>
      </c>
      <c r="I449" s="62" t="s">
        <v>2030</v>
      </c>
      <c r="J449" s="138">
        <f t="shared" si="111"/>
        <v>155</v>
      </c>
      <c r="K449" s="138">
        <f t="shared" si="112"/>
        <v>5</v>
      </c>
      <c r="L449" s="136">
        <f t="shared" si="113"/>
        <v>89</v>
      </c>
      <c r="M449" s="136">
        <f t="shared" si="114"/>
        <v>52</v>
      </c>
      <c r="N449" s="136">
        <f t="shared" si="115"/>
        <v>9</v>
      </c>
      <c r="O449" s="136">
        <f t="shared" si="116"/>
        <v>7</v>
      </c>
      <c r="P449" s="66">
        <f t="shared" si="108"/>
        <v>0</v>
      </c>
      <c r="Q449" s="66">
        <f t="shared" si="109"/>
        <v>1</v>
      </c>
      <c r="R449" s="24"/>
      <c r="S449" s="25"/>
      <c r="T449" s="26"/>
      <c r="U449" s="26"/>
      <c r="V449" s="27"/>
      <c r="W449" s="27"/>
      <c r="X449" s="27"/>
      <c r="Y449" s="29"/>
      <c r="Z449" s="29"/>
      <c r="AA449" s="29"/>
      <c r="AB449" s="69" t="str">
        <f t="shared" si="102"/>
        <v>B27</v>
      </c>
      <c r="AC449" s="69">
        <f t="shared" si="110"/>
        <v>2</v>
      </c>
      <c r="AD449" s="69">
        <f t="shared" si="103"/>
        <v>16</v>
      </c>
      <c r="AE449" s="28" t="s">
        <v>310</v>
      </c>
      <c r="AF449" s="29"/>
      <c r="AG449" s="11"/>
      <c r="AH449" s="11"/>
      <c r="AI449" s="11"/>
      <c r="AJ449" s="11"/>
      <c r="AK449" s="5"/>
      <c r="AL449" s="9"/>
      <c r="AM449" s="5" t="s">
        <v>42</v>
      </c>
      <c r="AN449" s="6"/>
      <c r="AO449" s="6"/>
      <c r="AP449" s="6"/>
      <c r="AQ449" s="6"/>
      <c r="AR449" s="7"/>
      <c r="AS449" s="7"/>
      <c r="AT449" s="6"/>
      <c r="AU449" s="7"/>
      <c r="AV449" s="7"/>
      <c r="AW449" s="7"/>
      <c r="AX449" s="7"/>
      <c r="AY449" s="7"/>
      <c r="AZ449" s="7"/>
      <c r="BA449" s="7"/>
      <c r="BB449" s="7"/>
    </row>
    <row r="450" spans="1:54" x14ac:dyDescent="0.25">
      <c r="A450" s="17"/>
      <c r="B450" s="120"/>
      <c r="C450" s="136">
        <f t="shared" si="104"/>
        <v>83</v>
      </c>
      <c r="D450" s="136">
        <f t="shared" ref="D450:D498" si="117">IF(C450&lt;&gt;C449,1,IF(MID(H450,6,3)="Acc",D449+1,D449))</f>
        <v>2</v>
      </c>
      <c r="E450" s="24" t="str">
        <f t="shared" si="105"/>
        <v/>
      </c>
      <c r="F450" s="24" t="str">
        <f t="shared" si="106"/>
        <v>NG1601-090</v>
      </c>
      <c r="G450" s="24" t="str">
        <f t="shared" si="107"/>
        <v>NG1601</v>
      </c>
      <c r="H450" s="24" t="s">
        <v>388</v>
      </c>
      <c r="I450" s="62" t="s">
        <v>2034</v>
      </c>
      <c r="J450" s="138">
        <f t="shared" si="111"/>
        <v>155</v>
      </c>
      <c r="K450" s="138">
        <f t="shared" si="112"/>
        <v>5</v>
      </c>
      <c r="L450" s="136">
        <f t="shared" si="113"/>
        <v>90</v>
      </c>
      <c r="M450" s="136">
        <f t="shared" si="114"/>
        <v>52</v>
      </c>
      <c r="N450" s="136">
        <f t="shared" si="115"/>
        <v>9</v>
      </c>
      <c r="O450" s="136">
        <f t="shared" si="116"/>
        <v>7</v>
      </c>
      <c r="P450" s="66">
        <f t="shared" si="108"/>
        <v>0</v>
      </c>
      <c r="Q450" s="66">
        <f t="shared" si="109"/>
        <v>1</v>
      </c>
      <c r="R450" s="24"/>
      <c r="S450" s="25"/>
      <c r="T450" s="26"/>
      <c r="U450" s="26"/>
      <c r="V450" s="27"/>
      <c r="W450" s="27"/>
      <c r="X450" s="27"/>
      <c r="Y450" s="29"/>
      <c r="Z450" s="29"/>
      <c r="AA450" s="29"/>
      <c r="AB450" s="69" t="str">
        <f t="shared" ref="AB450:AB498" si="118">IF(ISBLANK(A450),AB449,A450)</f>
        <v>B27</v>
      </c>
      <c r="AC450" s="69">
        <f t="shared" si="110"/>
        <v>2</v>
      </c>
      <c r="AD450" s="69">
        <f t="shared" ref="AD450:AD498" si="119">IF(AB450&lt;&gt;AB449,_xlfn.MAXIFS(AC:AC,AB:AB,AB450)+IF(ISBLANK(Z450),0,1),IF(ISBLANK(Z450),AD449,AD449+1))</f>
        <v>16</v>
      </c>
      <c r="AE450" s="28" t="s">
        <v>311</v>
      </c>
      <c r="AF450" s="29"/>
      <c r="AG450" s="11"/>
      <c r="AH450" s="11"/>
      <c r="AI450" s="11"/>
      <c r="AJ450" s="11"/>
      <c r="AK450" s="5"/>
      <c r="AL450" s="9"/>
      <c r="AM450" s="5" t="s">
        <v>42</v>
      </c>
      <c r="AN450" s="6"/>
      <c r="AO450" s="6"/>
      <c r="AP450" s="6"/>
      <c r="AQ450" s="6"/>
      <c r="AR450" s="7"/>
      <c r="AS450" s="7"/>
      <c r="AT450" s="6"/>
      <c r="AU450" s="7"/>
      <c r="AV450" s="7"/>
      <c r="AW450" s="7"/>
      <c r="AX450" s="7"/>
      <c r="AY450" s="7"/>
      <c r="AZ450" s="7"/>
      <c r="BA450" s="7"/>
      <c r="BB450" s="7"/>
    </row>
    <row r="451" spans="1:54" x14ac:dyDescent="0.25">
      <c r="A451" s="140" t="s">
        <v>74</v>
      </c>
      <c r="B451" s="119">
        <v>46</v>
      </c>
      <c r="C451" s="135">
        <f t="shared" ref="C451:C498" si="120">IF(MID(H451,6,3)="Agg",C450+1,C450)</f>
        <v>84</v>
      </c>
      <c r="D451" s="135">
        <f t="shared" si="117"/>
        <v>1</v>
      </c>
      <c r="E451" s="18" t="str">
        <f t="shared" ref="E451:E498" si="121">IF(C451&lt;&gt;C450,_xlfn.CONCAT("E9-2-AGGSH-",REPT(0,3-LEN(C451))&amp;C451,"-1"),IF(D451&lt;&gt;D450,_xlfn.CONCAT("E9-2-ACCSH-",REPT(0,3-LEN(C451))&amp;C451,"-",D451),""))</f>
        <v>E9-2-AGGSH-084-1</v>
      </c>
      <c r="F451" s="18" t="str">
        <f t="shared" ref="F451:F498" si="122">_xlfn.CONCAT(G451,"-",IF(G451=J$1,REPT(0,3-LEN(J451))&amp;J451,IF(G451=K$1,REPT(0,3-LEN(K451))&amp;K451,IF(G451=L$1,REPT(0,3-LEN(L451))&amp;L451,IF(G451=M$1,REPT(0,3-LEN(M451))&amp;M451,IF(G451=N$1,REPT(0,3-LEN(N451))&amp;N451,IF(G451=O$1,REPT(0,3-LEN(O451))&amp;O451,"")))))))</f>
        <v>CLX3001-156</v>
      </c>
      <c r="G451" s="18" t="str">
        <f t="shared" ref="G451:G498" si="123">MID(I451,FIND("_",I451)+1,FIND("_",I451,FIND("_",I451)+1)-FIND("_",I451)-1)</f>
        <v>CLX3001</v>
      </c>
      <c r="H451" s="18" t="s">
        <v>75</v>
      </c>
      <c r="I451" s="63" t="s">
        <v>2028</v>
      </c>
      <c r="J451" s="138">
        <f t="shared" si="111"/>
        <v>156</v>
      </c>
      <c r="K451" s="138">
        <f t="shared" si="112"/>
        <v>5</v>
      </c>
      <c r="L451" s="136">
        <f t="shared" si="113"/>
        <v>90</v>
      </c>
      <c r="M451" s="136">
        <f t="shared" si="114"/>
        <v>52</v>
      </c>
      <c r="N451" s="136">
        <f t="shared" si="115"/>
        <v>9</v>
      </c>
      <c r="O451" s="136">
        <f t="shared" si="116"/>
        <v>7</v>
      </c>
      <c r="P451" s="66">
        <f t="shared" ref="P451:P498" si="124">IF(ISBLANK(Z451),IF(MID(Y451,1,3)=MID(Y450,1,3),0,1),IF(MID(Z451,1,3)=MID(Z450,1,3),0,1))</f>
        <v>1</v>
      </c>
      <c r="Q451" s="66">
        <f t="shared" ref="Q451:Q498" si="125">IF(MID(AE451,1,3)=MID(AE450,1,3),0,1)</f>
        <v>1</v>
      </c>
      <c r="R451" s="18" t="s">
        <v>75</v>
      </c>
      <c r="S451" s="19">
        <v>2</v>
      </c>
      <c r="T451" s="20">
        <v>4</v>
      </c>
      <c r="U451" s="20">
        <v>4</v>
      </c>
      <c r="V451" s="21">
        <v>7</v>
      </c>
      <c r="W451" s="21">
        <v>8</v>
      </c>
      <c r="X451" s="21">
        <v>7</v>
      </c>
      <c r="Y451" s="23" t="s">
        <v>274</v>
      </c>
      <c r="Z451" s="23" t="s">
        <v>275</v>
      </c>
      <c r="AA451" s="23" t="s">
        <v>332</v>
      </c>
      <c r="AB451" s="23" t="str">
        <f t="shared" si="118"/>
        <v>B31</v>
      </c>
      <c r="AC451" s="23">
        <f t="shared" ref="AC451:AC498" si="126">IF(AB451&lt;&gt;AB450,IF(ISBLANK(Y451),0,1),IF(ISBLANK(Y451),AC450,AC450+1))</f>
        <v>1</v>
      </c>
      <c r="AD451" s="23">
        <f t="shared" si="119"/>
        <v>2</v>
      </c>
      <c r="AE451" s="23"/>
      <c r="AF451" s="23"/>
      <c r="AG451" s="6">
        <v>0.5</v>
      </c>
      <c r="AH451" s="6"/>
      <c r="AI451" s="6">
        <v>3</v>
      </c>
      <c r="AJ451" s="6">
        <v>0.5</v>
      </c>
      <c r="AK451" s="9"/>
      <c r="AL451" s="9"/>
      <c r="AM451" s="9" t="s">
        <v>56</v>
      </c>
      <c r="AN451" s="6">
        <v>1</v>
      </c>
      <c r="AO451" s="6">
        <v>0</v>
      </c>
      <c r="AP451" s="6">
        <v>12</v>
      </c>
      <c r="AQ451" s="6">
        <v>2</v>
      </c>
      <c r="AR451" s="7">
        <v>2</v>
      </c>
      <c r="AS451" s="7">
        <v>0</v>
      </c>
      <c r="AT451" s="6"/>
      <c r="AU451" s="7">
        <v>1</v>
      </c>
      <c r="AV451" s="7">
        <v>0</v>
      </c>
      <c r="AW451" s="7" t="s">
        <v>34</v>
      </c>
      <c r="AX451" s="7">
        <v>2</v>
      </c>
      <c r="AY451" s="7">
        <v>2</v>
      </c>
      <c r="AZ451" s="7">
        <v>0</v>
      </c>
      <c r="BA451" s="7">
        <v>0</v>
      </c>
      <c r="BB451" s="7" t="s">
        <v>34</v>
      </c>
    </row>
    <row r="452" spans="1:54" x14ac:dyDescent="0.25">
      <c r="A452" s="4"/>
      <c r="B452" s="119"/>
      <c r="C452" s="135">
        <f t="shared" si="120"/>
        <v>84</v>
      </c>
      <c r="D452" s="135">
        <f t="shared" si="117"/>
        <v>1</v>
      </c>
      <c r="E452" s="18" t="str">
        <f t="shared" si="121"/>
        <v/>
      </c>
      <c r="F452" s="18" t="str">
        <f t="shared" si="122"/>
        <v>CLX3001-156</v>
      </c>
      <c r="G452" s="18" t="str">
        <f t="shared" si="123"/>
        <v>CLX3001</v>
      </c>
      <c r="H452" s="18"/>
      <c r="I452" s="63" t="s">
        <v>2028</v>
      </c>
      <c r="J452" s="138">
        <f t="shared" ref="J452:J498" si="127">IF(AND(NOT(ISBLANK($H452)), MID($I452,4,LEN(J$1))=J$1),J451+1,J451)</f>
        <v>156</v>
      </c>
      <c r="K452" s="138">
        <f t="shared" ref="K452:K498" si="128">IF(AND(NOT(ISBLANK($H452)), MID($I452,4,LEN(K$1))=K$1),K451+1,K451)</f>
        <v>5</v>
      </c>
      <c r="L452" s="136">
        <f t="shared" ref="L452:L498" si="129">IF(AND(NOT(ISBLANK($H452)), MID($I452,4,LEN(L$1))=L$1),L451+1,L451)</f>
        <v>90</v>
      </c>
      <c r="M452" s="136">
        <f t="shared" ref="M452:M498" si="130">IF(AND(NOT(ISBLANK($H452)), MID($I452,4,LEN(M$1))=M$1),M451+1,M451)</f>
        <v>52</v>
      </c>
      <c r="N452" s="136">
        <f t="shared" ref="N452:N498" si="131">IF(AND(NOT(ISBLANK($H452)), MID($I452,4,LEN(N$1))=N$1),N451+1,N451)</f>
        <v>9</v>
      </c>
      <c r="O452" s="136">
        <f t="shared" ref="O452:O498" si="132">IF(AND(NOT(ISBLANK($H452)), MID($I452,4,LEN(O$1))=O$1),O451+1,O451)</f>
        <v>7</v>
      </c>
      <c r="P452" s="66">
        <f t="shared" si="124"/>
        <v>0</v>
      </c>
      <c r="Q452" s="66">
        <f t="shared" si="125"/>
        <v>0</v>
      </c>
      <c r="R452" s="18"/>
      <c r="S452" s="19"/>
      <c r="T452" s="20"/>
      <c r="U452" s="20"/>
      <c r="V452" s="21"/>
      <c r="W452" s="21"/>
      <c r="X452" s="21"/>
      <c r="Y452" s="23"/>
      <c r="Z452" s="23" t="s">
        <v>282</v>
      </c>
      <c r="AA452" s="23"/>
      <c r="AB452" s="23" t="str">
        <f t="shared" si="118"/>
        <v>B31</v>
      </c>
      <c r="AC452" s="71">
        <f t="shared" si="126"/>
        <v>1</v>
      </c>
      <c r="AD452" s="23">
        <f t="shared" si="119"/>
        <v>3</v>
      </c>
      <c r="AE452" s="23"/>
      <c r="AF452" s="23"/>
      <c r="AG452" s="8"/>
      <c r="AH452" s="8"/>
      <c r="AI452" s="8"/>
      <c r="AJ452" s="8"/>
      <c r="AK452" s="9"/>
      <c r="AL452" s="9"/>
      <c r="AM452" s="9"/>
      <c r="AN452" s="6"/>
      <c r="AO452" s="6"/>
      <c r="AP452" s="6"/>
      <c r="AQ452" s="6"/>
      <c r="AR452" s="7"/>
      <c r="AS452" s="7"/>
      <c r="AT452" s="6"/>
      <c r="AU452" s="7"/>
      <c r="AV452" s="7"/>
      <c r="AW452" s="7"/>
      <c r="AX452" s="7"/>
      <c r="AY452" s="7"/>
      <c r="AZ452" s="7"/>
      <c r="BA452" s="7"/>
      <c r="BB452" s="7"/>
    </row>
    <row r="453" spans="1:54" x14ac:dyDescent="0.25">
      <c r="A453" s="4"/>
      <c r="B453" s="119"/>
      <c r="C453" s="135">
        <f t="shared" si="120"/>
        <v>84</v>
      </c>
      <c r="D453" s="135">
        <f t="shared" si="117"/>
        <v>1</v>
      </c>
      <c r="E453" s="18" t="str">
        <f t="shared" si="121"/>
        <v/>
      </c>
      <c r="F453" s="18" t="str">
        <f t="shared" si="122"/>
        <v>CLX3001-156</v>
      </c>
      <c r="G453" s="18" t="str">
        <f t="shared" si="123"/>
        <v>CLX3001</v>
      </c>
      <c r="H453" s="18"/>
      <c r="I453" s="63" t="s">
        <v>2028</v>
      </c>
      <c r="J453" s="138">
        <f t="shared" si="127"/>
        <v>156</v>
      </c>
      <c r="K453" s="138">
        <f t="shared" si="128"/>
        <v>5</v>
      </c>
      <c r="L453" s="136">
        <f t="shared" si="129"/>
        <v>90</v>
      </c>
      <c r="M453" s="136">
        <f t="shared" si="130"/>
        <v>52</v>
      </c>
      <c r="N453" s="136">
        <f t="shared" si="131"/>
        <v>9</v>
      </c>
      <c r="O453" s="136">
        <f t="shared" si="132"/>
        <v>7</v>
      </c>
      <c r="P453" s="66">
        <f t="shared" si="124"/>
        <v>0</v>
      </c>
      <c r="Q453" s="66">
        <f t="shared" si="125"/>
        <v>0</v>
      </c>
      <c r="R453" s="18"/>
      <c r="S453" s="19"/>
      <c r="T453" s="20"/>
      <c r="U453" s="20"/>
      <c r="V453" s="21"/>
      <c r="W453" s="21"/>
      <c r="X453" s="21"/>
      <c r="Y453" s="23"/>
      <c r="Z453" s="23" t="s">
        <v>286</v>
      </c>
      <c r="AA453" s="23"/>
      <c r="AB453" s="23" t="str">
        <f t="shared" si="118"/>
        <v>B31</v>
      </c>
      <c r="AC453" s="71">
        <f t="shared" si="126"/>
        <v>1</v>
      </c>
      <c r="AD453" s="23">
        <f t="shared" si="119"/>
        <v>4</v>
      </c>
      <c r="AE453" s="23"/>
      <c r="AF453" s="23"/>
      <c r="AG453" s="8"/>
      <c r="AH453" s="8"/>
      <c r="AI453" s="8"/>
      <c r="AJ453" s="8"/>
      <c r="AK453" s="9"/>
      <c r="AL453" s="9"/>
      <c r="AM453" s="9"/>
      <c r="AN453" s="6"/>
      <c r="AO453" s="6"/>
      <c r="AP453" s="6"/>
      <c r="AQ453" s="6"/>
      <c r="AR453" s="7"/>
      <c r="AS453" s="7"/>
      <c r="AT453" s="6"/>
      <c r="AU453" s="7"/>
      <c r="AV453" s="7"/>
      <c r="AW453" s="7"/>
      <c r="AX453" s="7"/>
      <c r="AY453" s="7"/>
      <c r="AZ453" s="7"/>
      <c r="BA453" s="7"/>
      <c r="BB453" s="7"/>
    </row>
    <row r="454" spans="1:54" x14ac:dyDescent="0.25">
      <c r="A454" s="4"/>
      <c r="B454" s="119"/>
      <c r="C454" s="135">
        <f t="shared" si="120"/>
        <v>84</v>
      </c>
      <c r="D454" s="135">
        <f t="shared" si="117"/>
        <v>1</v>
      </c>
      <c r="E454" s="18" t="str">
        <f t="shared" si="121"/>
        <v/>
      </c>
      <c r="F454" s="18" t="str">
        <f t="shared" si="122"/>
        <v>CLX3001-157</v>
      </c>
      <c r="G454" s="18" t="str">
        <f t="shared" si="123"/>
        <v>CLX3001</v>
      </c>
      <c r="H454" s="18" t="s">
        <v>388</v>
      </c>
      <c r="I454" s="60" t="s">
        <v>2029</v>
      </c>
      <c r="J454" s="138">
        <f t="shared" si="127"/>
        <v>157</v>
      </c>
      <c r="K454" s="138">
        <f t="shared" si="128"/>
        <v>5</v>
      </c>
      <c r="L454" s="136">
        <f t="shared" si="129"/>
        <v>90</v>
      </c>
      <c r="M454" s="136">
        <f t="shared" si="130"/>
        <v>52</v>
      </c>
      <c r="N454" s="136">
        <f t="shared" si="131"/>
        <v>9</v>
      </c>
      <c r="O454" s="136">
        <f t="shared" si="132"/>
        <v>7</v>
      </c>
      <c r="P454" s="66">
        <f t="shared" si="124"/>
        <v>1</v>
      </c>
      <c r="Q454" s="66">
        <f t="shared" si="125"/>
        <v>0</v>
      </c>
      <c r="R454" s="18"/>
      <c r="S454" s="19"/>
      <c r="T454" s="20"/>
      <c r="U454" s="20"/>
      <c r="V454" s="21"/>
      <c r="W454" s="21"/>
      <c r="X454" s="21"/>
      <c r="Y454" s="23"/>
      <c r="Z454" s="23" t="s">
        <v>277</v>
      </c>
      <c r="AA454" s="23"/>
      <c r="AB454" s="23" t="str">
        <f t="shared" si="118"/>
        <v>B31</v>
      </c>
      <c r="AC454" s="71">
        <f t="shared" si="126"/>
        <v>1</v>
      </c>
      <c r="AD454" s="23">
        <f t="shared" si="119"/>
        <v>5</v>
      </c>
      <c r="AE454" s="23"/>
      <c r="AF454" s="23"/>
      <c r="AG454" s="6"/>
      <c r="AH454" s="8"/>
      <c r="AI454" s="8"/>
      <c r="AJ454" s="8"/>
      <c r="AK454" s="9"/>
      <c r="AL454" s="9"/>
      <c r="AM454" s="9"/>
      <c r="AN454" s="6"/>
      <c r="AO454" s="6"/>
      <c r="AP454" s="6"/>
      <c r="AQ454" s="6"/>
      <c r="AR454" s="7"/>
      <c r="AS454" s="7"/>
      <c r="AT454" s="6"/>
      <c r="AU454" s="7"/>
      <c r="AV454" s="7"/>
      <c r="AW454" s="7"/>
      <c r="AX454" s="7"/>
      <c r="AY454" s="7"/>
      <c r="AZ454" s="7"/>
      <c r="BA454" s="7"/>
      <c r="BB454" s="7"/>
    </row>
    <row r="455" spans="1:54" x14ac:dyDescent="0.25">
      <c r="A455" s="4"/>
      <c r="B455" s="119"/>
      <c r="C455" s="135">
        <f t="shared" si="120"/>
        <v>84</v>
      </c>
      <c r="D455" s="135">
        <f t="shared" si="117"/>
        <v>1</v>
      </c>
      <c r="E455" s="18" t="str">
        <f t="shared" si="121"/>
        <v/>
      </c>
      <c r="F455" s="18" t="str">
        <f t="shared" si="122"/>
        <v>CLX3001-157</v>
      </c>
      <c r="G455" s="18" t="str">
        <f t="shared" si="123"/>
        <v>CLX3001</v>
      </c>
      <c r="H455" s="18"/>
      <c r="I455" s="60" t="s">
        <v>2029</v>
      </c>
      <c r="J455" s="138">
        <f t="shared" si="127"/>
        <v>157</v>
      </c>
      <c r="K455" s="138">
        <f t="shared" si="128"/>
        <v>5</v>
      </c>
      <c r="L455" s="136">
        <f t="shared" si="129"/>
        <v>90</v>
      </c>
      <c r="M455" s="136">
        <f t="shared" si="130"/>
        <v>52</v>
      </c>
      <c r="N455" s="136">
        <f t="shared" si="131"/>
        <v>9</v>
      </c>
      <c r="O455" s="136">
        <f t="shared" si="132"/>
        <v>7</v>
      </c>
      <c r="P455" s="66">
        <f t="shared" si="124"/>
        <v>0</v>
      </c>
      <c r="Q455" s="66">
        <f t="shared" si="125"/>
        <v>0</v>
      </c>
      <c r="R455" s="18"/>
      <c r="S455" s="19"/>
      <c r="T455" s="20"/>
      <c r="U455" s="20"/>
      <c r="V455" s="21"/>
      <c r="W455" s="21"/>
      <c r="X455" s="21"/>
      <c r="Y455" s="23"/>
      <c r="Z455" s="23" t="s">
        <v>283</v>
      </c>
      <c r="AA455" s="23"/>
      <c r="AB455" s="23" t="str">
        <f t="shared" si="118"/>
        <v>B31</v>
      </c>
      <c r="AC455" s="71">
        <f t="shared" si="126"/>
        <v>1</v>
      </c>
      <c r="AD455" s="23">
        <f t="shared" si="119"/>
        <v>6</v>
      </c>
      <c r="AE455" s="23"/>
      <c r="AF455" s="23"/>
      <c r="AG455" s="6"/>
      <c r="AH455" s="8"/>
      <c r="AI455" s="8"/>
      <c r="AJ455" s="8"/>
      <c r="AK455" s="9"/>
      <c r="AL455" s="9"/>
      <c r="AM455" s="9"/>
      <c r="AN455" s="6"/>
      <c r="AO455" s="6"/>
      <c r="AP455" s="6"/>
      <c r="AQ455" s="6"/>
      <c r="AR455" s="7"/>
      <c r="AS455" s="7"/>
      <c r="AT455" s="6"/>
      <c r="AU455" s="7"/>
      <c r="AV455" s="7"/>
      <c r="AW455" s="7"/>
      <c r="AX455" s="7"/>
      <c r="AY455" s="7"/>
      <c r="AZ455" s="7"/>
      <c r="BA455" s="7"/>
      <c r="BB455" s="7"/>
    </row>
    <row r="456" spans="1:54" x14ac:dyDescent="0.25">
      <c r="A456" s="4"/>
      <c r="B456" s="119"/>
      <c r="C456" s="135">
        <f t="shared" si="120"/>
        <v>84</v>
      </c>
      <c r="D456" s="135">
        <f t="shared" si="117"/>
        <v>1</v>
      </c>
      <c r="E456" s="18" t="str">
        <f t="shared" si="121"/>
        <v/>
      </c>
      <c r="F456" s="18" t="str">
        <f t="shared" si="122"/>
        <v>CLX3001-157</v>
      </c>
      <c r="G456" s="18" t="str">
        <f t="shared" si="123"/>
        <v>CLX3001</v>
      </c>
      <c r="H456" s="18"/>
      <c r="I456" s="60" t="s">
        <v>2029</v>
      </c>
      <c r="J456" s="138">
        <f t="shared" si="127"/>
        <v>157</v>
      </c>
      <c r="K456" s="138">
        <f t="shared" si="128"/>
        <v>5</v>
      </c>
      <c r="L456" s="136">
        <f t="shared" si="129"/>
        <v>90</v>
      </c>
      <c r="M456" s="136">
        <f t="shared" si="130"/>
        <v>52</v>
      </c>
      <c r="N456" s="136">
        <f t="shared" si="131"/>
        <v>9</v>
      </c>
      <c r="O456" s="136">
        <f t="shared" si="132"/>
        <v>7</v>
      </c>
      <c r="P456" s="66">
        <f t="shared" si="124"/>
        <v>0</v>
      </c>
      <c r="Q456" s="66">
        <f t="shared" si="125"/>
        <v>0</v>
      </c>
      <c r="R456" s="18"/>
      <c r="S456" s="19"/>
      <c r="T456" s="20"/>
      <c r="U456" s="20"/>
      <c r="V456" s="21"/>
      <c r="W456" s="21"/>
      <c r="X456" s="21"/>
      <c r="Y456" s="23"/>
      <c r="Z456" s="23" t="s">
        <v>287</v>
      </c>
      <c r="AA456" s="23"/>
      <c r="AB456" s="23" t="str">
        <f t="shared" si="118"/>
        <v>B31</v>
      </c>
      <c r="AC456" s="71">
        <f t="shared" si="126"/>
        <v>1</v>
      </c>
      <c r="AD456" s="23">
        <f t="shared" si="119"/>
        <v>7</v>
      </c>
      <c r="AE456" s="23"/>
      <c r="AF456" s="23"/>
      <c r="AG456" s="6"/>
      <c r="AH456" s="8"/>
      <c r="AI456" s="8"/>
      <c r="AJ456" s="8"/>
      <c r="AK456" s="9"/>
      <c r="AL456" s="9"/>
      <c r="AM456" s="9"/>
      <c r="AN456" s="6"/>
      <c r="AO456" s="6"/>
      <c r="AP456" s="6"/>
      <c r="AQ456" s="6"/>
      <c r="AR456" s="7"/>
      <c r="AS456" s="7"/>
      <c r="AT456" s="6"/>
      <c r="AU456" s="7"/>
      <c r="AV456" s="7"/>
      <c r="AW456" s="7"/>
      <c r="AX456" s="7"/>
      <c r="AY456" s="7"/>
      <c r="AZ456" s="7"/>
      <c r="BA456" s="7"/>
      <c r="BB456" s="7"/>
    </row>
    <row r="457" spans="1:54" x14ac:dyDescent="0.25">
      <c r="A457" s="4" t="s">
        <v>74</v>
      </c>
      <c r="B457" s="120">
        <v>44</v>
      </c>
      <c r="C457" s="136">
        <f t="shared" si="120"/>
        <v>84</v>
      </c>
      <c r="D457" s="136">
        <f t="shared" si="117"/>
        <v>2</v>
      </c>
      <c r="E457" s="24" t="str">
        <f t="shared" si="121"/>
        <v>E9-2-ACCSH-084-2</v>
      </c>
      <c r="F457" s="24" t="str">
        <f t="shared" si="122"/>
        <v>NG1601-091</v>
      </c>
      <c r="G457" s="24" t="str">
        <f t="shared" si="123"/>
        <v>NG1601</v>
      </c>
      <c r="H457" s="24" t="s">
        <v>41</v>
      </c>
      <c r="I457" s="62" t="s">
        <v>2030</v>
      </c>
      <c r="J457" s="138">
        <f t="shared" si="127"/>
        <v>157</v>
      </c>
      <c r="K457" s="138">
        <f t="shared" si="128"/>
        <v>5</v>
      </c>
      <c r="L457" s="136">
        <f t="shared" si="129"/>
        <v>91</v>
      </c>
      <c r="M457" s="136">
        <f t="shared" si="130"/>
        <v>52</v>
      </c>
      <c r="N457" s="136">
        <f t="shared" si="131"/>
        <v>9</v>
      </c>
      <c r="O457" s="136">
        <f t="shared" si="132"/>
        <v>7</v>
      </c>
      <c r="P457" s="66">
        <f t="shared" si="124"/>
        <v>0</v>
      </c>
      <c r="Q457" s="66">
        <f t="shared" si="125"/>
        <v>1</v>
      </c>
      <c r="R457" s="24" t="s">
        <v>76</v>
      </c>
      <c r="S457" s="25">
        <v>6</v>
      </c>
      <c r="T457" s="26">
        <v>12</v>
      </c>
      <c r="U457" s="26">
        <v>12</v>
      </c>
      <c r="V457" s="27">
        <v>13</v>
      </c>
      <c r="W457" s="27">
        <v>20</v>
      </c>
      <c r="X457" s="27">
        <v>19</v>
      </c>
      <c r="Y457" s="29"/>
      <c r="Z457" s="29"/>
      <c r="AA457" s="29"/>
      <c r="AB457" s="69" t="str">
        <f t="shared" si="118"/>
        <v>B31</v>
      </c>
      <c r="AC457" s="69">
        <f t="shared" si="126"/>
        <v>1</v>
      </c>
      <c r="AD457" s="69">
        <f t="shared" si="119"/>
        <v>7</v>
      </c>
      <c r="AE457" s="28" t="s">
        <v>278</v>
      </c>
      <c r="AF457" s="29"/>
      <c r="AG457" s="10"/>
      <c r="AH457" s="10"/>
      <c r="AI457" s="10"/>
      <c r="AJ457" s="10"/>
      <c r="AK457" s="15" t="s">
        <v>77</v>
      </c>
      <c r="AL457" s="15"/>
      <c r="AM457" s="5" t="s">
        <v>78</v>
      </c>
      <c r="AN457" s="6">
        <v>0</v>
      </c>
      <c r="AO457" s="6">
        <v>0</v>
      </c>
      <c r="AP457" s="6">
        <v>0</v>
      </c>
      <c r="AQ457" s="6">
        <v>0</v>
      </c>
      <c r="AR457" s="7">
        <v>0</v>
      </c>
      <c r="AS457" s="7">
        <v>14.000000000000041</v>
      </c>
      <c r="AT457" s="6"/>
      <c r="AU457" s="7">
        <v>1</v>
      </c>
      <c r="AV457" s="7">
        <v>0</v>
      </c>
      <c r="AW457" s="7" t="s">
        <v>34</v>
      </c>
      <c r="AX457" s="7">
        <v>2</v>
      </c>
      <c r="AY457" s="7">
        <v>2</v>
      </c>
      <c r="AZ457" s="7">
        <v>14.000000000000041</v>
      </c>
      <c r="BA457" s="7">
        <v>0</v>
      </c>
      <c r="BB457" s="7" t="s">
        <v>34</v>
      </c>
    </row>
    <row r="458" spans="1:54" x14ac:dyDescent="0.25">
      <c r="A458" s="4"/>
      <c r="B458" s="120"/>
      <c r="C458" s="136">
        <f t="shared" si="120"/>
        <v>84</v>
      </c>
      <c r="D458" s="136">
        <f t="shared" si="117"/>
        <v>2</v>
      </c>
      <c r="E458" s="24" t="str">
        <f t="shared" si="121"/>
        <v/>
      </c>
      <c r="F458" s="24" t="str">
        <f t="shared" si="122"/>
        <v>NG1601-091</v>
      </c>
      <c r="G458" s="24" t="str">
        <f t="shared" si="123"/>
        <v>NG1601</v>
      </c>
      <c r="H458" s="24"/>
      <c r="I458" s="62" t="s">
        <v>2030</v>
      </c>
      <c r="J458" s="138">
        <f t="shared" si="127"/>
        <v>157</v>
      </c>
      <c r="K458" s="138">
        <f t="shared" si="128"/>
        <v>5</v>
      </c>
      <c r="L458" s="136">
        <f t="shared" si="129"/>
        <v>91</v>
      </c>
      <c r="M458" s="136">
        <f t="shared" si="130"/>
        <v>52</v>
      </c>
      <c r="N458" s="136">
        <f t="shared" si="131"/>
        <v>9</v>
      </c>
      <c r="O458" s="136">
        <f t="shared" si="132"/>
        <v>7</v>
      </c>
      <c r="P458" s="66">
        <f t="shared" si="124"/>
        <v>0</v>
      </c>
      <c r="Q458" s="66">
        <f t="shared" si="125"/>
        <v>0</v>
      </c>
      <c r="R458" s="24"/>
      <c r="S458" s="25"/>
      <c r="T458" s="26"/>
      <c r="U458" s="26"/>
      <c r="V458" s="27"/>
      <c r="W458" s="27"/>
      <c r="X458" s="27"/>
      <c r="Y458" s="29"/>
      <c r="Z458" s="29"/>
      <c r="AA458" s="29"/>
      <c r="AB458" s="69" t="str">
        <f t="shared" si="118"/>
        <v>B31</v>
      </c>
      <c r="AC458" s="69">
        <f t="shared" si="126"/>
        <v>1</v>
      </c>
      <c r="AD458" s="69">
        <f t="shared" si="119"/>
        <v>7</v>
      </c>
      <c r="AE458" s="28" t="s">
        <v>323</v>
      </c>
      <c r="AF458" s="29"/>
      <c r="AG458" s="10"/>
      <c r="AH458" s="10"/>
      <c r="AI458" s="10"/>
      <c r="AJ458" s="10"/>
      <c r="AK458" s="15"/>
      <c r="AL458" s="15"/>
      <c r="AM458" s="5" t="s">
        <v>78</v>
      </c>
      <c r="AN458" s="6"/>
      <c r="AO458" s="6"/>
      <c r="AP458" s="6"/>
      <c r="AQ458" s="6"/>
      <c r="AR458" s="7"/>
      <c r="AS458" s="7"/>
      <c r="AT458" s="6"/>
      <c r="AU458" s="7"/>
      <c r="AV458" s="7"/>
      <c r="AW458" s="7"/>
      <c r="AX458" s="7"/>
      <c r="AY458" s="7"/>
      <c r="AZ458" s="7"/>
      <c r="BA458" s="7"/>
      <c r="BB458" s="7"/>
    </row>
    <row r="459" spans="1:54" x14ac:dyDescent="0.25">
      <c r="A459" s="4"/>
      <c r="B459" s="120"/>
      <c r="C459" s="136">
        <f t="shared" si="120"/>
        <v>84</v>
      </c>
      <c r="D459" s="136">
        <f t="shared" si="117"/>
        <v>2</v>
      </c>
      <c r="E459" s="24" t="str">
        <f t="shared" si="121"/>
        <v/>
      </c>
      <c r="F459" s="24" t="str">
        <f t="shared" si="122"/>
        <v>NG1601-092</v>
      </c>
      <c r="G459" s="24" t="str">
        <f t="shared" si="123"/>
        <v>NG1601</v>
      </c>
      <c r="H459" s="24" t="s">
        <v>388</v>
      </c>
      <c r="I459" s="62" t="s">
        <v>2034</v>
      </c>
      <c r="J459" s="138">
        <f t="shared" si="127"/>
        <v>157</v>
      </c>
      <c r="K459" s="138">
        <f t="shared" si="128"/>
        <v>5</v>
      </c>
      <c r="L459" s="136">
        <f t="shared" si="129"/>
        <v>92</v>
      </c>
      <c r="M459" s="136">
        <f t="shared" si="130"/>
        <v>52</v>
      </c>
      <c r="N459" s="136">
        <f t="shared" si="131"/>
        <v>9</v>
      </c>
      <c r="O459" s="136">
        <f t="shared" si="132"/>
        <v>7</v>
      </c>
      <c r="P459" s="66">
        <f t="shared" si="124"/>
        <v>0</v>
      </c>
      <c r="Q459" s="66">
        <f t="shared" si="125"/>
        <v>1</v>
      </c>
      <c r="R459" s="24"/>
      <c r="S459" s="25"/>
      <c r="T459" s="26"/>
      <c r="U459" s="26"/>
      <c r="V459" s="27"/>
      <c r="W459" s="27"/>
      <c r="X459" s="27"/>
      <c r="Y459" s="29"/>
      <c r="Z459" s="29"/>
      <c r="AA459" s="29"/>
      <c r="AB459" s="69" t="str">
        <f t="shared" si="118"/>
        <v>B31</v>
      </c>
      <c r="AC459" s="69">
        <f t="shared" si="126"/>
        <v>1</v>
      </c>
      <c r="AD459" s="69">
        <f t="shared" si="119"/>
        <v>7</v>
      </c>
      <c r="AE459" s="28" t="s">
        <v>279</v>
      </c>
      <c r="AF459" s="29"/>
      <c r="AG459" s="10"/>
      <c r="AH459" s="10"/>
      <c r="AI459" s="10"/>
      <c r="AJ459" s="10"/>
      <c r="AK459" s="15"/>
      <c r="AL459" s="15"/>
      <c r="AM459" s="5" t="s">
        <v>78</v>
      </c>
      <c r="AN459" s="6"/>
      <c r="AO459" s="6"/>
      <c r="AP459" s="6"/>
      <c r="AQ459" s="6"/>
      <c r="AR459" s="7"/>
      <c r="AS459" s="7"/>
      <c r="AT459" s="6"/>
      <c r="AU459" s="7"/>
      <c r="AV459" s="7"/>
      <c r="AW459" s="7"/>
      <c r="AX459" s="7"/>
      <c r="AY459" s="7"/>
      <c r="AZ459" s="7"/>
      <c r="BA459" s="7"/>
      <c r="BB459" s="7"/>
    </row>
    <row r="460" spans="1:54" x14ac:dyDescent="0.25">
      <c r="A460" s="4"/>
      <c r="B460" s="120"/>
      <c r="C460" s="136">
        <f t="shared" si="120"/>
        <v>84</v>
      </c>
      <c r="D460" s="136">
        <f t="shared" si="117"/>
        <v>2</v>
      </c>
      <c r="E460" s="24" t="str">
        <f t="shared" si="121"/>
        <v/>
      </c>
      <c r="F460" s="24" t="str">
        <f t="shared" si="122"/>
        <v>NG1601-092</v>
      </c>
      <c r="G460" s="24" t="str">
        <f t="shared" si="123"/>
        <v>NG1601</v>
      </c>
      <c r="H460" s="24"/>
      <c r="I460" s="62" t="s">
        <v>2034</v>
      </c>
      <c r="J460" s="138">
        <f t="shared" si="127"/>
        <v>157</v>
      </c>
      <c r="K460" s="138">
        <f t="shared" si="128"/>
        <v>5</v>
      </c>
      <c r="L460" s="136">
        <f t="shared" si="129"/>
        <v>92</v>
      </c>
      <c r="M460" s="136">
        <f t="shared" si="130"/>
        <v>52</v>
      </c>
      <c r="N460" s="136">
        <f t="shared" si="131"/>
        <v>9</v>
      </c>
      <c r="O460" s="136">
        <f t="shared" si="132"/>
        <v>7</v>
      </c>
      <c r="P460" s="66">
        <f t="shared" si="124"/>
        <v>0</v>
      </c>
      <c r="Q460" s="66">
        <f t="shared" si="125"/>
        <v>0</v>
      </c>
      <c r="R460" s="24"/>
      <c r="S460" s="25"/>
      <c r="T460" s="26"/>
      <c r="U460" s="26"/>
      <c r="V460" s="27"/>
      <c r="W460" s="27"/>
      <c r="X460" s="27"/>
      <c r="Y460" s="29"/>
      <c r="Z460" s="29"/>
      <c r="AA460" s="29"/>
      <c r="AB460" s="69" t="str">
        <f t="shared" si="118"/>
        <v>B31</v>
      </c>
      <c r="AC460" s="69">
        <f t="shared" si="126"/>
        <v>1</v>
      </c>
      <c r="AD460" s="69">
        <f t="shared" si="119"/>
        <v>7</v>
      </c>
      <c r="AE460" s="28" t="s">
        <v>285</v>
      </c>
      <c r="AF460" s="29"/>
      <c r="AG460" s="10"/>
      <c r="AH460" s="10"/>
      <c r="AI460" s="10"/>
      <c r="AJ460" s="10"/>
      <c r="AK460" s="15"/>
      <c r="AL460" s="15"/>
      <c r="AM460" s="5" t="s">
        <v>78</v>
      </c>
      <c r="AN460" s="6"/>
      <c r="AO460" s="6"/>
      <c r="AP460" s="6"/>
      <c r="AQ460" s="6"/>
      <c r="AR460" s="7"/>
      <c r="AS460" s="7"/>
      <c r="AT460" s="6"/>
      <c r="AU460" s="7"/>
      <c r="AV460" s="7"/>
      <c r="AW460" s="7"/>
      <c r="AX460" s="7"/>
      <c r="AY460" s="7"/>
      <c r="AZ460" s="7"/>
      <c r="BA460" s="7"/>
      <c r="BB460" s="7"/>
    </row>
    <row r="461" spans="1:54" x14ac:dyDescent="0.25">
      <c r="A461" s="4" t="s">
        <v>74</v>
      </c>
      <c r="B461" s="120">
        <v>42</v>
      </c>
      <c r="C461" s="136">
        <f t="shared" si="120"/>
        <v>84</v>
      </c>
      <c r="D461" s="136">
        <f t="shared" si="117"/>
        <v>3</v>
      </c>
      <c r="E461" s="24" t="str">
        <f t="shared" si="121"/>
        <v>E9-2-ACCSH-084-3</v>
      </c>
      <c r="F461" s="24" t="str">
        <f t="shared" si="122"/>
        <v>NG1601-093</v>
      </c>
      <c r="G461" s="24" t="str">
        <f t="shared" si="123"/>
        <v>NG1601</v>
      </c>
      <c r="H461" s="24" t="s">
        <v>41</v>
      </c>
      <c r="I461" s="62" t="s">
        <v>2032</v>
      </c>
      <c r="J461" s="138">
        <f t="shared" si="127"/>
        <v>157</v>
      </c>
      <c r="K461" s="138">
        <f t="shared" si="128"/>
        <v>5</v>
      </c>
      <c r="L461" s="136">
        <f t="shared" si="129"/>
        <v>93</v>
      </c>
      <c r="M461" s="136">
        <f t="shared" si="130"/>
        <v>52</v>
      </c>
      <c r="N461" s="136">
        <f t="shared" si="131"/>
        <v>9</v>
      </c>
      <c r="O461" s="136">
        <f t="shared" si="132"/>
        <v>7</v>
      </c>
      <c r="P461" s="66">
        <f t="shared" si="124"/>
        <v>0</v>
      </c>
      <c r="Q461" s="66">
        <f t="shared" si="125"/>
        <v>1</v>
      </c>
      <c r="R461" s="24"/>
      <c r="S461" s="25"/>
      <c r="T461" s="26"/>
      <c r="U461" s="26"/>
      <c r="V461" s="27"/>
      <c r="W461" s="27"/>
      <c r="X461" s="27"/>
      <c r="Y461" s="29"/>
      <c r="Z461" s="29"/>
      <c r="AA461" s="29"/>
      <c r="AB461" s="69" t="str">
        <f t="shared" si="118"/>
        <v>B31</v>
      </c>
      <c r="AC461" s="69">
        <f t="shared" si="126"/>
        <v>1</v>
      </c>
      <c r="AD461" s="69">
        <f t="shared" si="119"/>
        <v>7</v>
      </c>
      <c r="AE461" s="28" t="s">
        <v>337</v>
      </c>
      <c r="AF461" s="29"/>
      <c r="AG461" s="11"/>
      <c r="AH461" s="11"/>
      <c r="AI461" s="11"/>
      <c r="AJ461" s="11"/>
      <c r="AK461" s="5"/>
      <c r="AL461" s="9"/>
      <c r="AM461" s="5" t="s">
        <v>78</v>
      </c>
      <c r="AN461" s="6"/>
      <c r="AO461" s="6"/>
      <c r="AP461" s="6"/>
      <c r="AQ461" s="6"/>
      <c r="AR461" s="7"/>
      <c r="AS461" s="7"/>
      <c r="AT461" s="6"/>
      <c r="AU461" s="7"/>
      <c r="AV461" s="7"/>
      <c r="AW461" s="7"/>
      <c r="AX461" s="7"/>
      <c r="AY461" s="7"/>
      <c r="AZ461" s="7"/>
      <c r="BA461" s="7"/>
      <c r="BB461" s="7"/>
    </row>
    <row r="462" spans="1:54" x14ac:dyDescent="0.25">
      <c r="A462" s="4"/>
      <c r="B462" s="120"/>
      <c r="C462" s="136">
        <f t="shared" si="120"/>
        <v>84</v>
      </c>
      <c r="D462" s="136">
        <f t="shared" si="117"/>
        <v>3</v>
      </c>
      <c r="E462" s="24" t="str">
        <f t="shared" si="121"/>
        <v/>
      </c>
      <c r="F462" s="24" t="str">
        <f t="shared" si="122"/>
        <v>NG1601-094</v>
      </c>
      <c r="G462" s="24" t="str">
        <f t="shared" si="123"/>
        <v>NG1601</v>
      </c>
      <c r="H462" s="24" t="s">
        <v>388</v>
      </c>
      <c r="I462" s="62" t="s">
        <v>2039</v>
      </c>
      <c r="J462" s="138">
        <f t="shared" si="127"/>
        <v>157</v>
      </c>
      <c r="K462" s="138">
        <f t="shared" si="128"/>
        <v>5</v>
      </c>
      <c r="L462" s="136">
        <f t="shared" si="129"/>
        <v>94</v>
      </c>
      <c r="M462" s="136">
        <f t="shared" si="130"/>
        <v>52</v>
      </c>
      <c r="N462" s="136">
        <f t="shared" si="131"/>
        <v>9</v>
      </c>
      <c r="O462" s="136">
        <f t="shared" si="132"/>
        <v>7</v>
      </c>
      <c r="P462" s="66">
        <f t="shared" si="124"/>
        <v>0</v>
      </c>
      <c r="Q462" s="66">
        <f t="shared" si="125"/>
        <v>1</v>
      </c>
      <c r="R462" s="24"/>
      <c r="S462" s="25"/>
      <c r="T462" s="26"/>
      <c r="U462" s="26"/>
      <c r="V462" s="27"/>
      <c r="W462" s="27"/>
      <c r="X462" s="27"/>
      <c r="Y462" s="29"/>
      <c r="Z462" s="29"/>
      <c r="AA462" s="29"/>
      <c r="AB462" s="69" t="str">
        <f t="shared" si="118"/>
        <v>B31</v>
      </c>
      <c r="AC462" s="69">
        <f t="shared" si="126"/>
        <v>1</v>
      </c>
      <c r="AD462" s="69">
        <f t="shared" si="119"/>
        <v>7</v>
      </c>
      <c r="AE462" s="28" t="s">
        <v>281</v>
      </c>
      <c r="AF462" s="29"/>
      <c r="AG462" s="11"/>
      <c r="AH462" s="11"/>
      <c r="AI462" s="11"/>
      <c r="AJ462" s="11"/>
      <c r="AK462" s="5"/>
      <c r="AL462" s="9"/>
      <c r="AM462" s="5" t="s">
        <v>78</v>
      </c>
      <c r="AN462" s="6"/>
      <c r="AO462" s="6"/>
      <c r="AP462" s="6"/>
      <c r="AQ462" s="6"/>
      <c r="AR462" s="7"/>
      <c r="AS462" s="7"/>
      <c r="AT462" s="6"/>
      <c r="AU462" s="7"/>
      <c r="AV462" s="7"/>
      <c r="AW462" s="7"/>
      <c r="AX462" s="7"/>
      <c r="AY462" s="7"/>
      <c r="AZ462" s="7"/>
      <c r="BA462" s="7"/>
      <c r="BB462" s="7"/>
    </row>
    <row r="463" spans="1:54" x14ac:dyDescent="0.25">
      <c r="A463" s="4" t="s">
        <v>74</v>
      </c>
      <c r="B463" s="120">
        <v>40</v>
      </c>
      <c r="C463" s="136">
        <f t="shared" si="120"/>
        <v>84</v>
      </c>
      <c r="D463" s="136">
        <f t="shared" si="117"/>
        <v>4</v>
      </c>
      <c r="E463" s="24" t="str">
        <f t="shared" si="121"/>
        <v>E9-2-ACCSH-084-4</v>
      </c>
      <c r="F463" s="24" t="str">
        <f t="shared" si="122"/>
        <v>NG1601-095</v>
      </c>
      <c r="G463" s="24" t="str">
        <f t="shared" si="123"/>
        <v>NG1601</v>
      </c>
      <c r="H463" s="24" t="s">
        <v>36</v>
      </c>
      <c r="I463" s="62" t="s">
        <v>2043</v>
      </c>
      <c r="J463" s="138">
        <f t="shared" si="127"/>
        <v>157</v>
      </c>
      <c r="K463" s="138">
        <f t="shared" si="128"/>
        <v>5</v>
      </c>
      <c r="L463" s="136">
        <f t="shared" si="129"/>
        <v>95</v>
      </c>
      <c r="M463" s="136">
        <f t="shared" si="130"/>
        <v>52</v>
      </c>
      <c r="N463" s="136">
        <f t="shared" si="131"/>
        <v>9</v>
      </c>
      <c r="O463" s="136">
        <f t="shared" si="132"/>
        <v>7</v>
      </c>
      <c r="P463" s="66">
        <f t="shared" si="124"/>
        <v>0</v>
      </c>
      <c r="Q463" s="66">
        <f t="shared" si="125"/>
        <v>1</v>
      </c>
      <c r="R463" s="24"/>
      <c r="S463" s="25"/>
      <c r="T463" s="26"/>
      <c r="U463" s="26"/>
      <c r="V463" s="27"/>
      <c r="W463" s="27"/>
      <c r="X463" s="27"/>
      <c r="Y463" s="28"/>
      <c r="Z463" s="28"/>
      <c r="AA463" s="28"/>
      <c r="AB463" s="68" t="str">
        <f t="shared" si="118"/>
        <v>B31</v>
      </c>
      <c r="AC463" s="68">
        <f t="shared" si="126"/>
        <v>1</v>
      </c>
      <c r="AD463" s="68">
        <f t="shared" si="119"/>
        <v>7</v>
      </c>
      <c r="AE463" s="28" t="s">
        <v>342</v>
      </c>
      <c r="AF463" s="28"/>
      <c r="AG463" s="6"/>
      <c r="AH463" s="6"/>
      <c r="AI463" s="6"/>
      <c r="AJ463" s="6"/>
      <c r="AK463" s="9"/>
      <c r="AL463" s="9"/>
      <c r="AM463" s="5" t="s">
        <v>78</v>
      </c>
      <c r="AN463" s="6"/>
      <c r="AO463" s="6"/>
      <c r="AP463" s="6"/>
      <c r="AQ463" s="6"/>
      <c r="AR463" s="7"/>
      <c r="AS463" s="7"/>
      <c r="AT463" s="6"/>
      <c r="AU463" s="7"/>
      <c r="AV463" s="7"/>
      <c r="AW463" s="7"/>
      <c r="AX463" s="7"/>
      <c r="AY463" s="7"/>
      <c r="AZ463" s="7"/>
      <c r="BA463" s="7"/>
      <c r="BB463" s="7"/>
    </row>
    <row r="464" spans="1:54" x14ac:dyDescent="0.25">
      <c r="A464" s="4"/>
      <c r="B464" s="120"/>
      <c r="C464" s="136">
        <f t="shared" si="120"/>
        <v>84</v>
      </c>
      <c r="D464" s="136">
        <f t="shared" si="117"/>
        <v>4</v>
      </c>
      <c r="E464" s="24" t="str">
        <f t="shared" si="121"/>
        <v/>
      </c>
      <c r="F464" s="24" t="str">
        <f t="shared" si="122"/>
        <v>GP1611-008</v>
      </c>
      <c r="G464" s="24" t="str">
        <f t="shared" si="123"/>
        <v>GP1611</v>
      </c>
      <c r="H464" s="24" t="s">
        <v>388</v>
      </c>
      <c r="I464" s="61" t="s">
        <v>2044</v>
      </c>
      <c r="J464" s="138">
        <f t="shared" si="127"/>
        <v>157</v>
      </c>
      <c r="K464" s="138">
        <f t="shared" si="128"/>
        <v>5</v>
      </c>
      <c r="L464" s="136">
        <f t="shared" si="129"/>
        <v>95</v>
      </c>
      <c r="M464" s="136">
        <f t="shared" si="130"/>
        <v>52</v>
      </c>
      <c r="N464" s="136">
        <f t="shared" si="131"/>
        <v>9</v>
      </c>
      <c r="O464" s="136">
        <f t="shared" si="132"/>
        <v>8</v>
      </c>
      <c r="P464" s="66">
        <f t="shared" si="124"/>
        <v>0</v>
      </c>
      <c r="Q464" s="66">
        <f t="shared" si="125"/>
        <v>1</v>
      </c>
      <c r="R464" s="24"/>
      <c r="S464" s="25"/>
      <c r="T464" s="26"/>
      <c r="U464" s="26"/>
      <c r="V464" s="27"/>
      <c r="W464" s="27"/>
      <c r="X464" s="27"/>
      <c r="Y464" s="29"/>
      <c r="Z464" s="29"/>
      <c r="AA464" s="29"/>
      <c r="AB464" s="69" t="str">
        <f t="shared" si="118"/>
        <v>B31</v>
      </c>
      <c r="AC464" s="69">
        <f t="shared" si="126"/>
        <v>1</v>
      </c>
      <c r="AD464" s="69">
        <f t="shared" si="119"/>
        <v>7</v>
      </c>
      <c r="AE464" s="28" t="s">
        <v>343</v>
      </c>
      <c r="AF464" s="29"/>
      <c r="AG464" s="10"/>
      <c r="AH464" s="10"/>
      <c r="AI464" s="10"/>
      <c r="AJ464" s="10"/>
      <c r="AK464" s="9"/>
      <c r="AL464" s="9"/>
      <c r="AM464" s="5" t="s">
        <v>78</v>
      </c>
      <c r="AN464" s="6"/>
      <c r="AO464" s="6"/>
      <c r="AP464" s="6"/>
      <c r="AQ464" s="6"/>
      <c r="AR464" s="7"/>
      <c r="AS464" s="7"/>
      <c r="AT464" s="6"/>
      <c r="AU464" s="7"/>
      <c r="AV464" s="7"/>
      <c r="AW464" s="7"/>
      <c r="AX464" s="7"/>
      <c r="AY464" s="7"/>
      <c r="AZ464" s="7"/>
      <c r="BA464" s="7"/>
      <c r="BB464" s="7"/>
    </row>
    <row r="465" spans="1:54" x14ac:dyDescent="0.25">
      <c r="A465" s="4" t="s">
        <v>74</v>
      </c>
      <c r="B465" s="119">
        <v>37</v>
      </c>
      <c r="C465" s="135">
        <f t="shared" si="120"/>
        <v>85</v>
      </c>
      <c r="D465" s="135">
        <f t="shared" si="117"/>
        <v>1</v>
      </c>
      <c r="E465" s="18" t="str">
        <f t="shared" si="121"/>
        <v>E9-2-AGGSH-085-1</v>
      </c>
      <c r="F465" s="18" t="str">
        <f t="shared" si="122"/>
        <v>CLX3001-158</v>
      </c>
      <c r="G465" s="18" t="str">
        <f t="shared" si="123"/>
        <v>CLX3001</v>
      </c>
      <c r="H465" s="18" t="s">
        <v>75</v>
      </c>
      <c r="I465" s="63" t="s">
        <v>2028</v>
      </c>
      <c r="J465" s="138">
        <f t="shared" si="127"/>
        <v>158</v>
      </c>
      <c r="K465" s="138">
        <f t="shared" si="128"/>
        <v>5</v>
      </c>
      <c r="L465" s="136">
        <f t="shared" si="129"/>
        <v>95</v>
      </c>
      <c r="M465" s="136">
        <f t="shared" si="130"/>
        <v>52</v>
      </c>
      <c r="N465" s="136">
        <f t="shared" si="131"/>
        <v>9</v>
      </c>
      <c r="O465" s="136">
        <f t="shared" si="132"/>
        <v>8</v>
      </c>
      <c r="P465" s="66">
        <f t="shared" si="124"/>
        <v>1</v>
      </c>
      <c r="Q465" s="66">
        <f t="shared" si="125"/>
        <v>1</v>
      </c>
      <c r="R465" s="18"/>
      <c r="S465" s="19"/>
      <c r="T465" s="20"/>
      <c r="U465" s="20"/>
      <c r="V465" s="21"/>
      <c r="W465" s="21"/>
      <c r="X465" s="21"/>
      <c r="Y465" s="23"/>
      <c r="Z465" s="23" t="s">
        <v>275</v>
      </c>
      <c r="AA465" s="23"/>
      <c r="AB465" s="23" t="str">
        <f t="shared" si="118"/>
        <v>B31</v>
      </c>
      <c r="AC465" s="71">
        <f t="shared" si="126"/>
        <v>1</v>
      </c>
      <c r="AD465" s="23">
        <f t="shared" si="119"/>
        <v>8</v>
      </c>
      <c r="AE465" s="23"/>
      <c r="AF465" s="23"/>
      <c r="AG465" s="10"/>
      <c r="AH465" s="10"/>
      <c r="AI465" s="10"/>
      <c r="AJ465" s="10"/>
      <c r="AK465" s="9"/>
      <c r="AL465" s="9"/>
      <c r="AM465" s="9"/>
      <c r="AN465" s="6"/>
      <c r="AO465" s="6"/>
      <c r="AP465" s="6"/>
      <c r="AQ465" s="6"/>
      <c r="AR465" s="7"/>
      <c r="AS465" s="7"/>
      <c r="AT465" s="6"/>
      <c r="AU465" s="7"/>
      <c r="AV465" s="7"/>
      <c r="AW465" s="7"/>
      <c r="AX465" s="7"/>
      <c r="AY465" s="7"/>
      <c r="AZ465" s="7"/>
      <c r="BA465" s="7"/>
      <c r="BB465" s="7"/>
    </row>
    <row r="466" spans="1:54" x14ac:dyDescent="0.25">
      <c r="A466" s="4"/>
      <c r="B466" s="119"/>
      <c r="C466" s="135">
        <f t="shared" si="120"/>
        <v>85</v>
      </c>
      <c r="D466" s="135">
        <f t="shared" si="117"/>
        <v>1</v>
      </c>
      <c r="E466" s="18" t="str">
        <f t="shared" si="121"/>
        <v/>
      </c>
      <c r="F466" s="18" t="str">
        <f t="shared" si="122"/>
        <v>CLX3001-158</v>
      </c>
      <c r="G466" s="18" t="str">
        <f t="shared" si="123"/>
        <v>CLX3001</v>
      </c>
      <c r="H466" s="18"/>
      <c r="I466" s="63" t="s">
        <v>2028</v>
      </c>
      <c r="J466" s="138">
        <f t="shared" si="127"/>
        <v>158</v>
      </c>
      <c r="K466" s="138">
        <f t="shared" si="128"/>
        <v>5</v>
      </c>
      <c r="L466" s="136">
        <f t="shared" si="129"/>
        <v>95</v>
      </c>
      <c r="M466" s="136">
        <f t="shared" si="130"/>
        <v>52</v>
      </c>
      <c r="N466" s="136">
        <f t="shared" si="131"/>
        <v>9</v>
      </c>
      <c r="O466" s="136">
        <f t="shared" si="132"/>
        <v>8</v>
      </c>
      <c r="P466" s="66">
        <f t="shared" si="124"/>
        <v>0</v>
      </c>
      <c r="Q466" s="66">
        <f t="shared" si="125"/>
        <v>0</v>
      </c>
      <c r="R466" s="18"/>
      <c r="S466" s="19"/>
      <c r="T466" s="20"/>
      <c r="U466" s="20"/>
      <c r="V466" s="21"/>
      <c r="W466" s="21"/>
      <c r="X466" s="21"/>
      <c r="Y466" s="23"/>
      <c r="Z466" s="23" t="s">
        <v>282</v>
      </c>
      <c r="AA466" s="23"/>
      <c r="AB466" s="23" t="str">
        <f t="shared" si="118"/>
        <v>B31</v>
      </c>
      <c r="AC466" s="71">
        <f t="shared" si="126"/>
        <v>1</v>
      </c>
      <c r="AD466" s="23">
        <f t="shared" si="119"/>
        <v>9</v>
      </c>
      <c r="AE466" s="23"/>
      <c r="AF466" s="23"/>
      <c r="AG466" s="8"/>
      <c r="AH466" s="8"/>
      <c r="AI466" s="8"/>
      <c r="AJ466" s="8"/>
      <c r="AK466" s="9"/>
      <c r="AL466" s="9"/>
      <c r="AM466" s="9"/>
      <c r="AN466" s="6"/>
      <c r="AO466" s="6"/>
      <c r="AP466" s="6"/>
      <c r="AQ466" s="6"/>
      <c r="AR466" s="7"/>
      <c r="AS466" s="7"/>
      <c r="AT466" s="6"/>
      <c r="AU466" s="7"/>
      <c r="AV466" s="7"/>
      <c r="AW466" s="7"/>
      <c r="AX466" s="7"/>
      <c r="AY466" s="7"/>
      <c r="AZ466" s="7"/>
      <c r="BA466" s="7"/>
      <c r="BB466" s="7"/>
    </row>
    <row r="467" spans="1:54" x14ac:dyDescent="0.25">
      <c r="A467" s="4"/>
      <c r="B467" s="119"/>
      <c r="C467" s="135">
        <f t="shared" si="120"/>
        <v>85</v>
      </c>
      <c r="D467" s="135">
        <f t="shared" si="117"/>
        <v>1</v>
      </c>
      <c r="E467" s="18" t="str">
        <f t="shared" si="121"/>
        <v/>
      </c>
      <c r="F467" s="18" t="str">
        <f t="shared" si="122"/>
        <v>CLX3001-158</v>
      </c>
      <c r="G467" s="18" t="str">
        <f t="shared" si="123"/>
        <v>CLX3001</v>
      </c>
      <c r="H467" s="18"/>
      <c r="I467" s="63" t="s">
        <v>2028</v>
      </c>
      <c r="J467" s="138">
        <f t="shared" si="127"/>
        <v>158</v>
      </c>
      <c r="K467" s="138">
        <f t="shared" si="128"/>
        <v>5</v>
      </c>
      <c r="L467" s="136">
        <f t="shared" si="129"/>
        <v>95</v>
      </c>
      <c r="M467" s="136">
        <f t="shared" si="130"/>
        <v>52</v>
      </c>
      <c r="N467" s="136">
        <f t="shared" si="131"/>
        <v>9</v>
      </c>
      <c r="O467" s="136">
        <f t="shared" si="132"/>
        <v>8</v>
      </c>
      <c r="P467" s="66">
        <f t="shared" si="124"/>
        <v>0</v>
      </c>
      <c r="Q467" s="66">
        <f t="shared" si="125"/>
        <v>0</v>
      </c>
      <c r="R467" s="18"/>
      <c r="S467" s="19"/>
      <c r="T467" s="20"/>
      <c r="U467" s="20"/>
      <c r="V467" s="21"/>
      <c r="W467" s="21"/>
      <c r="X467" s="21"/>
      <c r="Y467" s="23"/>
      <c r="Z467" s="23" t="s">
        <v>286</v>
      </c>
      <c r="AA467" s="23"/>
      <c r="AB467" s="23" t="str">
        <f t="shared" si="118"/>
        <v>B31</v>
      </c>
      <c r="AC467" s="71">
        <f t="shared" si="126"/>
        <v>1</v>
      </c>
      <c r="AD467" s="23">
        <f t="shared" si="119"/>
        <v>10</v>
      </c>
      <c r="AE467" s="23"/>
      <c r="AF467" s="23"/>
      <c r="AG467" s="8"/>
      <c r="AH467" s="8"/>
      <c r="AI467" s="8"/>
      <c r="AJ467" s="8"/>
      <c r="AK467" s="9"/>
      <c r="AL467" s="9"/>
      <c r="AM467" s="9"/>
      <c r="AN467" s="6"/>
      <c r="AO467" s="6"/>
      <c r="AP467" s="6"/>
      <c r="AQ467" s="6"/>
      <c r="AR467" s="7"/>
      <c r="AS467" s="7"/>
      <c r="AT467" s="6"/>
      <c r="AU467" s="7"/>
      <c r="AV467" s="7"/>
      <c r="AW467" s="7"/>
      <c r="AX467" s="7"/>
      <c r="AY467" s="7"/>
      <c r="AZ467" s="7"/>
      <c r="BA467" s="7"/>
      <c r="BB467" s="7"/>
    </row>
    <row r="468" spans="1:54" x14ac:dyDescent="0.25">
      <c r="A468" s="4"/>
      <c r="B468" s="119"/>
      <c r="C468" s="135">
        <f t="shared" si="120"/>
        <v>85</v>
      </c>
      <c r="D468" s="135">
        <f t="shared" si="117"/>
        <v>1</v>
      </c>
      <c r="E468" s="18" t="str">
        <f t="shared" si="121"/>
        <v/>
      </c>
      <c r="F468" s="18" t="str">
        <f t="shared" si="122"/>
        <v>CLX3001-159</v>
      </c>
      <c r="G468" s="18" t="str">
        <f t="shared" si="123"/>
        <v>CLX3001</v>
      </c>
      <c r="H468" s="18" t="s">
        <v>388</v>
      </c>
      <c r="I468" s="60" t="s">
        <v>2029</v>
      </c>
      <c r="J468" s="138">
        <f t="shared" si="127"/>
        <v>159</v>
      </c>
      <c r="K468" s="138">
        <f t="shared" si="128"/>
        <v>5</v>
      </c>
      <c r="L468" s="136">
        <f t="shared" si="129"/>
        <v>95</v>
      </c>
      <c r="M468" s="136">
        <f t="shared" si="130"/>
        <v>52</v>
      </c>
      <c r="N468" s="136">
        <f t="shared" si="131"/>
        <v>9</v>
      </c>
      <c r="O468" s="136">
        <f t="shared" si="132"/>
        <v>8</v>
      </c>
      <c r="P468" s="66">
        <f t="shared" si="124"/>
        <v>1</v>
      </c>
      <c r="Q468" s="66">
        <f t="shared" si="125"/>
        <v>0</v>
      </c>
      <c r="R468" s="18"/>
      <c r="S468" s="19"/>
      <c r="T468" s="20"/>
      <c r="U468" s="20"/>
      <c r="V468" s="21"/>
      <c r="W468" s="21"/>
      <c r="X468" s="21"/>
      <c r="Y468" s="23"/>
      <c r="Z468" s="23" t="s">
        <v>301</v>
      </c>
      <c r="AA468" s="23"/>
      <c r="AB468" s="23" t="str">
        <f t="shared" si="118"/>
        <v>B31</v>
      </c>
      <c r="AC468" s="71">
        <f t="shared" si="126"/>
        <v>1</v>
      </c>
      <c r="AD468" s="23">
        <f t="shared" si="119"/>
        <v>11</v>
      </c>
      <c r="AE468" s="23"/>
      <c r="AF468" s="23"/>
      <c r="AG468" s="6"/>
      <c r="AH468" s="8"/>
      <c r="AI468" s="8"/>
      <c r="AJ468" s="8"/>
      <c r="AK468" s="9"/>
      <c r="AL468" s="9"/>
      <c r="AM468" s="9"/>
      <c r="AN468" s="6"/>
      <c r="AO468" s="6"/>
      <c r="AP468" s="6"/>
      <c r="AQ468" s="6"/>
      <c r="AR468" s="7"/>
      <c r="AS468" s="7"/>
      <c r="AT468" s="6"/>
      <c r="AU468" s="7"/>
      <c r="AV468" s="7"/>
      <c r="AW468" s="7"/>
      <c r="AX468" s="7"/>
      <c r="AY468" s="7"/>
      <c r="AZ468" s="7"/>
      <c r="BA468" s="7"/>
      <c r="BB468" s="7"/>
    </row>
    <row r="469" spans="1:54" x14ac:dyDescent="0.25">
      <c r="A469" s="4"/>
      <c r="B469" s="119"/>
      <c r="C469" s="135">
        <f t="shared" si="120"/>
        <v>85</v>
      </c>
      <c r="D469" s="135">
        <f t="shared" si="117"/>
        <v>1</v>
      </c>
      <c r="E469" s="18" t="str">
        <f t="shared" si="121"/>
        <v/>
      </c>
      <c r="F469" s="18" t="str">
        <f t="shared" si="122"/>
        <v>CLX3001-159</v>
      </c>
      <c r="G469" s="18" t="str">
        <f t="shared" si="123"/>
        <v>CLX3001</v>
      </c>
      <c r="H469" s="18"/>
      <c r="I469" s="60" t="s">
        <v>2029</v>
      </c>
      <c r="J469" s="138">
        <f t="shared" si="127"/>
        <v>159</v>
      </c>
      <c r="K469" s="138">
        <f t="shared" si="128"/>
        <v>5</v>
      </c>
      <c r="L469" s="136">
        <f t="shared" si="129"/>
        <v>95</v>
      </c>
      <c r="M469" s="136">
        <f t="shared" si="130"/>
        <v>52</v>
      </c>
      <c r="N469" s="136">
        <f t="shared" si="131"/>
        <v>9</v>
      </c>
      <c r="O469" s="136">
        <f t="shared" si="132"/>
        <v>8</v>
      </c>
      <c r="P469" s="66">
        <f t="shared" si="124"/>
        <v>0</v>
      </c>
      <c r="Q469" s="66">
        <f t="shared" si="125"/>
        <v>0</v>
      </c>
      <c r="R469" s="18"/>
      <c r="S469" s="19"/>
      <c r="T469" s="20"/>
      <c r="U469" s="20"/>
      <c r="V469" s="21"/>
      <c r="W469" s="21"/>
      <c r="X469" s="21"/>
      <c r="Y469" s="23"/>
      <c r="Z469" s="23" t="s">
        <v>305</v>
      </c>
      <c r="AA469" s="23"/>
      <c r="AB469" s="23" t="str">
        <f t="shared" si="118"/>
        <v>B31</v>
      </c>
      <c r="AC469" s="71">
        <f t="shared" si="126"/>
        <v>1</v>
      </c>
      <c r="AD469" s="23">
        <f t="shared" si="119"/>
        <v>12</v>
      </c>
      <c r="AE469" s="23"/>
      <c r="AF469" s="23"/>
      <c r="AG469" s="6"/>
      <c r="AH469" s="8"/>
      <c r="AI469" s="8"/>
      <c r="AJ469" s="8"/>
      <c r="AK469" s="9"/>
      <c r="AL469" s="9"/>
      <c r="AM469" s="9"/>
      <c r="AN469" s="6"/>
      <c r="AO469" s="6"/>
      <c r="AP469" s="6"/>
      <c r="AQ469" s="6"/>
      <c r="AR469" s="7"/>
      <c r="AS469" s="7"/>
      <c r="AT469" s="6"/>
      <c r="AU469" s="7"/>
      <c r="AV469" s="7"/>
      <c r="AW469" s="7"/>
      <c r="AX469" s="7"/>
      <c r="AY469" s="7"/>
      <c r="AZ469" s="7"/>
      <c r="BA469" s="7"/>
      <c r="BB469" s="7"/>
    </row>
    <row r="470" spans="1:54" x14ac:dyDescent="0.25">
      <c r="A470" s="4"/>
      <c r="B470" s="119"/>
      <c r="C470" s="135">
        <f t="shared" si="120"/>
        <v>85</v>
      </c>
      <c r="D470" s="135">
        <f t="shared" si="117"/>
        <v>1</v>
      </c>
      <c r="E470" s="18" t="str">
        <f t="shared" si="121"/>
        <v/>
      </c>
      <c r="F470" s="18" t="str">
        <f t="shared" si="122"/>
        <v>CLX3001-159</v>
      </c>
      <c r="G470" s="18" t="str">
        <f t="shared" si="123"/>
        <v>CLX3001</v>
      </c>
      <c r="H470" s="18"/>
      <c r="I470" s="60" t="s">
        <v>2029</v>
      </c>
      <c r="J470" s="138">
        <f t="shared" si="127"/>
        <v>159</v>
      </c>
      <c r="K470" s="138">
        <f t="shared" si="128"/>
        <v>5</v>
      </c>
      <c r="L470" s="136">
        <f t="shared" si="129"/>
        <v>95</v>
      </c>
      <c r="M470" s="136">
        <f t="shared" si="130"/>
        <v>52</v>
      </c>
      <c r="N470" s="136">
        <f t="shared" si="131"/>
        <v>9</v>
      </c>
      <c r="O470" s="136">
        <f t="shared" si="132"/>
        <v>8</v>
      </c>
      <c r="P470" s="66">
        <f t="shared" si="124"/>
        <v>0</v>
      </c>
      <c r="Q470" s="66">
        <f t="shared" si="125"/>
        <v>0</v>
      </c>
      <c r="R470" s="18"/>
      <c r="S470" s="19"/>
      <c r="T470" s="20"/>
      <c r="U470" s="20"/>
      <c r="V470" s="21"/>
      <c r="W470" s="21"/>
      <c r="X470" s="21"/>
      <c r="Y470" s="23"/>
      <c r="Z470" s="23" t="s">
        <v>309</v>
      </c>
      <c r="AA470" s="23"/>
      <c r="AB470" s="23" t="str">
        <f t="shared" si="118"/>
        <v>B31</v>
      </c>
      <c r="AC470" s="71">
        <f t="shared" si="126"/>
        <v>1</v>
      </c>
      <c r="AD470" s="23">
        <f t="shared" si="119"/>
        <v>13</v>
      </c>
      <c r="AE470" s="23"/>
      <c r="AF470" s="23"/>
      <c r="AG470" s="6"/>
      <c r="AH470" s="8"/>
      <c r="AI470" s="8"/>
      <c r="AJ470" s="8"/>
      <c r="AK470" s="9"/>
      <c r="AL470" s="9"/>
      <c r="AM470" s="9"/>
      <c r="AN470" s="6"/>
      <c r="AO470" s="6"/>
      <c r="AP470" s="6"/>
      <c r="AQ470" s="6"/>
      <c r="AR470" s="7"/>
      <c r="AS470" s="7"/>
      <c r="AT470" s="6"/>
      <c r="AU470" s="7"/>
      <c r="AV470" s="7"/>
      <c r="AW470" s="7"/>
      <c r="AX470" s="7"/>
      <c r="AY470" s="7"/>
      <c r="AZ470" s="7"/>
      <c r="BA470" s="7"/>
      <c r="BB470" s="7"/>
    </row>
    <row r="471" spans="1:54" x14ac:dyDescent="0.25">
      <c r="A471" s="4" t="s">
        <v>74</v>
      </c>
      <c r="B471" s="120">
        <v>35</v>
      </c>
      <c r="C471" s="136">
        <f t="shared" si="120"/>
        <v>85</v>
      </c>
      <c r="D471" s="136">
        <f t="shared" si="117"/>
        <v>2</v>
      </c>
      <c r="E471" s="24" t="str">
        <f t="shared" si="121"/>
        <v>E9-2-ACCSH-085-2</v>
      </c>
      <c r="F471" s="24" t="str">
        <f t="shared" si="122"/>
        <v>NGPON2-16v-053</v>
      </c>
      <c r="G471" s="24" t="str">
        <f t="shared" si="123"/>
        <v>NGPON2-16v</v>
      </c>
      <c r="H471" s="24" t="s">
        <v>41</v>
      </c>
      <c r="I471" s="62" t="s">
        <v>2048</v>
      </c>
      <c r="J471" s="138">
        <f t="shared" si="127"/>
        <v>159</v>
      </c>
      <c r="K471" s="138">
        <f t="shared" si="128"/>
        <v>5</v>
      </c>
      <c r="L471" s="136">
        <f t="shared" si="129"/>
        <v>95</v>
      </c>
      <c r="M471" s="136">
        <f t="shared" si="130"/>
        <v>53</v>
      </c>
      <c r="N471" s="136">
        <f t="shared" si="131"/>
        <v>9</v>
      </c>
      <c r="O471" s="136">
        <f t="shared" si="132"/>
        <v>8</v>
      </c>
      <c r="P471" s="66">
        <f t="shared" si="124"/>
        <v>0</v>
      </c>
      <c r="Q471" s="66">
        <f t="shared" si="125"/>
        <v>1</v>
      </c>
      <c r="R471" s="24"/>
      <c r="S471" s="25"/>
      <c r="T471" s="26"/>
      <c r="U471" s="26"/>
      <c r="V471" s="27"/>
      <c r="W471" s="27"/>
      <c r="X471" s="27"/>
      <c r="Y471" s="29"/>
      <c r="Z471" s="29"/>
      <c r="AA471" s="29"/>
      <c r="AB471" s="69" t="str">
        <f t="shared" si="118"/>
        <v>B31</v>
      </c>
      <c r="AC471" s="69">
        <f t="shared" si="126"/>
        <v>1</v>
      </c>
      <c r="AD471" s="69">
        <f t="shared" si="119"/>
        <v>13</v>
      </c>
      <c r="AE471" s="28" t="s">
        <v>278</v>
      </c>
      <c r="AF471" s="29"/>
      <c r="AG471" s="11"/>
      <c r="AH471" s="11"/>
      <c r="AI471" s="11"/>
      <c r="AJ471" s="11"/>
      <c r="AK471" s="5"/>
      <c r="AL471" s="9"/>
      <c r="AM471" s="5" t="s">
        <v>78</v>
      </c>
      <c r="AN471" s="6"/>
      <c r="AO471" s="6"/>
      <c r="AP471" s="6"/>
      <c r="AQ471" s="6"/>
      <c r="AR471" s="7"/>
      <c r="AS471" s="7"/>
      <c r="AT471" s="6"/>
      <c r="AU471" s="7"/>
      <c r="AV471" s="7"/>
      <c r="AW471" s="7"/>
      <c r="AX471" s="7"/>
      <c r="AY471" s="7"/>
      <c r="AZ471" s="7"/>
      <c r="BA471" s="7"/>
      <c r="BB471" s="7"/>
    </row>
    <row r="472" spans="1:54" x14ac:dyDescent="0.25">
      <c r="A472" s="4"/>
      <c r="B472" s="120"/>
      <c r="C472" s="136">
        <f t="shared" si="120"/>
        <v>85</v>
      </c>
      <c r="D472" s="136">
        <f t="shared" si="117"/>
        <v>2</v>
      </c>
      <c r="E472" s="24" t="str">
        <f t="shared" si="121"/>
        <v/>
      </c>
      <c r="F472" s="24" t="str">
        <f t="shared" si="122"/>
        <v>NGPON2-16v-054</v>
      </c>
      <c r="G472" s="24" t="str">
        <f t="shared" si="123"/>
        <v>NGPON2-16v</v>
      </c>
      <c r="H472" s="24" t="s">
        <v>388</v>
      </c>
      <c r="I472" s="62" t="s">
        <v>2049</v>
      </c>
      <c r="J472" s="138">
        <f t="shared" si="127"/>
        <v>159</v>
      </c>
      <c r="K472" s="138">
        <f t="shared" si="128"/>
        <v>5</v>
      </c>
      <c r="L472" s="136">
        <f t="shared" si="129"/>
        <v>95</v>
      </c>
      <c r="M472" s="136">
        <f t="shared" si="130"/>
        <v>54</v>
      </c>
      <c r="N472" s="136">
        <f t="shared" si="131"/>
        <v>9</v>
      </c>
      <c r="O472" s="136">
        <f t="shared" si="132"/>
        <v>8</v>
      </c>
      <c r="P472" s="66">
        <f t="shared" si="124"/>
        <v>0</v>
      </c>
      <c r="Q472" s="66">
        <f t="shared" si="125"/>
        <v>1</v>
      </c>
      <c r="R472" s="24"/>
      <c r="S472" s="25"/>
      <c r="T472" s="26"/>
      <c r="U472" s="26"/>
      <c r="V472" s="27"/>
      <c r="W472" s="27"/>
      <c r="X472" s="27"/>
      <c r="Y472" s="29"/>
      <c r="Z472" s="29"/>
      <c r="AA472" s="29"/>
      <c r="AB472" s="69" t="str">
        <f t="shared" si="118"/>
        <v>B31</v>
      </c>
      <c r="AC472" s="69">
        <f t="shared" si="126"/>
        <v>1</v>
      </c>
      <c r="AD472" s="69">
        <f t="shared" si="119"/>
        <v>13</v>
      </c>
      <c r="AE472" s="28" t="s">
        <v>285</v>
      </c>
      <c r="AF472" s="29"/>
      <c r="AG472" s="11"/>
      <c r="AH472" s="11"/>
      <c r="AI472" s="11"/>
      <c r="AJ472" s="11"/>
      <c r="AK472" s="5"/>
      <c r="AL472" s="9"/>
      <c r="AM472" s="5" t="s">
        <v>78</v>
      </c>
      <c r="AN472" s="6"/>
      <c r="AO472" s="6"/>
      <c r="AP472" s="6"/>
      <c r="AQ472" s="6"/>
      <c r="AR472" s="7"/>
      <c r="AS472" s="7"/>
      <c r="AT472" s="6"/>
      <c r="AU472" s="7"/>
      <c r="AV472" s="7"/>
      <c r="AW472" s="7"/>
      <c r="AX472" s="7"/>
      <c r="AY472" s="7"/>
      <c r="AZ472" s="7"/>
      <c r="BA472" s="7"/>
      <c r="BB472" s="7"/>
    </row>
    <row r="473" spans="1:54" x14ac:dyDescent="0.25">
      <c r="A473" s="4" t="s">
        <v>74</v>
      </c>
      <c r="B473" s="120">
        <v>33</v>
      </c>
      <c r="C473" s="136">
        <f t="shared" si="120"/>
        <v>85</v>
      </c>
      <c r="D473" s="136">
        <f t="shared" si="117"/>
        <v>3</v>
      </c>
      <c r="E473" s="24" t="str">
        <f t="shared" si="121"/>
        <v>E9-2-ACCSH-085-3</v>
      </c>
      <c r="F473" s="24" t="str">
        <f t="shared" si="122"/>
        <v>NGPON2-16v-055</v>
      </c>
      <c r="G473" s="24" t="str">
        <f t="shared" si="123"/>
        <v>NGPON2-16v</v>
      </c>
      <c r="H473" s="24" t="s">
        <v>41</v>
      </c>
      <c r="I473" s="62" t="s">
        <v>2050</v>
      </c>
      <c r="J473" s="138">
        <f t="shared" si="127"/>
        <v>159</v>
      </c>
      <c r="K473" s="138">
        <f t="shared" si="128"/>
        <v>5</v>
      </c>
      <c r="L473" s="136">
        <f t="shared" si="129"/>
        <v>95</v>
      </c>
      <c r="M473" s="136">
        <f t="shared" si="130"/>
        <v>55</v>
      </c>
      <c r="N473" s="136">
        <f t="shared" si="131"/>
        <v>9</v>
      </c>
      <c r="O473" s="136">
        <f t="shared" si="132"/>
        <v>8</v>
      </c>
      <c r="P473" s="66">
        <f t="shared" si="124"/>
        <v>0</v>
      </c>
      <c r="Q473" s="66">
        <f t="shared" si="125"/>
        <v>1</v>
      </c>
      <c r="R473" s="24"/>
      <c r="S473" s="25"/>
      <c r="T473" s="26"/>
      <c r="U473" s="26"/>
      <c r="V473" s="27"/>
      <c r="W473" s="27"/>
      <c r="X473" s="27"/>
      <c r="Y473" s="28"/>
      <c r="Z473" s="28"/>
      <c r="AA473" s="28"/>
      <c r="AB473" s="68" t="str">
        <f t="shared" si="118"/>
        <v>B31</v>
      </c>
      <c r="AC473" s="68">
        <f t="shared" si="126"/>
        <v>1</v>
      </c>
      <c r="AD473" s="68">
        <f t="shared" si="119"/>
        <v>13</v>
      </c>
      <c r="AE473" s="28" t="s">
        <v>337</v>
      </c>
      <c r="AF473" s="28"/>
      <c r="AG473" s="6"/>
      <c r="AH473" s="6"/>
      <c r="AI473" s="6"/>
      <c r="AJ473" s="6"/>
      <c r="AK473" s="9"/>
      <c r="AL473" s="9"/>
      <c r="AM473" s="5" t="s">
        <v>78</v>
      </c>
      <c r="AN473" s="6"/>
      <c r="AO473" s="6"/>
      <c r="AP473" s="6"/>
      <c r="AQ473" s="6"/>
      <c r="AR473" s="7"/>
      <c r="AS473" s="7"/>
      <c r="AT473" s="6"/>
      <c r="AU473" s="7"/>
      <c r="AV473" s="7"/>
      <c r="AW473" s="7"/>
      <c r="AX473" s="7"/>
      <c r="AY473" s="7"/>
      <c r="AZ473" s="7"/>
      <c r="BA473" s="7"/>
      <c r="BB473" s="7"/>
    </row>
    <row r="474" spans="1:54" x14ac:dyDescent="0.25">
      <c r="A474" s="4"/>
      <c r="B474" s="120"/>
      <c r="C474" s="136">
        <f t="shared" si="120"/>
        <v>85</v>
      </c>
      <c r="D474" s="136">
        <f t="shared" si="117"/>
        <v>3</v>
      </c>
      <c r="E474" s="24" t="str">
        <f t="shared" si="121"/>
        <v/>
      </c>
      <c r="F474" s="24" t="str">
        <f t="shared" si="122"/>
        <v>NGPON2-16v-056</v>
      </c>
      <c r="G474" s="24" t="str">
        <f t="shared" si="123"/>
        <v>NGPON2-16v</v>
      </c>
      <c r="H474" s="24" t="s">
        <v>388</v>
      </c>
      <c r="I474" s="62" t="s">
        <v>2051</v>
      </c>
      <c r="J474" s="138">
        <f t="shared" si="127"/>
        <v>159</v>
      </c>
      <c r="K474" s="138">
        <f t="shared" si="128"/>
        <v>5</v>
      </c>
      <c r="L474" s="136">
        <f t="shared" si="129"/>
        <v>95</v>
      </c>
      <c r="M474" s="136">
        <f t="shared" si="130"/>
        <v>56</v>
      </c>
      <c r="N474" s="136">
        <f t="shared" si="131"/>
        <v>9</v>
      </c>
      <c r="O474" s="136">
        <f t="shared" si="132"/>
        <v>8</v>
      </c>
      <c r="P474" s="66">
        <f t="shared" si="124"/>
        <v>0</v>
      </c>
      <c r="Q474" s="66">
        <f t="shared" si="125"/>
        <v>1</v>
      </c>
      <c r="R474" s="24"/>
      <c r="S474" s="25"/>
      <c r="T474" s="26"/>
      <c r="U474" s="26"/>
      <c r="V474" s="27"/>
      <c r="W474" s="27"/>
      <c r="X474" s="27"/>
      <c r="Y474" s="29"/>
      <c r="Z474" s="29"/>
      <c r="AA474" s="29"/>
      <c r="AB474" s="69" t="str">
        <f t="shared" si="118"/>
        <v>B31</v>
      </c>
      <c r="AC474" s="69">
        <f t="shared" si="126"/>
        <v>1</v>
      </c>
      <c r="AD474" s="69">
        <f t="shared" si="119"/>
        <v>13</v>
      </c>
      <c r="AE474" s="28" t="s">
        <v>326</v>
      </c>
      <c r="AF474" s="29"/>
      <c r="AG474" s="10"/>
      <c r="AH474" s="10"/>
      <c r="AI474" s="10"/>
      <c r="AJ474" s="10"/>
      <c r="AK474" s="9"/>
      <c r="AL474" s="9"/>
      <c r="AM474" s="5" t="s">
        <v>78</v>
      </c>
      <c r="AN474" s="6"/>
      <c r="AO474" s="6"/>
      <c r="AP474" s="6"/>
      <c r="AQ474" s="6"/>
      <c r="AR474" s="7"/>
      <c r="AS474" s="7"/>
      <c r="AT474" s="6"/>
      <c r="AU474" s="7"/>
      <c r="AV474" s="7"/>
      <c r="AW474" s="7"/>
      <c r="AX474" s="7"/>
      <c r="AY474" s="7"/>
      <c r="AZ474" s="7"/>
      <c r="BA474" s="7"/>
      <c r="BB474" s="7"/>
    </row>
    <row r="475" spans="1:54" x14ac:dyDescent="0.25">
      <c r="A475" s="4" t="s">
        <v>74</v>
      </c>
      <c r="B475" s="120">
        <v>31</v>
      </c>
      <c r="C475" s="136">
        <f t="shared" si="120"/>
        <v>85</v>
      </c>
      <c r="D475" s="136">
        <f t="shared" si="117"/>
        <v>4</v>
      </c>
      <c r="E475" s="24" t="str">
        <f t="shared" si="121"/>
        <v>E9-2-ACCSH-085-4</v>
      </c>
      <c r="F475" s="24" t="str">
        <f t="shared" si="122"/>
        <v>NGPON2-16v-057</v>
      </c>
      <c r="G475" s="24" t="str">
        <f t="shared" si="123"/>
        <v>NGPON2-16v</v>
      </c>
      <c r="H475" s="24" t="s">
        <v>41</v>
      </c>
      <c r="I475" s="62" t="s">
        <v>2052</v>
      </c>
      <c r="J475" s="138">
        <f t="shared" si="127"/>
        <v>159</v>
      </c>
      <c r="K475" s="138">
        <f t="shared" si="128"/>
        <v>5</v>
      </c>
      <c r="L475" s="136">
        <f t="shared" si="129"/>
        <v>95</v>
      </c>
      <c r="M475" s="136">
        <f t="shared" si="130"/>
        <v>57</v>
      </c>
      <c r="N475" s="136">
        <f t="shared" si="131"/>
        <v>9</v>
      </c>
      <c r="O475" s="136">
        <f t="shared" si="132"/>
        <v>8</v>
      </c>
      <c r="P475" s="66">
        <f t="shared" si="124"/>
        <v>0</v>
      </c>
      <c r="Q475" s="66">
        <f t="shared" si="125"/>
        <v>1</v>
      </c>
      <c r="R475" s="24"/>
      <c r="S475" s="25"/>
      <c r="T475" s="26"/>
      <c r="U475" s="26"/>
      <c r="V475" s="27"/>
      <c r="W475" s="27"/>
      <c r="X475" s="27"/>
      <c r="Y475" s="29"/>
      <c r="Z475" s="29"/>
      <c r="AA475" s="29"/>
      <c r="AB475" s="69" t="str">
        <f t="shared" si="118"/>
        <v>B31</v>
      </c>
      <c r="AC475" s="69">
        <f t="shared" si="126"/>
        <v>1</v>
      </c>
      <c r="AD475" s="69">
        <f t="shared" si="119"/>
        <v>13</v>
      </c>
      <c r="AE475" s="28" t="s">
        <v>342</v>
      </c>
      <c r="AF475" s="29"/>
      <c r="AG475" s="11"/>
      <c r="AH475" s="11"/>
      <c r="AI475" s="11"/>
      <c r="AJ475" s="11"/>
      <c r="AK475" s="5"/>
      <c r="AL475" s="9"/>
      <c r="AM475" s="5" t="s">
        <v>78</v>
      </c>
      <c r="AN475" s="6"/>
      <c r="AO475" s="6"/>
      <c r="AP475" s="6"/>
      <c r="AQ475" s="6"/>
      <c r="AR475" s="7"/>
      <c r="AS475" s="7"/>
      <c r="AT475" s="6"/>
      <c r="AU475" s="7"/>
      <c r="AV475" s="7"/>
      <c r="AW475" s="7"/>
      <c r="AX475" s="7"/>
      <c r="AY475" s="7"/>
      <c r="AZ475" s="7"/>
      <c r="BA475" s="7"/>
      <c r="BB475" s="7"/>
    </row>
    <row r="476" spans="1:54" x14ac:dyDescent="0.25">
      <c r="A476" s="17"/>
      <c r="B476" s="120"/>
      <c r="C476" s="136">
        <f t="shared" si="120"/>
        <v>85</v>
      </c>
      <c r="D476" s="136">
        <f t="shared" si="117"/>
        <v>4</v>
      </c>
      <c r="E476" s="24" t="str">
        <f t="shared" si="121"/>
        <v/>
      </c>
      <c r="F476" s="24" t="str">
        <f t="shared" si="122"/>
        <v>NGPON2-16v-058</v>
      </c>
      <c r="G476" s="24" t="str">
        <f t="shared" si="123"/>
        <v>NGPON2-16v</v>
      </c>
      <c r="H476" s="24" t="s">
        <v>388</v>
      </c>
      <c r="I476" s="62" t="s">
        <v>2053</v>
      </c>
      <c r="J476" s="138">
        <f t="shared" si="127"/>
        <v>159</v>
      </c>
      <c r="K476" s="138">
        <f t="shared" si="128"/>
        <v>5</v>
      </c>
      <c r="L476" s="136">
        <f t="shared" si="129"/>
        <v>95</v>
      </c>
      <c r="M476" s="136">
        <f t="shared" si="130"/>
        <v>58</v>
      </c>
      <c r="N476" s="136">
        <f t="shared" si="131"/>
        <v>9</v>
      </c>
      <c r="O476" s="136">
        <f t="shared" si="132"/>
        <v>8</v>
      </c>
      <c r="P476" s="66">
        <f t="shared" si="124"/>
        <v>0</v>
      </c>
      <c r="Q476" s="66">
        <f t="shared" si="125"/>
        <v>1</v>
      </c>
      <c r="R476" s="24"/>
      <c r="S476" s="25"/>
      <c r="T476" s="26"/>
      <c r="U476" s="26"/>
      <c r="V476" s="27"/>
      <c r="W476" s="27"/>
      <c r="X476" s="27"/>
      <c r="Y476" s="29"/>
      <c r="Z476" s="29"/>
      <c r="AA476" s="29"/>
      <c r="AB476" s="69" t="str">
        <f t="shared" si="118"/>
        <v>B31</v>
      </c>
      <c r="AC476" s="69">
        <f t="shared" si="126"/>
        <v>1</v>
      </c>
      <c r="AD476" s="69">
        <f t="shared" si="119"/>
        <v>13</v>
      </c>
      <c r="AE476" s="28" t="s">
        <v>344</v>
      </c>
      <c r="AF476" s="29"/>
      <c r="AG476" s="11"/>
      <c r="AH476" s="11"/>
      <c r="AI476" s="11"/>
      <c r="AJ476" s="11"/>
      <c r="AK476" s="5"/>
      <c r="AL476" s="9"/>
      <c r="AM476" s="5" t="s">
        <v>78</v>
      </c>
      <c r="AN476" s="6"/>
      <c r="AO476" s="6"/>
      <c r="AP476" s="6"/>
      <c r="AQ476" s="6"/>
      <c r="AR476" s="7"/>
      <c r="AS476" s="7"/>
      <c r="AT476" s="6"/>
      <c r="AU476" s="7"/>
      <c r="AV476" s="7"/>
      <c r="AW476" s="7"/>
      <c r="AX476" s="7"/>
      <c r="AY476" s="7"/>
      <c r="AZ476" s="7"/>
      <c r="BA476" s="7"/>
      <c r="BB476" s="7"/>
    </row>
    <row r="477" spans="1:54" x14ac:dyDescent="0.25">
      <c r="A477" s="140" t="s">
        <v>79</v>
      </c>
      <c r="B477" s="119">
        <v>46</v>
      </c>
      <c r="C477" s="135">
        <f t="shared" si="120"/>
        <v>86</v>
      </c>
      <c r="D477" s="135">
        <f t="shared" si="117"/>
        <v>1</v>
      </c>
      <c r="E477" s="18" t="str">
        <f t="shared" si="121"/>
        <v>E9-2-AGGSH-086-1</v>
      </c>
      <c r="F477" s="18" t="str">
        <f t="shared" si="122"/>
        <v>CLX3001-160</v>
      </c>
      <c r="G477" s="18" t="str">
        <f t="shared" si="123"/>
        <v>CLX3001</v>
      </c>
      <c r="H477" s="18" t="s">
        <v>80</v>
      </c>
      <c r="I477" s="63" t="s">
        <v>2028</v>
      </c>
      <c r="J477" s="138">
        <f t="shared" si="127"/>
        <v>160</v>
      </c>
      <c r="K477" s="138">
        <f t="shared" si="128"/>
        <v>5</v>
      </c>
      <c r="L477" s="136">
        <f t="shared" si="129"/>
        <v>95</v>
      </c>
      <c r="M477" s="136">
        <f t="shared" si="130"/>
        <v>58</v>
      </c>
      <c r="N477" s="136">
        <f t="shared" si="131"/>
        <v>9</v>
      </c>
      <c r="O477" s="136">
        <f t="shared" si="132"/>
        <v>8</v>
      </c>
      <c r="P477" s="66">
        <f t="shared" si="124"/>
        <v>1</v>
      </c>
      <c r="Q477" s="66">
        <f t="shared" si="125"/>
        <v>1</v>
      </c>
      <c r="R477" s="18" t="s">
        <v>80</v>
      </c>
      <c r="S477" s="19">
        <v>1</v>
      </c>
      <c r="T477" s="20">
        <v>2</v>
      </c>
      <c r="U477" s="20">
        <v>2</v>
      </c>
      <c r="V477" s="21">
        <v>6</v>
      </c>
      <c r="W477" s="21">
        <v>6</v>
      </c>
      <c r="X477" s="21">
        <v>5</v>
      </c>
      <c r="Y477" s="23" t="s">
        <v>274</v>
      </c>
      <c r="Z477" s="23" t="s">
        <v>275</v>
      </c>
      <c r="AA477" s="23" t="s">
        <v>332</v>
      </c>
      <c r="AB477" s="23" t="str">
        <f t="shared" si="118"/>
        <v>B34</v>
      </c>
      <c r="AC477" s="23">
        <f t="shared" si="126"/>
        <v>1</v>
      </c>
      <c r="AD477" s="23">
        <f t="shared" si="119"/>
        <v>3</v>
      </c>
      <c r="AE477" s="23"/>
      <c r="AF477" s="23"/>
      <c r="AG477" s="6">
        <v>2</v>
      </c>
      <c r="AH477" s="6"/>
      <c r="AI477" s="6">
        <v>6</v>
      </c>
      <c r="AJ477" s="6">
        <v>2</v>
      </c>
      <c r="AK477" s="9"/>
      <c r="AL477" s="9"/>
      <c r="AM477" s="9" t="s">
        <v>56</v>
      </c>
      <c r="AN477" s="6">
        <v>2</v>
      </c>
      <c r="AO477" s="6">
        <v>0</v>
      </c>
      <c r="AP477" s="6">
        <v>12</v>
      </c>
      <c r="AQ477" s="6">
        <v>4</v>
      </c>
      <c r="AR477" s="7">
        <v>4</v>
      </c>
      <c r="AS477" s="7">
        <v>0</v>
      </c>
      <c r="AT477" s="6"/>
      <c r="AU477" s="7">
        <v>2</v>
      </c>
      <c r="AV477" s="7">
        <v>0</v>
      </c>
      <c r="AW477" s="7" t="s">
        <v>34</v>
      </c>
      <c r="AX477" s="7">
        <v>4</v>
      </c>
      <c r="AY477" s="7">
        <v>4</v>
      </c>
      <c r="AZ477" s="7">
        <v>0</v>
      </c>
      <c r="BA477" s="7">
        <v>0</v>
      </c>
      <c r="BB477" s="7" t="s">
        <v>34</v>
      </c>
    </row>
    <row r="478" spans="1:54" x14ac:dyDescent="0.25">
      <c r="A478" s="4"/>
      <c r="B478" s="119"/>
      <c r="C478" s="135">
        <f t="shared" si="120"/>
        <v>86</v>
      </c>
      <c r="D478" s="135">
        <f t="shared" si="117"/>
        <v>1</v>
      </c>
      <c r="E478" s="18" t="str">
        <f t="shared" si="121"/>
        <v/>
      </c>
      <c r="F478" s="18" t="str">
        <f t="shared" si="122"/>
        <v>CLX3001-160</v>
      </c>
      <c r="G478" s="18" t="str">
        <f t="shared" si="123"/>
        <v>CLX3001</v>
      </c>
      <c r="H478" s="18"/>
      <c r="I478" s="63" t="s">
        <v>2028</v>
      </c>
      <c r="J478" s="138">
        <f t="shared" si="127"/>
        <v>160</v>
      </c>
      <c r="K478" s="138">
        <f t="shared" si="128"/>
        <v>5</v>
      </c>
      <c r="L478" s="136">
        <f t="shared" si="129"/>
        <v>95</v>
      </c>
      <c r="M478" s="136">
        <f t="shared" si="130"/>
        <v>58</v>
      </c>
      <c r="N478" s="136">
        <f t="shared" si="131"/>
        <v>9</v>
      </c>
      <c r="O478" s="136">
        <f t="shared" si="132"/>
        <v>8</v>
      </c>
      <c r="P478" s="66">
        <f t="shared" si="124"/>
        <v>0</v>
      </c>
      <c r="Q478" s="66">
        <f t="shared" si="125"/>
        <v>0</v>
      </c>
      <c r="R478" s="18"/>
      <c r="S478" s="19"/>
      <c r="T478" s="20"/>
      <c r="U478" s="20"/>
      <c r="V478" s="21"/>
      <c r="W478" s="21"/>
      <c r="X478" s="21"/>
      <c r="Y478" s="23" t="s">
        <v>331</v>
      </c>
      <c r="Z478" s="23" t="s">
        <v>282</v>
      </c>
      <c r="AA478" s="23" t="s">
        <v>334</v>
      </c>
      <c r="AB478" s="23" t="str">
        <f t="shared" si="118"/>
        <v>B34</v>
      </c>
      <c r="AC478" s="23">
        <f t="shared" si="126"/>
        <v>2</v>
      </c>
      <c r="AD478" s="23">
        <f t="shared" si="119"/>
        <v>4</v>
      </c>
      <c r="AE478" s="23"/>
      <c r="AF478" s="23"/>
      <c r="AG478" s="8"/>
      <c r="AH478" s="8"/>
      <c r="AI478" s="8"/>
      <c r="AJ478" s="8"/>
      <c r="AK478" s="9"/>
      <c r="AL478" s="9"/>
      <c r="AM478" s="9"/>
      <c r="AN478" s="6"/>
      <c r="AO478" s="6"/>
      <c r="AP478" s="6"/>
      <c r="AQ478" s="6"/>
      <c r="AR478" s="7"/>
      <c r="AS478" s="7"/>
      <c r="AT478" s="6"/>
      <c r="AU478" s="7"/>
      <c r="AV478" s="7"/>
      <c r="AW478" s="7"/>
      <c r="AX478" s="7"/>
      <c r="AY478" s="7"/>
      <c r="AZ478" s="7"/>
      <c r="BA478" s="7"/>
      <c r="BB478" s="7"/>
    </row>
    <row r="479" spans="1:54" x14ac:dyDescent="0.25">
      <c r="A479" s="4"/>
      <c r="B479" s="119"/>
      <c r="C479" s="135">
        <f t="shared" si="120"/>
        <v>86</v>
      </c>
      <c r="D479" s="135">
        <f t="shared" si="117"/>
        <v>1</v>
      </c>
      <c r="E479" s="18" t="str">
        <f t="shared" si="121"/>
        <v/>
      </c>
      <c r="F479" s="18" t="str">
        <f t="shared" si="122"/>
        <v>CLX3001-160</v>
      </c>
      <c r="G479" s="18" t="str">
        <f t="shared" si="123"/>
        <v>CLX3001</v>
      </c>
      <c r="H479" s="18"/>
      <c r="I479" s="63" t="s">
        <v>2028</v>
      </c>
      <c r="J479" s="138">
        <f t="shared" si="127"/>
        <v>160</v>
      </c>
      <c r="K479" s="138">
        <f t="shared" si="128"/>
        <v>5</v>
      </c>
      <c r="L479" s="136">
        <f t="shared" si="129"/>
        <v>95</v>
      </c>
      <c r="M479" s="136">
        <f t="shared" si="130"/>
        <v>58</v>
      </c>
      <c r="N479" s="136">
        <f t="shared" si="131"/>
        <v>9</v>
      </c>
      <c r="O479" s="136">
        <f t="shared" si="132"/>
        <v>8</v>
      </c>
      <c r="P479" s="66">
        <f t="shared" si="124"/>
        <v>0</v>
      </c>
      <c r="Q479" s="66">
        <f t="shared" si="125"/>
        <v>0</v>
      </c>
      <c r="R479" s="18"/>
      <c r="S479" s="19"/>
      <c r="T479" s="20"/>
      <c r="U479" s="20"/>
      <c r="V479" s="21"/>
      <c r="W479" s="21"/>
      <c r="X479" s="21"/>
      <c r="Y479" s="23"/>
      <c r="Z479" s="23" t="s">
        <v>286</v>
      </c>
      <c r="AA479" s="23"/>
      <c r="AB479" s="23" t="str">
        <f t="shared" si="118"/>
        <v>B34</v>
      </c>
      <c r="AC479" s="71">
        <f t="shared" si="126"/>
        <v>2</v>
      </c>
      <c r="AD479" s="23">
        <f t="shared" si="119"/>
        <v>5</v>
      </c>
      <c r="AE479" s="23"/>
      <c r="AF479" s="23"/>
      <c r="AG479" s="8"/>
      <c r="AH479" s="8"/>
      <c r="AI479" s="8"/>
      <c r="AJ479" s="8"/>
      <c r="AK479" s="9"/>
      <c r="AL479" s="9"/>
      <c r="AM479" s="9"/>
      <c r="AN479" s="6"/>
      <c r="AO479" s="6"/>
      <c r="AP479" s="6"/>
      <c r="AQ479" s="6"/>
      <c r="AR479" s="7"/>
      <c r="AS479" s="7"/>
      <c r="AT479" s="6"/>
      <c r="AU479" s="7"/>
      <c r="AV479" s="7"/>
      <c r="AW479" s="7"/>
      <c r="AX479" s="7"/>
      <c r="AY479" s="7"/>
      <c r="AZ479" s="7"/>
      <c r="BA479" s="7"/>
      <c r="BB479" s="7"/>
    </row>
    <row r="480" spans="1:54" x14ac:dyDescent="0.25">
      <c r="A480" s="4"/>
      <c r="B480" s="119"/>
      <c r="C480" s="135">
        <f t="shared" si="120"/>
        <v>86</v>
      </c>
      <c r="D480" s="135">
        <f t="shared" si="117"/>
        <v>1</v>
      </c>
      <c r="E480" s="18" t="str">
        <f t="shared" si="121"/>
        <v/>
      </c>
      <c r="F480" s="18" t="str">
        <f t="shared" si="122"/>
        <v>CLX3001-160</v>
      </c>
      <c r="G480" s="18" t="str">
        <f t="shared" si="123"/>
        <v>CLX3001</v>
      </c>
      <c r="H480" s="18"/>
      <c r="I480" s="63" t="s">
        <v>2028</v>
      </c>
      <c r="J480" s="138">
        <f t="shared" si="127"/>
        <v>160</v>
      </c>
      <c r="K480" s="138">
        <f t="shared" si="128"/>
        <v>5</v>
      </c>
      <c r="L480" s="136">
        <f t="shared" si="129"/>
        <v>95</v>
      </c>
      <c r="M480" s="136">
        <f t="shared" si="130"/>
        <v>58</v>
      </c>
      <c r="N480" s="136">
        <f t="shared" si="131"/>
        <v>9</v>
      </c>
      <c r="O480" s="136">
        <f t="shared" si="132"/>
        <v>8</v>
      </c>
      <c r="P480" s="66">
        <f t="shared" si="124"/>
        <v>0</v>
      </c>
      <c r="Q480" s="66">
        <f t="shared" si="125"/>
        <v>0</v>
      </c>
      <c r="R480" s="18"/>
      <c r="S480" s="19"/>
      <c r="T480" s="20"/>
      <c r="U480" s="20"/>
      <c r="V480" s="21"/>
      <c r="W480" s="21"/>
      <c r="X480" s="21"/>
      <c r="Y480" s="23"/>
      <c r="Z480" s="23" t="s">
        <v>290</v>
      </c>
      <c r="AA480" s="23"/>
      <c r="AB480" s="23" t="str">
        <f t="shared" si="118"/>
        <v>B34</v>
      </c>
      <c r="AC480" s="71">
        <f t="shared" si="126"/>
        <v>2</v>
      </c>
      <c r="AD480" s="23">
        <f t="shared" si="119"/>
        <v>6</v>
      </c>
      <c r="AE480" s="23"/>
      <c r="AF480" s="23"/>
      <c r="AG480" s="6"/>
      <c r="AH480" s="8"/>
      <c r="AI480" s="8"/>
      <c r="AJ480" s="8"/>
      <c r="AK480" s="9"/>
      <c r="AL480" s="9"/>
      <c r="AM480" s="9"/>
      <c r="AN480" s="6"/>
      <c r="AO480" s="6"/>
      <c r="AP480" s="6"/>
      <c r="AQ480" s="6"/>
      <c r="AR480" s="7"/>
      <c r="AS480" s="7"/>
      <c r="AT480" s="6"/>
      <c r="AU480" s="7"/>
      <c r="AV480" s="7"/>
      <c r="AW480" s="7"/>
      <c r="AX480" s="7"/>
      <c r="AY480" s="7"/>
      <c r="AZ480" s="7"/>
      <c r="BA480" s="7"/>
      <c r="BB480" s="7"/>
    </row>
    <row r="481" spans="1:54" x14ac:dyDescent="0.25">
      <c r="A481" s="4"/>
      <c r="B481" s="119"/>
      <c r="C481" s="135">
        <f t="shared" si="120"/>
        <v>86</v>
      </c>
      <c r="D481" s="135">
        <f t="shared" si="117"/>
        <v>1</v>
      </c>
      <c r="E481" s="18" t="str">
        <f t="shared" si="121"/>
        <v/>
      </c>
      <c r="F481" s="18" t="str">
        <f t="shared" si="122"/>
        <v>CLX3001-160</v>
      </c>
      <c r="G481" s="18" t="str">
        <f t="shared" si="123"/>
        <v>CLX3001</v>
      </c>
      <c r="H481" s="18"/>
      <c r="I481" s="63" t="s">
        <v>2028</v>
      </c>
      <c r="J481" s="138">
        <f t="shared" si="127"/>
        <v>160</v>
      </c>
      <c r="K481" s="138">
        <f t="shared" si="128"/>
        <v>5</v>
      </c>
      <c r="L481" s="136">
        <f t="shared" si="129"/>
        <v>95</v>
      </c>
      <c r="M481" s="136">
        <f t="shared" si="130"/>
        <v>58</v>
      </c>
      <c r="N481" s="136">
        <f t="shared" si="131"/>
        <v>9</v>
      </c>
      <c r="O481" s="136">
        <f t="shared" si="132"/>
        <v>8</v>
      </c>
      <c r="P481" s="66">
        <f t="shared" si="124"/>
        <v>0</v>
      </c>
      <c r="Q481" s="66">
        <f t="shared" si="125"/>
        <v>0</v>
      </c>
      <c r="R481" s="18"/>
      <c r="S481" s="19"/>
      <c r="T481" s="20"/>
      <c r="U481" s="20"/>
      <c r="V481" s="21"/>
      <c r="W481" s="21"/>
      <c r="X481" s="21"/>
      <c r="Y481" s="23"/>
      <c r="Z481" s="23" t="s">
        <v>294</v>
      </c>
      <c r="AA481" s="23"/>
      <c r="AB481" s="23" t="str">
        <f t="shared" si="118"/>
        <v>B34</v>
      </c>
      <c r="AC481" s="71">
        <f t="shared" si="126"/>
        <v>2</v>
      </c>
      <c r="AD481" s="23">
        <f t="shared" si="119"/>
        <v>7</v>
      </c>
      <c r="AE481" s="23"/>
      <c r="AF481" s="23"/>
      <c r="AG481" s="6"/>
      <c r="AH481" s="8"/>
      <c r="AI481" s="8"/>
      <c r="AJ481" s="8"/>
      <c r="AK481" s="9"/>
      <c r="AL481" s="9"/>
      <c r="AM481" s="9"/>
      <c r="AN481" s="6"/>
      <c r="AO481" s="6"/>
      <c r="AP481" s="6"/>
      <c r="AQ481" s="6"/>
      <c r="AR481" s="7"/>
      <c r="AS481" s="7"/>
      <c r="AT481" s="6"/>
      <c r="AU481" s="7"/>
      <c r="AV481" s="7"/>
      <c r="AW481" s="7"/>
      <c r="AX481" s="7"/>
      <c r="AY481" s="7"/>
      <c r="AZ481" s="7"/>
      <c r="BA481" s="7"/>
      <c r="BB481" s="7"/>
    </row>
    <row r="482" spans="1:54" x14ac:dyDescent="0.25">
      <c r="A482" s="4"/>
      <c r="B482" s="119"/>
      <c r="C482" s="135">
        <f t="shared" si="120"/>
        <v>86</v>
      </c>
      <c r="D482" s="135">
        <f t="shared" si="117"/>
        <v>1</v>
      </c>
      <c r="E482" s="18" t="str">
        <f t="shared" si="121"/>
        <v/>
      </c>
      <c r="F482" s="18" t="str">
        <f t="shared" si="122"/>
        <v>CLX3001-160</v>
      </c>
      <c r="G482" s="18" t="str">
        <f t="shared" si="123"/>
        <v>CLX3001</v>
      </c>
      <c r="H482" s="18"/>
      <c r="I482" s="63" t="s">
        <v>2028</v>
      </c>
      <c r="J482" s="138">
        <f t="shared" si="127"/>
        <v>160</v>
      </c>
      <c r="K482" s="138">
        <f t="shared" si="128"/>
        <v>5</v>
      </c>
      <c r="L482" s="136">
        <f t="shared" si="129"/>
        <v>95</v>
      </c>
      <c r="M482" s="136">
        <f t="shared" si="130"/>
        <v>58</v>
      </c>
      <c r="N482" s="136">
        <f t="shared" si="131"/>
        <v>9</v>
      </c>
      <c r="O482" s="136">
        <f t="shared" si="132"/>
        <v>8</v>
      </c>
      <c r="P482" s="66">
        <f t="shared" si="124"/>
        <v>0</v>
      </c>
      <c r="Q482" s="66">
        <f t="shared" si="125"/>
        <v>0</v>
      </c>
      <c r="R482" s="18"/>
      <c r="S482" s="19"/>
      <c r="T482" s="20"/>
      <c r="U482" s="20"/>
      <c r="V482" s="21"/>
      <c r="W482" s="21"/>
      <c r="X482" s="21"/>
      <c r="Y482" s="23"/>
      <c r="Z482" s="23" t="s">
        <v>300</v>
      </c>
      <c r="AA482" s="23"/>
      <c r="AB482" s="23" t="str">
        <f t="shared" si="118"/>
        <v>B34</v>
      </c>
      <c r="AC482" s="71">
        <f t="shared" si="126"/>
        <v>2</v>
      </c>
      <c r="AD482" s="23">
        <f t="shared" si="119"/>
        <v>8</v>
      </c>
      <c r="AE482" s="23"/>
      <c r="AF482" s="23"/>
      <c r="AG482" s="6"/>
      <c r="AH482" s="8"/>
      <c r="AI482" s="8"/>
      <c r="AJ482" s="8"/>
      <c r="AK482" s="9"/>
      <c r="AL482" s="9"/>
      <c r="AM482" s="9"/>
      <c r="AN482" s="6"/>
      <c r="AO482" s="6"/>
      <c r="AP482" s="6"/>
      <c r="AQ482" s="6"/>
      <c r="AR482" s="7"/>
      <c r="AS482" s="7"/>
      <c r="AT482" s="6"/>
      <c r="AU482" s="7"/>
      <c r="AV482" s="7"/>
      <c r="AW482" s="7"/>
      <c r="AX482" s="7"/>
      <c r="AY482" s="7"/>
      <c r="AZ482" s="7"/>
      <c r="BA482" s="7"/>
      <c r="BB482" s="7"/>
    </row>
    <row r="483" spans="1:54" x14ac:dyDescent="0.25">
      <c r="A483" s="4"/>
      <c r="B483" s="119"/>
      <c r="C483" s="135">
        <f t="shared" si="120"/>
        <v>86</v>
      </c>
      <c r="D483" s="135">
        <f t="shared" si="117"/>
        <v>1</v>
      </c>
      <c r="E483" s="18" t="str">
        <f t="shared" si="121"/>
        <v/>
      </c>
      <c r="F483" s="18" t="str">
        <f t="shared" si="122"/>
        <v>CLX3001-161</v>
      </c>
      <c r="G483" s="18" t="str">
        <f t="shared" si="123"/>
        <v>CLX3001</v>
      </c>
      <c r="H483" s="18" t="s">
        <v>388</v>
      </c>
      <c r="I483" s="60" t="s">
        <v>2029</v>
      </c>
      <c r="J483" s="138">
        <f t="shared" si="127"/>
        <v>161</v>
      </c>
      <c r="K483" s="138">
        <f t="shared" si="128"/>
        <v>5</v>
      </c>
      <c r="L483" s="136">
        <f t="shared" si="129"/>
        <v>95</v>
      </c>
      <c r="M483" s="136">
        <f t="shared" si="130"/>
        <v>58</v>
      </c>
      <c r="N483" s="136">
        <f t="shared" si="131"/>
        <v>9</v>
      </c>
      <c r="O483" s="136">
        <f t="shared" si="132"/>
        <v>8</v>
      </c>
      <c r="P483" s="66">
        <f t="shared" si="124"/>
        <v>1</v>
      </c>
      <c r="Q483" s="66">
        <f t="shared" si="125"/>
        <v>0</v>
      </c>
      <c r="R483" s="18"/>
      <c r="S483" s="19"/>
      <c r="T483" s="20"/>
      <c r="U483" s="20"/>
      <c r="V483" s="21"/>
      <c r="W483" s="21"/>
      <c r="X483" s="21"/>
      <c r="Y483" s="23"/>
      <c r="Z483" s="23" t="s">
        <v>277</v>
      </c>
      <c r="AA483" s="23"/>
      <c r="AB483" s="23" t="str">
        <f t="shared" si="118"/>
        <v>B34</v>
      </c>
      <c r="AC483" s="71">
        <f t="shared" si="126"/>
        <v>2</v>
      </c>
      <c r="AD483" s="23">
        <f t="shared" si="119"/>
        <v>9</v>
      </c>
      <c r="AE483" s="23"/>
      <c r="AF483" s="23"/>
      <c r="AG483" s="6"/>
      <c r="AH483" s="8"/>
      <c r="AI483" s="8"/>
      <c r="AJ483" s="8"/>
      <c r="AK483" s="9"/>
      <c r="AL483" s="9"/>
      <c r="AM483" s="9"/>
      <c r="AN483" s="6"/>
      <c r="AO483" s="6"/>
      <c r="AP483" s="6"/>
      <c r="AQ483" s="6"/>
      <c r="AR483" s="7"/>
      <c r="AS483" s="7"/>
      <c r="AT483" s="6"/>
      <c r="AU483" s="7"/>
      <c r="AV483" s="7"/>
      <c r="AW483" s="7"/>
      <c r="AX483" s="7"/>
      <c r="AY483" s="7"/>
      <c r="AZ483" s="7"/>
      <c r="BA483" s="7"/>
      <c r="BB483" s="7"/>
    </row>
    <row r="484" spans="1:54" x14ac:dyDescent="0.25">
      <c r="A484" s="4"/>
      <c r="B484" s="119"/>
      <c r="C484" s="135">
        <f t="shared" si="120"/>
        <v>86</v>
      </c>
      <c r="D484" s="135">
        <f t="shared" si="117"/>
        <v>1</v>
      </c>
      <c r="E484" s="18" t="str">
        <f t="shared" si="121"/>
        <v/>
      </c>
      <c r="F484" s="18" t="str">
        <f t="shared" si="122"/>
        <v>CLX3001-161</v>
      </c>
      <c r="G484" s="18" t="str">
        <f t="shared" si="123"/>
        <v>CLX3001</v>
      </c>
      <c r="H484" s="18"/>
      <c r="I484" s="60" t="s">
        <v>2029</v>
      </c>
      <c r="J484" s="138">
        <f t="shared" si="127"/>
        <v>161</v>
      </c>
      <c r="K484" s="138">
        <f t="shared" si="128"/>
        <v>5</v>
      </c>
      <c r="L484" s="136">
        <f t="shared" si="129"/>
        <v>95</v>
      </c>
      <c r="M484" s="136">
        <f t="shared" si="130"/>
        <v>58</v>
      </c>
      <c r="N484" s="136">
        <f t="shared" si="131"/>
        <v>9</v>
      </c>
      <c r="O484" s="136">
        <f t="shared" si="132"/>
        <v>8</v>
      </c>
      <c r="P484" s="66">
        <f t="shared" si="124"/>
        <v>0</v>
      </c>
      <c r="Q484" s="66">
        <f t="shared" si="125"/>
        <v>0</v>
      </c>
      <c r="R484" s="18"/>
      <c r="S484" s="19"/>
      <c r="T484" s="20"/>
      <c r="U484" s="20"/>
      <c r="V484" s="21"/>
      <c r="W484" s="21"/>
      <c r="X484" s="21"/>
      <c r="Y484" s="23"/>
      <c r="Z484" s="23" t="s">
        <v>283</v>
      </c>
      <c r="AA484" s="23"/>
      <c r="AB484" s="23" t="str">
        <f t="shared" si="118"/>
        <v>B34</v>
      </c>
      <c r="AC484" s="71">
        <f t="shared" si="126"/>
        <v>2</v>
      </c>
      <c r="AD484" s="23">
        <f t="shared" si="119"/>
        <v>10</v>
      </c>
      <c r="AE484" s="23"/>
      <c r="AF484" s="23"/>
      <c r="AG484" s="8"/>
      <c r="AH484" s="8"/>
      <c r="AI484" s="8"/>
      <c r="AJ484" s="8"/>
      <c r="AK484" s="9"/>
      <c r="AL484" s="9"/>
      <c r="AM484" s="9"/>
      <c r="AN484" s="6"/>
      <c r="AO484" s="6"/>
      <c r="AP484" s="6"/>
      <c r="AQ484" s="6"/>
      <c r="AR484" s="7"/>
      <c r="AS484" s="7"/>
      <c r="AT484" s="6"/>
      <c r="AU484" s="7"/>
      <c r="AV484" s="7"/>
      <c r="AW484" s="7"/>
      <c r="AX484" s="7"/>
      <c r="AY484" s="7"/>
      <c r="AZ484" s="7"/>
      <c r="BA484" s="7"/>
      <c r="BB484" s="7"/>
    </row>
    <row r="485" spans="1:54" x14ac:dyDescent="0.25">
      <c r="A485" s="4"/>
      <c r="B485" s="119"/>
      <c r="C485" s="135">
        <f t="shared" si="120"/>
        <v>86</v>
      </c>
      <c r="D485" s="135">
        <f t="shared" si="117"/>
        <v>1</v>
      </c>
      <c r="E485" s="18" t="str">
        <f t="shared" si="121"/>
        <v/>
      </c>
      <c r="F485" s="18" t="str">
        <f t="shared" si="122"/>
        <v>CLX3001-161</v>
      </c>
      <c r="G485" s="18" t="str">
        <f t="shared" si="123"/>
        <v>CLX3001</v>
      </c>
      <c r="H485" s="18"/>
      <c r="I485" s="60" t="s">
        <v>2029</v>
      </c>
      <c r="J485" s="138">
        <f t="shared" si="127"/>
        <v>161</v>
      </c>
      <c r="K485" s="138">
        <f t="shared" si="128"/>
        <v>5</v>
      </c>
      <c r="L485" s="136">
        <f t="shared" si="129"/>
        <v>95</v>
      </c>
      <c r="M485" s="136">
        <f t="shared" si="130"/>
        <v>58</v>
      </c>
      <c r="N485" s="136">
        <f t="shared" si="131"/>
        <v>9</v>
      </c>
      <c r="O485" s="136">
        <f t="shared" si="132"/>
        <v>8</v>
      </c>
      <c r="P485" s="66">
        <f t="shared" si="124"/>
        <v>0</v>
      </c>
      <c r="Q485" s="66">
        <f t="shared" si="125"/>
        <v>0</v>
      </c>
      <c r="R485" s="18"/>
      <c r="S485" s="19"/>
      <c r="T485" s="20"/>
      <c r="U485" s="20"/>
      <c r="V485" s="21"/>
      <c r="W485" s="21"/>
      <c r="X485" s="21"/>
      <c r="Y485" s="23"/>
      <c r="Z485" s="23" t="s">
        <v>287</v>
      </c>
      <c r="AA485" s="23"/>
      <c r="AB485" s="23" t="str">
        <f t="shared" si="118"/>
        <v>B34</v>
      </c>
      <c r="AC485" s="71">
        <f t="shared" si="126"/>
        <v>2</v>
      </c>
      <c r="AD485" s="23">
        <f t="shared" si="119"/>
        <v>11</v>
      </c>
      <c r="AE485" s="23"/>
      <c r="AF485" s="23"/>
      <c r="AG485" s="8"/>
      <c r="AH485" s="8"/>
      <c r="AI485" s="8"/>
      <c r="AJ485" s="8"/>
      <c r="AK485" s="9"/>
      <c r="AL485" s="9"/>
      <c r="AM485" s="9"/>
      <c r="AN485" s="6"/>
      <c r="AO485" s="6"/>
      <c r="AP485" s="6"/>
      <c r="AQ485" s="6"/>
      <c r="AR485" s="7"/>
      <c r="AS485" s="7"/>
      <c r="AT485" s="6"/>
      <c r="AU485" s="7"/>
      <c r="AV485" s="7"/>
      <c r="AW485" s="7"/>
      <c r="AX485" s="7"/>
      <c r="AY485" s="7"/>
      <c r="AZ485" s="7"/>
      <c r="BA485" s="7"/>
      <c r="BB485" s="7"/>
    </row>
    <row r="486" spans="1:54" x14ac:dyDescent="0.25">
      <c r="A486" s="4"/>
      <c r="B486" s="119"/>
      <c r="C486" s="135">
        <f t="shared" si="120"/>
        <v>86</v>
      </c>
      <c r="D486" s="135">
        <f t="shared" si="117"/>
        <v>1</v>
      </c>
      <c r="E486" s="18" t="str">
        <f t="shared" si="121"/>
        <v/>
      </c>
      <c r="F486" s="18" t="str">
        <f t="shared" si="122"/>
        <v>CLX3001-161</v>
      </c>
      <c r="G486" s="18" t="str">
        <f t="shared" si="123"/>
        <v>CLX3001</v>
      </c>
      <c r="H486" s="18"/>
      <c r="I486" s="60" t="s">
        <v>2029</v>
      </c>
      <c r="J486" s="138">
        <f t="shared" si="127"/>
        <v>161</v>
      </c>
      <c r="K486" s="138">
        <f t="shared" si="128"/>
        <v>5</v>
      </c>
      <c r="L486" s="136">
        <f t="shared" si="129"/>
        <v>95</v>
      </c>
      <c r="M486" s="136">
        <f t="shared" si="130"/>
        <v>58</v>
      </c>
      <c r="N486" s="136">
        <f t="shared" si="131"/>
        <v>9</v>
      </c>
      <c r="O486" s="136">
        <f t="shared" si="132"/>
        <v>8</v>
      </c>
      <c r="P486" s="66">
        <f t="shared" si="124"/>
        <v>0</v>
      </c>
      <c r="Q486" s="66">
        <f t="shared" si="125"/>
        <v>0</v>
      </c>
      <c r="R486" s="18"/>
      <c r="S486" s="19"/>
      <c r="T486" s="20"/>
      <c r="U486" s="20"/>
      <c r="V486" s="21"/>
      <c r="W486" s="21"/>
      <c r="X486" s="21"/>
      <c r="Y486" s="23"/>
      <c r="Z486" s="23" t="s">
        <v>291</v>
      </c>
      <c r="AA486" s="23"/>
      <c r="AB486" s="23" t="str">
        <f t="shared" si="118"/>
        <v>B34</v>
      </c>
      <c r="AC486" s="71">
        <f t="shared" si="126"/>
        <v>2</v>
      </c>
      <c r="AD486" s="23">
        <f t="shared" si="119"/>
        <v>12</v>
      </c>
      <c r="AE486" s="23"/>
      <c r="AF486" s="23"/>
      <c r="AG486" s="6"/>
      <c r="AH486" s="8"/>
      <c r="AI486" s="8"/>
      <c r="AJ486" s="8"/>
      <c r="AK486" s="9"/>
      <c r="AL486" s="9"/>
      <c r="AM486" s="9"/>
      <c r="AN486" s="6"/>
      <c r="AO486" s="6"/>
      <c r="AP486" s="6"/>
      <c r="AQ486" s="6"/>
      <c r="AR486" s="7"/>
      <c r="AS486" s="7"/>
      <c r="AT486" s="6"/>
      <c r="AU486" s="7"/>
      <c r="AV486" s="7"/>
      <c r="AW486" s="7"/>
      <c r="AX486" s="7"/>
      <c r="AY486" s="7"/>
      <c r="AZ486" s="7"/>
      <c r="BA486" s="7"/>
      <c r="BB486" s="7"/>
    </row>
    <row r="487" spans="1:54" x14ac:dyDescent="0.25">
      <c r="A487" s="4"/>
      <c r="B487" s="119"/>
      <c r="C487" s="135">
        <f t="shared" si="120"/>
        <v>86</v>
      </c>
      <c r="D487" s="135">
        <f t="shared" si="117"/>
        <v>1</v>
      </c>
      <c r="E487" s="18" t="str">
        <f t="shared" si="121"/>
        <v/>
      </c>
      <c r="F487" s="18" t="str">
        <f t="shared" si="122"/>
        <v>CLX3001-161</v>
      </c>
      <c r="G487" s="18" t="str">
        <f t="shared" si="123"/>
        <v>CLX3001</v>
      </c>
      <c r="H487" s="18"/>
      <c r="I487" s="60" t="s">
        <v>2029</v>
      </c>
      <c r="J487" s="138">
        <f t="shared" si="127"/>
        <v>161</v>
      </c>
      <c r="K487" s="138">
        <f t="shared" si="128"/>
        <v>5</v>
      </c>
      <c r="L487" s="136">
        <f t="shared" si="129"/>
        <v>95</v>
      </c>
      <c r="M487" s="136">
        <f t="shared" si="130"/>
        <v>58</v>
      </c>
      <c r="N487" s="136">
        <f t="shared" si="131"/>
        <v>9</v>
      </c>
      <c r="O487" s="136">
        <f t="shared" si="132"/>
        <v>8</v>
      </c>
      <c r="P487" s="66">
        <f t="shared" si="124"/>
        <v>0</v>
      </c>
      <c r="Q487" s="66">
        <f t="shared" si="125"/>
        <v>0</v>
      </c>
      <c r="R487" s="18"/>
      <c r="S487" s="19"/>
      <c r="T487" s="20"/>
      <c r="U487" s="20"/>
      <c r="V487" s="21"/>
      <c r="W487" s="21"/>
      <c r="X487" s="21"/>
      <c r="Y487" s="23"/>
      <c r="Z487" s="23" t="s">
        <v>295</v>
      </c>
      <c r="AA487" s="23"/>
      <c r="AB487" s="23" t="str">
        <f t="shared" si="118"/>
        <v>B34</v>
      </c>
      <c r="AC487" s="71">
        <f t="shared" si="126"/>
        <v>2</v>
      </c>
      <c r="AD487" s="23">
        <f t="shared" si="119"/>
        <v>13</v>
      </c>
      <c r="AE487" s="23"/>
      <c r="AF487" s="23"/>
      <c r="AG487" s="6"/>
      <c r="AH487" s="8"/>
      <c r="AI487" s="8"/>
      <c r="AJ487" s="8"/>
      <c r="AK487" s="9"/>
      <c r="AL487" s="9"/>
      <c r="AM487" s="9"/>
      <c r="AN487" s="6"/>
      <c r="AO487" s="6"/>
      <c r="AP487" s="6"/>
      <c r="AQ487" s="6"/>
      <c r="AR487" s="7"/>
      <c r="AS487" s="7"/>
      <c r="AT487" s="6"/>
      <c r="AU487" s="7"/>
      <c r="AV487" s="7"/>
      <c r="AW487" s="7"/>
      <c r="AX487" s="7"/>
      <c r="AY487" s="7"/>
      <c r="AZ487" s="7"/>
      <c r="BA487" s="7"/>
      <c r="BB487" s="7"/>
    </row>
    <row r="488" spans="1:54" x14ac:dyDescent="0.25">
      <c r="A488" s="4"/>
      <c r="B488" s="119"/>
      <c r="C488" s="135">
        <f t="shared" si="120"/>
        <v>86</v>
      </c>
      <c r="D488" s="135">
        <f t="shared" si="117"/>
        <v>1</v>
      </c>
      <c r="E488" s="18" t="str">
        <f t="shared" si="121"/>
        <v/>
      </c>
      <c r="F488" s="18" t="str">
        <f t="shared" si="122"/>
        <v>CLX3001-161</v>
      </c>
      <c r="G488" s="18" t="str">
        <f t="shared" si="123"/>
        <v>CLX3001</v>
      </c>
      <c r="H488" s="18"/>
      <c r="I488" s="60" t="s">
        <v>2029</v>
      </c>
      <c r="J488" s="138">
        <f t="shared" si="127"/>
        <v>161</v>
      </c>
      <c r="K488" s="138">
        <f t="shared" si="128"/>
        <v>5</v>
      </c>
      <c r="L488" s="136">
        <f t="shared" si="129"/>
        <v>95</v>
      </c>
      <c r="M488" s="136">
        <f t="shared" si="130"/>
        <v>58</v>
      </c>
      <c r="N488" s="136">
        <f t="shared" si="131"/>
        <v>9</v>
      </c>
      <c r="O488" s="136">
        <f t="shared" si="132"/>
        <v>8</v>
      </c>
      <c r="P488" s="66">
        <f t="shared" si="124"/>
        <v>0</v>
      </c>
      <c r="Q488" s="66">
        <f t="shared" si="125"/>
        <v>0</v>
      </c>
      <c r="R488" s="18"/>
      <c r="S488" s="19"/>
      <c r="T488" s="20"/>
      <c r="U488" s="20"/>
      <c r="V488" s="21"/>
      <c r="W488" s="21"/>
      <c r="X488" s="21"/>
      <c r="Y488" s="23"/>
      <c r="Z488" s="23" t="s">
        <v>301</v>
      </c>
      <c r="AA488" s="23"/>
      <c r="AB488" s="23" t="str">
        <f t="shared" si="118"/>
        <v>B34</v>
      </c>
      <c r="AC488" s="71">
        <f t="shared" si="126"/>
        <v>2</v>
      </c>
      <c r="AD488" s="23">
        <f t="shared" si="119"/>
        <v>14</v>
      </c>
      <c r="AE488" s="23"/>
      <c r="AF488" s="23"/>
      <c r="AG488" s="6"/>
      <c r="AH488" s="8"/>
      <c r="AI488" s="8"/>
      <c r="AJ488" s="8"/>
      <c r="AK488" s="9"/>
      <c r="AL488" s="9"/>
      <c r="AM488" s="9"/>
      <c r="AN488" s="6"/>
      <c r="AO488" s="6"/>
      <c r="AP488" s="6"/>
      <c r="AQ488" s="6"/>
      <c r="AR488" s="7"/>
      <c r="AS488" s="7"/>
      <c r="AT488" s="6"/>
      <c r="AU488" s="7"/>
      <c r="AV488" s="7"/>
      <c r="AW488" s="7"/>
      <c r="AX488" s="7"/>
      <c r="AY488" s="7"/>
      <c r="AZ488" s="7"/>
      <c r="BA488" s="7"/>
      <c r="BB488" s="7"/>
    </row>
    <row r="489" spans="1:54" x14ac:dyDescent="0.25">
      <c r="A489" s="4" t="s">
        <v>79</v>
      </c>
      <c r="B489" s="120">
        <v>44</v>
      </c>
      <c r="C489" s="136">
        <f t="shared" si="120"/>
        <v>86</v>
      </c>
      <c r="D489" s="136">
        <f t="shared" si="117"/>
        <v>2</v>
      </c>
      <c r="E489" s="24" t="str">
        <f t="shared" si="121"/>
        <v>E9-2-ACCSH-086-2</v>
      </c>
      <c r="F489" s="24" t="str">
        <f t="shared" si="122"/>
        <v>NG1601-096</v>
      </c>
      <c r="G489" s="24" t="str">
        <f t="shared" si="123"/>
        <v>NG1601</v>
      </c>
      <c r="H489" s="24" t="s">
        <v>41</v>
      </c>
      <c r="I489" s="62" t="s">
        <v>2030</v>
      </c>
      <c r="J489" s="138">
        <f t="shared" si="127"/>
        <v>161</v>
      </c>
      <c r="K489" s="138">
        <f t="shared" si="128"/>
        <v>5</v>
      </c>
      <c r="L489" s="136">
        <f t="shared" si="129"/>
        <v>96</v>
      </c>
      <c r="M489" s="136">
        <f t="shared" si="130"/>
        <v>58</v>
      </c>
      <c r="N489" s="136">
        <f t="shared" si="131"/>
        <v>9</v>
      </c>
      <c r="O489" s="136">
        <f t="shared" si="132"/>
        <v>8</v>
      </c>
      <c r="P489" s="66">
        <f t="shared" si="124"/>
        <v>0</v>
      </c>
      <c r="Q489" s="66">
        <f t="shared" si="125"/>
        <v>1</v>
      </c>
      <c r="R489" s="24" t="s">
        <v>81</v>
      </c>
      <c r="S489" s="25">
        <v>4</v>
      </c>
      <c r="T489" s="26">
        <v>8</v>
      </c>
      <c r="U489" s="26">
        <v>8</v>
      </c>
      <c r="V489" s="27">
        <v>10</v>
      </c>
      <c r="W489" s="27">
        <v>14</v>
      </c>
      <c r="X489" s="27">
        <v>13</v>
      </c>
      <c r="Y489" s="29"/>
      <c r="Z489" s="29"/>
      <c r="AA489" s="29"/>
      <c r="AB489" s="69" t="str">
        <f t="shared" si="118"/>
        <v>B34</v>
      </c>
      <c r="AC489" s="69">
        <f t="shared" si="126"/>
        <v>2</v>
      </c>
      <c r="AD489" s="69">
        <f t="shared" si="119"/>
        <v>14</v>
      </c>
      <c r="AE489" s="28" t="s">
        <v>278</v>
      </c>
      <c r="AF489" s="29"/>
      <c r="AG489" s="10"/>
      <c r="AH489" s="10"/>
      <c r="AI489" s="10"/>
      <c r="AJ489" s="10"/>
      <c r="AK489" s="9" t="s">
        <v>61</v>
      </c>
      <c r="AL489" s="9"/>
      <c r="AM489" s="5" t="s">
        <v>82</v>
      </c>
      <c r="AN489" s="6">
        <v>0</v>
      </c>
      <c r="AO489" s="6">
        <v>0</v>
      </c>
      <c r="AP489" s="6">
        <v>0</v>
      </c>
      <c r="AQ489" s="6">
        <v>0</v>
      </c>
      <c r="AR489" s="7">
        <v>0</v>
      </c>
      <c r="AS489" s="7">
        <v>10</v>
      </c>
      <c r="AT489" s="6"/>
      <c r="AU489" s="7">
        <v>2</v>
      </c>
      <c r="AV489" s="7">
        <v>0</v>
      </c>
      <c r="AW489" s="7" t="s">
        <v>34</v>
      </c>
      <c r="AX489" s="7">
        <v>4</v>
      </c>
      <c r="AY489" s="7">
        <v>4</v>
      </c>
      <c r="AZ489" s="7">
        <v>10</v>
      </c>
      <c r="BA489" s="7">
        <v>0</v>
      </c>
      <c r="BB489" s="7" t="s">
        <v>34</v>
      </c>
    </row>
    <row r="490" spans="1:54" x14ac:dyDescent="0.25">
      <c r="A490" s="4"/>
      <c r="B490" s="120"/>
      <c r="C490" s="136">
        <f t="shared" si="120"/>
        <v>86</v>
      </c>
      <c r="D490" s="136">
        <f t="shared" si="117"/>
        <v>2</v>
      </c>
      <c r="E490" s="24" t="str">
        <f t="shared" si="121"/>
        <v/>
      </c>
      <c r="F490" s="24" t="str">
        <f t="shared" si="122"/>
        <v>NG1601-096</v>
      </c>
      <c r="G490" s="24" t="str">
        <f t="shared" si="123"/>
        <v>NG1601</v>
      </c>
      <c r="H490" s="24"/>
      <c r="I490" s="62" t="s">
        <v>2030</v>
      </c>
      <c r="J490" s="138">
        <f t="shared" si="127"/>
        <v>161</v>
      </c>
      <c r="K490" s="138">
        <f t="shared" si="128"/>
        <v>5</v>
      </c>
      <c r="L490" s="136">
        <f t="shared" si="129"/>
        <v>96</v>
      </c>
      <c r="M490" s="136">
        <f t="shared" si="130"/>
        <v>58</v>
      </c>
      <c r="N490" s="136">
        <f t="shared" si="131"/>
        <v>9</v>
      </c>
      <c r="O490" s="136">
        <f t="shared" si="132"/>
        <v>8</v>
      </c>
      <c r="P490" s="66">
        <f t="shared" si="124"/>
        <v>0</v>
      </c>
      <c r="Q490" s="66">
        <f t="shared" si="125"/>
        <v>0</v>
      </c>
      <c r="R490" s="24"/>
      <c r="S490" s="25"/>
      <c r="T490" s="26"/>
      <c r="U490" s="26"/>
      <c r="V490" s="27"/>
      <c r="W490" s="27"/>
      <c r="X490" s="27"/>
      <c r="Y490" s="29"/>
      <c r="Z490" s="29"/>
      <c r="AA490" s="29"/>
      <c r="AB490" s="69" t="str">
        <f t="shared" si="118"/>
        <v>B34</v>
      </c>
      <c r="AC490" s="69">
        <f t="shared" si="126"/>
        <v>2</v>
      </c>
      <c r="AD490" s="69">
        <f t="shared" si="119"/>
        <v>14</v>
      </c>
      <c r="AE490" s="28" t="s">
        <v>323</v>
      </c>
      <c r="AF490" s="29"/>
      <c r="AG490" s="10"/>
      <c r="AH490" s="10"/>
      <c r="AI490" s="10"/>
      <c r="AJ490" s="10"/>
      <c r="AK490" s="9"/>
      <c r="AL490" s="9"/>
      <c r="AM490" s="5" t="s">
        <v>82</v>
      </c>
      <c r="AN490" s="6"/>
      <c r="AO490" s="6"/>
      <c r="AP490" s="6"/>
      <c r="AQ490" s="6"/>
      <c r="AR490" s="7"/>
      <c r="AS490" s="7"/>
      <c r="AT490" s="6"/>
      <c r="AU490" s="7"/>
      <c r="AV490" s="7"/>
      <c r="AW490" s="7"/>
      <c r="AX490" s="7"/>
      <c r="AY490" s="7"/>
      <c r="AZ490" s="7"/>
      <c r="BA490" s="7"/>
      <c r="BB490" s="7"/>
    </row>
    <row r="491" spans="1:54" x14ac:dyDescent="0.25">
      <c r="A491" s="4"/>
      <c r="B491" s="120"/>
      <c r="C491" s="136">
        <f t="shared" si="120"/>
        <v>86</v>
      </c>
      <c r="D491" s="136">
        <f t="shared" si="117"/>
        <v>2</v>
      </c>
      <c r="E491" s="24" t="str">
        <f t="shared" si="121"/>
        <v/>
      </c>
      <c r="F491" s="24" t="str">
        <f t="shared" si="122"/>
        <v>NG1601-097</v>
      </c>
      <c r="G491" s="24" t="str">
        <f t="shared" si="123"/>
        <v>NG1601</v>
      </c>
      <c r="H491" s="24" t="s">
        <v>388</v>
      </c>
      <c r="I491" s="62" t="s">
        <v>2034</v>
      </c>
      <c r="J491" s="138">
        <f t="shared" si="127"/>
        <v>161</v>
      </c>
      <c r="K491" s="138">
        <f t="shared" si="128"/>
        <v>5</v>
      </c>
      <c r="L491" s="136">
        <f t="shared" si="129"/>
        <v>97</v>
      </c>
      <c r="M491" s="136">
        <f t="shared" si="130"/>
        <v>58</v>
      </c>
      <c r="N491" s="136">
        <f t="shared" si="131"/>
        <v>9</v>
      </c>
      <c r="O491" s="136">
        <f t="shared" si="132"/>
        <v>8</v>
      </c>
      <c r="P491" s="66">
        <f t="shared" si="124"/>
        <v>0</v>
      </c>
      <c r="Q491" s="66">
        <f t="shared" si="125"/>
        <v>1</v>
      </c>
      <c r="R491" s="24"/>
      <c r="S491" s="25"/>
      <c r="T491" s="26"/>
      <c r="U491" s="26"/>
      <c r="V491" s="27"/>
      <c r="W491" s="27"/>
      <c r="X491" s="27"/>
      <c r="Y491" s="29"/>
      <c r="Z491" s="29"/>
      <c r="AA491" s="29"/>
      <c r="AB491" s="69" t="str">
        <f t="shared" si="118"/>
        <v>B34</v>
      </c>
      <c r="AC491" s="69">
        <f t="shared" si="126"/>
        <v>2</v>
      </c>
      <c r="AD491" s="69">
        <f t="shared" si="119"/>
        <v>14</v>
      </c>
      <c r="AE491" s="28" t="s">
        <v>279</v>
      </c>
      <c r="AF491" s="29"/>
      <c r="AG491" s="10"/>
      <c r="AH491" s="10"/>
      <c r="AI491" s="10"/>
      <c r="AJ491" s="10"/>
      <c r="AK491" s="9"/>
      <c r="AL491" s="9"/>
      <c r="AM491" s="5" t="s">
        <v>82</v>
      </c>
      <c r="AN491" s="6"/>
      <c r="AO491" s="6"/>
      <c r="AP491" s="6"/>
      <c r="AQ491" s="6"/>
      <c r="AR491" s="7"/>
      <c r="AS491" s="7"/>
      <c r="AT491" s="6"/>
      <c r="AU491" s="7"/>
      <c r="AV491" s="7"/>
      <c r="AW491" s="7"/>
      <c r="AX491" s="7"/>
      <c r="AY491" s="7"/>
      <c r="AZ491" s="7"/>
      <c r="BA491" s="7"/>
      <c r="BB491" s="7"/>
    </row>
    <row r="492" spans="1:54" x14ac:dyDescent="0.25">
      <c r="A492" s="4"/>
      <c r="B492" s="120"/>
      <c r="C492" s="136">
        <f t="shared" si="120"/>
        <v>86</v>
      </c>
      <c r="D492" s="136">
        <f t="shared" si="117"/>
        <v>2</v>
      </c>
      <c r="E492" s="24" t="str">
        <f t="shared" si="121"/>
        <v/>
      </c>
      <c r="F492" s="24" t="str">
        <f t="shared" si="122"/>
        <v>NG1601-097</v>
      </c>
      <c r="G492" s="24" t="str">
        <f t="shared" si="123"/>
        <v>NG1601</v>
      </c>
      <c r="H492" s="24"/>
      <c r="I492" s="62" t="s">
        <v>2034</v>
      </c>
      <c r="J492" s="138">
        <f t="shared" si="127"/>
        <v>161</v>
      </c>
      <c r="K492" s="138">
        <f t="shared" si="128"/>
        <v>5</v>
      </c>
      <c r="L492" s="136">
        <f t="shared" si="129"/>
        <v>97</v>
      </c>
      <c r="M492" s="136">
        <f t="shared" si="130"/>
        <v>58</v>
      </c>
      <c r="N492" s="136">
        <f t="shared" si="131"/>
        <v>9</v>
      </c>
      <c r="O492" s="136">
        <f t="shared" si="132"/>
        <v>8</v>
      </c>
      <c r="P492" s="66">
        <f t="shared" si="124"/>
        <v>0</v>
      </c>
      <c r="Q492" s="66">
        <f t="shared" si="125"/>
        <v>0</v>
      </c>
      <c r="R492" s="24"/>
      <c r="S492" s="25"/>
      <c r="T492" s="26"/>
      <c r="U492" s="26"/>
      <c r="V492" s="27"/>
      <c r="W492" s="27"/>
      <c r="X492" s="27"/>
      <c r="Y492" s="29"/>
      <c r="Z492" s="29"/>
      <c r="AA492" s="29"/>
      <c r="AB492" s="69" t="str">
        <f t="shared" si="118"/>
        <v>B34</v>
      </c>
      <c r="AC492" s="69">
        <f t="shared" si="126"/>
        <v>2</v>
      </c>
      <c r="AD492" s="69">
        <f t="shared" si="119"/>
        <v>14</v>
      </c>
      <c r="AE492" s="28" t="s">
        <v>324</v>
      </c>
      <c r="AF492" s="29"/>
      <c r="AG492" s="10"/>
      <c r="AH492" s="10"/>
      <c r="AI492" s="10"/>
      <c r="AJ492" s="10"/>
      <c r="AK492" s="9"/>
      <c r="AL492" s="9"/>
      <c r="AM492" s="5" t="s">
        <v>82</v>
      </c>
      <c r="AN492" s="6"/>
      <c r="AO492" s="6"/>
      <c r="AP492" s="6"/>
      <c r="AQ492" s="6"/>
      <c r="AR492" s="7"/>
      <c r="AS492" s="7"/>
      <c r="AT492" s="6"/>
      <c r="AU492" s="7"/>
      <c r="AV492" s="7"/>
      <c r="AW492" s="7"/>
      <c r="AX492" s="7"/>
      <c r="AY492" s="7"/>
      <c r="AZ492" s="7"/>
      <c r="BA492" s="7"/>
      <c r="BB492" s="7"/>
    </row>
    <row r="493" spans="1:54" x14ac:dyDescent="0.25">
      <c r="A493" s="4" t="s">
        <v>79</v>
      </c>
      <c r="B493" s="120">
        <v>42</v>
      </c>
      <c r="C493" s="136">
        <f t="shared" si="120"/>
        <v>86</v>
      </c>
      <c r="D493" s="136">
        <f t="shared" si="117"/>
        <v>3</v>
      </c>
      <c r="E493" s="24" t="str">
        <f t="shared" si="121"/>
        <v>E9-2-ACCSH-086-3</v>
      </c>
      <c r="F493" s="24" t="str">
        <f t="shared" si="122"/>
        <v>NG1601-098</v>
      </c>
      <c r="G493" s="24" t="str">
        <f t="shared" si="123"/>
        <v>NG1601</v>
      </c>
      <c r="H493" s="24" t="s">
        <v>41</v>
      </c>
      <c r="I493" s="62" t="s">
        <v>2032</v>
      </c>
      <c r="J493" s="138">
        <f t="shared" si="127"/>
        <v>161</v>
      </c>
      <c r="K493" s="138">
        <f t="shared" si="128"/>
        <v>5</v>
      </c>
      <c r="L493" s="136">
        <f t="shared" si="129"/>
        <v>98</v>
      </c>
      <c r="M493" s="136">
        <f t="shared" si="130"/>
        <v>58</v>
      </c>
      <c r="N493" s="136">
        <f t="shared" si="131"/>
        <v>9</v>
      </c>
      <c r="O493" s="136">
        <f t="shared" si="132"/>
        <v>8</v>
      </c>
      <c r="P493" s="66">
        <f t="shared" si="124"/>
        <v>0</v>
      </c>
      <c r="Q493" s="66">
        <f t="shared" si="125"/>
        <v>1</v>
      </c>
      <c r="R493" s="24"/>
      <c r="S493" s="25"/>
      <c r="T493" s="26"/>
      <c r="U493" s="26"/>
      <c r="V493" s="27"/>
      <c r="W493" s="27"/>
      <c r="X493" s="27"/>
      <c r="Y493" s="29"/>
      <c r="Z493" s="29"/>
      <c r="AA493" s="29"/>
      <c r="AB493" s="69" t="str">
        <f t="shared" si="118"/>
        <v>B34</v>
      </c>
      <c r="AC493" s="69">
        <f t="shared" si="126"/>
        <v>2</v>
      </c>
      <c r="AD493" s="69">
        <f t="shared" si="119"/>
        <v>14</v>
      </c>
      <c r="AE493" s="28" t="s">
        <v>337</v>
      </c>
      <c r="AF493" s="29"/>
      <c r="AG493" s="11"/>
      <c r="AH493" s="11"/>
      <c r="AI493" s="11"/>
      <c r="AJ493" s="11"/>
      <c r="AK493" s="5"/>
      <c r="AL493" s="9"/>
      <c r="AM493" s="5" t="s">
        <v>82</v>
      </c>
      <c r="AN493" s="6"/>
      <c r="AO493" s="6"/>
      <c r="AP493" s="6"/>
      <c r="AQ493" s="6"/>
      <c r="AR493" s="7"/>
      <c r="AS493" s="7"/>
      <c r="AT493" s="6"/>
      <c r="AU493" s="7"/>
      <c r="AV493" s="7"/>
      <c r="AW493" s="7"/>
      <c r="AX493" s="7"/>
      <c r="AY493" s="7"/>
      <c r="AZ493" s="7"/>
      <c r="BA493" s="7"/>
      <c r="BB493" s="7"/>
    </row>
    <row r="494" spans="1:54" x14ac:dyDescent="0.25">
      <c r="A494" s="4"/>
      <c r="B494" s="120"/>
      <c r="C494" s="136">
        <f t="shared" si="120"/>
        <v>86</v>
      </c>
      <c r="D494" s="136">
        <f t="shared" si="117"/>
        <v>3</v>
      </c>
      <c r="E494" s="24" t="str">
        <f t="shared" si="121"/>
        <v/>
      </c>
      <c r="F494" s="24" t="str">
        <f t="shared" si="122"/>
        <v>NG1601-099</v>
      </c>
      <c r="G494" s="24" t="str">
        <f t="shared" si="123"/>
        <v>NG1601</v>
      </c>
      <c r="H494" s="24" t="s">
        <v>388</v>
      </c>
      <c r="I494" s="62" t="s">
        <v>2039</v>
      </c>
      <c r="J494" s="138">
        <f t="shared" si="127"/>
        <v>161</v>
      </c>
      <c r="K494" s="138">
        <f t="shared" si="128"/>
        <v>5</v>
      </c>
      <c r="L494" s="136">
        <f t="shared" si="129"/>
        <v>99</v>
      </c>
      <c r="M494" s="136">
        <f t="shared" si="130"/>
        <v>58</v>
      </c>
      <c r="N494" s="136">
        <f t="shared" si="131"/>
        <v>9</v>
      </c>
      <c r="O494" s="136">
        <f t="shared" si="132"/>
        <v>8</v>
      </c>
      <c r="P494" s="66">
        <f t="shared" si="124"/>
        <v>0</v>
      </c>
      <c r="Q494" s="66">
        <f t="shared" si="125"/>
        <v>1</v>
      </c>
      <c r="R494" s="24"/>
      <c r="S494" s="25"/>
      <c r="T494" s="26"/>
      <c r="U494" s="26"/>
      <c r="V494" s="27"/>
      <c r="W494" s="27"/>
      <c r="X494" s="27"/>
      <c r="Y494" s="29"/>
      <c r="Z494" s="29"/>
      <c r="AA494" s="29"/>
      <c r="AB494" s="69" t="str">
        <f t="shared" si="118"/>
        <v>B34</v>
      </c>
      <c r="AC494" s="69">
        <f t="shared" si="126"/>
        <v>2</v>
      </c>
      <c r="AD494" s="69">
        <f t="shared" si="119"/>
        <v>14</v>
      </c>
      <c r="AE494" s="28" t="s">
        <v>281</v>
      </c>
      <c r="AF494" s="29"/>
      <c r="AG494" s="11"/>
      <c r="AH494" s="11"/>
      <c r="AI494" s="11"/>
      <c r="AJ494" s="11"/>
      <c r="AK494" s="5"/>
      <c r="AL494" s="9"/>
      <c r="AM494" s="5" t="s">
        <v>82</v>
      </c>
      <c r="AN494" s="6"/>
      <c r="AO494" s="6"/>
      <c r="AP494" s="6"/>
      <c r="AQ494" s="6"/>
      <c r="AR494" s="7"/>
      <c r="AS494" s="7"/>
      <c r="AT494" s="6"/>
      <c r="AU494" s="7"/>
      <c r="AV494" s="7"/>
      <c r="AW494" s="7"/>
      <c r="AX494" s="7"/>
      <c r="AY494" s="7"/>
      <c r="AZ494" s="7"/>
      <c r="BA494" s="7"/>
      <c r="BB494" s="7"/>
    </row>
    <row r="495" spans="1:54" x14ac:dyDescent="0.25">
      <c r="A495" s="4" t="s">
        <v>79</v>
      </c>
      <c r="B495" s="120">
        <v>40</v>
      </c>
      <c r="C495" s="136">
        <f t="shared" si="120"/>
        <v>86</v>
      </c>
      <c r="D495" s="136">
        <f t="shared" si="117"/>
        <v>4</v>
      </c>
      <c r="E495" s="24" t="str">
        <f t="shared" si="121"/>
        <v>E9-2-ACCSH-086-4</v>
      </c>
      <c r="F495" s="24" t="str">
        <f t="shared" si="122"/>
        <v>NG1601-100</v>
      </c>
      <c r="G495" s="24" t="str">
        <f t="shared" si="123"/>
        <v>NG1601</v>
      </c>
      <c r="H495" s="24" t="s">
        <v>41</v>
      </c>
      <c r="I495" s="62" t="s">
        <v>2043</v>
      </c>
      <c r="J495" s="138">
        <f t="shared" si="127"/>
        <v>161</v>
      </c>
      <c r="K495" s="138">
        <f t="shared" si="128"/>
        <v>5</v>
      </c>
      <c r="L495" s="136">
        <f t="shared" si="129"/>
        <v>100</v>
      </c>
      <c r="M495" s="136">
        <f t="shared" si="130"/>
        <v>58</v>
      </c>
      <c r="N495" s="136">
        <f t="shared" si="131"/>
        <v>9</v>
      </c>
      <c r="O495" s="136">
        <f t="shared" si="132"/>
        <v>8</v>
      </c>
      <c r="P495" s="66">
        <f t="shared" si="124"/>
        <v>0</v>
      </c>
      <c r="Q495" s="66">
        <f t="shared" si="125"/>
        <v>1</v>
      </c>
      <c r="R495" s="24"/>
      <c r="S495" s="25"/>
      <c r="T495" s="26"/>
      <c r="U495" s="26"/>
      <c r="V495" s="27"/>
      <c r="W495" s="27"/>
      <c r="X495" s="27"/>
      <c r="Y495" s="28"/>
      <c r="Z495" s="28"/>
      <c r="AA495" s="28"/>
      <c r="AB495" s="68" t="str">
        <f t="shared" si="118"/>
        <v>B34</v>
      </c>
      <c r="AC495" s="68">
        <f t="shared" si="126"/>
        <v>2</v>
      </c>
      <c r="AD495" s="68">
        <f t="shared" si="119"/>
        <v>14</v>
      </c>
      <c r="AE495" s="28" t="s">
        <v>342</v>
      </c>
      <c r="AF495" s="28"/>
      <c r="AG495" s="6"/>
      <c r="AH495" s="6"/>
      <c r="AI495" s="6"/>
      <c r="AJ495" s="6"/>
      <c r="AK495" s="9"/>
      <c r="AL495" s="9"/>
      <c r="AM495" s="5" t="s">
        <v>82</v>
      </c>
      <c r="AN495" s="6"/>
      <c r="AO495" s="6"/>
      <c r="AP495" s="6"/>
      <c r="AQ495" s="6"/>
      <c r="AR495" s="7"/>
      <c r="AS495" s="7"/>
      <c r="AT495" s="6"/>
      <c r="AU495" s="7"/>
      <c r="AV495" s="7"/>
      <c r="AW495" s="7"/>
      <c r="AX495" s="7"/>
      <c r="AY495" s="7"/>
      <c r="AZ495" s="7"/>
      <c r="BA495" s="7"/>
      <c r="BB495" s="7"/>
    </row>
    <row r="496" spans="1:54" x14ac:dyDescent="0.25">
      <c r="A496" s="4"/>
      <c r="B496" s="120"/>
      <c r="C496" s="136">
        <f t="shared" si="120"/>
        <v>86</v>
      </c>
      <c r="D496" s="136">
        <f t="shared" si="117"/>
        <v>4</v>
      </c>
      <c r="E496" s="24" t="str">
        <f t="shared" si="121"/>
        <v/>
      </c>
      <c r="F496" s="24" t="str">
        <f t="shared" si="122"/>
        <v>NG1601-101</v>
      </c>
      <c r="G496" s="24" t="str">
        <f t="shared" si="123"/>
        <v>NG1601</v>
      </c>
      <c r="H496" s="24" t="s">
        <v>388</v>
      </c>
      <c r="I496" s="62" t="s">
        <v>2045</v>
      </c>
      <c r="J496" s="138">
        <f t="shared" si="127"/>
        <v>161</v>
      </c>
      <c r="K496" s="138">
        <f t="shared" si="128"/>
        <v>5</v>
      </c>
      <c r="L496" s="136">
        <f t="shared" si="129"/>
        <v>101</v>
      </c>
      <c r="M496" s="136">
        <f t="shared" si="130"/>
        <v>58</v>
      </c>
      <c r="N496" s="136">
        <f t="shared" si="131"/>
        <v>9</v>
      </c>
      <c r="O496" s="136">
        <f t="shared" si="132"/>
        <v>8</v>
      </c>
      <c r="P496" s="66">
        <f t="shared" si="124"/>
        <v>0</v>
      </c>
      <c r="Q496" s="66">
        <f t="shared" si="125"/>
        <v>1</v>
      </c>
      <c r="R496" s="24"/>
      <c r="S496" s="25"/>
      <c r="T496" s="26"/>
      <c r="U496" s="26"/>
      <c r="V496" s="27"/>
      <c r="W496" s="27"/>
      <c r="X496" s="27"/>
      <c r="Y496" s="29"/>
      <c r="Z496" s="29"/>
      <c r="AA496" s="29"/>
      <c r="AB496" s="69" t="str">
        <f t="shared" si="118"/>
        <v>B34</v>
      </c>
      <c r="AC496" s="69">
        <f t="shared" si="126"/>
        <v>2</v>
      </c>
      <c r="AD496" s="69">
        <f t="shared" si="119"/>
        <v>14</v>
      </c>
      <c r="AE496" s="28" t="s">
        <v>343</v>
      </c>
      <c r="AF496" s="29"/>
      <c r="AG496" s="10"/>
      <c r="AH496" s="10"/>
      <c r="AI496" s="10"/>
      <c r="AJ496" s="10"/>
      <c r="AK496" s="9"/>
      <c r="AL496" s="9"/>
      <c r="AM496" s="5" t="s">
        <v>82</v>
      </c>
      <c r="AN496" s="6"/>
      <c r="AO496" s="6"/>
      <c r="AP496" s="6"/>
      <c r="AQ496" s="6"/>
      <c r="AR496" s="7"/>
      <c r="AS496" s="7"/>
      <c r="AT496" s="6"/>
      <c r="AU496" s="7"/>
      <c r="AV496" s="7"/>
      <c r="AW496" s="7"/>
      <c r="AX496" s="7"/>
      <c r="AY496" s="7"/>
      <c r="AZ496" s="7"/>
      <c r="BA496" s="7"/>
      <c r="BB496" s="7"/>
    </row>
    <row r="497" spans="1:54" x14ac:dyDescent="0.25">
      <c r="A497" s="4" t="s">
        <v>79</v>
      </c>
      <c r="B497" s="120">
        <v>38</v>
      </c>
      <c r="C497" s="136">
        <f t="shared" si="120"/>
        <v>86</v>
      </c>
      <c r="D497" s="136">
        <f t="shared" si="117"/>
        <v>5</v>
      </c>
      <c r="E497" s="24" t="str">
        <f t="shared" si="121"/>
        <v>E9-2-ACCSH-086-5</v>
      </c>
      <c r="F497" s="24" t="str">
        <f t="shared" si="122"/>
        <v>NG1601-102</v>
      </c>
      <c r="G497" s="24" t="str">
        <f t="shared" si="123"/>
        <v>NG1601</v>
      </c>
      <c r="H497" s="24" t="s">
        <v>41</v>
      </c>
      <c r="I497" s="62" t="s">
        <v>2046</v>
      </c>
      <c r="J497" s="138">
        <f t="shared" si="127"/>
        <v>161</v>
      </c>
      <c r="K497" s="138">
        <f t="shared" si="128"/>
        <v>5</v>
      </c>
      <c r="L497" s="136">
        <f t="shared" si="129"/>
        <v>102</v>
      </c>
      <c r="M497" s="136">
        <f t="shared" si="130"/>
        <v>58</v>
      </c>
      <c r="N497" s="136">
        <f t="shared" si="131"/>
        <v>9</v>
      </c>
      <c r="O497" s="136">
        <f t="shared" si="132"/>
        <v>8</v>
      </c>
      <c r="P497" s="66">
        <f t="shared" si="124"/>
        <v>0</v>
      </c>
      <c r="Q497" s="66">
        <f t="shared" si="125"/>
        <v>1</v>
      </c>
      <c r="R497" s="24"/>
      <c r="S497" s="25"/>
      <c r="T497" s="26"/>
      <c r="U497" s="26"/>
      <c r="V497" s="27"/>
      <c r="W497" s="27"/>
      <c r="X497" s="27"/>
      <c r="Y497" s="29"/>
      <c r="Z497" s="29"/>
      <c r="AA497" s="29"/>
      <c r="AB497" s="69" t="str">
        <f t="shared" si="118"/>
        <v>B34</v>
      </c>
      <c r="AC497" s="69">
        <f t="shared" si="126"/>
        <v>2</v>
      </c>
      <c r="AD497" s="69">
        <f t="shared" si="119"/>
        <v>14</v>
      </c>
      <c r="AE497" s="28" t="s">
        <v>345</v>
      </c>
      <c r="AF497" s="29"/>
      <c r="AG497" s="11"/>
      <c r="AH497" s="11"/>
      <c r="AI497" s="11"/>
      <c r="AJ497" s="11"/>
      <c r="AK497" s="5"/>
      <c r="AL497" s="9"/>
      <c r="AM497" s="5" t="s">
        <v>82</v>
      </c>
      <c r="AN497" s="6"/>
      <c r="AO497" s="6"/>
      <c r="AP497" s="6"/>
      <c r="AQ497" s="6"/>
      <c r="AR497" s="7"/>
      <c r="AS497" s="7"/>
      <c r="AT497" s="6"/>
      <c r="AU497" s="7"/>
      <c r="AV497" s="7"/>
      <c r="AW497" s="7"/>
      <c r="AX497" s="7"/>
      <c r="AY497" s="7"/>
      <c r="AZ497" s="7"/>
      <c r="BA497" s="7"/>
      <c r="BB497" s="7"/>
    </row>
    <row r="498" spans="1:54" x14ac:dyDescent="0.25">
      <c r="A498" s="4"/>
      <c r="B498" s="120"/>
      <c r="C498" s="136">
        <f t="shared" si="120"/>
        <v>86</v>
      </c>
      <c r="D498" s="136">
        <f t="shared" si="117"/>
        <v>5</v>
      </c>
      <c r="E498" s="24" t="str">
        <f t="shared" si="121"/>
        <v/>
      </c>
      <c r="F498" s="24" t="str">
        <f t="shared" si="122"/>
        <v>NG1601-103</v>
      </c>
      <c r="G498" s="24" t="str">
        <f t="shared" si="123"/>
        <v>NG1601</v>
      </c>
      <c r="H498" s="24" t="s">
        <v>388</v>
      </c>
      <c r="I498" s="62" t="s">
        <v>2047</v>
      </c>
      <c r="J498" s="138">
        <f t="shared" si="127"/>
        <v>161</v>
      </c>
      <c r="K498" s="138">
        <f t="shared" si="128"/>
        <v>5</v>
      </c>
      <c r="L498" s="136">
        <f t="shared" si="129"/>
        <v>103</v>
      </c>
      <c r="M498" s="136">
        <f t="shared" si="130"/>
        <v>58</v>
      </c>
      <c r="N498" s="136">
        <f t="shared" si="131"/>
        <v>9</v>
      </c>
      <c r="O498" s="136">
        <f t="shared" si="132"/>
        <v>8</v>
      </c>
      <c r="P498" s="66">
        <f t="shared" si="124"/>
        <v>0</v>
      </c>
      <c r="Q498" s="66">
        <f t="shared" si="125"/>
        <v>1</v>
      </c>
      <c r="R498" s="24"/>
      <c r="S498" s="25"/>
      <c r="T498" s="26"/>
      <c r="U498" s="26"/>
      <c r="V498" s="27"/>
      <c r="W498" s="27"/>
      <c r="X498" s="27"/>
      <c r="Y498" s="29"/>
      <c r="Z498" s="29"/>
      <c r="AA498" s="29"/>
      <c r="AB498" s="69" t="str">
        <f t="shared" si="118"/>
        <v>B34</v>
      </c>
      <c r="AC498" s="69">
        <f t="shared" si="126"/>
        <v>2</v>
      </c>
      <c r="AD498" s="69">
        <f t="shared" si="119"/>
        <v>14</v>
      </c>
      <c r="AE498" s="28" t="s">
        <v>346</v>
      </c>
      <c r="AF498" s="29"/>
      <c r="AG498" s="11"/>
      <c r="AH498" s="11"/>
      <c r="AI498" s="11"/>
      <c r="AJ498" s="11"/>
      <c r="AK498" s="5"/>
      <c r="AL498" s="9"/>
      <c r="AM498" s="5" t="s">
        <v>82</v>
      </c>
      <c r="AN498" s="6"/>
      <c r="AO498" s="6"/>
      <c r="AP498" s="6"/>
      <c r="AQ498" s="6"/>
      <c r="AR498" s="7"/>
      <c r="AS498" s="7"/>
      <c r="AT498" s="6"/>
      <c r="AU498" s="7"/>
      <c r="AV498" s="7"/>
      <c r="AW498" s="7"/>
      <c r="AX498" s="7"/>
      <c r="AY498" s="7"/>
      <c r="AZ498" s="7"/>
      <c r="BA498" s="7"/>
      <c r="BB498" s="7"/>
    </row>
  </sheetData>
  <autoFilter ref="A1:BB498" xr:uid="{ACB048F9-6DB2-423E-B369-676984CDCFB9}"/>
  <conditionalFormatting sqref="AM381 AM406 AM395:AM397 AM477 AM299 AM342 AM427 AM465 AM451 AM291 AM457 AM489 AM44:AM45 AM48:AM49 AM193 AM196:AM204 AM208 AM212 AM216:AM232 AM235:AM236 AM239:AM241 AM244:AM250 AM253:AM256 AM260:AM261 AM265:AM267 AM271:AM274 AM281:AM282 AM285:AM287 AM346:AM352 AM356:AM369 AM412:AM416 AM433:AM439 AM445:AM448 AM385:AM386 AM303:AM305 AM309:AM317 AM321:AM327 AM331:AM335 AM80:AM94 AM98 AM102 AM106:AM107 AM114:AM118 AM125 AM129 AM133:AM142 AM145 AM148:AM152 AM156 AM160 AM164:AM173 AM177 AM181:AM190 AM52:AM77 AM2:AM29 AM32:AM33 AM36:AM41">
    <cfRule type="containsText" dxfId="967" priority="394" operator="containsText" text="SPINE">
      <formula>NOT(ISERROR(SEARCH("SPINE",AM2)))</formula>
    </cfRule>
    <cfRule type="containsText" dxfId="966" priority="395" operator="containsText" text="LEAF2">
      <formula>NOT(ISERROR(SEARCH("LEAF2",AM2)))</formula>
    </cfRule>
    <cfRule type="containsText" dxfId="965" priority="396" operator="containsText" text="LEAF1">
      <formula>NOT(ISERROR(SEARCH("LEAF1",AM2)))</formula>
    </cfRule>
  </conditionalFormatting>
  <conditionalFormatting sqref="AM30:AM35">
    <cfRule type="containsText" dxfId="964" priority="391" operator="containsText" text="SPINE">
      <formula>NOT(ISERROR(SEARCH("SPINE",AM30)))</formula>
    </cfRule>
    <cfRule type="containsText" dxfId="963" priority="392" operator="containsText" text="LEAF2">
      <formula>NOT(ISERROR(SEARCH("LEAF2",AM30)))</formula>
    </cfRule>
    <cfRule type="containsText" dxfId="962" priority="393" operator="containsText" text="LEAF1">
      <formula>NOT(ISERROR(SEARCH("LEAF1",AM30)))</formula>
    </cfRule>
  </conditionalFormatting>
  <conditionalFormatting sqref="AM42:AM51">
    <cfRule type="containsText" dxfId="961" priority="385" operator="containsText" text="SPINE">
      <formula>NOT(ISERROR(SEARCH("SPINE",AM42)))</formula>
    </cfRule>
    <cfRule type="containsText" dxfId="960" priority="386" operator="containsText" text="LEAF2">
      <formula>NOT(ISERROR(SEARCH("LEAF2",AM42)))</formula>
    </cfRule>
    <cfRule type="containsText" dxfId="959" priority="387" operator="containsText" text="LEAF1">
      <formula>NOT(ISERROR(SEARCH("LEAF1",AM42)))</formula>
    </cfRule>
  </conditionalFormatting>
  <conditionalFormatting sqref="AM95:AM105">
    <cfRule type="containsText" dxfId="958" priority="373" operator="containsText" text="SPINE">
      <formula>NOT(ISERROR(SEARCH("SPINE",AM95)))</formula>
    </cfRule>
    <cfRule type="containsText" dxfId="957" priority="374" operator="containsText" text="LEAF2">
      <formula>NOT(ISERROR(SEARCH("LEAF2",AM95)))</formula>
    </cfRule>
    <cfRule type="containsText" dxfId="956" priority="375" operator="containsText" text="LEAF1">
      <formula>NOT(ISERROR(SEARCH("LEAF1",AM95)))</formula>
    </cfRule>
  </conditionalFormatting>
  <conditionalFormatting sqref="AM126:AM132">
    <cfRule type="containsText" dxfId="955" priority="367" operator="containsText" text="SPINE">
      <formula>NOT(ISERROR(SEARCH("SPINE",AM126)))</formula>
    </cfRule>
    <cfRule type="containsText" dxfId="954" priority="368" operator="containsText" text="LEAF2">
      <formula>NOT(ISERROR(SEARCH("LEAF2",AM126)))</formula>
    </cfRule>
    <cfRule type="containsText" dxfId="953" priority="369" operator="containsText" text="LEAF1">
      <formula>NOT(ISERROR(SEARCH("LEAF1",AM126)))</formula>
    </cfRule>
  </conditionalFormatting>
  <conditionalFormatting sqref="AM143:AM147">
    <cfRule type="containsText" dxfId="952" priority="361" operator="containsText" text="SPINE">
      <formula>NOT(ISERROR(SEARCH("SPINE",AM143)))</formula>
    </cfRule>
    <cfRule type="containsText" dxfId="951" priority="362" operator="containsText" text="LEAF2">
      <formula>NOT(ISERROR(SEARCH("LEAF2",AM143)))</formula>
    </cfRule>
    <cfRule type="containsText" dxfId="950" priority="363" operator="containsText" text="LEAF1">
      <formula>NOT(ISERROR(SEARCH("LEAF1",AM143)))</formula>
    </cfRule>
  </conditionalFormatting>
  <conditionalFormatting sqref="AM153:AM163">
    <cfRule type="containsText" dxfId="949" priority="355" operator="containsText" text="SPINE">
      <formula>NOT(ISERROR(SEARCH("SPINE",AM153)))</formula>
    </cfRule>
    <cfRule type="containsText" dxfId="948" priority="356" operator="containsText" text="LEAF2">
      <formula>NOT(ISERROR(SEARCH("LEAF2",AM153)))</formula>
    </cfRule>
    <cfRule type="containsText" dxfId="947" priority="357" operator="containsText" text="LEAF1">
      <formula>NOT(ISERROR(SEARCH("LEAF1",AM153)))</formula>
    </cfRule>
  </conditionalFormatting>
  <conditionalFormatting sqref="AM174:AM180">
    <cfRule type="containsText" dxfId="946" priority="349" operator="containsText" text="SPINE">
      <formula>NOT(ISERROR(SEARCH("SPINE",AM174)))</formula>
    </cfRule>
    <cfRule type="containsText" dxfId="945" priority="350" operator="containsText" text="LEAF2">
      <formula>NOT(ISERROR(SEARCH("LEAF2",AM174)))</formula>
    </cfRule>
    <cfRule type="containsText" dxfId="944" priority="351" operator="containsText" text="LEAF1">
      <formula>NOT(ISERROR(SEARCH("LEAF1",AM174)))</formula>
    </cfRule>
  </conditionalFormatting>
  <conditionalFormatting sqref="AM191:AM195">
    <cfRule type="containsText" dxfId="943" priority="343" operator="containsText" text="SPINE">
      <formula>NOT(ISERROR(SEARCH("SPINE",AM191)))</formula>
    </cfRule>
    <cfRule type="containsText" dxfId="942" priority="344" operator="containsText" text="LEAF2">
      <formula>NOT(ISERROR(SEARCH("LEAF2",AM191)))</formula>
    </cfRule>
    <cfRule type="containsText" dxfId="941" priority="345" operator="containsText" text="LEAF1">
      <formula>NOT(ISERROR(SEARCH("LEAF1",AM191)))</formula>
    </cfRule>
  </conditionalFormatting>
  <conditionalFormatting sqref="AM205:AM215">
    <cfRule type="containsText" dxfId="940" priority="337" operator="containsText" text="SPINE">
      <formula>NOT(ISERROR(SEARCH("SPINE",AM205)))</formula>
    </cfRule>
    <cfRule type="containsText" dxfId="939" priority="338" operator="containsText" text="LEAF2">
      <formula>NOT(ISERROR(SEARCH("LEAF2",AM205)))</formula>
    </cfRule>
    <cfRule type="containsText" dxfId="938" priority="339" operator="containsText" text="LEAF1">
      <formula>NOT(ISERROR(SEARCH("LEAF1",AM205)))</formula>
    </cfRule>
  </conditionalFormatting>
  <conditionalFormatting sqref="AM233:AM238">
    <cfRule type="containsText" dxfId="937" priority="331" operator="containsText" text="SPINE">
      <formula>NOT(ISERROR(SEARCH("SPINE",AM233)))</formula>
    </cfRule>
    <cfRule type="containsText" dxfId="936" priority="332" operator="containsText" text="LEAF2">
      <formula>NOT(ISERROR(SEARCH("LEAF2",AM233)))</formula>
    </cfRule>
    <cfRule type="containsText" dxfId="935" priority="333" operator="containsText" text="LEAF1">
      <formula>NOT(ISERROR(SEARCH("LEAF1",AM233)))</formula>
    </cfRule>
  </conditionalFormatting>
  <conditionalFormatting sqref="AM257:AM264">
    <cfRule type="containsText" dxfId="934" priority="325" operator="containsText" text="SPINE">
      <formula>NOT(ISERROR(SEARCH("SPINE",AM257)))</formula>
    </cfRule>
    <cfRule type="containsText" dxfId="933" priority="326" operator="containsText" text="LEAF2">
      <formula>NOT(ISERROR(SEARCH("LEAF2",AM257)))</formula>
    </cfRule>
    <cfRule type="containsText" dxfId="932" priority="327" operator="containsText" text="LEAF1">
      <formula>NOT(ISERROR(SEARCH("LEAF1",AM257)))</formula>
    </cfRule>
  </conditionalFormatting>
  <conditionalFormatting sqref="AM248:AM249">
    <cfRule type="containsText" dxfId="931" priority="322" operator="containsText" text="SPINE">
      <formula>NOT(ISERROR(SEARCH("SPINE",AM248)))</formula>
    </cfRule>
    <cfRule type="containsText" dxfId="930" priority="323" operator="containsText" text="LEAF2">
      <formula>NOT(ISERROR(SEARCH("LEAF2",AM248)))</formula>
    </cfRule>
    <cfRule type="containsText" dxfId="929" priority="324" operator="containsText" text="LEAF1">
      <formula>NOT(ISERROR(SEARCH("LEAF1",AM248)))</formula>
    </cfRule>
  </conditionalFormatting>
  <conditionalFormatting sqref="AM275:AM276">
    <cfRule type="containsText" dxfId="928" priority="316" operator="containsText" text="SPINE">
      <formula>NOT(ISERROR(SEARCH("SPINE",AM275)))</formula>
    </cfRule>
    <cfRule type="containsText" dxfId="927" priority="317" operator="containsText" text="LEAF2">
      <formula>NOT(ISERROR(SEARCH("LEAF2",AM275)))</formula>
    </cfRule>
    <cfRule type="containsText" dxfId="926" priority="318" operator="containsText" text="LEAF1">
      <formula>NOT(ISERROR(SEARCH("LEAF1",AM275)))</formula>
    </cfRule>
  </conditionalFormatting>
  <conditionalFormatting sqref="AM279:AM284">
    <cfRule type="containsText" dxfId="925" priority="313" operator="containsText" text="SPINE">
      <formula>NOT(ISERROR(SEARCH("SPINE",AM279)))</formula>
    </cfRule>
    <cfRule type="containsText" dxfId="924" priority="314" operator="containsText" text="LEAF2">
      <formula>NOT(ISERROR(SEARCH("LEAF2",AM279)))</formula>
    </cfRule>
    <cfRule type="containsText" dxfId="923" priority="315" operator="containsText" text="LEAF1">
      <formula>NOT(ISERROR(SEARCH("LEAF1",AM279)))</formula>
    </cfRule>
  </conditionalFormatting>
  <conditionalFormatting sqref="AM395:AM397">
    <cfRule type="containsText" dxfId="922" priority="265" operator="containsText" text="SPINE">
      <formula>NOT(ISERROR(SEARCH("SPINE",AM395)))</formula>
    </cfRule>
    <cfRule type="containsText" dxfId="921" priority="266" operator="containsText" text="LEAF2">
      <formula>NOT(ISERROR(SEARCH("LEAF2",AM395)))</formula>
    </cfRule>
    <cfRule type="containsText" dxfId="920" priority="267" operator="containsText" text="LEAF1">
      <formula>NOT(ISERROR(SEARCH("LEAF1",AM395)))</formula>
    </cfRule>
  </conditionalFormatting>
  <conditionalFormatting sqref="AM303:AM304">
    <cfRule type="containsText" dxfId="919" priority="301" operator="containsText" text="SPINE">
      <formula>NOT(ISERROR(SEARCH("SPINE",AM303)))</formula>
    </cfRule>
    <cfRule type="containsText" dxfId="918" priority="302" operator="containsText" text="LEAF2">
      <formula>NOT(ISERROR(SEARCH("LEAF2",AM303)))</formula>
    </cfRule>
    <cfRule type="containsText" dxfId="917" priority="303" operator="containsText" text="LEAF1">
      <formula>NOT(ISERROR(SEARCH("LEAF1",AM303)))</formula>
    </cfRule>
  </conditionalFormatting>
  <conditionalFormatting sqref="AM336:AM337">
    <cfRule type="containsText" dxfId="916" priority="298" operator="containsText" text="SPINE">
      <formula>NOT(ISERROR(SEARCH("SPINE",AM336)))</formula>
    </cfRule>
    <cfRule type="containsText" dxfId="915" priority="299" operator="containsText" text="LEAF2">
      <formula>NOT(ISERROR(SEARCH("LEAF2",AM336)))</formula>
    </cfRule>
    <cfRule type="containsText" dxfId="914" priority="300" operator="containsText" text="LEAF1">
      <formula>NOT(ISERROR(SEARCH("LEAF1",AM336)))</formula>
    </cfRule>
  </conditionalFormatting>
  <conditionalFormatting sqref="AM339:AM340">
    <cfRule type="containsText" dxfId="913" priority="295" operator="containsText" text="SPINE">
      <formula>NOT(ISERROR(SEARCH("SPINE",AM339)))</formula>
    </cfRule>
    <cfRule type="containsText" dxfId="912" priority="296" operator="containsText" text="LEAF2">
      <formula>NOT(ISERROR(SEARCH("LEAF2",AM339)))</formula>
    </cfRule>
    <cfRule type="containsText" dxfId="911" priority="297" operator="containsText" text="LEAF1">
      <formula>NOT(ISERROR(SEARCH("LEAF1",AM339)))</formula>
    </cfRule>
  </conditionalFormatting>
  <conditionalFormatting sqref="AM364">
    <cfRule type="containsText" dxfId="910" priority="280" operator="containsText" text="SPINE">
      <formula>NOT(ISERROR(SEARCH("SPINE",AM364)))</formula>
    </cfRule>
    <cfRule type="containsText" dxfId="909" priority="281" operator="containsText" text="LEAF2">
      <formula>NOT(ISERROR(SEARCH("LEAF2",AM364)))</formula>
    </cfRule>
    <cfRule type="containsText" dxfId="908" priority="282" operator="containsText" text="LEAF1">
      <formula>NOT(ISERROR(SEARCH("LEAF1",AM364)))</formula>
    </cfRule>
  </conditionalFormatting>
  <conditionalFormatting sqref="AM353:AM360">
    <cfRule type="containsText" dxfId="907" priority="286" operator="containsText" text="SPINE">
      <formula>NOT(ISERROR(SEARCH("SPINE",AM353)))</formula>
    </cfRule>
    <cfRule type="containsText" dxfId="906" priority="287" operator="containsText" text="LEAF2">
      <formula>NOT(ISERROR(SEARCH("LEAF2",AM353)))</formula>
    </cfRule>
    <cfRule type="containsText" dxfId="905" priority="288" operator="containsText" text="LEAF1">
      <formula>NOT(ISERROR(SEARCH("LEAF1",AM353)))</formula>
    </cfRule>
  </conditionalFormatting>
  <conditionalFormatting sqref="AM387:AM388">
    <cfRule type="containsText" dxfId="904" priority="274" operator="containsText" text="SPINE">
      <formula>NOT(ISERROR(SEARCH("SPINE",AM387)))</formula>
    </cfRule>
    <cfRule type="containsText" dxfId="903" priority="275" operator="containsText" text="LEAF2">
      <formula>NOT(ISERROR(SEARCH("LEAF2",AM387)))</formula>
    </cfRule>
    <cfRule type="containsText" dxfId="902" priority="276" operator="containsText" text="LEAF1">
      <formula>NOT(ISERROR(SEARCH("LEAF1",AM387)))</formula>
    </cfRule>
  </conditionalFormatting>
  <conditionalFormatting sqref="AM391:AM392">
    <cfRule type="containsText" dxfId="901" priority="271" operator="containsText" text="SPINE">
      <formula>NOT(ISERROR(SEARCH("SPINE",AM391)))</formula>
    </cfRule>
    <cfRule type="containsText" dxfId="900" priority="272" operator="containsText" text="LEAF2">
      <formula>NOT(ISERROR(SEARCH("LEAF2",AM391)))</formula>
    </cfRule>
    <cfRule type="containsText" dxfId="899" priority="273" operator="containsText" text="LEAF1">
      <formula>NOT(ISERROR(SEARCH("LEAF1",AM391)))</formula>
    </cfRule>
  </conditionalFormatting>
  <conditionalFormatting sqref="AM427 AM433:AM438">
    <cfRule type="containsText" dxfId="898" priority="247" operator="containsText" text="SPINE">
      <formula>NOT(ISERROR(SEARCH("SPINE",AM427)))</formula>
    </cfRule>
    <cfRule type="containsText" dxfId="897" priority="248" operator="containsText" text="LEAF2">
      <formula>NOT(ISERROR(SEARCH("LEAF2",AM427)))</formula>
    </cfRule>
    <cfRule type="containsText" dxfId="896" priority="249" operator="containsText" text="LEAF1">
      <formula>NOT(ISERROR(SEARCH("LEAF1",AM427)))</formula>
    </cfRule>
  </conditionalFormatting>
  <conditionalFormatting sqref="AM437:AM438">
    <cfRule type="containsText" dxfId="895" priority="235" operator="containsText" text="SPINE">
      <formula>NOT(ISERROR(SEARCH("SPINE",AM437)))</formula>
    </cfRule>
    <cfRule type="containsText" dxfId="894" priority="236" operator="containsText" text="LEAF2">
      <formula>NOT(ISERROR(SEARCH("LEAF2",AM437)))</formula>
    </cfRule>
    <cfRule type="containsText" dxfId="893" priority="237" operator="containsText" text="LEAF1">
      <formula>NOT(ISERROR(SEARCH("LEAF1",AM437)))</formula>
    </cfRule>
  </conditionalFormatting>
  <conditionalFormatting sqref="AM385:AM386">
    <cfRule type="containsText" dxfId="892" priority="259" operator="containsText" text="SPINE">
      <formula>NOT(ISERROR(SEARCH("SPINE",AM385)))</formula>
    </cfRule>
    <cfRule type="containsText" dxfId="891" priority="260" operator="containsText" text="LEAF2">
      <formula>NOT(ISERROR(SEARCH("LEAF2",AM385)))</formula>
    </cfRule>
    <cfRule type="containsText" dxfId="890" priority="261" operator="containsText" text="LEAF1">
      <formula>NOT(ISERROR(SEARCH("LEAF1",AM385)))</formula>
    </cfRule>
  </conditionalFormatting>
  <conditionalFormatting sqref="AM417:AM419">
    <cfRule type="containsText" dxfId="889" priority="256" operator="containsText" text="SPINE">
      <formula>NOT(ISERROR(SEARCH("SPINE",AM417)))</formula>
    </cfRule>
    <cfRule type="containsText" dxfId="888" priority="257" operator="containsText" text="LEAF2">
      <formula>NOT(ISERROR(SEARCH("LEAF2",AM417)))</formula>
    </cfRule>
    <cfRule type="containsText" dxfId="887" priority="258" operator="containsText" text="LEAF1">
      <formula>NOT(ISERROR(SEARCH("LEAF1",AM417)))</formula>
    </cfRule>
  </conditionalFormatting>
  <conditionalFormatting sqref="AM422:AM424">
    <cfRule type="containsText" dxfId="886" priority="253" operator="containsText" text="SPINE">
      <formula>NOT(ISERROR(SEARCH("SPINE",AM422)))</formula>
    </cfRule>
    <cfRule type="containsText" dxfId="885" priority="254" operator="containsText" text="LEAF2">
      <formula>NOT(ISERROR(SEARCH("LEAF2",AM422)))</formula>
    </cfRule>
    <cfRule type="containsText" dxfId="884" priority="255" operator="containsText" text="LEAF1">
      <formula>NOT(ISERROR(SEARCH("LEAF1",AM422)))</formula>
    </cfRule>
  </conditionalFormatting>
  <conditionalFormatting sqref="AM108:AM113">
    <cfRule type="containsText" dxfId="883" priority="202" operator="containsText" text="SPINE">
      <formula>NOT(ISERROR(SEARCH("SPINE",AM108)))</formula>
    </cfRule>
    <cfRule type="containsText" dxfId="882" priority="203" operator="containsText" text="LEAF2">
      <formula>NOT(ISERROR(SEARCH("LEAF2",AM108)))</formula>
    </cfRule>
    <cfRule type="containsText" dxfId="881" priority="204" operator="containsText" text="LEAF1">
      <formula>NOT(ISERROR(SEARCH("LEAF1",AM108)))</formula>
    </cfRule>
  </conditionalFormatting>
  <conditionalFormatting sqref="AM412:AM416">
    <cfRule type="containsText" dxfId="880" priority="241" operator="containsText" text="SPINE">
      <formula>NOT(ISERROR(SEARCH("SPINE",AM412)))</formula>
    </cfRule>
    <cfRule type="containsText" dxfId="879" priority="242" operator="containsText" text="LEAF2">
      <formula>NOT(ISERROR(SEARCH("LEAF2",AM412)))</formula>
    </cfRule>
    <cfRule type="containsText" dxfId="878" priority="243" operator="containsText" text="LEAF1">
      <formula>NOT(ISERROR(SEARCH("LEAF1",AM412)))</formula>
    </cfRule>
  </conditionalFormatting>
  <conditionalFormatting sqref="AM445:AM446">
    <cfRule type="containsText" dxfId="877" priority="232" operator="containsText" text="SPINE">
      <formula>NOT(ISERROR(SEARCH("SPINE",AM445)))</formula>
    </cfRule>
    <cfRule type="containsText" dxfId="876" priority="233" operator="containsText" text="LEAF2">
      <formula>NOT(ISERROR(SEARCH("LEAF2",AM445)))</formula>
    </cfRule>
    <cfRule type="containsText" dxfId="875" priority="234" operator="containsText" text="LEAF1">
      <formula>NOT(ISERROR(SEARCH("LEAF1",AM445)))</formula>
    </cfRule>
  </conditionalFormatting>
  <conditionalFormatting sqref="AM251:AM252">
    <cfRule type="containsText" dxfId="874" priority="193" operator="containsText" text="SPINE">
      <formula>NOT(ISERROR(SEARCH("SPINE",AM251)))</formula>
    </cfRule>
    <cfRule type="containsText" dxfId="873" priority="194" operator="containsText" text="LEAF2">
      <formula>NOT(ISERROR(SEARCH("LEAF2",AM251)))</formula>
    </cfRule>
    <cfRule type="containsText" dxfId="872" priority="195" operator="containsText" text="LEAF1">
      <formula>NOT(ISERROR(SEARCH("LEAF1",AM251)))</formula>
    </cfRule>
  </conditionalFormatting>
  <conditionalFormatting sqref="AM270">
    <cfRule type="containsText" dxfId="871" priority="190" operator="containsText" text="SPINE">
      <formula>NOT(ISERROR(SEARCH("SPINE",AM270)))</formula>
    </cfRule>
    <cfRule type="containsText" dxfId="870" priority="191" operator="containsText" text="LEAF2">
      <formula>NOT(ISERROR(SEARCH("LEAF2",AM270)))</formula>
    </cfRule>
    <cfRule type="containsText" dxfId="869" priority="192" operator="containsText" text="LEAF1">
      <formula>NOT(ISERROR(SEARCH("LEAF1",AM270)))</formula>
    </cfRule>
  </conditionalFormatting>
  <conditionalFormatting sqref="AM268:AM269">
    <cfRule type="containsText" dxfId="868" priority="187" operator="containsText" text="SPINE">
      <formula>NOT(ISERROR(SEARCH("SPINE",AM268)))</formula>
    </cfRule>
    <cfRule type="containsText" dxfId="867" priority="188" operator="containsText" text="LEAF2">
      <formula>NOT(ISERROR(SEARCH("LEAF2",AM268)))</formula>
    </cfRule>
    <cfRule type="containsText" dxfId="866" priority="189" operator="containsText" text="LEAF1">
      <formula>NOT(ISERROR(SEARCH("LEAF1",AM268)))</formula>
    </cfRule>
  </conditionalFormatting>
  <conditionalFormatting sqref="AM288:AM289">
    <cfRule type="containsText" dxfId="865" priority="181" operator="containsText" text="SPINE">
      <formula>NOT(ISERROR(SEARCH("SPINE",AM288)))</formula>
    </cfRule>
    <cfRule type="containsText" dxfId="864" priority="182" operator="containsText" text="LEAF2">
      <formula>NOT(ISERROR(SEARCH("LEAF2",AM288)))</formula>
    </cfRule>
    <cfRule type="containsText" dxfId="863" priority="183" operator="containsText" text="LEAF1">
      <formula>NOT(ISERROR(SEARCH("LEAF1",AM288)))</formula>
    </cfRule>
  </conditionalFormatting>
  <conditionalFormatting sqref="AM302">
    <cfRule type="containsText" dxfId="862" priority="178" operator="containsText" text="SPINE">
      <formula>NOT(ISERROR(SEARCH("SPINE",AM302)))</formula>
    </cfRule>
    <cfRule type="containsText" dxfId="861" priority="179" operator="containsText" text="LEAF2">
      <formula>NOT(ISERROR(SEARCH("LEAF2",AM302)))</formula>
    </cfRule>
    <cfRule type="containsText" dxfId="860" priority="180" operator="containsText" text="LEAF1">
      <formula>NOT(ISERROR(SEARCH("LEAF1",AM302)))</formula>
    </cfRule>
  </conditionalFormatting>
  <conditionalFormatting sqref="AM300:AM301">
    <cfRule type="containsText" dxfId="859" priority="175" operator="containsText" text="SPINE">
      <formula>NOT(ISERROR(SEARCH("SPINE",AM300)))</formula>
    </cfRule>
    <cfRule type="containsText" dxfId="858" priority="176" operator="containsText" text="LEAF2">
      <formula>NOT(ISERROR(SEARCH("LEAF2",AM300)))</formula>
    </cfRule>
    <cfRule type="containsText" dxfId="857" priority="177" operator="containsText" text="LEAF1">
      <formula>NOT(ISERROR(SEARCH("LEAF1",AM300)))</formula>
    </cfRule>
  </conditionalFormatting>
  <conditionalFormatting sqref="AM308">
    <cfRule type="containsText" dxfId="856" priority="172" operator="containsText" text="SPINE">
      <formula>NOT(ISERROR(SEARCH("SPINE",AM308)))</formula>
    </cfRule>
    <cfRule type="containsText" dxfId="855" priority="173" operator="containsText" text="LEAF2">
      <formula>NOT(ISERROR(SEARCH("LEAF2",AM308)))</formula>
    </cfRule>
    <cfRule type="containsText" dxfId="854" priority="174" operator="containsText" text="LEAF1">
      <formula>NOT(ISERROR(SEARCH("LEAF1",AM308)))</formula>
    </cfRule>
  </conditionalFormatting>
  <conditionalFormatting sqref="AM78:AM79">
    <cfRule type="containsText" dxfId="853" priority="205" operator="containsText" text="SPINE">
      <formula>NOT(ISERROR(SEARCH("SPINE",AM78)))</formula>
    </cfRule>
    <cfRule type="containsText" dxfId="852" priority="206" operator="containsText" text="LEAF2">
      <formula>NOT(ISERROR(SEARCH("LEAF2",AM78)))</formula>
    </cfRule>
    <cfRule type="containsText" dxfId="851" priority="207" operator="containsText" text="LEAF1">
      <formula>NOT(ISERROR(SEARCH("LEAF1",AM78)))</formula>
    </cfRule>
  </conditionalFormatting>
  <conditionalFormatting sqref="AM119:AM124">
    <cfRule type="containsText" dxfId="850" priority="199" operator="containsText" text="SPINE">
      <formula>NOT(ISERROR(SEARCH("SPINE",AM119)))</formula>
    </cfRule>
    <cfRule type="containsText" dxfId="849" priority="200" operator="containsText" text="LEAF2">
      <formula>NOT(ISERROR(SEARCH("LEAF2",AM119)))</formula>
    </cfRule>
    <cfRule type="containsText" dxfId="848" priority="201" operator="containsText" text="LEAF1">
      <formula>NOT(ISERROR(SEARCH("LEAF1",AM119)))</formula>
    </cfRule>
  </conditionalFormatting>
  <conditionalFormatting sqref="AM242:AM243">
    <cfRule type="containsText" dxfId="847" priority="196" operator="containsText" text="SPINE">
      <formula>NOT(ISERROR(SEARCH("SPINE",AM242)))</formula>
    </cfRule>
    <cfRule type="containsText" dxfId="846" priority="197" operator="containsText" text="LEAF2">
      <formula>NOT(ISERROR(SEARCH("LEAF2",AM242)))</formula>
    </cfRule>
    <cfRule type="containsText" dxfId="845" priority="198" operator="containsText" text="LEAF1">
      <formula>NOT(ISERROR(SEARCH("LEAF1",AM242)))</formula>
    </cfRule>
  </conditionalFormatting>
  <conditionalFormatting sqref="AM290">
    <cfRule type="containsText" dxfId="844" priority="184" operator="containsText" text="SPINE">
      <formula>NOT(ISERROR(SEARCH("SPINE",AM290)))</formula>
    </cfRule>
    <cfRule type="containsText" dxfId="843" priority="185" operator="containsText" text="LEAF2">
      <formula>NOT(ISERROR(SEARCH("LEAF2",AM290)))</formula>
    </cfRule>
    <cfRule type="containsText" dxfId="842" priority="186" operator="containsText" text="LEAF1">
      <formula>NOT(ISERROR(SEARCH("LEAF1",AM290)))</formula>
    </cfRule>
  </conditionalFormatting>
  <conditionalFormatting sqref="AM306:AM307">
    <cfRule type="containsText" dxfId="841" priority="169" operator="containsText" text="SPINE">
      <formula>NOT(ISERROR(SEARCH("SPINE",AM306)))</formula>
    </cfRule>
    <cfRule type="containsText" dxfId="840" priority="170" operator="containsText" text="LEAF2">
      <formula>NOT(ISERROR(SEARCH("LEAF2",AM306)))</formula>
    </cfRule>
    <cfRule type="containsText" dxfId="839" priority="171" operator="containsText" text="LEAF1">
      <formula>NOT(ISERROR(SEARCH("LEAF1",AM306)))</formula>
    </cfRule>
  </conditionalFormatting>
  <conditionalFormatting sqref="AM320">
    <cfRule type="containsText" dxfId="838" priority="166" operator="containsText" text="SPINE">
      <formula>NOT(ISERROR(SEARCH("SPINE",AM320)))</formula>
    </cfRule>
    <cfRule type="containsText" dxfId="837" priority="167" operator="containsText" text="LEAF2">
      <formula>NOT(ISERROR(SEARCH("LEAF2",AM320)))</formula>
    </cfRule>
    <cfRule type="containsText" dxfId="836" priority="168" operator="containsText" text="LEAF1">
      <formula>NOT(ISERROR(SEARCH("LEAF1",AM320)))</formula>
    </cfRule>
  </conditionalFormatting>
  <conditionalFormatting sqref="AM318:AM319">
    <cfRule type="containsText" dxfId="835" priority="163" operator="containsText" text="SPINE">
      <formula>NOT(ISERROR(SEARCH("SPINE",AM318)))</formula>
    </cfRule>
    <cfRule type="containsText" dxfId="834" priority="164" operator="containsText" text="LEAF2">
      <formula>NOT(ISERROR(SEARCH("LEAF2",AM318)))</formula>
    </cfRule>
    <cfRule type="containsText" dxfId="833" priority="165" operator="containsText" text="LEAF1">
      <formula>NOT(ISERROR(SEARCH("LEAF1",AM318)))</formula>
    </cfRule>
  </conditionalFormatting>
  <conditionalFormatting sqref="AM330">
    <cfRule type="containsText" dxfId="832" priority="160" operator="containsText" text="SPINE">
      <formula>NOT(ISERROR(SEARCH("SPINE",AM330)))</formula>
    </cfRule>
    <cfRule type="containsText" dxfId="831" priority="161" operator="containsText" text="LEAF2">
      <formula>NOT(ISERROR(SEARCH("LEAF2",AM330)))</formula>
    </cfRule>
    <cfRule type="containsText" dxfId="830" priority="162" operator="containsText" text="LEAF1">
      <formula>NOT(ISERROR(SEARCH("LEAF1",AM330)))</formula>
    </cfRule>
  </conditionalFormatting>
  <conditionalFormatting sqref="AM328:AM329">
    <cfRule type="containsText" dxfId="829" priority="157" operator="containsText" text="SPINE">
      <formula>NOT(ISERROR(SEARCH("SPINE",AM328)))</formula>
    </cfRule>
    <cfRule type="containsText" dxfId="828" priority="158" operator="containsText" text="LEAF2">
      <formula>NOT(ISERROR(SEARCH("LEAF2",AM328)))</formula>
    </cfRule>
    <cfRule type="containsText" dxfId="827" priority="159" operator="containsText" text="LEAF1">
      <formula>NOT(ISERROR(SEARCH("LEAF1",AM328)))</formula>
    </cfRule>
  </conditionalFormatting>
  <conditionalFormatting sqref="AM345">
    <cfRule type="containsText" dxfId="826" priority="154" operator="containsText" text="SPINE">
      <formula>NOT(ISERROR(SEARCH("SPINE",AM345)))</formula>
    </cfRule>
    <cfRule type="containsText" dxfId="825" priority="155" operator="containsText" text="LEAF2">
      <formula>NOT(ISERROR(SEARCH("LEAF2",AM345)))</formula>
    </cfRule>
    <cfRule type="containsText" dxfId="824" priority="156" operator="containsText" text="LEAF1">
      <formula>NOT(ISERROR(SEARCH("LEAF1",AM345)))</formula>
    </cfRule>
  </conditionalFormatting>
  <conditionalFormatting sqref="AM343:AM344">
    <cfRule type="containsText" dxfId="823" priority="151" operator="containsText" text="SPINE">
      <formula>NOT(ISERROR(SEARCH("SPINE",AM343)))</formula>
    </cfRule>
    <cfRule type="containsText" dxfId="822" priority="152" operator="containsText" text="LEAF2">
      <formula>NOT(ISERROR(SEARCH("LEAF2",AM343)))</formula>
    </cfRule>
    <cfRule type="containsText" dxfId="821" priority="153" operator="containsText" text="LEAF1">
      <formula>NOT(ISERROR(SEARCH("LEAF1",AM343)))</formula>
    </cfRule>
  </conditionalFormatting>
  <conditionalFormatting sqref="AM372">
    <cfRule type="containsText" dxfId="820" priority="148" operator="containsText" text="SPINE">
      <formula>NOT(ISERROR(SEARCH("SPINE",AM372)))</formula>
    </cfRule>
    <cfRule type="containsText" dxfId="819" priority="149" operator="containsText" text="LEAF2">
      <formula>NOT(ISERROR(SEARCH("LEAF2",AM372)))</formula>
    </cfRule>
    <cfRule type="containsText" dxfId="818" priority="150" operator="containsText" text="LEAF1">
      <formula>NOT(ISERROR(SEARCH("LEAF1",AM372)))</formula>
    </cfRule>
  </conditionalFormatting>
  <conditionalFormatting sqref="AM370:AM371">
    <cfRule type="containsText" dxfId="817" priority="145" operator="containsText" text="SPINE">
      <formula>NOT(ISERROR(SEARCH("SPINE",AM370)))</formula>
    </cfRule>
    <cfRule type="containsText" dxfId="816" priority="146" operator="containsText" text="LEAF2">
      <formula>NOT(ISERROR(SEARCH("LEAF2",AM370)))</formula>
    </cfRule>
    <cfRule type="containsText" dxfId="815" priority="147" operator="containsText" text="LEAF1">
      <formula>NOT(ISERROR(SEARCH("LEAF1",AM370)))</formula>
    </cfRule>
  </conditionalFormatting>
  <conditionalFormatting sqref="AM384">
    <cfRule type="containsText" dxfId="814" priority="142" operator="containsText" text="SPINE">
      <formula>NOT(ISERROR(SEARCH("SPINE",AM384)))</formula>
    </cfRule>
    <cfRule type="containsText" dxfId="813" priority="143" operator="containsText" text="LEAF2">
      <formula>NOT(ISERROR(SEARCH("LEAF2",AM384)))</formula>
    </cfRule>
    <cfRule type="containsText" dxfId="812" priority="144" operator="containsText" text="LEAF1">
      <formula>NOT(ISERROR(SEARCH("LEAF1",AM384)))</formula>
    </cfRule>
  </conditionalFormatting>
  <conditionalFormatting sqref="AM382:AM383">
    <cfRule type="containsText" dxfId="811" priority="139" operator="containsText" text="SPINE">
      <formula>NOT(ISERROR(SEARCH("SPINE",AM382)))</formula>
    </cfRule>
    <cfRule type="containsText" dxfId="810" priority="140" operator="containsText" text="LEAF2">
      <formula>NOT(ISERROR(SEARCH("LEAF2",AM382)))</formula>
    </cfRule>
    <cfRule type="containsText" dxfId="809" priority="141" operator="containsText" text="LEAF1">
      <formula>NOT(ISERROR(SEARCH("LEAF1",AM382)))</formula>
    </cfRule>
  </conditionalFormatting>
  <conditionalFormatting sqref="AM400:AM401">
    <cfRule type="containsText" dxfId="808" priority="136" operator="containsText" text="SPINE">
      <formula>NOT(ISERROR(SEARCH("SPINE",AM400)))</formula>
    </cfRule>
    <cfRule type="containsText" dxfId="807" priority="137" operator="containsText" text="LEAF2">
      <formula>NOT(ISERROR(SEARCH("LEAF2",AM400)))</formula>
    </cfRule>
    <cfRule type="containsText" dxfId="806" priority="138" operator="containsText" text="LEAF1">
      <formula>NOT(ISERROR(SEARCH("LEAF1",AM400)))</formula>
    </cfRule>
  </conditionalFormatting>
  <conditionalFormatting sqref="AM398:AM399">
    <cfRule type="containsText" dxfId="805" priority="133" operator="containsText" text="SPINE">
      <formula>NOT(ISERROR(SEARCH("SPINE",AM398)))</formula>
    </cfRule>
    <cfRule type="containsText" dxfId="804" priority="134" operator="containsText" text="LEAF2">
      <formula>NOT(ISERROR(SEARCH("LEAF2",AM398)))</formula>
    </cfRule>
    <cfRule type="containsText" dxfId="803" priority="135" operator="containsText" text="LEAF1">
      <formula>NOT(ISERROR(SEARCH("LEAF1",AM398)))</formula>
    </cfRule>
  </conditionalFormatting>
  <conditionalFormatting sqref="AM407:AM408">
    <cfRule type="containsText" dxfId="802" priority="130" operator="containsText" text="SPINE">
      <formula>NOT(ISERROR(SEARCH("SPINE",AM407)))</formula>
    </cfRule>
    <cfRule type="containsText" dxfId="801" priority="131" operator="containsText" text="LEAF2">
      <formula>NOT(ISERROR(SEARCH("LEAF2",AM407)))</formula>
    </cfRule>
    <cfRule type="containsText" dxfId="800" priority="132" operator="containsText" text="LEAF1">
      <formula>NOT(ISERROR(SEARCH("LEAF1",AM407)))</formula>
    </cfRule>
  </conditionalFormatting>
  <conditionalFormatting sqref="AM407:AM408">
    <cfRule type="containsText" dxfId="799" priority="127" operator="containsText" text="SPINE">
      <formula>NOT(ISERROR(SEARCH("SPINE",AM407)))</formula>
    </cfRule>
    <cfRule type="containsText" dxfId="798" priority="128" operator="containsText" text="LEAF2">
      <formula>NOT(ISERROR(SEARCH("LEAF2",AM407)))</formula>
    </cfRule>
    <cfRule type="containsText" dxfId="797" priority="129" operator="containsText" text="LEAF1">
      <formula>NOT(ISERROR(SEARCH("LEAF1",AM407)))</formula>
    </cfRule>
  </conditionalFormatting>
  <conditionalFormatting sqref="AM411">
    <cfRule type="containsText" dxfId="796" priority="124" operator="containsText" text="SPINE">
      <formula>NOT(ISERROR(SEARCH("SPINE",AM411)))</formula>
    </cfRule>
    <cfRule type="containsText" dxfId="795" priority="125" operator="containsText" text="LEAF2">
      <formula>NOT(ISERROR(SEARCH("LEAF2",AM411)))</formula>
    </cfRule>
    <cfRule type="containsText" dxfId="794" priority="126" operator="containsText" text="LEAF1">
      <formula>NOT(ISERROR(SEARCH("LEAF1",AM411)))</formula>
    </cfRule>
  </conditionalFormatting>
  <conditionalFormatting sqref="AM409:AM410">
    <cfRule type="containsText" dxfId="793" priority="121" operator="containsText" text="SPINE">
      <formula>NOT(ISERROR(SEARCH("SPINE",AM409)))</formula>
    </cfRule>
    <cfRule type="containsText" dxfId="792" priority="122" operator="containsText" text="LEAF2">
      <formula>NOT(ISERROR(SEARCH("LEAF2",AM409)))</formula>
    </cfRule>
    <cfRule type="containsText" dxfId="791" priority="123" operator="containsText" text="LEAF1">
      <formula>NOT(ISERROR(SEARCH("LEAF1",AM409)))</formula>
    </cfRule>
  </conditionalFormatting>
  <conditionalFormatting sqref="AM428:AM429">
    <cfRule type="containsText" dxfId="790" priority="118" operator="containsText" text="SPINE">
      <formula>NOT(ISERROR(SEARCH("SPINE",AM428)))</formula>
    </cfRule>
    <cfRule type="containsText" dxfId="789" priority="119" operator="containsText" text="LEAF2">
      <formula>NOT(ISERROR(SEARCH("LEAF2",AM428)))</formula>
    </cfRule>
    <cfRule type="containsText" dxfId="788" priority="120" operator="containsText" text="LEAF1">
      <formula>NOT(ISERROR(SEARCH("LEAF1",AM428)))</formula>
    </cfRule>
  </conditionalFormatting>
  <conditionalFormatting sqref="AM428:AM429">
    <cfRule type="containsText" dxfId="787" priority="115" operator="containsText" text="SPINE">
      <formula>NOT(ISERROR(SEARCH("SPINE",AM428)))</formula>
    </cfRule>
    <cfRule type="containsText" dxfId="786" priority="116" operator="containsText" text="LEAF2">
      <formula>NOT(ISERROR(SEARCH("LEAF2",AM428)))</formula>
    </cfRule>
    <cfRule type="containsText" dxfId="785" priority="117" operator="containsText" text="LEAF1">
      <formula>NOT(ISERROR(SEARCH("LEAF1",AM428)))</formula>
    </cfRule>
  </conditionalFormatting>
  <conditionalFormatting sqref="AM432">
    <cfRule type="containsText" dxfId="784" priority="112" operator="containsText" text="SPINE">
      <formula>NOT(ISERROR(SEARCH("SPINE",AM432)))</formula>
    </cfRule>
    <cfRule type="containsText" dxfId="783" priority="113" operator="containsText" text="LEAF2">
      <formula>NOT(ISERROR(SEARCH("LEAF2",AM432)))</formula>
    </cfRule>
    <cfRule type="containsText" dxfId="782" priority="114" operator="containsText" text="LEAF1">
      <formula>NOT(ISERROR(SEARCH("LEAF1",AM432)))</formula>
    </cfRule>
  </conditionalFormatting>
  <conditionalFormatting sqref="AM430:AM431">
    <cfRule type="containsText" dxfId="781" priority="109" operator="containsText" text="SPINE">
      <formula>NOT(ISERROR(SEARCH("SPINE",AM430)))</formula>
    </cfRule>
    <cfRule type="containsText" dxfId="780" priority="110" operator="containsText" text="LEAF2">
      <formula>NOT(ISERROR(SEARCH("LEAF2",AM430)))</formula>
    </cfRule>
    <cfRule type="containsText" dxfId="779" priority="111" operator="containsText" text="LEAF1">
      <formula>NOT(ISERROR(SEARCH("LEAF1",AM430)))</formula>
    </cfRule>
  </conditionalFormatting>
  <conditionalFormatting sqref="AM440:AM441">
    <cfRule type="containsText" dxfId="778" priority="106" operator="containsText" text="SPINE">
      <formula>NOT(ISERROR(SEARCH("SPINE",AM440)))</formula>
    </cfRule>
    <cfRule type="containsText" dxfId="777" priority="107" operator="containsText" text="LEAF2">
      <formula>NOT(ISERROR(SEARCH("LEAF2",AM440)))</formula>
    </cfRule>
    <cfRule type="containsText" dxfId="776" priority="108" operator="containsText" text="LEAF1">
      <formula>NOT(ISERROR(SEARCH("LEAF1",AM440)))</formula>
    </cfRule>
  </conditionalFormatting>
  <conditionalFormatting sqref="AM440:AM441">
    <cfRule type="containsText" dxfId="775" priority="103" operator="containsText" text="SPINE">
      <formula>NOT(ISERROR(SEARCH("SPINE",AM440)))</formula>
    </cfRule>
    <cfRule type="containsText" dxfId="774" priority="104" operator="containsText" text="LEAF2">
      <formula>NOT(ISERROR(SEARCH("LEAF2",AM440)))</formula>
    </cfRule>
    <cfRule type="containsText" dxfId="773" priority="105" operator="containsText" text="LEAF1">
      <formula>NOT(ISERROR(SEARCH("LEAF1",AM440)))</formula>
    </cfRule>
  </conditionalFormatting>
  <conditionalFormatting sqref="AM444">
    <cfRule type="containsText" dxfId="772" priority="100" operator="containsText" text="SPINE">
      <formula>NOT(ISERROR(SEARCH("SPINE",AM444)))</formula>
    </cfRule>
    <cfRule type="containsText" dxfId="771" priority="101" operator="containsText" text="LEAF2">
      <formula>NOT(ISERROR(SEARCH("LEAF2",AM444)))</formula>
    </cfRule>
    <cfRule type="containsText" dxfId="770" priority="102" operator="containsText" text="LEAF1">
      <formula>NOT(ISERROR(SEARCH("LEAF1",AM444)))</formula>
    </cfRule>
  </conditionalFormatting>
  <conditionalFormatting sqref="AM442:AM443">
    <cfRule type="containsText" dxfId="769" priority="97" operator="containsText" text="SPINE">
      <formula>NOT(ISERROR(SEARCH("SPINE",AM442)))</formula>
    </cfRule>
    <cfRule type="containsText" dxfId="768" priority="98" operator="containsText" text="LEAF2">
      <formula>NOT(ISERROR(SEARCH("LEAF2",AM442)))</formula>
    </cfRule>
    <cfRule type="containsText" dxfId="767" priority="99" operator="containsText" text="LEAF1">
      <formula>NOT(ISERROR(SEARCH("LEAF1",AM442)))</formula>
    </cfRule>
  </conditionalFormatting>
  <conditionalFormatting sqref="AM452:AM453">
    <cfRule type="containsText" dxfId="766" priority="94" operator="containsText" text="SPINE">
      <formula>NOT(ISERROR(SEARCH("SPINE",AM452)))</formula>
    </cfRule>
    <cfRule type="containsText" dxfId="765" priority="95" operator="containsText" text="LEAF2">
      <formula>NOT(ISERROR(SEARCH("LEAF2",AM452)))</formula>
    </cfRule>
    <cfRule type="containsText" dxfId="764" priority="96" operator="containsText" text="LEAF1">
      <formula>NOT(ISERROR(SEARCH("LEAF1",AM452)))</formula>
    </cfRule>
  </conditionalFormatting>
  <conditionalFormatting sqref="AM452:AM453">
    <cfRule type="containsText" dxfId="763" priority="91" operator="containsText" text="SPINE">
      <formula>NOT(ISERROR(SEARCH("SPINE",AM452)))</formula>
    </cfRule>
    <cfRule type="containsText" dxfId="762" priority="92" operator="containsText" text="LEAF2">
      <formula>NOT(ISERROR(SEARCH("LEAF2",AM452)))</formula>
    </cfRule>
    <cfRule type="containsText" dxfId="761" priority="93" operator="containsText" text="LEAF1">
      <formula>NOT(ISERROR(SEARCH("LEAF1",AM452)))</formula>
    </cfRule>
  </conditionalFormatting>
  <conditionalFormatting sqref="AM456">
    <cfRule type="containsText" dxfId="760" priority="88" operator="containsText" text="SPINE">
      <formula>NOT(ISERROR(SEARCH("SPINE",AM456)))</formula>
    </cfRule>
    <cfRule type="containsText" dxfId="759" priority="89" operator="containsText" text="LEAF2">
      <formula>NOT(ISERROR(SEARCH("LEAF2",AM456)))</formula>
    </cfRule>
    <cfRule type="containsText" dxfId="758" priority="90" operator="containsText" text="LEAF1">
      <formula>NOT(ISERROR(SEARCH("LEAF1",AM456)))</formula>
    </cfRule>
  </conditionalFormatting>
  <conditionalFormatting sqref="AM454:AM455">
    <cfRule type="containsText" dxfId="757" priority="85" operator="containsText" text="SPINE">
      <formula>NOT(ISERROR(SEARCH("SPINE",AM454)))</formula>
    </cfRule>
    <cfRule type="containsText" dxfId="756" priority="86" operator="containsText" text="LEAF2">
      <formula>NOT(ISERROR(SEARCH("LEAF2",AM454)))</formula>
    </cfRule>
    <cfRule type="containsText" dxfId="755" priority="87" operator="containsText" text="LEAF1">
      <formula>NOT(ISERROR(SEARCH("LEAF1",AM454)))</formula>
    </cfRule>
  </conditionalFormatting>
  <conditionalFormatting sqref="AM466:AM467">
    <cfRule type="containsText" dxfId="754" priority="82" operator="containsText" text="SPINE">
      <formula>NOT(ISERROR(SEARCH("SPINE",AM466)))</formula>
    </cfRule>
    <cfRule type="containsText" dxfId="753" priority="83" operator="containsText" text="LEAF2">
      <formula>NOT(ISERROR(SEARCH("LEAF2",AM466)))</formula>
    </cfRule>
    <cfRule type="containsText" dxfId="752" priority="84" operator="containsText" text="LEAF1">
      <formula>NOT(ISERROR(SEARCH("LEAF1",AM466)))</formula>
    </cfRule>
  </conditionalFormatting>
  <conditionalFormatting sqref="AM466:AM467">
    <cfRule type="containsText" dxfId="751" priority="79" operator="containsText" text="SPINE">
      <formula>NOT(ISERROR(SEARCH("SPINE",AM466)))</formula>
    </cfRule>
    <cfRule type="containsText" dxfId="750" priority="80" operator="containsText" text="LEAF2">
      <formula>NOT(ISERROR(SEARCH("LEAF2",AM466)))</formula>
    </cfRule>
    <cfRule type="containsText" dxfId="749" priority="81" operator="containsText" text="LEAF1">
      <formula>NOT(ISERROR(SEARCH("LEAF1",AM466)))</formula>
    </cfRule>
  </conditionalFormatting>
  <conditionalFormatting sqref="AM470">
    <cfRule type="containsText" dxfId="748" priority="76" operator="containsText" text="SPINE">
      <formula>NOT(ISERROR(SEARCH("SPINE",AM470)))</formula>
    </cfRule>
    <cfRule type="containsText" dxfId="747" priority="77" operator="containsText" text="LEAF2">
      <formula>NOT(ISERROR(SEARCH("LEAF2",AM470)))</formula>
    </cfRule>
    <cfRule type="containsText" dxfId="746" priority="78" operator="containsText" text="LEAF1">
      <formula>NOT(ISERROR(SEARCH("LEAF1",AM470)))</formula>
    </cfRule>
  </conditionalFormatting>
  <conditionalFormatting sqref="AM468:AM469">
    <cfRule type="containsText" dxfId="745" priority="73" operator="containsText" text="SPINE">
      <formula>NOT(ISERROR(SEARCH("SPINE",AM468)))</formula>
    </cfRule>
    <cfRule type="containsText" dxfId="744" priority="74" operator="containsText" text="LEAF2">
      <formula>NOT(ISERROR(SEARCH("LEAF2",AM468)))</formula>
    </cfRule>
    <cfRule type="containsText" dxfId="743" priority="75" operator="containsText" text="LEAF1">
      <formula>NOT(ISERROR(SEARCH("LEAF1",AM468)))</formula>
    </cfRule>
  </conditionalFormatting>
  <conditionalFormatting sqref="AM478:AM479">
    <cfRule type="containsText" dxfId="742" priority="70" operator="containsText" text="SPINE">
      <formula>NOT(ISERROR(SEARCH("SPINE",AM478)))</formula>
    </cfRule>
    <cfRule type="containsText" dxfId="741" priority="71" operator="containsText" text="LEAF2">
      <formula>NOT(ISERROR(SEARCH("LEAF2",AM478)))</formula>
    </cfRule>
    <cfRule type="containsText" dxfId="740" priority="72" operator="containsText" text="LEAF1">
      <formula>NOT(ISERROR(SEARCH("LEAF1",AM478)))</formula>
    </cfRule>
  </conditionalFormatting>
  <conditionalFormatting sqref="AM478:AM479">
    <cfRule type="containsText" dxfId="739" priority="67" operator="containsText" text="SPINE">
      <formula>NOT(ISERROR(SEARCH("SPINE",AM478)))</formula>
    </cfRule>
    <cfRule type="containsText" dxfId="738" priority="68" operator="containsText" text="LEAF2">
      <formula>NOT(ISERROR(SEARCH("LEAF2",AM478)))</formula>
    </cfRule>
    <cfRule type="containsText" dxfId="737" priority="69" operator="containsText" text="LEAF1">
      <formula>NOT(ISERROR(SEARCH("LEAF1",AM478)))</formula>
    </cfRule>
  </conditionalFormatting>
  <conditionalFormatting sqref="AM482:AM483">
    <cfRule type="containsText" dxfId="736" priority="64" operator="containsText" text="SPINE">
      <formula>NOT(ISERROR(SEARCH("SPINE",AM482)))</formula>
    </cfRule>
    <cfRule type="containsText" dxfId="735" priority="65" operator="containsText" text="LEAF2">
      <formula>NOT(ISERROR(SEARCH("LEAF2",AM482)))</formula>
    </cfRule>
    <cfRule type="containsText" dxfId="734" priority="66" operator="containsText" text="LEAF1">
      <formula>NOT(ISERROR(SEARCH("LEAF1",AM482)))</formula>
    </cfRule>
  </conditionalFormatting>
  <conditionalFormatting sqref="AM480:AM481">
    <cfRule type="containsText" dxfId="733" priority="61" operator="containsText" text="SPINE">
      <formula>NOT(ISERROR(SEARCH("SPINE",AM480)))</formula>
    </cfRule>
    <cfRule type="containsText" dxfId="732" priority="62" operator="containsText" text="LEAF2">
      <formula>NOT(ISERROR(SEARCH("LEAF2",AM480)))</formula>
    </cfRule>
    <cfRule type="containsText" dxfId="731" priority="63" operator="containsText" text="LEAF1">
      <formula>NOT(ISERROR(SEARCH("LEAF1",AM480)))</formula>
    </cfRule>
  </conditionalFormatting>
  <conditionalFormatting sqref="AM484:AM485">
    <cfRule type="containsText" dxfId="730" priority="58" operator="containsText" text="SPINE">
      <formula>NOT(ISERROR(SEARCH("SPINE",AM484)))</formula>
    </cfRule>
    <cfRule type="containsText" dxfId="729" priority="59" operator="containsText" text="LEAF2">
      <formula>NOT(ISERROR(SEARCH("LEAF2",AM484)))</formula>
    </cfRule>
    <cfRule type="containsText" dxfId="728" priority="60" operator="containsText" text="LEAF1">
      <formula>NOT(ISERROR(SEARCH("LEAF1",AM484)))</formula>
    </cfRule>
  </conditionalFormatting>
  <conditionalFormatting sqref="AM484:AM485">
    <cfRule type="containsText" dxfId="727" priority="55" operator="containsText" text="SPINE">
      <formula>NOT(ISERROR(SEARCH("SPINE",AM484)))</formula>
    </cfRule>
    <cfRule type="containsText" dxfId="726" priority="56" operator="containsText" text="LEAF2">
      <formula>NOT(ISERROR(SEARCH("LEAF2",AM484)))</formula>
    </cfRule>
    <cfRule type="containsText" dxfId="725" priority="57" operator="containsText" text="LEAF1">
      <formula>NOT(ISERROR(SEARCH("LEAF1",AM484)))</formula>
    </cfRule>
  </conditionalFormatting>
  <conditionalFormatting sqref="AM488">
    <cfRule type="containsText" dxfId="724" priority="52" operator="containsText" text="SPINE">
      <formula>NOT(ISERROR(SEARCH("SPINE",AM488)))</formula>
    </cfRule>
    <cfRule type="containsText" dxfId="723" priority="53" operator="containsText" text="LEAF2">
      <formula>NOT(ISERROR(SEARCH("LEAF2",AM488)))</formula>
    </cfRule>
    <cfRule type="containsText" dxfId="722" priority="54" operator="containsText" text="LEAF1">
      <formula>NOT(ISERROR(SEARCH("LEAF1",AM488)))</formula>
    </cfRule>
  </conditionalFormatting>
  <conditionalFormatting sqref="AM486:AM487">
    <cfRule type="containsText" dxfId="721" priority="49" operator="containsText" text="SPINE">
      <formula>NOT(ISERROR(SEARCH("SPINE",AM486)))</formula>
    </cfRule>
    <cfRule type="containsText" dxfId="720" priority="50" operator="containsText" text="LEAF2">
      <formula>NOT(ISERROR(SEARCH("LEAF2",AM486)))</formula>
    </cfRule>
    <cfRule type="containsText" dxfId="719" priority="51" operator="containsText" text="LEAF1">
      <formula>NOT(ISERROR(SEARCH("LEAF1",AM486)))</formula>
    </cfRule>
  </conditionalFormatting>
  <conditionalFormatting sqref="AM341 AM338 AM331:AM335 AM321:AM326 AM316 AM309:AM313 AM303:AM304 AM292:AM298">
    <cfRule type="containsText" dxfId="718" priority="10" operator="containsText" text="SPINE">
      <formula>NOT(ISERROR(SEARCH("SPINE",AM292)))</formula>
    </cfRule>
    <cfRule type="containsText" dxfId="717" priority="11" operator="containsText" text="LEAF2">
      <formula>NOT(ISERROR(SEARCH("LEAF2",AM292)))</formula>
    </cfRule>
    <cfRule type="containsText" dxfId="716" priority="12" operator="containsText" text="LEAF1">
      <formula>NOT(ISERROR(SEARCH("LEAF1",AM292)))</formula>
    </cfRule>
  </conditionalFormatting>
  <conditionalFormatting sqref="AM277:AM278">
    <cfRule type="containsText" dxfId="715" priority="43" operator="containsText" text="SPINE">
      <formula>NOT(ISERROR(SEARCH("SPINE",AM277)))</formula>
    </cfRule>
    <cfRule type="containsText" dxfId="714" priority="44" operator="containsText" text="LEAF2">
      <formula>NOT(ISERROR(SEARCH("LEAF2",AM277)))</formula>
    </cfRule>
    <cfRule type="containsText" dxfId="713" priority="45" operator="containsText" text="LEAF1">
      <formula>NOT(ISERROR(SEARCH("LEAF1",AM277)))</formula>
    </cfRule>
  </conditionalFormatting>
  <conditionalFormatting sqref="AM425:AM426 AM420:AM421 AM402:AM405">
    <cfRule type="containsText" dxfId="712" priority="40" operator="containsText" text="SPINE">
      <formula>NOT(ISERROR(SEARCH("SPINE",AM402)))</formula>
    </cfRule>
    <cfRule type="containsText" dxfId="711" priority="41" operator="containsText" text="LEAF2">
      <formula>NOT(ISERROR(SEARCH("LEAF2",AM402)))</formula>
    </cfRule>
    <cfRule type="containsText" dxfId="710" priority="42" operator="containsText" text="LEAF1">
      <formula>NOT(ISERROR(SEARCH("LEAF1",AM402)))</formula>
    </cfRule>
  </conditionalFormatting>
  <conditionalFormatting sqref="AM471:AM476 AM458:AM464">
    <cfRule type="containsText" dxfId="709" priority="37" operator="containsText" text="SPINE">
      <formula>NOT(ISERROR(SEARCH("SPINE",AM458)))</formula>
    </cfRule>
    <cfRule type="containsText" dxfId="708" priority="38" operator="containsText" text="LEAF2">
      <formula>NOT(ISERROR(SEARCH("LEAF2",AM458)))</formula>
    </cfRule>
    <cfRule type="containsText" dxfId="707" priority="39" operator="containsText" text="LEAF1">
      <formula>NOT(ISERROR(SEARCH("LEAF1",AM458)))</formula>
    </cfRule>
  </conditionalFormatting>
  <conditionalFormatting sqref="AM490:AM498">
    <cfRule type="containsText" dxfId="706" priority="34" operator="containsText" text="SPINE">
      <formula>NOT(ISERROR(SEARCH("SPINE",AM490)))</formula>
    </cfRule>
    <cfRule type="containsText" dxfId="705" priority="35" operator="containsText" text="LEAF2">
      <formula>NOT(ISERROR(SEARCH("LEAF2",AM490)))</formula>
    </cfRule>
    <cfRule type="containsText" dxfId="704" priority="36" operator="containsText" text="LEAF1">
      <formula>NOT(ISERROR(SEARCH("LEAF1",AM490)))</formula>
    </cfRule>
  </conditionalFormatting>
  <conditionalFormatting sqref="AM449:AM450 AM445:AM446">
    <cfRule type="containsText" dxfId="703" priority="31" operator="containsText" text="SPINE">
      <formula>NOT(ISERROR(SEARCH("SPINE",AM445)))</formula>
    </cfRule>
    <cfRule type="containsText" dxfId="702" priority="32" operator="containsText" text="LEAF2">
      <formula>NOT(ISERROR(SEARCH("LEAF2",AM445)))</formula>
    </cfRule>
    <cfRule type="containsText" dxfId="701" priority="33" operator="containsText" text="LEAF1">
      <formula>NOT(ISERROR(SEARCH("LEAF1",AM445)))</formula>
    </cfRule>
  </conditionalFormatting>
  <conditionalFormatting sqref="AM449:AM450">
    <cfRule type="containsText" dxfId="700" priority="28" operator="containsText" text="SPINE">
      <formula>NOT(ISERROR(SEARCH("SPINE",AM449)))</formula>
    </cfRule>
    <cfRule type="containsText" dxfId="699" priority="29" operator="containsText" text="LEAF2">
      <formula>NOT(ISERROR(SEARCH("LEAF2",AM449)))</formula>
    </cfRule>
    <cfRule type="containsText" dxfId="698" priority="30" operator="containsText" text="LEAF1">
      <formula>NOT(ISERROR(SEARCH("LEAF1",AM449)))</formula>
    </cfRule>
  </conditionalFormatting>
  <conditionalFormatting sqref="AM385:AM386">
    <cfRule type="containsText" dxfId="697" priority="22" operator="containsText" text="SPINE">
      <formula>NOT(ISERROR(SEARCH("SPINE",AM385)))</formula>
    </cfRule>
    <cfRule type="containsText" dxfId="696" priority="23" operator="containsText" text="LEAF2">
      <formula>NOT(ISERROR(SEARCH("LEAF2",AM385)))</formula>
    </cfRule>
    <cfRule type="containsText" dxfId="695" priority="24" operator="containsText" text="LEAF1">
      <formula>NOT(ISERROR(SEARCH("LEAF1",AM385)))</formula>
    </cfRule>
  </conditionalFormatting>
  <conditionalFormatting sqref="AM393:AM394 AM389:AM390 AM373:AM380">
    <cfRule type="containsText" dxfId="694" priority="19" operator="containsText" text="SPINE">
      <formula>NOT(ISERROR(SEARCH("SPINE",AM373)))</formula>
    </cfRule>
    <cfRule type="containsText" dxfId="693" priority="20" operator="containsText" text="LEAF2">
      <formula>NOT(ISERROR(SEARCH("LEAF2",AM373)))</formula>
    </cfRule>
    <cfRule type="containsText" dxfId="692" priority="21" operator="containsText" text="LEAF1">
      <formula>NOT(ISERROR(SEARCH("LEAF1",AM373)))</formula>
    </cfRule>
  </conditionalFormatting>
  <conditionalFormatting sqref="AM393:AM394 AM389:AM390 AM385:AM386 AM373:AM380">
    <cfRule type="containsText" dxfId="691" priority="16" operator="containsText" text="SPINE">
      <formula>NOT(ISERROR(SEARCH("SPINE",AM373)))</formula>
    </cfRule>
    <cfRule type="containsText" dxfId="690" priority="17" operator="containsText" text="LEAF2">
      <formula>NOT(ISERROR(SEARCH("LEAF2",AM373)))</formula>
    </cfRule>
    <cfRule type="containsText" dxfId="689" priority="18" operator="containsText" text="LEAF1">
      <formula>NOT(ISERROR(SEARCH("LEAF1",AM373)))</formula>
    </cfRule>
  </conditionalFormatting>
  <conditionalFormatting sqref="AM341 AM338 AM292:AM298">
    <cfRule type="containsText" dxfId="688" priority="13" operator="containsText" text="SPINE">
      <formula>NOT(ISERROR(SEARCH("SPINE",AM292)))</formula>
    </cfRule>
    <cfRule type="containsText" dxfId="687" priority="14" operator="containsText" text="LEAF2">
      <formula>NOT(ISERROR(SEARCH("LEAF2",AM292)))</formula>
    </cfRule>
    <cfRule type="containsText" dxfId="686" priority="15" operator="containsText" text="LEAF1">
      <formula>NOT(ISERROR(SEARCH("LEAF1",AM292)))</formula>
    </cfRule>
  </conditionalFormatting>
  <conditionalFormatting sqref="AM181 AM177 AM173 AM167:AM170 AM164 AM160 AM156 AM152 AM148 AM145 AM142 AM136:AM139 AM133 AM129 AM125 AM114:AM117 AM106 AM102 AM98 AM94">
    <cfRule type="containsText" dxfId="685" priority="7" operator="containsText" text="SPINE">
      <formula>NOT(ISERROR(SEARCH("SPINE",AM94)))</formula>
    </cfRule>
    <cfRule type="containsText" dxfId="684" priority="8" operator="containsText" text="LEAF2">
      <formula>NOT(ISERROR(SEARCH("LEAF2",AM94)))</formula>
    </cfRule>
    <cfRule type="containsText" dxfId="683" priority="9" operator="containsText" text="LEAF1">
      <formula>NOT(ISERROR(SEARCH("LEAF1",AM94)))</formula>
    </cfRule>
  </conditionalFormatting>
  <conditionalFormatting sqref="AM69 AM65:AM66 AM61:AM62 AM55:AM58">
    <cfRule type="containsText" dxfId="682" priority="4" operator="containsText" text="SPINE">
      <formula>NOT(ISERROR(SEARCH("SPINE",AM55)))</formula>
    </cfRule>
    <cfRule type="containsText" dxfId="681" priority="5" operator="containsText" text="LEAF2">
      <formula>NOT(ISERROR(SEARCH("LEAF2",AM55)))</formula>
    </cfRule>
    <cfRule type="containsText" dxfId="680" priority="6" operator="containsText" text="LEAF1">
      <formula>NOT(ISERROR(SEARCH("LEAF1",AM55)))</formula>
    </cfRule>
  </conditionalFormatting>
  <conditionalFormatting sqref="AM36:AM37 AM32:AM33 AM28:AM29 AM22:AM25">
    <cfRule type="containsText" dxfId="679" priority="1" operator="containsText" text="SPINE">
      <formula>NOT(ISERROR(SEARCH("SPINE",AM22)))</formula>
    </cfRule>
    <cfRule type="containsText" dxfId="678" priority="2" operator="containsText" text="LEAF2">
      <formula>NOT(ISERROR(SEARCH("LEAF2",AM22)))</formula>
    </cfRule>
    <cfRule type="containsText" dxfId="677" priority="3" operator="containsText" text="LEAF1">
      <formula>NOT(ISERROR(SEARCH("LEAF1",AM22)))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1F4-83B1-47A7-AB49-8DB0888A036E}">
  <dimension ref="A1:AK128"/>
  <sheetViews>
    <sheetView showGridLines="0" topLeftCell="A28" workbookViewId="0">
      <selection activeCell="B54" sqref="B54:B55"/>
    </sheetView>
  </sheetViews>
  <sheetFormatPr defaultColWidth="9.125" defaultRowHeight="14.3" x14ac:dyDescent="0.25"/>
  <cols>
    <col min="1" max="1" width="9.125" style="55"/>
    <col min="2" max="2" width="10.25" style="55" bestFit="1" customWidth="1"/>
    <col min="3" max="3" width="13.75" style="55" customWidth="1"/>
    <col min="4" max="4" width="8" style="55" customWidth="1"/>
    <col min="5" max="16384" width="9.125" style="55"/>
  </cols>
  <sheetData>
    <row r="1" spans="1:37" ht="76.599999999999994" x14ac:dyDescent="0.25">
      <c r="A1" s="1" t="s">
        <v>0</v>
      </c>
      <c r="B1" s="118" t="s">
        <v>1017</v>
      </c>
      <c r="C1" s="49" t="s">
        <v>1</v>
      </c>
      <c r="D1" s="49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0" t="s">
        <v>381</v>
      </c>
      <c r="L1" s="30" t="s">
        <v>391</v>
      </c>
      <c r="M1" s="30" t="s">
        <v>393</v>
      </c>
      <c r="N1" s="30" t="s">
        <v>384</v>
      </c>
      <c r="O1" s="30" t="s">
        <v>386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</row>
    <row r="2" spans="1:37" ht="14.95" x14ac:dyDescent="0.25">
      <c r="A2" s="4" t="s">
        <v>31</v>
      </c>
      <c r="B2" s="123" t="s">
        <v>1926</v>
      </c>
      <c r="C2" s="56" t="s">
        <v>208</v>
      </c>
      <c r="D2" s="57" t="s">
        <v>209</v>
      </c>
      <c r="E2" s="34">
        <v>2</v>
      </c>
      <c r="F2" s="6">
        <v>2</v>
      </c>
      <c r="G2" s="6">
        <v>2</v>
      </c>
      <c r="H2" s="7">
        <v>26</v>
      </c>
      <c r="I2" s="7">
        <v>34</v>
      </c>
      <c r="J2" s="7">
        <v>31</v>
      </c>
      <c r="K2" s="36" t="s">
        <v>268</v>
      </c>
      <c r="L2" s="36" t="str">
        <f>IF(ISBLANK(A2),L1,A2)</f>
        <v>A01</v>
      </c>
      <c r="M2" s="36">
        <f>IF(AND(L2&lt;&gt;L1,NOT(ISBLANK(A2))),INDEX(Summary!D:D,MATCH(L2,Summary!A:A,0))+1,M1+1)</f>
        <v>15</v>
      </c>
      <c r="N2" s="36" t="s">
        <v>359</v>
      </c>
      <c r="O2" s="36"/>
      <c r="P2" s="6"/>
      <c r="Q2" s="6">
        <v>1</v>
      </c>
      <c r="R2" s="6"/>
      <c r="S2" s="6"/>
      <c r="T2" s="6">
        <v>1</v>
      </c>
      <c r="U2" s="6"/>
      <c r="V2" s="6" t="s">
        <v>39</v>
      </c>
      <c r="W2" s="6">
        <v>0</v>
      </c>
      <c r="X2" s="6">
        <v>2</v>
      </c>
      <c r="Y2" s="6">
        <v>0</v>
      </c>
      <c r="Z2" s="6">
        <v>0</v>
      </c>
      <c r="AA2" s="7">
        <v>0</v>
      </c>
      <c r="AB2" s="7">
        <v>2</v>
      </c>
      <c r="AC2" s="6"/>
      <c r="AD2" s="7">
        <v>6</v>
      </c>
      <c r="AE2" s="7">
        <v>30</v>
      </c>
      <c r="AF2" s="7" t="s">
        <v>34</v>
      </c>
      <c r="AG2" s="7">
        <v>0</v>
      </c>
      <c r="AH2" s="7">
        <v>0</v>
      </c>
      <c r="AI2" s="7">
        <v>12</v>
      </c>
      <c r="AJ2" s="7">
        <v>0</v>
      </c>
      <c r="AK2" s="7" t="s">
        <v>34</v>
      </c>
    </row>
    <row r="3" spans="1:37" ht="14.95" x14ac:dyDescent="0.25">
      <c r="A3" s="4" t="s">
        <v>31</v>
      </c>
      <c r="B3" s="123" t="s">
        <v>1927</v>
      </c>
      <c r="C3" s="56" t="s">
        <v>208</v>
      </c>
      <c r="D3" s="57" t="s">
        <v>209</v>
      </c>
      <c r="E3" s="34"/>
      <c r="F3" s="6"/>
      <c r="G3" s="6"/>
      <c r="H3" s="7"/>
      <c r="I3" s="7"/>
      <c r="J3" s="7"/>
      <c r="K3" s="36" t="s">
        <v>268</v>
      </c>
      <c r="L3" s="36" t="str">
        <f t="shared" ref="L3:L66" si="0">IF(ISBLANK(A3),L2,A3)</f>
        <v>A01</v>
      </c>
      <c r="M3" s="36">
        <f>IF(AND(L3&lt;&gt;L2,NOT(ISBLANK(A3))),INDEX(Summary!D:D,MATCH(L3,Summary!A:A,0))+1,M2+1)</f>
        <v>16</v>
      </c>
      <c r="N3" s="36" t="s">
        <v>359</v>
      </c>
      <c r="O3" s="3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/>
      <c r="AB3" s="7"/>
      <c r="AC3" s="6"/>
      <c r="AD3" s="7"/>
      <c r="AE3" s="7"/>
      <c r="AF3" s="7"/>
      <c r="AG3" s="7"/>
      <c r="AH3" s="7"/>
      <c r="AI3" s="7"/>
      <c r="AJ3" s="7"/>
      <c r="AK3" s="7"/>
    </row>
    <row r="4" spans="1:37" ht="14.95" x14ac:dyDescent="0.25">
      <c r="A4" s="4" t="s">
        <v>85</v>
      </c>
      <c r="B4" s="123" t="s">
        <v>1928</v>
      </c>
      <c r="C4" s="56" t="s">
        <v>209</v>
      </c>
      <c r="D4" s="57" t="s">
        <v>209</v>
      </c>
      <c r="E4" s="34">
        <v>1</v>
      </c>
      <c r="F4" s="6">
        <v>1</v>
      </c>
      <c r="G4" s="6">
        <v>1</v>
      </c>
      <c r="H4" s="35">
        <v>42</v>
      </c>
      <c r="I4" s="35">
        <v>10</v>
      </c>
      <c r="J4" s="35">
        <v>39</v>
      </c>
      <c r="K4" s="36" t="s">
        <v>268</v>
      </c>
      <c r="L4" s="36" t="str">
        <f t="shared" si="0"/>
        <v>A02</v>
      </c>
      <c r="M4" s="36">
        <f>IF(AND(L4&lt;&gt;L3,NOT(ISBLANK(A4))),INDEX(Summary!D:D,MATCH(L4,Summary!A:A,0))+1,M3+1)</f>
        <v>1</v>
      </c>
      <c r="N4" s="36" t="s">
        <v>359</v>
      </c>
      <c r="O4" s="36"/>
      <c r="P4" s="34"/>
      <c r="Q4" s="6">
        <v>1</v>
      </c>
      <c r="R4" s="34"/>
      <c r="S4" s="34"/>
      <c r="T4" s="34">
        <v>1</v>
      </c>
      <c r="U4" s="34"/>
      <c r="V4" s="6" t="s">
        <v>39</v>
      </c>
      <c r="W4" s="6">
        <v>0</v>
      </c>
      <c r="X4" s="6">
        <v>1</v>
      </c>
      <c r="Y4" s="6">
        <v>0</v>
      </c>
      <c r="Z4" s="6">
        <v>0</v>
      </c>
      <c r="AA4" s="7">
        <v>0</v>
      </c>
      <c r="AB4" s="7">
        <v>1</v>
      </c>
      <c r="AC4" s="6"/>
      <c r="AD4" s="35">
        <v>34</v>
      </c>
      <c r="AE4" s="35">
        <v>9</v>
      </c>
      <c r="AF4" s="35" t="s">
        <v>34</v>
      </c>
      <c r="AG4" s="35">
        <v>0</v>
      </c>
      <c r="AH4" s="35">
        <v>0</v>
      </c>
      <c r="AI4" s="35">
        <v>1</v>
      </c>
      <c r="AJ4" s="35">
        <v>8</v>
      </c>
      <c r="AK4" s="35" t="s">
        <v>34</v>
      </c>
    </row>
    <row r="5" spans="1:37" ht="14.95" x14ac:dyDescent="0.25">
      <c r="A5" s="4" t="s">
        <v>40</v>
      </c>
      <c r="B5" s="123" t="s">
        <v>1929</v>
      </c>
      <c r="C5" s="56" t="s">
        <v>208</v>
      </c>
      <c r="D5" s="57" t="s">
        <v>209</v>
      </c>
      <c r="E5" s="6">
        <v>2</v>
      </c>
      <c r="F5" s="6">
        <v>2</v>
      </c>
      <c r="G5" s="6">
        <v>2</v>
      </c>
      <c r="H5" s="7">
        <v>25</v>
      </c>
      <c r="I5" s="7">
        <v>34</v>
      </c>
      <c r="J5" s="7">
        <v>31</v>
      </c>
      <c r="K5" s="36" t="s">
        <v>268</v>
      </c>
      <c r="L5" s="36" t="str">
        <f t="shared" si="0"/>
        <v>A04</v>
      </c>
      <c r="M5" s="36">
        <f>IF(AND(L5&lt;&gt;L4,NOT(ISBLANK(A5))),INDEX(Summary!D:D,MATCH(L5,Summary!A:A,0))+1,M4+1)</f>
        <v>15</v>
      </c>
      <c r="N5" s="36" t="s">
        <v>359</v>
      </c>
      <c r="O5" s="36"/>
      <c r="P5" s="6"/>
      <c r="Q5" s="6">
        <v>1</v>
      </c>
      <c r="R5" s="6"/>
      <c r="S5" s="6"/>
      <c r="T5" s="6">
        <v>1</v>
      </c>
      <c r="U5" s="6"/>
      <c r="V5" s="6" t="s">
        <v>42</v>
      </c>
      <c r="W5" s="6">
        <v>0</v>
      </c>
      <c r="X5" s="6">
        <v>2</v>
      </c>
      <c r="Y5" s="6">
        <v>0</v>
      </c>
      <c r="Z5" s="6">
        <v>0</v>
      </c>
      <c r="AA5" s="7">
        <v>0</v>
      </c>
      <c r="AB5" s="7">
        <v>2</v>
      </c>
      <c r="AC5" s="6"/>
      <c r="AD5" s="35">
        <v>6</v>
      </c>
      <c r="AE5" s="35">
        <v>30</v>
      </c>
      <c r="AF5" s="35" t="s">
        <v>34</v>
      </c>
      <c r="AG5" s="35">
        <v>0</v>
      </c>
      <c r="AH5" s="35">
        <v>0</v>
      </c>
      <c r="AI5" s="35">
        <v>12</v>
      </c>
      <c r="AJ5" s="35">
        <v>0</v>
      </c>
      <c r="AK5" s="35" t="s">
        <v>34</v>
      </c>
    </row>
    <row r="6" spans="1:37" ht="14.95" x14ac:dyDescent="0.25">
      <c r="A6" s="4" t="s">
        <v>40</v>
      </c>
      <c r="B6" s="123" t="s">
        <v>1930</v>
      </c>
      <c r="C6" s="56" t="s">
        <v>208</v>
      </c>
      <c r="D6" s="57" t="s">
        <v>209</v>
      </c>
      <c r="E6" s="6"/>
      <c r="F6" s="6"/>
      <c r="G6" s="6"/>
      <c r="H6" s="7"/>
      <c r="I6" s="7"/>
      <c r="J6" s="7"/>
      <c r="K6" s="36" t="s">
        <v>268</v>
      </c>
      <c r="L6" s="36" t="str">
        <f t="shared" si="0"/>
        <v>A04</v>
      </c>
      <c r="M6" s="36">
        <f>IF(AND(L6&lt;&gt;L5,NOT(ISBLANK(A6))),INDEX(Summary!D:D,MATCH(L6,Summary!A:A,0))+1,M5+1)</f>
        <v>16</v>
      </c>
      <c r="N6" s="36" t="s">
        <v>359</v>
      </c>
      <c r="O6" s="3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7"/>
      <c r="AC6" s="6"/>
      <c r="AD6" s="35"/>
      <c r="AE6" s="35"/>
      <c r="AF6" s="35"/>
      <c r="AG6" s="35"/>
      <c r="AH6" s="35"/>
      <c r="AI6" s="35"/>
      <c r="AJ6" s="35"/>
      <c r="AK6" s="35"/>
    </row>
    <row r="7" spans="1:37" ht="14.95" x14ac:dyDescent="0.25">
      <c r="A7" s="4" t="s">
        <v>110</v>
      </c>
      <c r="B7" s="123" t="s">
        <v>1931</v>
      </c>
      <c r="C7" s="56" t="s">
        <v>209</v>
      </c>
      <c r="D7" s="57" t="s">
        <v>209</v>
      </c>
      <c r="E7" s="34">
        <v>1</v>
      </c>
      <c r="F7" s="6">
        <v>1</v>
      </c>
      <c r="G7" s="6">
        <v>1</v>
      </c>
      <c r="H7" s="35">
        <v>42</v>
      </c>
      <c r="I7" s="35">
        <v>10</v>
      </c>
      <c r="J7" s="35">
        <v>39</v>
      </c>
      <c r="K7" s="36" t="s">
        <v>268</v>
      </c>
      <c r="L7" s="36" t="str">
        <f t="shared" si="0"/>
        <v>A05</v>
      </c>
      <c r="M7" s="36">
        <f>IF(AND(L7&lt;&gt;L6,NOT(ISBLANK(A7))),INDEX(Summary!D:D,MATCH(L7,Summary!A:A,0))+1,M6+1)</f>
        <v>1</v>
      </c>
      <c r="N7" s="36" t="s">
        <v>359</v>
      </c>
      <c r="O7" s="36"/>
      <c r="P7" s="34"/>
      <c r="Q7" s="6">
        <v>1</v>
      </c>
      <c r="R7" s="34"/>
      <c r="S7" s="34"/>
      <c r="T7" s="34">
        <v>1</v>
      </c>
      <c r="U7" s="34"/>
      <c r="V7" s="6" t="s">
        <v>39</v>
      </c>
      <c r="W7" s="6">
        <v>0</v>
      </c>
      <c r="X7" s="6">
        <v>1</v>
      </c>
      <c r="Y7" s="6">
        <v>0</v>
      </c>
      <c r="Z7" s="6">
        <v>0</v>
      </c>
      <c r="AA7" s="7">
        <v>0</v>
      </c>
      <c r="AB7" s="7">
        <v>1</v>
      </c>
      <c r="AC7" s="6"/>
      <c r="AD7" s="35">
        <v>34</v>
      </c>
      <c r="AE7" s="35">
        <v>9</v>
      </c>
      <c r="AF7" s="35" t="s">
        <v>34</v>
      </c>
      <c r="AG7" s="35">
        <v>0</v>
      </c>
      <c r="AH7" s="35">
        <v>0</v>
      </c>
      <c r="AI7" s="35">
        <v>1</v>
      </c>
      <c r="AJ7" s="35">
        <v>8</v>
      </c>
      <c r="AK7" s="35" t="s">
        <v>34</v>
      </c>
    </row>
    <row r="8" spans="1:37" ht="14.95" x14ac:dyDescent="0.25">
      <c r="A8" s="4" t="s">
        <v>43</v>
      </c>
      <c r="B8" s="123" t="s">
        <v>1932</v>
      </c>
      <c r="C8" s="56" t="s">
        <v>208</v>
      </c>
      <c r="D8" s="57" t="s">
        <v>209</v>
      </c>
      <c r="E8" s="6">
        <v>2</v>
      </c>
      <c r="F8" s="6">
        <v>2</v>
      </c>
      <c r="G8" s="6">
        <v>2</v>
      </c>
      <c r="H8" s="7">
        <v>25</v>
      </c>
      <c r="I8" s="7">
        <v>33</v>
      </c>
      <c r="J8" s="7">
        <v>30</v>
      </c>
      <c r="K8" s="36" t="s">
        <v>268</v>
      </c>
      <c r="L8" s="36" t="str">
        <f t="shared" si="0"/>
        <v>A07</v>
      </c>
      <c r="M8" s="36">
        <f>IF(AND(L8&lt;&gt;L7,NOT(ISBLANK(A8))),INDEX(Summary!D:D,MATCH(L8,Summary!A:A,0))+1,M7+1)</f>
        <v>13</v>
      </c>
      <c r="N8" s="36" t="s">
        <v>359</v>
      </c>
      <c r="O8" s="36"/>
      <c r="P8" s="6"/>
      <c r="Q8" s="6">
        <v>1</v>
      </c>
      <c r="R8" s="6"/>
      <c r="S8" s="6"/>
      <c r="T8" s="6">
        <v>1</v>
      </c>
      <c r="U8" s="6"/>
      <c r="V8" s="6" t="s">
        <v>39</v>
      </c>
      <c r="W8" s="6">
        <v>0</v>
      </c>
      <c r="X8" s="6">
        <v>2</v>
      </c>
      <c r="Y8" s="6">
        <v>0</v>
      </c>
      <c r="Z8" s="6">
        <v>0</v>
      </c>
      <c r="AA8" s="7">
        <v>0</v>
      </c>
      <c r="AB8" s="7">
        <v>2</v>
      </c>
      <c r="AC8" s="6"/>
      <c r="AD8" s="35">
        <v>4</v>
      </c>
      <c r="AE8" s="35">
        <v>32</v>
      </c>
      <c r="AF8" s="7" t="s">
        <v>34</v>
      </c>
      <c r="AG8" s="35">
        <v>0</v>
      </c>
      <c r="AH8" s="35">
        <v>0</v>
      </c>
      <c r="AI8" s="35">
        <v>9</v>
      </c>
      <c r="AJ8" s="35">
        <v>0</v>
      </c>
      <c r="AK8" s="35" t="s">
        <v>34</v>
      </c>
    </row>
    <row r="9" spans="1:37" ht="14.95" x14ac:dyDescent="0.25">
      <c r="A9" s="4" t="s">
        <v>43</v>
      </c>
      <c r="B9" s="123" t="s">
        <v>1933</v>
      </c>
      <c r="C9" s="56" t="s">
        <v>208</v>
      </c>
      <c r="D9" s="57" t="s">
        <v>209</v>
      </c>
      <c r="E9" s="6"/>
      <c r="F9" s="6"/>
      <c r="G9" s="6"/>
      <c r="H9" s="7"/>
      <c r="I9" s="7"/>
      <c r="J9" s="7"/>
      <c r="K9" s="36" t="s">
        <v>268</v>
      </c>
      <c r="L9" s="36" t="str">
        <f t="shared" si="0"/>
        <v>A07</v>
      </c>
      <c r="M9" s="36">
        <f>IF(AND(L9&lt;&gt;L8,NOT(ISBLANK(A9))),INDEX(Summary!D:D,MATCH(L9,Summary!A:A,0))+1,M8+1)</f>
        <v>14</v>
      </c>
      <c r="N9" s="36" t="s">
        <v>359</v>
      </c>
      <c r="O9" s="3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7"/>
      <c r="AB9" s="7"/>
      <c r="AC9" s="6"/>
      <c r="AD9" s="35"/>
      <c r="AE9" s="35"/>
      <c r="AF9" s="7"/>
      <c r="AG9" s="35"/>
      <c r="AH9" s="35"/>
      <c r="AI9" s="35"/>
      <c r="AJ9" s="35"/>
      <c r="AK9" s="35"/>
    </row>
    <row r="10" spans="1:37" ht="14.95" x14ac:dyDescent="0.25">
      <c r="A10" s="4" t="s">
        <v>126</v>
      </c>
      <c r="B10" s="123" t="s">
        <v>1934</v>
      </c>
      <c r="C10" s="56" t="s">
        <v>209</v>
      </c>
      <c r="D10" s="57" t="s">
        <v>209</v>
      </c>
      <c r="E10" s="6">
        <v>1</v>
      </c>
      <c r="F10" s="6">
        <v>1</v>
      </c>
      <c r="G10" s="6">
        <v>1</v>
      </c>
      <c r="H10" s="7">
        <v>42</v>
      </c>
      <c r="I10" s="7">
        <v>10</v>
      </c>
      <c r="J10" s="7">
        <v>39</v>
      </c>
      <c r="K10" s="36" t="s">
        <v>268</v>
      </c>
      <c r="L10" s="36" t="str">
        <f t="shared" si="0"/>
        <v>A08</v>
      </c>
      <c r="M10" s="36">
        <f>IF(AND(L10&lt;&gt;L9,NOT(ISBLANK(A10))),INDEX(Summary!D:D,MATCH(L10,Summary!A:A,0))+1,M9+1)</f>
        <v>1</v>
      </c>
      <c r="N10" s="36" t="s">
        <v>359</v>
      </c>
      <c r="O10" s="36"/>
      <c r="P10" s="34"/>
      <c r="Q10" s="6">
        <v>1</v>
      </c>
      <c r="R10" s="34"/>
      <c r="S10" s="34"/>
      <c r="T10" s="34">
        <v>1</v>
      </c>
      <c r="U10" s="34"/>
      <c r="V10" s="6" t="s">
        <v>39</v>
      </c>
      <c r="W10" s="6">
        <v>0</v>
      </c>
      <c r="X10" s="6">
        <v>1</v>
      </c>
      <c r="Y10" s="6">
        <v>0</v>
      </c>
      <c r="Z10" s="6">
        <v>0</v>
      </c>
      <c r="AA10" s="7">
        <v>0</v>
      </c>
      <c r="AB10" s="7">
        <v>1</v>
      </c>
      <c r="AC10" s="6"/>
      <c r="AD10" s="7">
        <v>42</v>
      </c>
      <c r="AE10" s="7">
        <v>2</v>
      </c>
      <c r="AF10" s="7" t="s">
        <v>34</v>
      </c>
      <c r="AG10" s="7">
        <v>0</v>
      </c>
      <c r="AH10" s="7">
        <v>0</v>
      </c>
      <c r="AI10" s="7">
        <v>1</v>
      </c>
      <c r="AJ10" s="7">
        <v>11</v>
      </c>
      <c r="AK10" s="7" t="s">
        <v>34</v>
      </c>
    </row>
    <row r="11" spans="1:37" ht="14.95" x14ac:dyDescent="0.25">
      <c r="A11" s="4" t="s">
        <v>45</v>
      </c>
      <c r="B11" s="123" t="s">
        <v>1935</v>
      </c>
      <c r="C11" s="56" t="s">
        <v>208</v>
      </c>
      <c r="D11" s="57" t="s">
        <v>209</v>
      </c>
      <c r="E11" s="6">
        <v>2</v>
      </c>
      <c r="F11" s="6">
        <v>2</v>
      </c>
      <c r="G11" s="6">
        <v>2</v>
      </c>
      <c r="H11" s="7">
        <v>26</v>
      </c>
      <c r="I11" s="7">
        <v>34</v>
      </c>
      <c r="J11" s="7">
        <v>31</v>
      </c>
      <c r="K11" s="36" t="s">
        <v>268</v>
      </c>
      <c r="L11" s="36" t="str">
        <f t="shared" si="0"/>
        <v>A11</v>
      </c>
      <c r="M11" s="36">
        <f>IF(AND(L11&lt;&gt;L10,NOT(ISBLANK(A11))),INDEX(Summary!D:D,MATCH(L11,Summary!A:A,0))+1,M10+1)</f>
        <v>13</v>
      </c>
      <c r="N11" s="36" t="s">
        <v>359</v>
      </c>
      <c r="O11" s="36"/>
      <c r="P11" s="6"/>
      <c r="Q11" s="6">
        <v>1</v>
      </c>
      <c r="R11" s="6"/>
      <c r="S11" s="6"/>
      <c r="T11" s="6">
        <v>1</v>
      </c>
      <c r="U11" s="6"/>
      <c r="V11" s="6" t="s">
        <v>42</v>
      </c>
      <c r="W11" s="6">
        <v>0</v>
      </c>
      <c r="X11" s="6">
        <v>2</v>
      </c>
      <c r="Y11" s="6">
        <v>0</v>
      </c>
      <c r="Z11" s="6">
        <v>0</v>
      </c>
      <c r="AA11" s="7">
        <v>0</v>
      </c>
      <c r="AB11" s="7">
        <v>2</v>
      </c>
      <c r="AC11" s="6"/>
      <c r="AD11" s="7">
        <v>4</v>
      </c>
      <c r="AE11" s="7">
        <v>30</v>
      </c>
      <c r="AF11" s="7" t="s">
        <v>34</v>
      </c>
      <c r="AG11" s="7">
        <v>0</v>
      </c>
      <c r="AH11" s="7">
        <v>0</v>
      </c>
      <c r="AI11" s="7">
        <v>11</v>
      </c>
      <c r="AJ11" s="7">
        <v>0</v>
      </c>
      <c r="AK11" s="7" t="s">
        <v>34</v>
      </c>
    </row>
    <row r="12" spans="1:37" ht="14.95" x14ac:dyDescent="0.25">
      <c r="A12" s="4" t="s">
        <v>45</v>
      </c>
      <c r="B12" s="123" t="s">
        <v>1936</v>
      </c>
      <c r="C12" s="56" t="s">
        <v>208</v>
      </c>
      <c r="D12" s="57" t="s">
        <v>209</v>
      </c>
      <c r="E12" s="6"/>
      <c r="F12" s="6"/>
      <c r="G12" s="6"/>
      <c r="H12" s="7"/>
      <c r="I12" s="7"/>
      <c r="J12" s="7"/>
      <c r="K12" s="36" t="s">
        <v>268</v>
      </c>
      <c r="L12" s="36" t="str">
        <f t="shared" si="0"/>
        <v>A11</v>
      </c>
      <c r="M12" s="36">
        <f>IF(AND(L12&lt;&gt;L11,NOT(ISBLANK(A12))),INDEX(Summary!D:D,MATCH(L12,Summary!A:A,0))+1,M11+1)</f>
        <v>14</v>
      </c>
      <c r="N12" s="36" t="s">
        <v>359</v>
      </c>
      <c r="O12" s="3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  <c r="AB12" s="7"/>
      <c r="AC12" s="6"/>
      <c r="AD12" s="7"/>
      <c r="AE12" s="7"/>
      <c r="AF12" s="7"/>
      <c r="AG12" s="7"/>
      <c r="AH12" s="7"/>
      <c r="AI12" s="7"/>
      <c r="AJ12" s="7"/>
      <c r="AK12" s="7"/>
    </row>
    <row r="13" spans="1:37" ht="14.95" x14ac:dyDescent="0.25">
      <c r="A13" s="4" t="s">
        <v>138</v>
      </c>
      <c r="B13" s="123" t="s">
        <v>1937</v>
      </c>
      <c r="C13" s="56" t="s">
        <v>209</v>
      </c>
      <c r="D13" s="57" t="s">
        <v>209</v>
      </c>
      <c r="E13" s="34">
        <v>1</v>
      </c>
      <c r="F13" s="6">
        <v>1</v>
      </c>
      <c r="G13" s="6">
        <v>1</v>
      </c>
      <c r="H13" s="35">
        <v>42</v>
      </c>
      <c r="I13" s="35">
        <v>10</v>
      </c>
      <c r="J13" s="35">
        <v>39</v>
      </c>
      <c r="K13" s="36" t="s">
        <v>268</v>
      </c>
      <c r="L13" s="36" t="str">
        <f t="shared" si="0"/>
        <v>A12</v>
      </c>
      <c r="M13" s="36">
        <f>IF(AND(L13&lt;&gt;L12,NOT(ISBLANK(A13))),INDEX(Summary!D:D,MATCH(L13,Summary!A:A,0))+1,M12+1)</f>
        <v>1</v>
      </c>
      <c r="N13" s="36" t="s">
        <v>359</v>
      </c>
      <c r="O13" s="36"/>
      <c r="P13" s="34"/>
      <c r="Q13" s="6">
        <v>1</v>
      </c>
      <c r="R13" s="34"/>
      <c r="S13" s="34"/>
      <c r="T13" s="34">
        <v>1</v>
      </c>
      <c r="U13" s="34"/>
      <c r="V13" s="6" t="s">
        <v>39</v>
      </c>
      <c r="W13" s="6">
        <v>0</v>
      </c>
      <c r="X13" s="6">
        <v>1</v>
      </c>
      <c r="Y13" s="6">
        <v>0</v>
      </c>
      <c r="Z13" s="6">
        <v>0</v>
      </c>
      <c r="AA13" s="7">
        <v>0</v>
      </c>
      <c r="AB13" s="7">
        <v>1</v>
      </c>
      <c r="AC13" s="6"/>
      <c r="AD13" s="35">
        <v>43</v>
      </c>
      <c r="AE13" s="35">
        <v>1</v>
      </c>
      <c r="AF13" s="35" t="s">
        <v>34</v>
      </c>
      <c r="AG13" s="35">
        <v>0</v>
      </c>
      <c r="AH13" s="35">
        <v>0</v>
      </c>
      <c r="AI13" s="35">
        <v>1</v>
      </c>
      <c r="AJ13" s="35">
        <v>8</v>
      </c>
      <c r="AK13" s="35" t="s">
        <v>34</v>
      </c>
    </row>
    <row r="14" spans="1:37" ht="14.95" x14ac:dyDescent="0.25">
      <c r="A14" s="4" t="s">
        <v>48</v>
      </c>
      <c r="B14" s="123" t="s">
        <v>1938</v>
      </c>
      <c r="C14" s="56" t="s">
        <v>208</v>
      </c>
      <c r="D14" s="57" t="s">
        <v>209</v>
      </c>
      <c r="E14" s="6">
        <v>2</v>
      </c>
      <c r="F14" s="6">
        <v>2</v>
      </c>
      <c r="G14" s="6">
        <v>2</v>
      </c>
      <c r="H14" s="7">
        <v>25</v>
      </c>
      <c r="I14" s="7">
        <v>34</v>
      </c>
      <c r="J14" s="7">
        <v>31</v>
      </c>
      <c r="K14" s="36" t="s">
        <v>268</v>
      </c>
      <c r="L14" s="36" t="str">
        <f t="shared" si="0"/>
        <v>A14</v>
      </c>
      <c r="M14" s="36">
        <f>IF(AND(L14&lt;&gt;L13,NOT(ISBLANK(A14))),INDEX(Summary!D:D,MATCH(L14,Summary!A:A,0))+1,M13+1)</f>
        <v>13</v>
      </c>
      <c r="N14" s="36" t="s">
        <v>359</v>
      </c>
      <c r="O14" s="36"/>
      <c r="P14" s="6"/>
      <c r="Q14" s="6">
        <v>1</v>
      </c>
      <c r="R14" s="6"/>
      <c r="S14" s="6"/>
      <c r="T14" s="6">
        <v>1</v>
      </c>
      <c r="U14" s="6"/>
      <c r="V14" s="6" t="s">
        <v>39</v>
      </c>
      <c r="W14" s="6">
        <v>0</v>
      </c>
      <c r="X14" s="6">
        <v>2</v>
      </c>
      <c r="Y14" s="6">
        <v>0</v>
      </c>
      <c r="Z14" s="6">
        <v>0</v>
      </c>
      <c r="AA14" s="7">
        <v>0</v>
      </c>
      <c r="AB14" s="7">
        <v>2</v>
      </c>
      <c r="AC14" s="6"/>
      <c r="AD14" s="35">
        <v>4</v>
      </c>
      <c r="AE14" s="35">
        <v>30</v>
      </c>
      <c r="AF14" s="7" t="s">
        <v>34</v>
      </c>
      <c r="AG14" s="35">
        <v>0</v>
      </c>
      <c r="AH14" s="35">
        <v>0</v>
      </c>
      <c r="AI14" s="35">
        <v>9</v>
      </c>
      <c r="AJ14" s="35">
        <v>0</v>
      </c>
      <c r="AK14" s="7" t="s">
        <v>34</v>
      </c>
    </row>
    <row r="15" spans="1:37" ht="14.95" x14ac:dyDescent="0.25">
      <c r="A15" s="4" t="s">
        <v>48</v>
      </c>
      <c r="B15" s="123" t="s">
        <v>1939</v>
      </c>
      <c r="C15" s="56" t="s">
        <v>208</v>
      </c>
      <c r="D15" s="57" t="s">
        <v>209</v>
      </c>
      <c r="E15" s="6"/>
      <c r="F15" s="6"/>
      <c r="G15" s="6"/>
      <c r="H15" s="7"/>
      <c r="I15" s="7"/>
      <c r="J15" s="7"/>
      <c r="K15" s="36" t="s">
        <v>268</v>
      </c>
      <c r="L15" s="36" t="str">
        <f t="shared" si="0"/>
        <v>A14</v>
      </c>
      <c r="M15" s="36">
        <f>IF(AND(L15&lt;&gt;L14,NOT(ISBLANK(A15))),INDEX(Summary!D:D,MATCH(L15,Summary!A:A,0))+1,M14+1)</f>
        <v>14</v>
      </c>
      <c r="N15" s="36" t="s">
        <v>359</v>
      </c>
      <c r="O15" s="3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7"/>
      <c r="AB15" s="7"/>
      <c r="AC15" s="6"/>
      <c r="AD15" s="35"/>
      <c r="AE15" s="35"/>
      <c r="AF15" s="7"/>
      <c r="AG15" s="35"/>
      <c r="AH15" s="35"/>
      <c r="AI15" s="35"/>
      <c r="AJ15" s="35"/>
      <c r="AK15" s="7"/>
    </row>
    <row r="16" spans="1:37" ht="14.95" x14ac:dyDescent="0.25">
      <c r="A16" s="4" t="s">
        <v>148</v>
      </c>
      <c r="B16" s="123" t="s">
        <v>1940</v>
      </c>
      <c r="C16" s="56" t="s">
        <v>209</v>
      </c>
      <c r="D16" s="57" t="s">
        <v>209</v>
      </c>
      <c r="E16" s="34">
        <v>1</v>
      </c>
      <c r="F16" s="6">
        <v>1</v>
      </c>
      <c r="G16" s="6">
        <v>1</v>
      </c>
      <c r="H16" s="35">
        <v>42</v>
      </c>
      <c r="I16" s="35">
        <v>10</v>
      </c>
      <c r="J16" s="35">
        <v>39</v>
      </c>
      <c r="K16" s="36" t="s">
        <v>268</v>
      </c>
      <c r="L16" s="36" t="str">
        <f t="shared" si="0"/>
        <v>A15</v>
      </c>
      <c r="M16" s="36">
        <f>IF(AND(L16&lt;&gt;L15,NOT(ISBLANK(A16))),INDEX(Summary!D:D,MATCH(L16,Summary!A:A,0))+1,M15+1)</f>
        <v>1</v>
      </c>
      <c r="N16" s="36" t="s">
        <v>359</v>
      </c>
      <c r="O16" s="36"/>
      <c r="P16" s="34"/>
      <c r="Q16" s="6">
        <v>1</v>
      </c>
      <c r="R16" s="34"/>
      <c r="S16" s="34"/>
      <c r="T16" s="34">
        <v>1</v>
      </c>
      <c r="U16" s="34"/>
      <c r="V16" s="6" t="s">
        <v>39</v>
      </c>
      <c r="W16" s="6">
        <v>0</v>
      </c>
      <c r="X16" s="6">
        <v>1</v>
      </c>
      <c r="Y16" s="6">
        <v>0</v>
      </c>
      <c r="Z16" s="6">
        <v>0</v>
      </c>
      <c r="AA16" s="7">
        <v>0</v>
      </c>
      <c r="AB16" s="7">
        <v>1</v>
      </c>
      <c r="AC16" s="6"/>
      <c r="AD16" s="35">
        <v>50</v>
      </c>
      <c r="AE16" s="35">
        <v>1</v>
      </c>
      <c r="AF16" s="35" t="s">
        <v>34</v>
      </c>
      <c r="AG16" s="35">
        <v>0</v>
      </c>
      <c r="AH16" s="35">
        <v>0</v>
      </c>
      <c r="AI16" s="35">
        <v>1</v>
      </c>
      <c r="AJ16" s="35">
        <v>4</v>
      </c>
      <c r="AK16" s="35" t="s">
        <v>34</v>
      </c>
    </row>
    <row r="17" spans="1:37" ht="14.95" x14ac:dyDescent="0.25">
      <c r="A17" s="4" t="s">
        <v>49</v>
      </c>
      <c r="B17" s="123" t="s">
        <v>1941</v>
      </c>
      <c r="C17" s="56" t="s">
        <v>208</v>
      </c>
      <c r="D17" s="57" t="s">
        <v>209</v>
      </c>
      <c r="E17" s="6">
        <v>2</v>
      </c>
      <c r="F17" s="6">
        <v>2</v>
      </c>
      <c r="G17" s="6">
        <v>2</v>
      </c>
      <c r="H17" s="7">
        <v>24</v>
      </c>
      <c r="I17" s="7">
        <v>32</v>
      </c>
      <c r="J17" s="7">
        <v>29</v>
      </c>
      <c r="K17" s="36" t="s">
        <v>268</v>
      </c>
      <c r="L17" s="36" t="str">
        <f t="shared" si="0"/>
        <v>A17</v>
      </c>
      <c r="M17" s="36">
        <f>IF(AND(L17&lt;&gt;L16,NOT(ISBLANK(A17))),INDEX(Summary!D:D,MATCH(L17,Summary!A:A,0))+1,M16+1)</f>
        <v>18</v>
      </c>
      <c r="N17" s="36" t="s">
        <v>359</v>
      </c>
      <c r="O17" s="36"/>
      <c r="P17" s="6"/>
      <c r="Q17" s="6">
        <v>1</v>
      </c>
      <c r="R17" s="6"/>
      <c r="S17" s="6"/>
      <c r="T17" s="6">
        <v>1</v>
      </c>
      <c r="U17" s="6"/>
      <c r="V17" s="6" t="s">
        <v>42</v>
      </c>
      <c r="W17" s="6">
        <v>0</v>
      </c>
      <c r="X17" s="6">
        <v>2</v>
      </c>
      <c r="Y17" s="6">
        <v>0</v>
      </c>
      <c r="Z17" s="6">
        <v>0</v>
      </c>
      <c r="AA17" s="7">
        <v>0</v>
      </c>
      <c r="AB17" s="7">
        <v>2</v>
      </c>
      <c r="AC17" s="6"/>
      <c r="AD17" s="35">
        <v>4</v>
      </c>
      <c r="AE17" s="35">
        <v>35</v>
      </c>
      <c r="AF17" s="35" t="s">
        <v>34</v>
      </c>
      <c r="AG17" s="35">
        <v>0</v>
      </c>
      <c r="AH17" s="35">
        <v>0</v>
      </c>
      <c r="AI17" s="35">
        <v>6</v>
      </c>
      <c r="AJ17" s="35">
        <v>0</v>
      </c>
      <c r="AK17" s="35" t="s">
        <v>34</v>
      </c>
    </row>
    <row r="18" spans="1:37" ht="14.95" x14ac:dyDescent="0.25">
      <c r="A18" s="4" t="s">
        <v>49</v>
      </c>
      <c r="B18" s="123" t="s">
        <v>1942</v>
      </c>
      <c r="C18" s="56" t="s">
        <v>208</v>
      </c>
      <c r="D18" s="57" t="s">
        <v>209</v>
      </c>
      <c r="E18" s="6"/>
      <c r="F18" s="6"/>
      <c r="G18" s="6"/>
      <c r="H18" s="7"/>
      <c r="I18" s="7"/>
      <c r="J18" s="7"/>
      <c r="K18" s="36" t="s">
        <v>268</v>
      </c>
      <c r="L18" s="36" t="str">
        <f t="shared" si="0"/>
        <v>A17</v>
      </c>
      <c r="M18" s="36">
        <f>IF(AND(L18&lt;&gt;L17,NOT(ISBLANK(A18))),INDEX(Summary!D:D,MATCH(L18,Summary!A:A,0))+1,M17+1)</f>
        <v>19</v>
      </c>
      <c r="N18" s="36" t="s">
        <v>359</v>
      </c>
      <c r="O18" s="3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7"/>
      <c r="AB18" s="7"/>
      <c r="AC18" s="6"/>
      <c r="AD18" s="35"/>
      <c r="AE18" s="35"/>
      <c r="AF18" s="35"/>
      <c r="AG18" s="35"/>
      <c r="AH18" s="35"/>
      <c r="AI18" s="35"/>
      <c r="AJ18" s="35"/>
      <c r="AK18" s="35"/>
    </row>
    <row r="19" spans="1:37" ht="14.95" x14ac:dyDescent="0.25">
      <c r="A19" s="4" t="s">
        <v>152</v>
      </c>
      <c r="B19" s="123" t="s">
        <v>1943</v>
      </c>
      <c r="C19" s="56" t="s">
        <v>209</v>
      </c>
      <c r="D19" s="57" t="s">
        <v>209</v>
      </c>
      <c r="E19" s="6">
        <v>1</v>
      </c>
      <c r="F19" s="6">
        <v>1</v>
      </c>
      <c r="G19" s="6">
        <v>1</v>
      </c>
      <c r="H19" s="7">
        <v>42</v>
      </c>
      <c r="I19" s="7">
        <v>10</v>
      </c>
      <c r="J19" s="7">
        <v>39</v>
      </c>
      <c r="K19" s="36" t="s">
        <v>268</v>
      </c>
      <c r="L19" s="36" t="str">
        <f t="shared" si="0"/>
        <v>A18</v>
      </c>
      <c r="M19" s="36">
        <f>IF(AND(L19&lt;&gt;L18,NOT(ISBLANK(A19))),INDEX(Summary!D:D,MATCH(L19,Summary!A:A,0))+1,M18+1)</f>
        <v>1</v>
      </c>
      <c r="N19" s="36" t="s">
        <v>359</v>
      </c>
      <c r="O19" s="36"/>
      <c r="P19" s="34"/>
      <c r="Q19" s="6">
        <v>1</v>
      </c>
      <c r="R19" s="34"/>
      <c r="S19" s="34"/>
      <c r="T19" s="34">
        <v>1</v>
      </c>
      <c r="U19" s="34"/>
      <c r="V19" s="6" t="s">
        <v>39</v>
      </c>
      <c r="W19" s="6">
        <v>0</v>
      </c>
      <c r="X19" s="6">
        <v>1</v>
      </c>
      <c r="Y19" s="6">
        <v>0</v>
      </c>
      <c r="Z19" s="6">
        <v>0</v>
      </c>
      <c r="AA19" s="7">
        <v>0</v>
      </c>
      <c r="AB19" s="7">
        <v>1</v>
      </c>
      <c r="AC19" s="6"/>
      <c r="AD19" s="35">
        <v>46</v>
      </c>
      <c r="AE19" s="35">
        <v>6</v>
      </c>
      <c r="AF19" s="35" t="s">
        <v>34</v>
      </c>
      <c r="AG19" s="35">
        <v>0</v>
      </c>
      <c r="AH19" s="35">
        <v>0</v>
      </c>
      <c r="AI19" s="35">
        <v>1</v>
      </c>
      <c r="AJ19" s="35">
        <v>7</v>
      </c>
      <c r="AK19" s="35" t="s">
        <v>34</v>
      </c>
    </row>
    <row r="20" spans="1:37" x14ac:dyDescent="0.25">
      <c r="A20" s="4" t="s">
        <v>50</v>
      </c>
      <c r="B20" s="123" t="s">
        <v>1944</v>
      </c>
      <c r="C20" s="56" t="s">
        <v>208</v>
      </c>
      <c r="D20" s="57" t="s">
        <v>209</v>
      </c>
      <c r="E20" s="6">
        <v>2</v>
      </c>
      <c r="F20" s="6">
        <v>2</v>
      </c>
      <c r="G20" s="6">
        <v>2</v>
      </c>
      <c r="H20" s="7">
        <v>26</v>
      </c>
      <c r="I20" s="7">
        <v>34</v>
      </c>
      <c r="J20" s="7">
        <v>31</v>
      </c>
      <c r="K20" s="36" t="s">
        <v>268</v>
      </c>
      <c r="L20" s="36" t="str">
        <f t="shared" si="0"/>
        <v>A21</v>
      </c>
      <c r="M20" s="36">
        <f>IF(AND(L20&lt;&gt;L19,NOT(ISBLANK(A20))),INDEX(Summary!D:D,MATCH(L20,Summary!A:A,0))+1,M19+1)</f>
        <v>19</v>
      </c>
      <c r="N20" s="36" t="s">
        <v>359</v>
      </c>
      <c r="O20" s="36"/>
      <c r="P20" s="6"/>
      <c r="Q20" s="6">
        <v>1</v>
      </c>
      <c r="R20" s="6"/>
      <c r="S20" s="6"/>
      <c r="T20" s="6">
        <v>1</v>
      </c>
      <c r="U20" s="6"/>
      <c r="V20" s="6" t="s">
        <v>42</v>
      </c>
      <c r="W20" s="6">
        <v>0</v>
      </c>
      <c r="X20" s="6">
        <v>2</v>
      </c>
      <c r="Y20" s="6">
        <v>0</v>
      </c>
      <c r="Z20" s="6">
        <v>0</v>
      </c>
      <c r="AA20" s="7">
        <v>0</v>
      </c>
      <c r="AB20" s="7">
        <v>2</v>
      </c>
      <c r="AC20" s="6"/>
      <c r="AD20" s="35">
        <v>0</v>
      </c>
      <c r="AE20" s="35">
        <v>40</v>
      </c>
      <c r="AF20" s="7" t="s">
        <v>34</v>
      </c>
      <c r="AG20" s="35">
        <v>0</v>
      </c>
      <c r="AH20" s="35">
        <v>0</v>
      </c>
      <c r="AI20" s="35">
        <v>9</v>
      </c>
      <c r="AJ20" s="35">
        <v>0</v>
      </c>
      <c r="AK20" s="35" t="s">
        <v>34</v>
      </c>
    </row>
    <row r="21" spans="1:37" x14ac:dyDescent="0.25">
      <c r="A21" s="4" t="s">
        <v>50</v>
      </c>
      <c r="B21" s="123" t="s">
        <v>1945</v>
      </c>
      <c r="C21" s="56" t="s">
        <v>208</v>
      </c>
      <c r="D21" s="57" t="s">
        <v>209</v>
      </c>
      <c r="E21" s="6"/>
      <c r="F21" s="6"/>
      <c r="G21" s="6"/>
      <c r="H21" s="7"/>
      <c r="I21" s="7"/>
      <c r="J21" s="7"/>
      <c r="K21" s="36" t="s">
        <v>268</v>
      </c>
      <c r="L21" s="36" t="str">
        <f t="shared" si="0"/>
        <v>A21</v>
      </c>
      <c r="M21" s="36">
        <f>IF(AND(L21&lt;&gt;L20,NOT(ISBLANK(A21))),INDEX(Summary!D:D,MATCH(L21,Summary!A:A,0))+1,M20+1)</f>
        <v>20</v>
      </c>
      <c r="N21" s="36" t="s">
        <v>359</v>
      </c>
      <c r="O21" s="3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7"/>
      <c r="AB21" s="7"/>
      <c r="AC21" s="6"/>
      <c r="AD21" s="35"/>
      <c r="AE21" s="35"/>
      <c r="AF21" s="7"/>
      <c r="AG21" s="35"/>
      <c r="AH21" s="35"/>
      <c r="AI21" s="35"/>
      <c r="AJ21" s="35"/>
      <c r="AK21" s="35"/>
    </row>
    <row r="22" spans="1:37" x14ac:dyDescent="0.25">
      <c r="A22" s="4" t="s">
        <v>160</v>
      </c>
      <c r="B22" s="123" t="s">
        <v>1946</v>
      </c>
      <c r="C22" s="56" t="s">
        <v>209</v>
      </c>
      <c r="D22" s="57" t="s">
        <v>209</v>
      </c>
      <c r="E22" s="6">
        <v>1</v>
      </c>
      <c r="F22" s="6">
        <v>1</v>
      </c>
      <c r="G22" s="6">
        <v>1</v>
      </c>
      <c r="H22" s="7">
        <v>33</v>
      </c>
      <c r="I22" s="7">
        <v>10</v>
      </c>
      <c r="J22" s="7">
        <v>30</v>
      </c>
      <c r="K22" s="36" t="s">
        <v>268</v>
      </c>
      <c r="L22" s="36" t="str">
        <f t="shared" si="0"/>
        <v>A22</v>
      </c>
      <c r="M22" s="36">
        <f>IF(AND(L22&lt;&gt;L21,NOT(ISBLANK(A22))),INDEX(Summary!D:D,MATCH(L22,Summary!A:A,0))+1,M21+1)</f>
        <v>1</v>
      </c>
      <c r="N22" s="36" t="s">
        <v>359</v>
      </c>
      <c r="O22" s="36"/>
      <c r="P22" s="6"/>
      <c r="Q22" s="6">
        <v>1</v>
      </c>
      <c r="R22" s="6"/>
      <c r="S22" s="6"/>
      <c r="T22" s="6">
        <v>1</v>
      </c>
      <c r="U22" s="6"/>
      <c r="V22" s="34" t="s">
        <v>42</v>
      </c>
      <c r="W22" s="6">
        <v>0</v>
      </c>
      <c r="X22" s="6">
        <v>1</v>
      </c>
      <c r="Y22" s="6">
        <v>0</v>
      </c>
      <c r="Z22" s="6">
        <v>0</v>
      </c>
      <c r="AA22" s="7">
        <v>0</v>
      </c>
      <c r="AB22" s="7">
        <v>1</v>
      </c>
      <c r="AC22" s="6"/>
      <c r="AD22" s="35">
        <v>27</v>
      </c>
      <c r="AE22" s="35">
        <v>7</v>
      </c>
      <c r="AF22" s="35" t="s">
        <v>34</v>
      </c>
      <c r="AG22" s="7">
        <v>0</v>
      </c>
      <c r="AH22" s="7">
        <v>0</v>
      </c>
      <c r="AI22" s="7">
        <v>1</v>
      </c>
      <c r="AJ22" s="35">
        <v>7</v>
      </c>
      <c r="AK22" s="35" t="s">
        <v>34</v>
      </c>
    </row>
    <row r="23" spans="1:37" x14ac:dyDescent="0.25">
      <c r="A23" s="4" t="s">
        <v>51</v>
      </c>
      <c r="B23" s="123" t="s">
        <v>1947</v>
      </c>
      <c r="C23" s="56" t="s">
        <v>208</v>
      </c>
      <c r="D23" s="57" t="s">
        <v>209</v>
      </c>
      <c r="E23" s="6">
        <v>2</v>
      </c>
      <c r="F23" s="6">
        <v>2</v>
      </c>
      <c r="G23" s="6">
        <v>2</v>
      </c>
      <c r="H23" s="7">
        <v>25</v>
      </c>
      <c r="I23" s="7">
        <v>34</v>
      </c>
      <c r="J23" s="7">
        <v>31</v>
      </c>
      <c r="K23" s="36" t="s">
        <v>268</v>
      </c>
      <c r="L23" s="36" t="str">
        <f t="shared" si="0"/>
        <v>A24</v>
      </c>
      <c r="M23" s="36">
        <f>IF(AND(L23&lt;&gt;L22,NOT(ISBLANK(A23))),INDEX(Summary!D:D,MATCH(L23,Summary!A:A,0))+1,M22+1)</f>
        <v>13</v>
      </c>
      <c r="N23" s="36" t="s">
        <v>359</v>
      </c>
      <c r="O23" s="36"/>
      <c r="P23" s="6"/>
      <c r="Q23" s="6">
        <v>1</v>
      </c>
      <c r="R23" s="6"/>
      <c r="S23" s="6"/>
      <c r="T23" s="6">
        <v>1</v>
      </c>
      <c r="U23" s="6"/>
      <c r="V23" s="6" t="s">
        <v>42</v>
      </c>
      <c r="W23" s="6">
        <v>0</v>
      </c>
      <c r="X23" s="6">
        <v>2</v>
      </c>
      <c r="Y23" s="6">
        <v>0</v>
      </c>
      <c r="Z23" s="6">
        <v>0</v>
      </c>
      <c r="AA23" s="7">
        <v>0</v>
      </c>
      <c r="AB23" s="7">
        <v>2</v>
      </c>
      <c r="AC23" s="6"/>
      <c r="AD23" s="35">
        <v>4</v>
      </c>
      <c r="AE23" s="35">
        <v>30</v>
      </c>
      <c r="AF23" s="7" t="s">
        <v>34</v>
      </c>
      <c r="AG23" s="35">
        <v>0</v>
      </c>
      <c r="AH23" s="35">
        <v>0</v>
      </c>
      <c r="AI23" s="35">
        <v>9</v>
      </c>
      <c r="AJ23" s="35">
        <v>0</v>
      </c>
      <c r="AK23" s="7" t="s">
        <v>34</v>
      </c>
    </row>
    <row r="24" spans="1:37" x14ac:dyDescent="0.25">
      <c r="A24" s="4" t="s">
        <v>51</v>
      </c>
      <c r="B24" s="123" t="s">
        <v>1948</v>
      </c>
      <c r="C24" s="56" t="s">
        <v>208</v>
      </c>
      <c r="D24" s="57" t="s">
        <v>209</v>
      </c>
      <c r="E24" s="6"/>
      <c r="F24" s="6"/>
      <c r="G24" s="6"/>
      <c r="H24" s="7"/>
      <c r="I24" s="7"/>
      <c r="J24" s="7"/>
      <c r="K24" s="36" t="s">
        <v>268</v>
      </c>
      <c r="L24" s="36" t="str">
        <f t="shared" si="0"/>
        <v>A24</v>
      </c>
      <c r="M24" s="36">
        <f>IF(AND(L24&lt;&gt;L23,NOT(ISBLANK(A24))),INDEX(Summary!D:D,MATCH(L24,Summary!A:A,0))+1,M23+1)</f>
        <v>14</v>
      </c>
      <c r="N24" s="36" t="s">
        <v>359</v>
      </c>
      <c r="O24" s="3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7"/>
      <c r="AB24" s="7"/>
      <c r="AC24" s="6"/>
      <c r="AD24" s="35"/>
      <c r="AE24" s="35"/>
      <c r="AF24" s="7"/>
      <c r="AG24" s="35"/>
      <c r="AH24" s="35"/>
      <c r="AI24" s="35"/>
      <c r="AJ24" s="35"/>
      <c r="AK24" s="7"/>
    </row>
    <row r="25" spans="1:37" x14ac:dyDescent="0.25">
      <c r="A25" s="4" t="s">
        <v>164</v>
      </c>
      <c r="B25" s="123" t="s">
        <v>1949</v>
      </c>
      <c r="C25" s="56" t="s">
        <v>209</v>
      </c>
      <c r="D25" s="57" t="s">
        <v>209</v>
      </c>
      <c r="E25" s="6">
        <v>1</v>
      </c>
      <c r="F25" s="6">
        <v>1</v>
      </c>
      <c r="G25" s="6">
        <v>1</v>
      </c>
      <c r="H25" s="7">
        <v>23</v>
      </c>
      <c r="I25" s="7">
        <v>10</v>
      </c>
      <c r="J25" s="7">
        <v>20</v>
      </c>
      <c r="K25" s="36" t="s">
        <v>268</v>
      </c>
      <c r="L25" s="36" t="str">
        <f t="shared" si="0"/>
        <v>A25</v>
      </c>
      <c r="M25" s="36">
        <f>IF(AND(L25&lt;&gt;L24,NOT(ISBLANK(A25))),INDEX(Summary!D:D,MATCH(L25,Summary!A:A,0))+1,M24+1)</f>
        <v>1</v>
      </c>
      <c r="N25" s="36" t="s">
        <v>359</v>
      </c>
      <c r="O25" s="36"/>
      <c r="P25" s="6"/>
      <c r="Q25" s="6">
        <v>1</v>
      </c>
      <c r="R25" s="6"/>
      <c r="S25" s="6"/>
      <c r="T25" s="6">
        <v>1</v>
      </c>
      <c r="U25" s="6"/>
      <c r="V25" s="6" t="s">
        <v>39</v>
      </c>
      <c r="W25" s="6">
        <v>0</v>
      </c>
      <c r="X25" s="6">
        <v>1</v>
      </c>
      <c r="Y25" s="6">
        <v>0</v>
      </c>
      <c r="Z25" s="6">
        <v>0</v>
      </c>
      <c r="AA25" s="7">
        <v>0</v>
      </c>
      <c r="AB25" s="7">
        <v>1</v>
      </c>
      <c r="AC25" s="6"/>
      <c r="AD25" s="35">
        <v>23</v>
      </c>
      <c r="AE25" s="35">
        <v>2</v>
      </c>
      <c r="AF25" s="35" t="s">
        <v>34</v>
      </c>
      <c r="AG25" s="35">
        <v>0</v>
      </c>
      <c r="AH25" s="35">
        <v>0</v>
      </c>
      <c r="AI25" s="35">
        <v>1</v>
      </c>
      <c r="AJ25" s="35">
        <v>4</v>
      </c>
      <c r="AK25" s="35" t="s">
        <v>34</v>
      </c>
    </row>
    <row r="26" spans="1:37" x14ac:dyDescent="0.25">
      <c r="A26" s="4" t="s">
        <v>52</v>
      </c>
      <c r="B26" s="123" t="s">
        <v>1950</v>
      </c>
      <c r="C26" s="56" t="s">
        <v>208</v>
      </c>
      <c r="D26" s="57" t="s">
        <v>209</v>
      </c>
      <c r="E26" s="6">
        <v>2</v>
      </c>
      <c r="F26" s="6">
        <v>2</v>
      </c>
      <c r="G26" s="6">
        <v>2</v>
      </c>
      <c r="H26" s="7">
        <v>24</v>
      </c>
      <c r="I26" s="7">
        <v>32</v>
      </c>
      <c r="J26" s="7">
        <v>29</v>
      </c>
      <c r="K26" s="36" t="s">
        <v>268</v>
      </c>
      <c r="L26" s="36" t="str">
        <f t="shared" si="0"/>
        <v>A27</v>
      </c>
      <c r="M26" s="36">
        <f>IF(AND(L26&lt;&gt;L25,NOT(ISBLANK(A26))),INDEX(Summary!D:D,MATCH(L26,Summary!A:A,0))+1,M25+1)</f>
        <v>9</v>
      </c>
      <c r="N26" s="36" t="s">
        <v>359</v>
      </c>
      <c r="O26" s="36"/>
      <c r="P26" s="6"/>
      <c r="Q26" s="6">
        <v>1</v>
      </c>
      <c r="R26" s="6"/>
      <c r="S26" s="6"/>
      <c r="T26" s="6">
        <v>1</v>
      </c>
      <c r="U26" s="6"/>
      <c r="V26" s="6" t="s">
        <v>42</v>
      </c>
      <c r="W26" s="6">
        <v>0</v>
      </c>
      <c r="X26" s="6">
        <v>2</v>
      </c>
      <c r="Y26" s="6">
        <v>0</v>
      </c>
      <c r="Z26" s="6">
        <v>0</v>
      </c>
      <c r="AA26" s="7">
        <v>0</v>
      </c>
      <c r="AB26" s="7">
        <v>2</v>
      </c>
      <c r="AC26" s="6"/>
      <c r="AD26" s="35">
        <v>0</v>
      </c>
      <c r="AE26" s="35">
        <v>30</v>
      </c>
      <c r="AF26" s="35" t="s">
        <v>34</v>
      </c>
      <c r="AG26" s="35">
        <v>0</v>
      </c>
      <c r="AH26" s="35">
        <v>0</v>
      </c>
      <c r="AI26" s="35">
        <v>6</v>
      </c>
      <c r="AJ26" s="35">
        <v>0</v>
      </c>
      <c r="AK26" s="35" t="s">
        <v>34</v>
      </c>
    </row>
    <row r="27" spans="1:37" x14ac:dyDescent="0.25">
      <c r="A27" s="4" t="s">
        <v>52</v>
      </c>
      <c r="B27" s="123" t="s">
        <v>1951</v>
      </c>
      <c r="C27" s="56" t="s">
        <v>208</v>
      </c>
      <c r="D27" s="57" t="s">
        <v>209</v>
      </c>
      <c r="E27" s="6"/>
      <c r="F27" s="6"/>
      <c r="G27" s="6"/>
      <c r="H27" s="7"/>
      <c r="I27" s="7"/>
      <c r="J27" s="7"/>
      <c r="K27" s="36" t="s">
        <v>268</v>
      </c>
      <c r="L27" s="36" t="str">
        <f t="shared" si="0"/>
        <v>A27</v>
      </c>
      <c r="M27" s="36">
        <f>IF(AND(L27&lt;&gt;L26,NOT(ISBLANK(A27))),INDEX(Summary!D:D,MATCH(L27,Summary!A:A,0))+1,M26+1)</f>
        <v>10</v>
      </c>
      <c r="N27" s="36" t="s">
        <v>359</v>
      </c>
      <c r="O27" s="3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7"/>
      <c r="AB27" s="7"/>
      <c r="AC27" s="6"/>
      <c r="AD27" s="35"/>
      <c r="AE27" s="35"/>
      <c r="AF27" s="35"/>
      <c r="AG27" s="35"/>
      <c r="AH27" s="35"/>
      <c r="AI27" s="35"/>
      <c r="AJ27" s="35"/>
      <c r="AK27" s="35"/>
    </row>
    <row r="28" spans="1:37" x14ac:dyDescent="0.25">
      <c r="A28" s="4" t="s">
        <v>174</v>
      </c>
      <c r="B28" s="123" t="s">
        <v>1952</v>
      </c>
      <c r="C28" s="56" t="s">
        <v>209</v>
      </c>
      <c r="D28" s="57" t="s">
        <v>209</v>
      </c>
      <c r="E28" s="6">
        <v>1</v>
      </c>
      <c r="F28" s="6">
        <v>1</v>
      </c>
      <c r="G28" s="6">
        <v>1</v>
      </c>
      <c r="H28" s="7">
        <v>23</v>
      </c>
      <c r="I28" s="7">
        <v>9</v>
      </c>
      <c r="J28" s="7">
        <v>21</v>
      </c>
      <c r="K28" s="36" t="s">
        <v>268</v>
      </c>
      <c r="L28" s="36" t="str">
        <f t="shared" si="0"/>
        <v>A28</v>
      </c>
      <c r="M28" s="36">
        <f>IF(AND(L28&lt;&gt;L27,NOT(ISBLANK(A28))),INDEX(Summary!D:D,MATCH(L28,Summary!A:A,0))+1,M27+1)</f>
        <v>1</v>
      </c>
      <c r="N28" s="36" t="s">
        <v>359</v>
      </c>
      <c r="O28" s="36"/>
      <c r="P28" s="6"/>
      <c r="Q28" s="6">
        <v>1</v>
      </c>
      <c r="R28" s="6"/>
      <c r="S28" s="6"/>
      <c r="T28" s="6">
        <v>1</v>
      </c>
      <c r="U28" s="6"/>
      <c r="V28" s="34" t="s">
        <v>42</v>
      </c>
      <c r="W28" s="6">
        <v>0</v>
      </c>
      <c r="X28" s="6">
        <v>1</v>
      </c>
      <c r="Y28" s="6">
        <v>0</v>
      </c>
      <c r="Z28" s="6">
        <v>0</v>
      </c>
      <c r="AA28" s="7">
        <v>0</v>
      </c>
      <c r="AB28" s="7">
        <v>1</v>
      </c>
      <c r="AC28" s="6"/>
      <c r="AD28" s="7">
        <v>22</v>
      </c>
      <c r="AE28" s="7">
        <v>3</v>
      </c>
      <c r="AF28" s="7" t="s">
        <v>34</v>
      </c>
      <c r="AG28" s="7">
        <v>0</v>
      </c>
      <c r="AH28" s="7">
        <v>0</v>
      </c>
      <c r="AI28" s="7">
        <v>1</v>
      </c>
      <c r="AJ28" s="7">
        <v>4</v>
      </c>
      <c r="AK28" s="7" t="s">
        <v>34</v>
      </c>
    </row>
    <row r="29" spans="1:37" x14ac:dyDescent="0.25">
      <c r="A29" s="4" t="s">
        <v>210</v>
      </c>
      <c r="B29" s="123" t="s">
        <v>1953</v>
      </c>
      <c r="C29" s="56" t="s">
        <v>209</v>
      </c>
      <c r="D29" s="57" t="s">
        <v>209</v>
      </c>
      <c r="E29" s="6">
        <v>1</v>
      </c>
      <c r="F29" s="6">
        <v>1</v>
      </c>
      <c r="G29" s="6">
        <v>1</v>
      </c>
      <c r="H29" s="7">
        <v>9</v>
      </c>
      <c r="I29" s="7">
        <v>8</v>
      </c>
      <c r="J29" s="7">
        <v>5</v>
      </c>
      <c r="K29" s="36" t="s">
        <v>268</v>
      </c>
      <c r="L29" s="36" t="str">
        <f t="shared" si="0"/>
        <v>A29</v>
      </c>
      <c r="M29" s="36">
        <f>IF(AND(L29&lt;&gt;L28,NOT(ISBLANK(A29))),INDEX(Summary!D:D,MATCH(L29,Summary!A:A,0))+1,M28+1)</f>
        <v>1</v>
      </c>
      <c r="N29" s="36" t="s">
        <v>359</v>
      </c>
      <c r="O29" s="36"/>
      <c r="P29" s="6"/>
      <c r="Q29" s="6">
        <v>1</v>
      </c>
      <c r="R29" s="6"/>
      <c r="S29" s="6"/>
      <c r="T29" s="6">
        <v>1</v>
      </c>
      <c r="U29" s="6"/>
      <c r="V29" s="6" t="s">
        <v>42</v>
      </c>
      <c r="W29" s="6">
        <v>0</v>
      </c>
      <c r="X29" s="6">
        <v>1</v>
      </c>
      <c r="Y29" s="6">
        <v>0</v>
      </c>
      <c r="Z29" s="6">
        <v>0</v>
      </c>
      <c r="AA29" s="7">
        <v>0</v>
      </c>
      <c r="AB29" s="7">
        <v>1</v>
      </c>
      <c r="AC29" s="6"/>
      <c r="AD29" s="7">
        <v>6</v>
      </c>
      <c r="AE29" s="7">
        <v>1</v>
      </c>
      <c r="AF29" s="7" t="s">
        <v>34</v>
      </c>
      <c r="AG29" s="7">
        <v>0</v>
      </c>
      <c r="AH29" s="7">
        <v>0</v>
      </c>
      <c r="AI29" s="7">
        <v>1</v>
      </c>
      <c r="AJ29" s="7">
        <v>0</v>
      </c>
      <c r="AK29" s="7" t="s">
        <v>34</v>
      </c>
    </row>
    <row r="30" spans="1:37" x14ac:dyDescent="0.25">
      <c r="A30" s="4" t="s">
        <v>53</v>
      </c>
      <c r="B30" s="123" t="s">
        <v>1954</v>
      </c>
      <c r="C30" s="56" t="s">
        <v>208</v>
      </c>
      <c r="D30" s="57" t="s">
        <v>209</v>
      </c>
      <c r="E30" s="6">
        <v>2</v>
      </c>
      <c r="F30" s="6">
        <v>2</v>
      </c>
      <c r="G30" s="6">
        <v>2</v>
      </c>
      <c r="H30" s="7">
        <v>26</v>
      </c>
      <c r="I30" s="7">
        <v>34</v>
      </c>
      <c r="J30" s="7">
        <v>31</v>
      </c>
      <c r="K30" s="36" t="s">
        <v>268</v>
      </c>
      <c r="L30" s="36" t="str">
        <f t="shared" si="0"/>
        <v>A31</v>
      </c>
      <c r="M30" s="36">
        <f>IF(AND(L30&lt;&gt;L29,NOT(ISBLANK(A30))),INDEX(Summary!D:D,MATCH(L30,Summary!A:A,0))+1,M29+1)</f>
        <v>9</v>
      </c>
      <c r="N30" s="36" t="s">
        <v>359</v>
      </c>
      <c r="O30" s="36"/>
      <c r="P30" s="6"/>
      <c r="Q30" s="6">
        <v>1</v>
      </c>
      <c r="R30" s="6"/>
      <c r="S30" s="6"/>
      <c r="T30" s="6">
        <v>1</v>
      </c>
      <c r="U30" s="6"/>
      <c r="V30" s="6" t="s">
        <v>42</v>
      </c>
      <c r="W30" s="6">
        <v>0</v>
      </c>
      <c r="X30" s="6">
        <v>2</v>
      </c>
      <c r="Y30" s="6">
        <v>0</v>
      </c>
      <c r="Z30" s="6">
        <v>0</v>
      </c>
      <c r="AA30" s="7">
        <v>0</v>
      </c>
      <c r="AB30" s="7">
        <v>2</v>
      </c>
      <c r="AC30" s="6"/>
      <c r="AD30" s="7">
        <v>8</v>
      </c>
      <c r="AE30" s="7">
        <v>22</v>
      </c>
      <c r="AF30" s="7" t="s">
        <v>34</v>
      </c>
      <c r="AG30" s="7">
        <v>0</v>
      </c>
      <c r="AH30" s="7">
        <v>0</v>
      </c>
      <c r="AI30" s="7">
        <v>9</v>
      </c>
      <c r="AJ30" s="7">
        <v>0</v>
      </c>
      <c r="AK30" s="7" t="s">
        <v>34</v>
      </c>
    </row>
    <row r="31" spans="1:37" x14ac:dyDescent="0.25">
      <c r="A31" s="4" t="s">
        <v>53</v>
      </c>
      <c r="B31" s="123" t="s">
        <v>1955</v>
      </c>
      <c r="C31" s="56" t="s">
        <v>208</v>
      </c>
      <c r="D31" s="57" t="s">
        <v>209</v>
      </c>
      <c r="E31" s="6"/>
      <c r="F31" s="6"/>
      <c r="G31" s="6"/>
      <c r="H31" s="7"/>
      <c r="I31" s="7"/>
      <c r="J31" s="7"/>
      <c r="K31" s="36" t="s">
        <v>268</v>
      </c>
      <c r="L31" s="36" t="str">
        <f t="shared" si="0"/>
        <v>A31</v>
      </c>
      <c r="M31" s="36">
        <f>IF(AND(L31&lt;&gt;L30,NOT(ISBLANK(A31))),INDEX(Summary!D:D,MATCH(L31,Summary!A:A,0))+1,M30+1)</f>
        <v>10</v>
      </c>
      <c r="N31" s="36" t="s">
        <v>359</v>
      </c>
      <c r="O31" s="3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  <c r="AB31" s="7"/>
      <c r="AC31" s="6"/>
      <c r="AD31" s="7"/>
      <c r="AE31" s="7"/>
      <c r="AF31" s="7"/>
      <c r="AG31" s="7"/>
      <c r="AH31" s="7"/>
      <c r="AI31" s="7"/>
      <c r="AJ31" s="7"/>
      <c r="AK31" s="7"/>
    </row>
    <row r="32" spans="1:37" x14ac:dyDescent="0.25">
      <c r="A32" s="4" t="s">
        <v>211</v>
      </c>
      <c r="B32" s="123" t="s">
        <v>1956</v>
      </c>
      <c r="C32" s="56" t="s">
        <v>209</v>
      </c>
      <c r="D32" s="57" t="s">
        <v>209</v>
      </c>
      <c r="E32" s="6">
        <v>1</v>
      </c>
      <c r="F32" s="6">
        <v>1</v>
      </c>
      <c r="G32" s="6">
        <v>1</v>
      </c>
      <c r="H32" s="7">
        <v>9</v>
      </c>
      <c r="I32" s="7">
        <v>9</v>
      </c>
      <c r="J32" s="7">
        <v>7</v>
      </c>
      <c r="K32" s="36" t="s">
        <v>268</v>
      </c>
      <c r="L32" s="36" t="str">
        <f t="shared" si="0"/>
        <v>A32</v>
      </c>
      <c r="M32" s="36">
        <f>IF(AND(L32&lt;&gt;L31,NOT(ISBLANK(A32))),INDEX(Summary!D:D,MATCH(L32,Summary!A:A,0))+1,M31+1)</f>
        <v>1</v>
      </c>
      <c r="N32" s="36" t="s">
        <v>359</v>
      </c>
      <c r="O32" s="36"/>
      <c r="P32" s="6"/>
      <c r="Q32" s="6">
        <v>1</v>
      </c>
      <c r="R32" s="6"/>
      <c r="S32" s="6"/>
      <c r="T32" s="6">
        <v>1</v>
      </c>
      <c r="U32" s="6"/>
      <c r="V32" s="6" t="s">
        <v>42</v>
      </c>
      <c r="W32" s="6">
        <v>0</v>
      </c>
      <c r="X32" s="6">
        <v>1</v>
      </c>
      <c r="Y32" s="6">
        <v>0</v>
      </c>
      <c r="Z32" s="6">
        <v>0</v>
      </c>
      <c r="AA32" s="7">
        <v>0</v>
      </c>
      <c r="AB32" s="7">
        <v>1</v>
      </c>
      <c r="AC32" s="6"/>
      <c r="AD32" s="7">
        <v>10</v>
      </c>
      <c r="AE32" s="7">
        <v>1</v>
      </c>
      <c r="AF32" s="7" t="s">
        <v>34</v>
      </c>
      <c r="AG32" s="7">
        <v>0</v>
      </c>
      <c r="AH32" s="7">
        <v>0</v>
      </c>
      <c r="AI32" s="7">
        <v>1</v>
      </c>
      <c r="AJ32" s="7">
        <v>0</v>
      </c>
      <c r="AK32" s="7" t="s">
        <v>34</v>
      </c>
    </row>
    <row r="33" spans="1:37" x14ac:dyDescent="0.25">
      <c r="A33" s="4" t="s">
        <v>212</v>
      </c>
      <c r="B33" s="123" t="s">
        <v>1957</v>
      </c>
      <c r="C33" s="56" t="s">
        <v>209</v>
      </c>
      <c r="D33" s="57" t="s">
        <v>209</v>
      </c>
      <c r="E33" s="6">
        <v>1</v>
      </c>
      <c r="F33" s="6">
        <v>1</v>
      </c>
      <c r="G33" s="6">
        <v>1</v>
      </c>
      <c r="H33" s="7">
        <v>8</v>
      </c>
      <c r="I33" s="7">
        <v>7</v>
      </c>
      <c r="J33" s="7">
        <v>5</v>
      </c>
      <c r="K33" s="36" t="s">
        <v>268</v>
      </c>
      <c r="L33" s="36" t="str">
        <f t="shared" si="0"/>
        <v>A33</v>
      </c>
      <c r="M33" s="36">
        <f>IF(AND(L33&lt;&gt;L32,NOT(ISBLANK(A33))),INDEX(Summary!D:D,MATCH(L33,Summary!A:A,0))+1,M32+1)</f>
        <v>1</v>
      </c>
      <c r="N33" s="36" t="s">
        <v>359</v>
      </c>
      <c r="O33" s="36"/>
      <c r="P33" s="6"/>
      <c r="Q33" s="6">
        <v>1</v>
      </c>
      <c r="R33" s="6"/>
      <c r="S33" s="6"/>
      <c r="T33" s="6">
        <v>1</v>
      </c>
      <c r="U33" s="6"/>
      <c r="V33" s="6" t="s">
        <v>42</v>
      </c>
      <c r="W33" s="6">
        <v>0</v>
      </c>
      <c r="X33" s="6">
        <v>1</v>
      </c>
      <c r="Y33" s="6">
        <v>0</v>
      </c>
      <c r="Z33" s="6">
        <v>0</v>
      </c>
      <c r="AA33" s="7">
        <v>0</v>
      </c>
      <c r="AB33" s="7">
        <v>1</v>
      </c>
      <c r="AC33" s="6"/>
      <c r="AD33" s="7">
        <v>6</v>
      </c>
      <c r="AE33" s="7">
        <v>1</v>
      </c>
      <c r="AF33" s="7" t="s">
        <v>34</v>
      </c>
      <c r="AG33" s="7">
        <v>0</v>
      </c>
      <c r="AH33" s="7">
        <v>0</v>
      </c>
      <c r="AI33" s="7">
        <v>1</v>
      </c>
      <c r="AJ33" s="7">
        <v>0</v>
      </c>
      <c r="AK33" s="7" t="s">
        <v>34</v>
      </c>
    </row>
    <row r="34" spans="1:37" x14ac:dyDescent="0.25">
      <c r="A34" s="4" t="s">
        <v>54</v>
      </c>
      <c r="B34" s="123" t="s">
        <v>1958</v>
      </c>
      <c r="C34" s="56" t="s">
        <v>208</v>
      </c>
      <c r="D34" s="57" t="s">
        <v>209</v>
      </c>
      <c r="E34" s="6">
        <v>2</v>
      </c>
      <c r="F34" s="6">
        <v>2</v>
      </c>
      <c r="G34" s="6">
        <v>2</v>
      </c>
      <c r="H34" s="7">
        <v>25</v>
      </c>
      <c r="I34" s="7">
        <v>34</v>
      </c>
      <c r="J34" s="7">
        <v>31</v>
      </c>
      <c r="K34" s="36" t="s">
        <v>268</v>
      </c>
      <c r="L34" s="36" t="str">
        <f t="shared" si="0"/>
        <v>A34</v>
      </c>
      <c r="M34" s="36">
        <f>IF(AND(L34&lt;&gt;L33,NOT(ISBLANK(A34))),INDEX(Summary!D:D,MATCH(L34,Summary!A:A,0))+1,M33+1)</f>
        <v>13</v>
      </c>
      <c r="N34" s="36" t="s">
        <v>359</v>
      </c>
      <c r="O34" s="36"/>
      <c r="P34" s="6"/>
      <c r="Q34" s="6">
        <v>1</v>
      </c>
      <c r="R34" s="6"/>
      <c r="S34" s="6"/>
      <c r="T34" s="6">
        <v>1</v>
      </c>
      <c r="U34" s="6"/>
      <c r="V34" s="6" t="s">
        <v>39</v>
      </c>
      <c r="W34" s="6">
        <v>0</v>
      </c>
      <c r="X34" s="6">
        <v>2</v>
      </c>
      <c r="Y34" s="6">
        <v>0</v>
      </c>
      <c r="Z34" s="6">
        <v>0</v>
      </c>
      <c r="AA34" s="7">
        <v>0</v>
      </c>
      <c r="AB34" s="7">
        <v>2</v>
      </c>
      <c r="AC34" s="6"/>
      <c r="AD34" s="7">
        <v>14</v>
      </c>
      <c r="AE34" s="7">
        <v>20</v>
      </c>
      <c r="AF34" s="7" t="s">
        <v>34</v>
      </c>
      <c r="AG34" s="7">
        <v>0</v>
      </c>
      <c r="AH34" s="7">
        <v>0</v>
      </c>
      <c r="AI34" s="7">
        <v>9</v>
      </c>
      <c r="AJ34" s="7">
        <v>0</v>
      </c>
      <c r="AK34" s="7" t="s">
        <v>34</v>
      </c>
    </row>
    <row r="35" spans="1:37" x14ac:dyDescent="0.25">
      <c r="A35" s="4" t="s">
        <v>54</v>
      </c>
      <c r="B35" s="123" t="s">
        <v>1959</v>
      </c>
      <c r="C35" s="56" t="s">
        <v>208</v>
      </c>
      <c r="D35" s="57" t="s">
        <v>209</v>
      </c>
      <c r="E35" s="6"/>
      <c r="F35" s="6"/>
      <c r="G35" s="6"/>
      <c r="H35" s="7"/>
      <c r="I35" s="7"/>
      <c r="J35" s="7"/>
      <c r="K35" s="36" t="s">
        <v>268</v>
      </c>
      <c r="L35" s="36" t="str">
        <f t="shared" si="0"/>
        <v>A34</v>
      </c>
      <c r="M35" s="36">
        <f>IF(AND(L35&lt;&gt;L34,NOT(ISBLANK(A35))),INDEX(Summary!D:D,MATCH(L35,Summary!A:A,0))+1,M34+1)</f>
        <v>14</v>
      </c>
      <c r="N35" s="36" t="s">
        <v>359</v>
      </c>
      <c r="O35" s="3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7"/>
      <c r="AB35" s="7"/>
      <c r="AC35" s="6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4" t="s">
        <v>213</v>
      </c>
      <c r="B36" s="123" t="s">
        <v>1960</v>
      </c>
      <c r="C36" s="56" t="s">
        <v>209</v>
      </c>
      <c r="D36" s="57" t="s">
        <v>209</v>
      </c>
      <c r="E36" s="6">
        <v>1</v>
      </c>
      <c r="F36" s="6">
        <v>1</v>
      </c>
      <c r="G36" s="6">
        <v>1</v>
      </c>
      <c r="H36" s="7">
        <v>7</v>
      </c>
      <c r="I36" s="7">
        <v>6</v>
      </c>
      <c r="J36" s="7">
        <v>4</v>
      </c>
      <c r="K36" s="36" t="s">
        <v>268</v>
      </c>
      <c r="L36" s="36" t="s">
        <v>54</v>
      </c>
      <c r="M36" s="36">
        <f>IF(AND(L36&lt;&gt;L35,NOT(ISBLANK(A36))),INDEX(Summary!D:D,MATCH(L36,Summary!A:A,0))+1,M35+1)</f>
        <v>15</v>
      </c>
      <c r="N36" s="36" t="s">
        <v>359</v>
      </c>
      <c r="O36" s="36"/>
      <c r="P36" s="6"/>
      <c r="Q36" s="6">
        <v>1</v>
      </c>
      <c r="R36" s="6"/>
      <c r="S36" s="6"/>
      <c r="T36" s="6">
        <v>1</v>
      </c>
      <c r="U36" s="6"/>
      <c r="V36" s="6" t="s">
        <v>42</v>
      </c>
      <c r="W36" s="6">
        <v>0</v>
      </c>
      <c r="X36" s="6">
        <v>1</v>
      </c>
      <c r="Y36" s="6">
        <v>0</v>
      </c>
      <c r="Z36" s="6">
        <v>0</v>
      </c>
      <c r="AA36" s="7">
        <v>0</v>
      </c>
      <c r="AB36" s="7">
        <v>1</v>
      </c>
      <c r="AC36" s="6"/>
      <c r="AD36" s="7">
        <v>6</v>
      </c>
      <c r="AE36" s="7">
        <v>1</v>
      </c>
      <c r="AF36" s="7" t="s">
        <v>34</v>
      </c>
      <c r="AG36" s="7">
        <v>0</v>
      </c>
      <c r="AH36" s="7">
        <v>0</v>
      </c>
      <c r="AI36" s="7">
        <v>1</v>
      </c>
      <c r="AJ36" s="7">
        <v>0</v>
      </c>
      <c r="AK36" s="7" t="s">
        <v>34</v>
      </c>
    </row>
    <row r="37" spans="1:37" x14ac:dyDescent="0.25">
      <c r="A37" s="4" t="s">
        <v>214</v>
      </c>
      <c r="B37" s="123" t="s">
        <v>1961</v>
      </c>
      <c r="C37" s="56" t="s">
        <v>209</v>
      </c>
      <c r="D37" s="57" t="s">
        <v>209</v>
      </c>
      <c r="E37" s="6">
        <v>1</v>
      </c>
      <c r="F37" s="6">
        <v>1</v>
      </c>
      <c r="G37" s="6">
        <v>1</v>
      </c>
      <c r="H37" s="7">
        <v>8</v>
      </c>
      <c r="I37" s="7">
        <v>8</v>
      </c>
      <c r="J37" s="7">
        <v>6</v>
      </c>
      <c r="K37" s="36" t="s">
        <v>268</v>
      </c>
      <c r="L37" s="36" t="s">
        <v>55</v>
      </c>
      <c r="M37" s="36">
        <f>IF(AND(L37&lt;&gt;L36,NOT(ISBLANK(A37))),INDEX(Summary!D:D,MATCH(L37,Summary!A:A,0))+1,M36+1)</f>
        <v>11</v>
      </c>
      <c r="N37" s="36" t="s">
        <v>359</v>
      </c>
      <c r="O37" s="36"/>
      <c r="P37" s="6"/>
      <c r="Q37" s="6">
        <v>1</v>
      </c>
      <c r="R37" s="6"/>
      <c r="S37" s="6"/>
      <c r="T37" s="6">
        <v>1</v>
      </c>
      <c r="U37" s="6"/>
      <c r="V37" s="6" t="s">
        <v>42</v>
      </c>
      <c r="W37" s="6">
        <v>0</v>
      </c>
      <c r="X37" s="6">
        <v>1</v>
      </c>
      <c r="Y37" s="6">
        <v>0</v>
      </c>
      <c r="Z37" s="6">
        <v>0</v>
      </c>
      <c r="AA37" s="7">
        <v>0</v>
      </c>
      <c r="AB37" s="7">
        <v>1</v>
      </c>
      <c r="AC37" s="6"/>
      <c r="AD37" s="7">
        <v>10</v>
      </c>
      <c r="AE37" s="7">
        <v>1</v>
      </c>
      <c r="AF37" s="7" t="s">
        <v>34</v>
      </c>
      <c r="AG37" s="7">
        <v>0</v>
      </c>
      <c r="AH37" s="7">
        <v>0</v>
      </c>
      <c r="AI37" s="7">
        <v>1</v>
      </c>
      <c r="AJ37" s="7">
        <v>0</v>
      </c>
      <c r="AK37" s="7" t="s">
        <v>34</v>
      </c>
    </row>
    <row r="38" spans="1:37" x14ac:dyDescent="0.25">
      <c r="A38" s="4" t="s">
        <v>55</v>
      </c>
      <c r="B38" s="123" t="s">
        <v>1962</v>
      </c>
      <c r="C38" s="56" t="s">
        <v>208</v>
      </c>
      <c r="D38" s="57" t="s">
        <v>209</v>
      </c>
      <c r="E38" s="6">
        <v>2</v>
      </c>
      <c r="F38" s="6">
        <v>2</v>
      </c>
      <c r="G38" s="6">
        <v>2</v>
      </c>
      <c r="H38" s="7">
        <v>25</v>
      </c>
      <c r="I38" s="7">
        <v>33</v>
      </c>
      <c r="J38" s="7">
        <v>30</v>
      </c>
      <c r="K38" s="36" t="s">
        <v>268</v>
      </c>
      <c r="L38" s="36" t="str">
        <f t="shared" si="0"/>
        <v>A37</v>
      </c>
      <c r="M38" s="36">
        <f>IF(AND(L38&lt;&gt;L37,NOT(ISBLANK(A38))),INDEX(Summary!D:D,MATCH(L38,Summary!A:A,0))+1,M37+1)</f>
        <v>12</v>
      </c>
      <c r="N38" s="36" t="s">
        <v>359</v>
      </c>
      <c r="O38" s="36"/>
      <c r="P38" s="6"/>
      <c r="Q38" s="6">
        <v>1</v>
      </c>
      <c r="R38" s="6"/>
      <c r="S38" s="6"/>
      <c r="T38" s="6">
        <v>1</v>
      </c>
      <c r="U38" s="6"/>
      <c r="V38" s="6" t="s">
        <v>39</v>
      </c>
      <c r="W38" s="6">
        <v>0</v>
      </c>
      <c r="X38" s="6">
        <v>2</v>
      </c>
      <c r="Y38" s="6">
        <v>0</v>
      </c>
      <c r="Z38" s="6">
        <v>0</v>
      </c>
      <c r="AA38" s="7">
        <v>0</v>
      </c>
      <c r="AB38" s="7">
        <v>2</v>
      </c>
      <c r="AC38" s="6"/>
      <c r="AD38" s="7">
        <v>11</v>
      </c>
      <c r="AE38" s="7">
        <v>23</v>
      </c>
      <c r="AF38" s="7" t="s">
        <v>34</v>
      </c>
      <c r="AG38" s="7">
        <v>2</v>
      </c>
      <c r="AH38" s="7">
        <v>2</v>
      </c>
      <c r="AI38" s="7">
        <v>8</v>
      </c>
      <c r="AJ38" s="7">
        <v>0</v>
      </c>
      <c r="AK38" s="7" t="s">
        <v>34</v>
      </c>
    </row>
    <row r="39" spans="1:37" x14ac:dyDescent="0.25">
      <c r="A39" s="4" t="s">
        <v>55</v>
      </c>
      <c r="B39" s="123" t="s">
        <v>1963</v>
      </c>
      <c r="C39" s="56" t="s">
        <v>208</v>
      </c>
      <c r="D39" s="57" t="s">
        <v>209</v>
      </c>
      <c r="E39" s="6"/>
      <c r="F39" s="6"/>
      <c r="G39" s="6"/>
      <c r="H39" s="7"/>
      <c r="I39" s="7"/>
      <c r="J39" s="7"/>
      <c r="K39" s="36" t="s">
        <v>268</v>
      </c>
      <c r="L39" s="36" t="str">
        <f t="shared" si="0"/>
        <v>A37</v>
      </c>
      <c r="M39" s="36">
        <f>IF(AND(L39&lt;&gt;L38,NOT(ISBLANK(A39))),INDEX(Summary!D:D,MATCH(L39,Summary!A:A,0))+1,M38+1)</f>
        <v>13</v>
      </c>
      <c r="N39" s="36" t="s">
        <v>359</v>
      </c>
      <c r="O39" s="3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7"/>
      <c r="AB39" s="7"/>
      <c r="AC39" s="6"/>
      <c r="AD39" s="7"/>
      <c r="AE39" s="7"/>
      <c r="AF39" s="7"/>
      <c r="AG39" s="7"/>
      <c r="AH39" s="7"/>
      <c r="AI39" s="7"/>
      <c r="AJ39" s="7"/>
      <c r="AK39" s="7"/>
    </row>
    <row r="40" spans="1:37" x14ac:dyDescent="0.25">
      <c r="A40" s="4" t="s">
        <v>215</v>
      </c>
      <c r="B40" s="123" t="s">
        <v>1964</v>
      </c>
      <c r="C40" s="56" t="s">
        <v>209</v>
      </c>
      <c r="D40" s="57" t="s">
        <v>209</v>
      </c>
      <c r="E40" s="6">
        <v>1</v>
      </c>
      <c r="F40" s="6">
        <v>1</v>
      </c>
      <c r="G40" s="6">
        <v>1</v>
      </c>
      <c r="H40" s="7">
        <v>7</v>
      </c>
      <c r="I40" s="7">
        <v>6</v>
      </c>
      <c r="J40" s="7">
        <v>4</v>
      </c>
      <c r="K40" s="36" t="s">
        <v>268</v>
      </c>
      <c r="L40" s="36" t="s">
        <v>352</v>
      </c>
      <c r="M40" s="36">
        <f>IF(AND(L40&lt;&gt;L39,NOT(ISBLANK(A40))),INDEX(Summary!D:D,MATCH(L40,Summary!A:A,0))+1,M39+1)</f>
        <v>1</v>
      </c>
      <c r="N40" s="36" t="s">
        <v>359</v>
      </c>
      <c r="O40" s="36"/>
      <c r="P40" s="6"/>
      <c r="Q40" s="6">
        <v>1</v>
      </c>
      <c r="R40" s="6"/>
      <c r="S40" s="6"/>
      <c r="T40" s="6">
        <v>1</v>
      </c>
      <c r="U40" s="6"/>
      <c r="V40" s="6" t="s">
        <v>42</v>
      </c>
      <c r="W40" s="6">
        <v>0</v>
      </c>
      <c r="X40" s="6">
        <v>1</v>
      </c>
      <c r="Y40" s="6">
        <v>0</v>
      </c>
      <c r="Z40" s="6">
        <v>0</v>
      </c>
      <c r="AA40" s="7">
        <v>0</v>
      </c>
      <c r="AB40" s="7">
        <v>1</v>
      </c>
      <c r="AC40" s="6"/>
      <c r="AD40" s="7">
        <v>6</v>
      </c>
      <c r="AE40" s="7">
        <v>1</v>
      </c>
      <c r="AF40" s="7" t="s">
        <v>34</v>
      </c>
      <c r="AG40" s="7">
        <v>0</v>
      </c>
      <c r="AH40" s="7">
        <v>0</v>
      </c>
      <c r="AI40" s="7">
        <v>1</v>
      </c>
      <c r="AJ40" s="7">
        <v>0</v>
      </c>
      <c r="AK40" s="7" t="s">
        <v>34</v>
      </c>
    </row>
    <row r="41" spans="1:37" x14ac:dyDescent="0.25">
      <c r="A41" s="4" t="s">
        <v>216</v>
      </c>
      <c r="B41" s="123" t="s">
        <v>1965</v>
      </c>
      <c r="C41" s="56" t="s">
        <v>209</v>
      </c>
      <c r="D41" s="57" t="s">
        <v>209</v>
      </c>
      <c r="E41" s="6">
        <v>1</v>
      </c>
      <c r="F41" s="6">
        <v>1</v>
      </c>
      <c r="G41" s="6">
        <v>1</v>
      </c>
      <c r="H41" s="7">
        <v>9</v>
      </c>
      <c r="I41" s="7">
        <v>9</v>
      </c>
      <c r="J41" s="7">
        <v>6</v>
      </c>
      <c r="K41" s="36" t="s">
        <v>268</v>
      </c>
      <c r="L41" s="36" t="s">
        <v>352</v>
      </c>
      <c r="M41" s="36">
        <f>IF(AND(L41&lt;&gt;L40,NOT(ISBLANK(A41))),INDEX(Summary!D:D,MATCH(L41,Summary!A:A,0))+1,M40+1)</f>
        <v>2</v>
      </c>
      <c r="N41" s="36" t="s">
        <v>359</v>
      </c>
      <c r="O41" s="36"/>
      <c r="P41" s="6"/>
      <c r="Q41" s="6">
        <v>1</v>
      </c>
      <c r="R41" s="6"/>
      <c r="S41" s="6"/>
      <c r="T41" s="6">
        <v>1</v>
      </c>
      <c r="U41" s="6"/>
      <c r="V41" s="6" t="s">
        <v>42</v>
      </c>
      <c r="W41" s="6">
        <v>0</v>
      </c>
      <c r="X41" s="6">
        <v>1</v>
      </c>
      <c r="Y41" s="6">
        <v>0</v>
      </c>
      <c r="Z41" s="6">
        <v>0</v>
      </c>
      <c r="AA41" s="7">
        <v>0</v>
      </c>
      <c r="AB41" s="7">
        <v>1</v>
      </c>
      <c r="AC41" s="6"/>
      <c r="AD41" s="7">
        <v>10</v>
      </c>
      <c r="AE41" s="7">
        <v>1</v>
      </c>
      <c r="AF41" s="7" t="s">
        <v>34</v>
      </c>
      <c r="AG41" s="7">
        <v>0</v>
      </c>
      <c r="AH41" s="7">
        <v>0</v>
      </c>
      <c r="AI41" s="7">
        <v>1</v>
      </c>
      <c r="AJ41" s="7">
        <v>0</v>
      </c>
      <c r="AK41" s="7" t="s">
        <v>34</v>
      </c>
    </row>
    <row r="42" spans="1:37" x14ac:dyDescent="0.25">
      <c r="A42" s="4" t="s">
        <v>57</v>
      </c>
      <c r="B42" s="123" t="s">
        <v>1966</v>
      </c>
      <c r="C42" s="56" t="s">
        <v>208</v>
      </c>
      <c r="D42" s="57" t="s">
        <v>209</v>
      </c>
      <c r="E42" s="6">
        <v>2</v>
      </c>
      <c r="F42" s="6">
        <v>2</v>
      </c>
      <c r="G42" s="6">
        <v>2</v>
      </c>
      <c r="H42" s="7">
        <v>26</v>
      </c>
      <c r="I42" s="7">
        <v>34</v>
      </c>
      <c r="J42" s="7">
        <v>31</v>
      </c>
      <c r="K42" s="36" t="s">
        <v>268</v>
      </c>
      <c r="L42" s="36" t="str">
        <f t="shared" si="0"/>
        <v>B01</v>
      </c>
      <c r="M42" s="36">
        <f>IF(AND(L42&lt;&gt;L41,NOT(ISBLANK(A42))),INDEX(Summary!D:D,MATCH(L42,Summary!A:A,0))+1,M41+1)</f>
        <v>13</v>
      </c>
      <c r="N42" s="36" t="s">
        <v>359</v>
      </c>
      <c r="O42" s="36"/>
      <c r="P42" s="10"/>
      <c r="Q42" s="6">
        <v>1</v>
      </c>
      <c r="R42" s="10"/>
      <c r="S42" s="10"/>
      <c r="T42" s="6">
        <v>1</v>
      </c>
      <c r="U42" s="6"/>
      <c r="V42" s="6" t="s">
        <v>39</v>
      </c>
      <c r="W42" s="6">
        <v>0</v>
      </c>
      <c r="X42" s="6">
        <v>2</v>
      </c>
      <c r="Y42" s="6">
        <v>0</v>
      </c>
      <c r="Z42" s="6">
        <v>0</v>
      </c>
      <c r="AA42" s="7">
        <v>0</v>
      </c>
      <c r="AB42" s="7">
        <v>2</v>
      </c>
      <c r="AC42" s="6"/>
      <c r="AD42" s="7">
        <v>10</v>
      </c>
      <c r="AE42" s="7">
        <v>24</v>
      </c>
      <c r="AF42" s="7" t="s">
        <v>34</v>
      </c>
      <c r="AG42" s="7">
        <v>2</v>
      </c>
      <c r="AH42" s="7">
        <v>2</v>
      </c>
      <c r="AI42" s="7">
        <v>14</v>
      </c>
      <c r="AJ42" s="7">
        <v>0</v>
      </c>
      <c r="AK42" s="7" t="s">
        <v>34</v>
      </c>
    </row>
    <row r="43" spans="1:37" x14ac:dyDescent="0.25">
      <c r="A43" s="4" t="s">
        <v>57</v>
      </c>
      <c r="B43" s="123" t="s">
        <v>1967</v>
      </c>
      <c r="C43" s="56" t="s">
        <v>208</v>
      </c>
      <c r="D43" s="57" t="s">
        <v>209</v>
      </c>
      <c r="E43" s="6"/>
      <c r="F43" s="6"/>
      <c r="G43" s="6"/>
      <c r="H43" s="7"/>
      <c r="I43" s="7"/>
      <c r="J43" s="7"/>
      <c r="K43" s="36" t="s">
        <v>268</v>
      </c>
      <c r="L43" s="36" t="str">
        <f t="shared" si="0"/>
        <v>B01</v>
      </c>
      <c r="M43" s="36">
        <f>IF(AND(L43&lt;&gt;L42,NOT(ISBLANK(A43))),INDEX(Summary!D:D,MATCH(L43,Summary!A:A,0))+1,M42+1)</f>
        <v>14</v>
      </c>
      <c r="N43" s="36" t="s">
        <v>359</v>
      </c>
      <c r="O43" s="36"/>
      <c r="P43" s="10"/>
      <c r="Q43" s="6"/>
      <c r="R43" s="10"/>
      <c r="S43" s="10"/>
      <c r="T43" s="6"/>
      <c r="U43" s="6"/>
      <c r="V43" s="6"/>
      <c r="W43" s="6"/>
      <c r="X43" s="6"/>
      <c r="Y43" s="6"/>
      <c r="Z43" s="6"/>
      <c r="AA43" s="7"/>
      <c r="AB43" s="7"/>
      <c r="AC43" s="6"/>
      <c r="AD43" s="7"/>
      <c r="AE43" s="7"/>
      <c r="AF43" s="7"/>
      <c r="AG43" s="7"/>
      <c r="AH43" s="7"/>
      <c r="AI43" s="7"/>
      <c r="AJ43" s="7"/>
      <c r="AK43" s="7"/>
    </row>
    <row r="44" spans="1:37" x14ac:dyDescent="0.25">
      <c r="A44" s="4" t="s">
        <v>179</v>
      </c>
      <c r="B44" s="123" t="s">
        <v>1968</v>
      </c>
      <c r="C44" s="56" t="s">
        <v>209</v>
      </c>
      <c r="D44" s="57" t="s">
        <v>209</v>
      </c>
      <c r="E44" s="6">
        <v>1</v>
      </c>
      <c r="F44" s="6">
        <v>1</v>
      </c>
      <c r="G44" s="6">
        <v>1</v>
      </c>
      <c r="H44" s="7">
        <v>36</v>
      </c>
      <c r="I44" s="7">
        <v>4</v>
      </c>
      <c r="J44" s="7">
        <v>34</v>
      </c>
      <c r="K44" s="36" t="s">
        <v>268</v>
      </c>
      <c r="L44" s="36" t="str">
        <f t="shared" si="0"/>
        <v>B02</v>
      </c>
      <c r="M44" s="36">
        <f>IF(AND(L44&lt;&gt;L43,NOT(ISBLANK(A44))),INDEX(Summary!D:D,MATCH(L44,Summary!A:A,0))+1,M43+1)</f>
        <v>1</v>
      </c>
      <c r="N44" s="36" t="s">
        <v>359</v>
      </c>
      <c r="O44" s="36"/>
      <c r="P44" s="11"/>
      <c r="Q44" s="6">
        <v>1</v>
      </c>
      <c r="R44" s="11"/>
      <c r="S44" s="11"/>
      <c r="T44" s="6">
        <v>1</v>
      </c>
      <c r="U44" s="6"/>
      <c r="V44" s="6" t="s">
        <v>39</v>
      </c>
      <c r="W44" s="6">
        <v>0</v>
      </c>
      <c r="X44" s="6">
        <v>1</v>
      </c>
      <c r="Y44" s="6">
        <v>0</v>
      </c>
      <c r="Z44" s="6">
        <v>0</v>
      </c>
      <c r="AA44" s="7">
        <v>0</v>
      </c>
      <c r="AB44" s="7">
        <v>1</v>
      </c>
      <c r="AC44" s="6"/>
      <c r="AD44" s="7">
        <v>16</v>
      </c>
      <c r="AE44" s="7">
        <v>17</v>
      </c>
      <c r="AF44" s="7" t="s">
        <v>34</v>
      </c>
      <c r="AG44" s="7">
        <v>0</v>
      </c>
      <c r="AH44" s="7">
        <v>0</v>
      </c>
      <c r="AI44" s="7">
        <v>1</v>
      </c>
      <c r="AJ44" s="7">
        <v>13</v>
      </c>
      <c r="AK44" s="7" t="s">
        <v>34</v>
      </c>
    </row>
    <row r="45" spans="1:37" x14ac:dyDescent="0.25">
      <c r="A45" s="4" t="s">
        <v>183</v>
      </c>
      <c r="B45" s="123" t="s">
        <v>1969</v>
      </c>
      <c r="C45" s="56" t="s">
        <v>209</v>
      </c>
      <c r="D45" s="57" t="s">
        <v>209</v>
      </c>
      <c r="E45" s="6">
        <v>1</v>
      </c>
      <c r="F45" s="6">
        <v>1</v>
      </c>
      <c r="G45" s="6">
        <v>1</v>
      </c>
      <c r="H45" s="7">
        <v>36</v>
      </c>
      <c r="I45" s="7">
        <v>4</v>
      </c>
      <c r="J45" s="7">
        <v>34</v>
      </c>
      <c r="K45" s="36" t="s">
        <v>268</v>
      </c>
      <c r="L45" s="36" t="str">
        <f t="shared" si="0"/>
        <v>B03</v>
      </c>
      <c r="M45" s="36">
        <f>IF(AND(L45&lt;&gt;L44,NOT(ISBLANK(A45))),INDEX(Summary!D:D,MATCH(L45,Summary!A:A,0))+1,M44+1)</f>
        <v>1</v>
      </c>
      <c r="N45" s="36" t="s">
        <v>359</v>
      </c>
      <c r="O45" s="36"/>
      <c r="P45" s="11"/>
      <c r="Q45" s="6">
        <v>1</v>
      </c>
      <c r="R45" s="11"/>
      <c r="S45" s="11"/>
      <c r="T45" s="6">
        <v>1</v>
      </c>
      <c r="U45" s="6"/>
      <c r="V45" s="6" t="s">
        <v>42</v>
      </c>
      <c r="W45" s="6">
        <v>0</v>
      </c>
      <c r="X45" s="6">
        <v>1</v>
      </c>
      <c r="Y45" s="6">
        <v>0</v>
      </c>
      <c r="Z45" s="6">
        <v>0</v>
      </c>
      <c r="AA45" s="7">
        <v>0</v>
      </c>
      <c r="AB45" s="7">
        <v>1</v>
      </c>
      <c r="AC45" s="6"/>
      <c r="AD45" s="7">
        <v>4</v>
      </c>
      <c r="AE45" s="7">
        <v>33</v>
      </c>
      <c r="AF45" s="7" t="s">
        <v>34</v>
      </c>
      <c r="AG45" s="7">
        <v>0</v>
      </c>
      <c r="AH45" s="7">
        <v>0</v>
      </c>
      <c r="AI45" s="7">
        <v>1</v>
      </c>
      <c r="AJ45" s="7">
        <v>17</v>
      </c>
      <c r="AK45" s="7" t="s">
        <v>34</v>
      </c>
    </row>
    <row r="46" spans="1:37" x14ac:dyDescent="0.25">
      <c r="A46" s="4" t="s">
        <v>59</v>
      </c>
      <c r="B46" s="123" t="s">
        <v>1970</v>
      </c>
      <c r="C46" s="56" t="s">
        <v>208</v>
      </c>
      <c r="D46" s="57" t="s">
        <v>209</v>
      </c>
      <c r="E46" s="6">
        <v>2</v>
      </c>
      <c r="F46" s="6">
        <v>2</v>
      </c>
      <c r="G46" s="6">
        <v>2</v>
      </c>
      <c r="H46" s="7">
        <v>26</v>
      </c>
      <c r="I46" s="7">
        <v>34</v>
      </c>
      <c r="J46" s="7">
        <v>31</v>
      </c>
      <c r="K46" s="36" t="s">
        <v>268</v>
      </c>
      <c r="L46" s="36" t="str">
        <f t="shared" si="0"/>
        <v>B04</v>
      </c>
      <c r="M46" s="36">
        <f>IF(AND(L46&lt;&gt;L45,NOT(ISBLANK(A46))),INDEX(Summary!D:D,MATCH(L46,Summary!A:A,0))+1,M45+1)</f>
        <v>13</v>
      </c>
      <c r="N46" s="36" t="s">
        <v>359</v>
      </c>
      <c r="O46" s="36"/>
      <c r="P46" s="10"/>
      <c r="Q46" s="6">
        <v>1</v>
      </c>
      <c r="R46" s="10"/>
      <c r="S46" s="10"/>
      <c r="T46" s="6">
        <v>1</v>
      </c>
      <c r="U46" s="6"/>
      <c r="V46" s="6" t="s">
        <v>39</v>
      </c>
      <c r="W46" s="6">
        <v>0</v>
      </c>
      <c r="X46" s="6">
        <v>2</v>
      </c>
      <c r="Y46" s="6">
        <v>0</v>
      </c>
      <c r="Z46" s="6">
        <v>0</v>
      </c>
      <c r="AA46" s="7">
        <v>0</v>
      </c>
      <c r="AB46" s="7">
        <v>2</v>
      </c>
      <c r="AC46" s="6"/>
      <c r="AD46" s="7">
        <v>10</v>
      </c>
      <c r="AE46" s="7">
        <v>24</v>
      </c>
      <c r="AF46" s="7" t="s">
        <v>34</v>
      </c>
      <c r="AG46" s="7">
        <v>2</v>
      </c>
      <c r="AH46" s="7">
        <v>2</v>
      </c>
      <c r="AI46" s="7">
        <v>12</v>
      </c>
      <c r="AJ46" s="7">
        <v>0</v>
      </c>
      <c r="AK46" s="7" t="s">
        <v>34</v>
      </c>
    </row>
    <row r="47" spans="1:37" x14ac:dyDescent="0.25">
      <c r="A47" s="4" t="s">
        <v>59</v>
      </c>
      <c r="B47" s="123" t="s">
        <v>1971</v>
      </c>
      <c r="C47" s="56" t="s">
        <v>208</v>
      </c>
      <c r="D47" s="57" t="s">
        <v>209</v>
      </c>
      <c r="E47" s="6"/>
      <c r="F47" s="6"/>
      <c r="G47" s="6"/>
      <c r="H47" s="7"/>
      <c r="I47" s="7"/>
      <c r="J47" s="7"/>
      <c r="K47" s="36" t="s">
        <v>268</v>
      </c>
      <c r="L47" s="36" t="str">
        <f t="shared" si="0"/>
        <v>B04</v>
      </c>
      <c r="M47" s="36">
        <f>IF(AND(L47&lt;&gt;L46,NOT(ISBLANK(A47))),INDEX(Summary!D:D,MATCH(L47,Summary!A:A,0))+1,M46+1)</f>
        <v>14</v>
      </c>
      <c r="N47" s="36" t="s">
        <v>359</v>
      </c>
      <c r="O47" s="36"/>
      <c r="P47" s="10"/>
      <c r="Q47" s="6"/>
      <c r="R47" s="10"/>
      <c r="S47" s="10"/>
      <c r="T47" s="6"/>
      <c r="U47" s="6"/>
      <c r="V47" s="6"/>
      <c r="W47" s="6"/>
      <c r="X47" s="6"/>
      <c r="Y47" s="6"/>
      <c r="Z47" s="6"/>
      <c r="AA47" s="7"/>
      <c r="AB47" s="7"/>
      <c r="AC47" s="6"/>
      <c r="AD47" s="7"/>
      <c r="AE47" s="7"/>
      <c r="AF47" s="7"/>
      <c r="AG47" s="7"/>
      <c r="AH47" s="7"/>
      <c r="AI47" s="7"/>
      <c r="AJ47" s="7"/>
      <c r="AK47" s="7"/>
    </row>
    <row r="48" spans="1:37" x14ac:dyDescent="0.25">
      <c r="A48" s="4" t="s">
        <v>185</v>
      </c>
      <c r="B48" s="123" t="s">
        <v>1972</v>
      </c>
      <c r="C48" s="56" t="s">
        <v>209</v>
      </c>
      <c r="D48" s="57" t="s">
        <v>209</v>
      </c>
      <c r="E48" s="6">
        <v>1</v>
      </c>
      <c r="F48" s="6">
        <v>1</v>
      </c>
      <c r="G48" s="6">
        <v>1</v>
      </c>
      <c r="H48" s="7">
        <v>36</v>
      </c>
      <c r="I48" s="7">
        <v>4</v>
      </c>
      <c r="J48" s="7">
        <v>34</v>
      </c>
      <c r="K48" s="36" t="s">
        <v>268</v>
      </c>
      <c r="L48" s="36" t="str">
        <f t="shared" si="0"/>
        <v>B05</v>
      </c>
      <c r="M48" s="36">
        <f>IF(AND(L48&lt;&gt;L47,NOT(ISBLANK(A48))),INDEX(Summary!D:D,MATCH(L48,Summary!A:A,0))+1,M47+1)</f>
        <v>1</v>
      </c>
      <c r="N48" s="36" t="s">
        <v>359</v>
      </c>
      <c r="O48" s="36"/>
      <c r="P48" s="10"/>
      <c r="Q48" s="6">
        <v>1</v>
      </c>
      <c r="R48" s="10"/>
      <c r="S48" s="10"/>
      <c r="T48" s="6">
        <v>1</v>
      </c>
      <c r="U48" s="6"/>
      <c r="V48" s="6" t="s">
        <v>42</v>
      </c>
      <c r="W48" s="6">
        <v>0</v>
      </c>
      <c r="X48" s="6">
        <v>1</v>
      </c>
      <c r="Y48" s="6">
        <v>0</v>
      </c>
      <c r="Z48" s="6">
        <v>0</v>
      </c>
      <c r="AA48" s="7">
        <v>0</v>
      </c>
      <c r="AB48" s="7">
        <v>1</v>
      </c>
      <c r="AC48" s="6"/>
      <c r="AD48" s="7">
        <v>25</v>
      </c>
      <c r="AE48" s="7">
        <v>16</v>
      </c>
      <c r="AF48" s="7" t="s">
        <v>34</v>
      </c>
      <c r="AG48" s="7">
        <v>0</v>
      </c>
      <c r="AH48" s="7">
        <v>0</v>
      </c>
      <c r="AI48" s="7">
        <v>1</v>
      </c>
      <c r="AJ48" s="7">
        <v>14</v>
      </c>
      <c r="AK48" s="7" t="s">
        <v>34</v>
      </c>
    </row>
    <row r="49" spans="1:37" x14ac:dyDescent="0.25">
      <c r="A49" s="4" t="s">
        <v>191</v>
      </c>
      <c r="B49" s="123" t="s">
        <v>1973</v>
      </c>
      <c r="C49" s="56" t="s">
        <v>209</v>
      </c>
      <c r="D49" s="57" t="s">
        <v>209</v>
      </c>
      <c r="E49" s="6">
        <v>1</v>
      </c>
      <c r="F49" s="6">
        <v>1</v>
      </c>
      <c r="G49" s="6">
        <v>1</v>
      </c>
      <c r="H49" s="7">
        <v>34</v>
      </c>
      <c r="I49" s="7">
        <v>4</v>
      </c>
      <c r="J49" s="7">
        <v>32</v>
      </c>
      <c r="K49" s="36" t="s">
        <v>268</v>
      </c>
      <c r="L49" s="36" t="str">
        <f t="shared" si="0"/>
        <v>B06</v>
      </c>
      <c r="M49" s="36">
        <f>IF(AND(L49&lt;&gt;L48,NOT(ISBLANK(A49))),INDEX(Summary!D:D,MATCH(L49,Summary!A:A,0))+1,M48+1)</f>
        <v>1</v>
      </c>
      <c r="N49" s="36" t="s">
        <v>359</v>
      </c>
      <c r="O49" s="36"/>
      <c r="P49" s="10"/>
      <c r="Q49" s="6">
        <v>1</v>
      </c>
      <c r="R49" s="10"/>
      <c r="S49" s="10"/>
      <c r="T49" s="6">
        <v>1</v>
      </c>
      <c r="U49" s="6"/>
      <c r="V49" s="6" t="s">
        <v>42</v>
      </c>
      <c r="W49" s="6">
        <v>0</v>
      </c>
      <c r="X49" s="6">
        <v>1</v>
      </c>
      <c r="Y49" s="6">
        <v>0</v>
      </c>
      <c r="Z49" s="6">
        <v>0</v>
      </c>
      <c r="AA49" s="7">
        <v>0</v>
      </c>
      <c r="AB49" s="7">
        <v>1</v>
      </c>
      <c r="AC49" s="6"/>
      <c r="AD49" s="7">
        <v>2</v>
      </c>
      <c r="AE49" s="7">
        <v>31</v>
      </c>
      <c r="AF49" s="7" t="s">
        <v>34</v>
      </c>
      <c r="AG49" s="7">
        <v>0</v>
      </c>
      <c r="AH49" s="7">
        <v>0</v>
      </c>
      <c r="AI49" s="7">
        <v>1</v>
      </c>
      <c r="AJ49" s="7">
        <v>17</v>
      </c>
      <c r="AK49" s="7" t="s">
        <v>34</v>
      </c>
    </row>
    <row r="50" spans="1:37" x14ac:dyDescent="0.25">
      <c r="A50" s="4" t="s">
        <v>60</v>
      </c>
      <c r="B50" s="123" t="s">
        <v>1974</v>
      </c>
      <c r="C50" s="56" t="s">
        <v>208</v>
      </c>
      <c r="D50" s="57" t="s">
        <v>209</v>
      </c>
      <c r="E50" s="6">
        <v>2</v>
      </c>
      <c r="F50" s="6">
        <v>2</v>
      </c>
      <c r="G50" s="6">
        <v>2</v>
      </c>
      <c r="H50" s="7">
        <v>26</v>
      </c>
      <c r="I50" s="7">
        <v>33</v>
      </c>
      <c r="J50" s="7">
        <v>30</v>
      </c>
      <c r="K50" s="36" t="s">
        <v>268</v>
      </c>
      <c r="L50" s="36" t="str">
        <f t="shared" si="0"/>
        <v>B07</v>
      </c>
      <c r="M50" s="36">
        <f>IF(AND(L50&lt;&gt;L49,NOT(ISBLANK(A50))),INDEX(Summary!D:D,MATCH(L50,Summary!A:A,0))+1,M49+1)</f>
        <v>11</v>
      </c>
      <c r="N50" s="36" t="s">
        <v>359</v>
      </c>
      <c r="O50" s="36"/>
      <c r="P50" s="58"/>
      <c r="Q50" s="6">
        <v>1</v>
      </c>
      <c r="R50" s="58"/>
      <c r="S50" s="58"/>
      <c r="T50" s="6">
        <v>1</v>
      </c>
      <c r="U50" s="6"/>
      <c r="V50" s="6" t="s">
        <v>39</v>
      </c>
      <c r="W50" s="6">
        <v>0</v>
      </c>
      <c r="X50" s="6">
        <v>2</v>
      </c>
      <c r="Y50" s="6">
        <v>0</v>
      </c>
      <c r="Z50" s="6">
        <v>0</v>
      </c>
      <c r="AA50" s="7">
        <v>0</v>
      </c>
      <c r="AB50" s="7">
        <v>2</v>
      </c>
      <c r="AC50" s="6"/>
      <c r="AD50" s="7">
        <v>11</v>
      </c>
      <c r="AE50" s="7">
        <v>23</v>
      </c>
      <c r="AF50" s="7" t="s">
        <v>34</v>
      </c>
      <c r="AG50" s="7">
        <v>2</v>
      </c>
      <c r="AH50" s="7">
        <v>2</v>
      </c>
      <c r="AI50" s="7">
        <v>12</v>
      </c>
      <c r="AJ50" s="7">
        <v>0</v>
      </c>
      <c r="AK50" s="7" t="s">
        <v>34</v>
      </c>
    </row>
    <row r="51" spans="1:37" x14ac:dyDescent="0.25">
      <c r="A51" s="4" t="s">
        <v>60</v>
      </c>
      <c r="B51" s="123" t="s">
        <v>1975</v>
      </c>
      <c r="C51" s="56" t="s">
        <v>208</v>
      </c>
      <c r="D51" s="57" t="s">
        <v>209</v>
      </c>
      <c r="E51" s="6"/>
      <c r="F51" s="6"/>
      <c r="G51" s="6"/>
      <c r="H51" s="7"/>
      <c r="I51" s="7"/>
      <c r="J51" s="7"/>
      <c r="K51" s="36" t="s">
        <v>268</v>
      </c>
      <c r="L51" s="36" t="str">
        <f t="shared" si="0"/>
        <v>B07</v>
      </c>
      <c r="M51" s="36">
        <f>IF(AND(L51&lt;&gt;L50,NOT(ISBLANK(A51))),INDEX(Summary!D:D,MATCH(L51,Summary!A:A,0))+1,M50+1)</f>
        <v>12</v>
      </c>
      <c r="N51" s="36" t="s">
        <v>359</v>
      </c>
      <c r="O51" s="36"/>
      <c r="P51" s="58"/>
      <c r="Q51" s="6"/>
      <c r="R51" s="58"/>
      <c r="S51" s="58"/>
      <c r="T51" s="6"/>
      <c r="U51" s="6"/>
      <c r="V51" s="6"/>
      <c r="W51" s="6"/>
      <c r="X51" s="6"/>
      <c r="Y51" s="6"/>
      <c r="Z51" s="6"/>
      <c r="AA51" s="7"/>
      <c r="AB51" s="7"/>
      <c r="AC51" s="6"/>
      <c r="AD51" s="7"/>
      <c r="AE51" s="7"/>
      <c r="AF51" s="7"/>
      <c r="AG51" s="7"/>
      <c r="AH51" s="7"/>
      <c r="AI51" s="7"/>
      <c r="AJ51" s="7"/>
      <c r="AK51" s="7"/>
    </row>
    <row r="52" spans="1:37" x14ac:dyDescent="0.25">
      <c r="A52" s="4" t="s">
        <v>193</v>
      </c>
      <c r="B52" s="123" t="s">
        <v>1976</v>
      </c>
      <c r="C52" s="56" t="s">
        <v>209</v>
      </c>
      <c r="D52" s="57" t="s">
        <v>209</v>
      </c>
      <c r="E52" s="6">
        <v>1</v>
      </c>
      <c r="F52" s="6">
        <v>1</v>
      </c>
      <c r="G52" s="6">
        <v>1</v>
      </c>
      <c r="H52" s="7">
        <v>35</v>
      </c>
      <c r="I52" s="7">
        <v>4</v>
      </c>
      <c r="J52" s="7">
        <v>33</v>
      </c>
      <c r="K52" s="36" t="s">
        <v>268</v>
      </c>
      <c r="L52" s="36" t="str">
        <f t="shared" si="0"/>
        <v>B08</v>
      </c>
      <c r="M52" s="36">
        <f>IF(AND(L52&lt;&gt;L51,NOT(ISBLANK(A52))),INDEX(Summary!D:D,MATCH(L52,Summary!A:A,0))+1,M51+1)</f>
        <v>1</v>
      </c>
      <c r="N52" s="36" t="s">
        <v>359</v>
      </c>
      <c r="O52" s="36"/>
      <c r="P52" s="58"/>
      <c r="Q52" s="6">
        <v>1</v>
      </c>
      <c r="R52" s="58"/>
      <c r="S52" s="58"/>
      <c r="T52" s="6">
        <v>1</v>
      </c>
      <c r="U52" s="6"/>
      <c r="V52" s="6" t="s">
        <v>39</v>
      </c>
      <c r="W52" s="6">
        <v>0</v>
      </c>
      <c r="X52" s="6">
        <v>1</v>
      </c>
      <c r="Y52" s="6">
        <v>0</v>
      </c>
      <c r="Z52" s="6">
        <v>0</v>
      </c>
      <c r="AA52" s="7">
        <v>0</v>
      </c>
      <c r="AB52" s="7">
        <v>1</v>
      </c>
      <c r="AC52" s="6"/>
      <c r="AD52" s="7">
        <v>28</v>
      </c>
      <c r="AE52" s="7">
        <v>4</v>
      </c>
      <c r="AF52" s="7" t="s">
        <v>34</v>
      </c>
      <c r="AG52" s="7">
        <v>0</v>
      </c>
      <c r="AH52" s="7">
        <v>0</v>
      </c>
      <c r="AI52" s="7">
        <v>1</v>
      </c>
      <c r="AJ52" s="7">
        <v>10</v>
      </c>
      <c r="AK52" s="7" t="s">
        <v>34</v>
      </c>
    </row>
    <row r="53" spans="1:37" x14ac:dyDescent="0.25">
      <c r="A53" s="4" t="s">
        <v>194</v>
      </c>
      <c r="B53" s="123" t="s">
        <v>1977</v>
      </c>
      <c r="C53" s="56" t="s">
        <v>209</v>
      </c>
      <c r="D53" s="57" t="s">
        <v>209</v>
      </c>
      <c r="E53" s="6">
        <v>1</v>
      </c>
      <c r="F53" s="6">
        <v>1</v>
      </c>
      <c r="G53" s="6">
        <v>1</v>
      </c>
      <c r="H53" s="7">
        <v>36</v>
      </c>
      <c r="I53" s="7">
        <v>4</v>
      </c>
      <c r="J53" s="7">
        <v>34</v>
      </c>
      <c r="K53" s="36" t="s">
        <v>268</v>
      </c>
      <c r="L53" s="36" t="str">
        <f t="shared" si="0"/>
        <v>B09</v>
      </c>
      <c r="M53" s="36">
        <f>IF(AND(L53&lt;&gt;L52,NOT(ISBLANK(A53))),INDEX(Summary!D:D,MATCH(L53,Summary!A:A,0))+1,M52+1)</f>
        <v>1</v>
      </c>
      <c r="N53" s="36" t="s">
        <v>359</v>
      </c>
      <c r="O53" s="36"/>
      <c r="P53" s="58"/>
      <c r="Q53" s="6">
        <v>1</v>
      </c>
      <c r="R53" s="58"/>
      <c r="S53" s="58"/>
      <c r="T53" s="6">
        <v>1</v>
      </c>
      <c r="U53" s="6"/>
      <c r="V53" s="6" t="s">
        <v>39</v>
      </c>
      <c r="W53" s="6">
        <v>0</v>
      </c>
      <c r="X53" s="6">
        <v>1</v>
      </c>
      <c r="Y53" s="6">
        <v>0</v>
      </c>
      <c r="Z53" s="6">
        <v>0</v>
      </c>
      <c r="AA53" s="7">
        <v>0</v>
      </c>
      <c r="AB53" s="7">
        <v>1</v>
      </c>
      <c r="AC53" s="6"/>
      <c r="AD53" s="7">
        <v>32</v>
      </c>
      <c r="AE53" s="7">
        <v>1</v>
      </c>
      <c r="AF53" s="7" t="s">
        <v>34</v>
      </c>
      <c r="AG53" s="7">
        <v>0</v>
      </c>
      <c r="AH53" s="7">
        <v>0</v>
      </c>
      <c r="AI53" s="7">
        <v>1</v>
      </c>
      <c r="AJ53" s="7">
        <v>8</v>
      </c>
      <c r="AK53" s="7" t="s">
        <v>34</v>
      </c>
    </row>
    <row r="54" spans="1:37" x14ac:dyDescent="0.25">
      <c r="A54" s="4" t="s">
        <v>62</v>
      </c>
      <c r="B54" s="123" t="s">
        <v>1978</v>
      </c>
      <c r="C54" s="56" t="s">
        <v>208</v>
      </c>
      <c r="D54" s="57" t="s">
        <v>209</v>
      </c>
      <c r="E54" s="6">
        <v>2</v>
      </c>
      <c r="F54" s="6">
        <v>2</v>
      </c>
      <c r="G54" s="6">
        <v>2</v>
      </c>
      <c r="H54" s="7">
        <v>15</v>
      </c>
      <c r="I54" s="7">
        <v>24</v>
      </c>
      <c r="J54" s="7">
        <v>21</v>
      </c>
      <c r="K54" s="36" t="s">
        <v>268</v>
      </c>
      <c r="L54" s="36" t="str">
        <f t="shared" si="0"/>
        <v>B11</v>
      </c>
      <c r="M54" s="36">
        <f>IF(AND(L54&lt;&gt;L53,NOT(ISBLANK(A54))),INDEX(Summary!D:D,MATCH(L54,Summary!A:A,0))+1,M53+1)</f>
        <v>21</v>
      </c>
      <c r="N54" s="36" t="s">
        <v>359</v>
      </c>
      <c r="O54" s="36"/>
      <c r="P54" s="10"/>
      <c r="Q54" s="6">
        <v>1</v>
      </c>
      <c r="R54" s="10"/>
      <c r="S54" s="10"/>
      <c r="T54" s="6">
        <v>1</v>
      </c>
      <c r="U54" s="6"/>
      <c r="V54" s="6" t="s">
        <v>42</v>
      </c>
      <c r="W54" s="6">
        <v>0</v>
      </c>
      <c r="X54" s="6">
        <v>2</v>
      </c>
      <c r="Y54" s="6">
        <v>0</v>
      </c>
      <c r="Z54" s="6">
        <v>0</v>
      </c>
      <c r="AA54" s="7">
        <v>0</v>
      </c>
      <c r="AB54" s="7">
        <v>2</v>
      </c>
      <c r="AC54" s="6"/>
      <c r="AD54" s="7">
        <v>6</v>
      </c>
      <c r="AE54" s="7">
        <v>16</v>
      </c>
      <c r="AF54" s="7" t="s">
        <v>34</v>
      </c>
      <c r="AG54" s="7">
        <v>0</v>
      </c>
      <c r="AH54" s="7">
        <v>0</v>
      </c>
      <c r="AI54" s="7">
        <v>17.999999999999989</v>
      </c>
      <c r="AJ54" s="7">
        <v>0</v>
      </c>
      <c r="AK54" s="7" t="s">
        <v>34</v>
      </c>
    </row>
    <row r="55" spans="1:37" x14ac:dyDescent="0.25">
      <c r="A55" s="4" t="s">
        <v>62</v>
      </c>
      <c r="B55" s="123" t="s">
        <v>1979</v>
      </c>
      <c r="C55" s="56" t="s">
        <v>208</v>
      </c>
      <c r="D55" s="57" t="s">
        <v>209</v>
      </c>
      <c r="E55" s="6"/>
      <c r="F55" s="6"/>
      <c r="G55" s="6"/>
      <c r="H55" s="7"/>
      <c r="I55" s="7"/>
      <c r="J55" s="7"/>
      <c r="K55" s="36" t="s">
        <v>268</v>
      </c>
      <c r="L55" s="36" t="str">
        <f t="shared" si="0"/>
        <v>B11</v>
      </c>
      <c r="M55" s="36">
        <f>IF(AND(L55&lt;&gt;L54,NOT(ISBLANK(A55))),INDEX(Summary!D:D,MATCH(L55,Summary!A:A,0))+1,M54+1)</f>
        <v>22</v>
      </c>
      <c r="N55" s="36" t="s">
        <v>359</v>
      </c>
      <c r="O55" s="36"/>
      <c r="P55" s="10"/>
      <c r="Q55" s="6"/>
      <c r="R55" s="10"/>
      <c r="S55" s="10"/>
      <c r="T55" s="6"/>
      <c r="U55" s="6"/>
      <c r="V55" s="6"/>
      <c r="W55" s="6"/>
      <c r="X55" s="6"/>
      <c r="Y55" s="6"/>
      <c r="Z55" s="6"/>
      <c r="AA55" s="7"/>
      <c r="AB55" s="7"/>
      <c r="AC55" s="6"/>
      <c r="AD55" s="7"/>
      <c r="AE55" s="7"/>
      <c r="AF55" s="7"/>
      <c r="AG55" s="7"/>
      <c r="AH55" s="7"/>
      <c r="AI55" s="7"/>
      <c r="AJ55" s="7"/>
      <c r="AK55" s="7"/>
    </row>
    <row r="56" spans="1:37" x14ac:dyDescent="0.25">
      <c r="A56" s="4" t="s">
        <v>195</v>
      </c>
      <c r="B56" s="123" t="s">
        <v>1980</v>
      </c>
      <c r="C56" s="56" t="s">
        <v>209</v>
      </c>
      <c r="D56" s="57" t="s">
        <v>209</v>
      </c>
      <c r="E56" s="6">
        <v>1</v>
      </c>
      <c r="F56" s="6">
        <v>1</v>
      </c>
      <c r="G56" s="6">
        <v>1</v>
      </c>
      <c r="H56" s="7">
        <v>32</v>
      </c>
      <c r="I56" s="7">
        <v>4</v>
      </c>
      <c r="J56" s="7">
        <v>30</v>
      </c>
      <c r="K56" s="36" t="s">
        <v>268</v>
      </c>
      <c r="L56" s="36" t="str">
        <f t="shared" si="0"/>
        <v>B12</v>
      </c>
      <c r="M56" s="36">
        <f>IF(AND(L56&lt;&gt;L55,NOT(ISBLANK(A56))),INDEX(Summary!D:D,MATCH(L56,Summary!A:A,0))+1,M55+1)</f>
        <v>1</v>
      </c>
      <c r="N56" s="36" t="s">
        <v>359</v>
      </c>
      <c r="O56" s="36"/>
      <c r="P56" s="11"/>
      <c r="Q56" s="6">
        <v>2</v>
      </c>
      <c r="R56" s="11"/>
      <c r="S56" s="11"/>
      <c r="T56" s="6">
        <v>2</v>
      </c>
      <c r="U56" s="6"/>
      <c r="V56" s="6" t="s">
        <v>39</v>
      </c>
      <c r="W56" s="6">
        <v>0</v>
      </c>
      <c r="X56" s="6">
        <v>2</v>
      </c>
      <c r="Y56" s="6">
        <v>0</v>
      </c>
      <c r="Z56" s="6">
        <v>0</v>
      </c>
      <c r="AA56" s="7">
        <v>0</v>
      </c>
      <c r="AB56" s="7">
        <v>2</v>
      </c>
      <c r="AC56" s="6"/>
      <c r="AD56" s="7">
        <v>20</v>
      </c>
      <c r="AE56" s="7">
        <v>10</v>
      </c>
      <c r="AF56" s="7" t="s">
        <v>34</v>
      </c>
      <c r="AG56" s="7">
        <v>0</v>
      </c>
      <c r="AH56" s="7">
        <v>0</v>
      </c>
      <c r="AI56" s="7">
        <v>2</v>
      </c>
      <c r="AJ56" s="7">
        <v>7</v>
      </c>
      <c r="AK56" s="7" t="s">
        <v>34</v>
      </c>
    </row>
    <row r="57" spans="1:37" x14ac:dyDescent="0.25">
      <c r="A57" s="4"/>
      <c r="B57" s="123"/>
      <c r="C57" s="56"/>
      <c r="D57" s="57"/>
      <c r="E57" s="6"/>
      <c r="F57" s="6"/>
      <c r="G57" s="6"/>
      <c r="H57" s="7"/>
      <c r="I57" s="7"/>
      <c r="J57" s="7"/>
      <c r="K57" s="36" t="s">
        <v>270</v>
      </c>
      <c r="L57" s="36" t="str">
        <f t="shared" si="0"/>
        <v>B12</v>
      </c>
      <c r="M57" s="36">
        <f>IF(AND(L57&lt;&gt;L56,NOT(ISBLANK(A57))),INDEX(Summary!D:D,MATCH(L57,Summary!A:A,0))+1,M56+1)</f>
        <v>2</v>
      </c>
      <c r="N57" s="36" t="s">
        <v>360</v>
      </c>
      <c r="O57" s="36"/>
      <c r="P57" s="11"/>
      <c r="Q57" s="6"/>
      <c r="R57" s="11"/>
      <c r="S57" s="11"/>
      <c r="T57" s="6"/>
      <c r="U57" s="6"/>
      <c r="V57" s="6"/>
      <c r="W57" s="6"/>
      <c r="X57" s="6"/>
      <c r="Y57" s="6"/>
      <c r="Z57" s="6"/>
      <c r="AA57" s="7"/>
      <c r="AB57" s="7"/>
      <c r="AC57" s="6"/>
      <c r="AD57" s="7"/>
      <c r="AE57" s="7"/>
      <c r="AF57" s="7"/>
      <c r="AG57" s="7"/>
      <c r="AH57" s="7"/>
      <c r="AI57" s="7"/>
      <c r="AJ57" s="7"/>
      <c r="AK57" s="7"/>
    </row>
    <row r="58" spans="1:37" x14ac:dyDescent="0.25">
      <c r="A58" s="4" t="s">
        <v>196</v>
      </c>
      <c r="B58" s="123" t="s">
        <v>1981</v>
      </c>
      <c r="C58" s="56" t="s">
        <v>209</v>
      </c>
      <c r="D58" s="57" t="s">
        <v>209</v>
      </c>
      <c r="E58" s="6">
        <v>1</v>
      </c>
      <c r="F58" s="6">
        <v>1</v>
      </c>
      <c r="G58" s="6">
        <v>1</v>
      </c>
      <c r="H58" s="7">
        <v>24</v>
      </c>
      <c r="I58" s="7">
        <v>4</v>
      </c>
      <c r="J58" s="7">
        <v>22</v>
      </c>
      <c r="K58" s="36" t="s">
        <v>268</v>
      </c>
      <c r="L58" s="36" t="str">
        <f t="shared" si="0"/>
        <v>B13</v>
      </c>
      <c r="M58" s="36">
        <f>IF(AND(L58&lt;&gt;L57,NOT(ISBLANK(A58))),INDEX(Summary!D:D,MATCH(L58,Summary!A:A,0))+1,M57+1)</f>
        <v>1</v>
      </c>
      <c r="N58" s="36" t="s">
        <v>361</v>
      </c>
      <c r="O58" s="36"/>
      <c r="P58" s="11"/>
      <c r="Q58" s="6">
        <v>2</v>
      </c>
      <c r="R58" s="11"/>
      <c r="S58" s="11"/>
      <c r="T58" s="6">
        <v>2</v>
      </c>
      <c r="U58" s="6"/>
      <c r="V58" s="6" t="s">
        <v>39</v>
      </c>
      <c r="W58" s="6">
        <v>0</v>
      </c>
      <c r="X58" s="6">
        <v>2</v>
      </c>
      <c r="Y58" s="6">
        <v>0</v>
      </c>
      <c r="Z58" s="6">
        <v>0</v>
      </c>
      <c r="AA58" s="7">
        <v>0</v>
      </c>
      <c r="AB58" s="7">
        <v>2</v>
      </c>
      <c r="AC58" s="6"/>
      <c r="AD58" s="7">
        <v>13</v>
      </c>
      <c r="AE58" s="7">
        <v>24</v>
      </c>
      <c r="AF58" s="7" t="s">
        <v>34</v>
      </c>
      <c r="AG58" s="7">
        <v>0</v>
      </c>
      <c r="AH58" s="7">
        <v>0</v>
      </c>
      <c r="AI58" s="7">
        <v>2</v>
      </c>
      <c r="AJ58" s="7">
        <v>5</v>
      </c>
      <c r="AK58" s="7" t="s">
        <v>34</v>
      </c>
    </row>
    <row r="59" spans="1:37" x14ac:dyDescent="0.25">
      <c r="A59" s="4"/>
      <c r="B59" s="123"/>
      <c r="C59" s="56"/>
      <c r="D59" s="57"/>
      <c r="E59" s="6"/>
      <c r="F59" s="6"/>
      <c r="G59" s="6"/>
      <c r="H59" s="7"/>
      <c r="I59" s="7"/>
      <c r="J59" s="7"/>
      <c r="K59" s="36" t="s">
        <v>271</v>
      </c>
      <c r="L59" s="36" t="str">
        <f t="shared" si="0"/>
        <v>B13</v>
      </c>
      <c r="M59" s="36">
        <f>IF(AND(L59&lt;&gt;L58,NOT(ISBLANK(A59))),INDEX(Summary!D:D,MATCH(L59,Summary!A:A,0))+1,M58+1)</f>
        <v>2</v>
      </c>
      <c r="N59" s="36" t="s">
        <v>362</v>
      </c>
      <c r="O59" s="36"/>
      <c r="P59" s="11"/>
      <c r="Q59" s="6"/>
      <c r="R59" s="11"/>
      <c r="S59" s="11"/>
      <c r="T59" s="6"/>
      <c r="U59" s="6"/>
      <c r="V59" s="6"/>
      <c r="W59" s="6"/>
      <c r="X59" s="6"/>
      <c r="Y59" s="6"/>
      <c r="Z59" s="6"/>
      <c r="AA59" s="7"/>
      <c r="AB59" s="7"/>
      <c r="AC59" s="6"/>
      <c r="AD59" s="7"/>
      <c r="AE59" s="7"/>
      <c r="AF59" s="7"/>
      <c r="AG59" s="7"/>
      <c r="AH59" s="7"/>
      <c r="AI59" s="7"/>
      <c r="AJ59" s="7"/>
      <c r="AK59" s="7"/>
    </row>
    <row r="60" spans="1:37" x14ac:dyDescent="0.25">
      <c r="A60" s="4" t="s">
        <v>65</v>
      </c>
      <c r="B60" s="123" t="s">
        <v>1982</v>
      </c>
      <c r="C60" s="56" t="s">
        <v>208</v>
      </c>
      <c r="D60" s="57" t="s">
        <v>209</v>
      </c>
      <c r="E60" s="6">
        <v>2</v>
      </c>
      <c r="F60" s="6">
        <v>2</v>
      </c>
      <c r="G60" s="6">
        <v>2</v>
      </c>
      <c r="H60" s="7">
        <v>16</v>
      </c>
      <c r="I60" s="7">
        <v>24</v>
      </c>
      <c r="J60" s="7">
        <v>21</v>
      </c>
      <c r="K60" s="36" t="s">
        <v>268</v>
      </c>
      <c r="L60" s="36" t="str">
        <f t="shared" si="0"/>
        <v>B14</v>
      </c>
      <c r="M60" s="36">
        <f>IF(AND(L60&lt;&gt;L59,NOT(ISBLANK(A60))),INDEX(Summary!D:D,MATCH(L60,Summary!A:A,0))+1,M59+1)</f>
        <v>17</v>
      </c>
      <c r="N60" s="36" t="s">
        <v>363</v>
      </c>
      <c r="O60" s="36"/>
      <c r="P60" s="10"/>
      <c r="Q60" s="6">
        <v>2</v>
      </c>
      <c r="R60" s="10"/>
      <c r="S60" s="10"/>
      <c r="T60" s="6">
        <v>2</v>
      </c>
      <c r="U60" s="6"/>
      <c r="V60" s="6" t="s">
        <v>42</v>
      </c>
      <c r="W60" s="6">
        <v>0</v>
      </c>
      <c r="X60" s="6">
        <v>4</v>
      </c>
      <c r="Y60" s="6">
        <v>0</v>
      </c>
      <c r="Z60" s="6">
        <v>0</v>
      </c>
      <c r="AA60" s="7">
        <v>0</v>
      </c>
      <c r="AB60" s="7">
        <v>4</v>
      </c>
      <c r="AC60" s="6"/>
      <c r="AD60" s="7">
        <v>4</v>
      </c>
      <c r="AE60" s="7">
        <v>16</v>
      </c>
      <c r="AF60" s="7" t="s">
        <v>34</v>
      </c>
      <c r="AG60" s="7">
        <v>0</v>
      </c>
      <c r="AH60" s="7">
        <v>0</v>
      </c>
      <c r="AI60" s="7">
        <v>17</v>
      </c>
      <c r="AJ60" s="7">
        <v>0</v>
      </c>
      <c r="AK60" s="7" t="s">
        <v>34</v>
      </c>
    </row>
    <row r="61" spans="1:37" x14ac:dyDescent="0.25">
      <c r="A61" s="4"/>
      <c r="B61" s="123"/>
      <c r="C61" s="56"/>
      <c r="D61" s="57"/>
      <c r="E61" s="6"/>
      <c r="F61" s="6"/>
      <c r="G61" s="6"/>
      <c r="H61" s="7"/>
      <c r="I61" s="7"/>
      <c r="J61" s="7"/>
      <c r="K61" s="36" t="s">
        <v>367</v>
      </c>
      <c r="L61" s="36" t="str">
        <f t="shared" si="0"/>
        <v>B14</v>
      </c>
      <c r="M61" s="36">
        <f>IF(AND(L61&lt;&gt;L60,NOT(ISBLANK(A61))),INDEX(Summary!D:D,MATCH(L61,Summary!A:A,0))+1,M60+1)</f>
        <v>18</v>
      </c>
      <c r="N61" s="36" t="s">
        <v>364</v>
      </c>
      <c r="O61" s="36"/>
      <c r="P61" s="10"/>
      <c r="Q61" s="6"/>
      <c r="R61" s="10"/>
      <c r="S61" s="10"/>
      <c r="T61" s="6"/>
      <c r="U61" s="6"/>
      <c r="V61" s="6"/>
      <c r="W61" s="6"/>
      <c r="X61" s="6"/>
      <c r="Y61" s="6"/>
      <c r="Z61" s="6"/>
      <c r="AA61" s="7"/>
      <c r="AB61" s="7"/>
      <c r="AC61" s="6"/>
      <c r="AD61" s="7"/>
      <c r="AE61" s="7"/>
      <c r="AF61" s="7"/>
      <c r="AG61" s="7"/>
      <c r="AH61" s="7"/>
      <c r="AI61" s="7"/>
      <c r="AJ61" s="7"/>
      <c r="AK61" s="7"/>
    </row>
    <row r="62" spans="1:37" x14ac:dyDescent="0.25">
      <c r="A62" s="4" t="s">
        <v>65</v>
      </c>
      <c r="B62" s="123" t="s">
        <v>1983</v>
      </c>
      <c r="C62" s="56" t="s">
        <v>208</v>
      </c>
      <c r="D62" s="57" t="s">
        <v>209</v>
      </c>
      <c r="E62" s="6"/>
      <c r="F62" s="6"/>
      <c r="G62" s="6"/>
      <c r="H62" s="7"/>
      <c r="I62" s="7"/>
      <c r="J62" s="7"/>
      <c r="K62" s="36" t="s">
        <v>268</v>
      </c>
      <c r="L62" s="36" t="str">
        <f t="shared" si="0"/>
        <v>B14</v>
      </c>
      <c r="M62" s="36">
        <f>IF(AND(L62&lt;&gt;L61,NOT(ISBLANK(A62))),INDEX(Summary!D:D,MATCH(L62,Summary!A:A,0))+1,M61+1)</f>
        <v>19</v>
      </c>
      <c r="N62" s="36" t="s">
        <v>365</v>
      </c>
      <c r="O62" s="36"/>
      <c r="P62" s="10"/>
      <c r="Q62" s="6"/>
      <c r="R62" s="10"/>
      <c r="S62" s="10"/>
      <c r="T62" s="6"/>
      <c r="U62" s="6"/>
      <c r="V62" s="6"/>
      <c r="W62" s="6"/>
      <c r="X62" s="6"/>
      <c r="Y62" s="6"/>
      <c r="Z62" s="6"/>
      <c r="AA62" s="7"/>
      <c r="AB62" s="7"/>
      <c r="AC62" s="6"/>
      <c r="AD62" s="7"/>
      <c r="AE62" s="7"/>
      <c r="AF62" s="7"/>
      <c r="AG62" s="7"/>
      <c r="AH62" s="7"/>
      <c r="AI62" s="7"/>
      <c r="AJ62" s="7"/>
      <c r="AK62" s="7"/>
    </row>
    <row r="63" spans="1:37" x14ac:dyDescent="0.25">
      <c r="A63" s="4"/>
      <c r="B63" s="123"/>
      <c r="C63" s="56"/>
      <c r="D63" s="57"/>
      <c r="E63" s="6"/>
      <c r="F63" s="6"/>
      <c r="G63" s="6"/>
      <c r="H63" s="7"/>
      <c r="I63" s="7"/>
      <c r="J63" s="7"/>
      <c r="K63" s="36" t="s">
        <v>270</v>
      </c>
      <c r="L63" s="36" t="str">
        <f t="shared" si="0"/>
        <v>B14</v>
      </c>
      <c r="M63" s="36">
        <f>IF(AND(L63&lt;&gt;L62,NOT(ISBLANK(A63))),INDEX(Summary!D:D,MATCH(L63,Summary!A:A,0))+1,M62+1)</f>
        <v>20</v>
      </c>
      <c r="N63" s="36" t="s">
        <v>366</v>
      </c>
      <c r="O63" s="36"/>
      <c r="P63" s="10"/>
      <c r="Q63" s="6"/>
      <c r="R63" s="10"/>
      <c r="S63" s="10"/>
      <c r="T63" s="6"/>
      <c r="U63" s="6"/>
      <c r="V63" s="6"/>
      <c r="W63" s="6"/>
      <c r="X63" s="6"/>
      <c r="Y63" s="6"/>
      <c r="Z63" s="6"/>
      <c r="AA63" s="7"/>
      <c r="AB63" s="7"/>
      <c r="AC63" s="6"/>
      <c r="AD63" s="7"/>
      <c r="AE63" s="7"/>
      <c r="AF63" s="7"/>
      <c r="AG63" s="7"/>
      <c r="AH63" s="7"/>
      <c r="AI63" s="7"/>
      <c r="AJ63" s="7"/>
      <c r="AK63" s="7"/>
    </row>
    <row r="64" spans="1:37" x14ac:dyDescent="0.25">
      <c r="A64" s="4" t="s">
        <v>217</v>
      </c>
      <c r="B64" s="123" t="s">
        <v>1984</v>
      </c>
      <c r="C64" s="56" t="s">
        <v>209</v>
      </c>
      <c r="D64" s="57" t="s">
        <v>209</v>
      </c>
      <c r="E64" s="6">
        <v>1</v>
      </c>
      <c r="F64" s="6">
        <v>1</v>
      </c>
      <c r="G64" s="6">
        <v>1</v>
      </c>
      <c r="H64" s="7">
        <v>3</v>
      </c>
      <c r="I64" s="7">
        <v>3</v>
      </c>
      <c r="J64" s="7">
        <v>2</v>
      </c>
      <c r="K64" s="36" t="s">
        <v>268</v>
      </c>
      <c r="L64" s="36" t="str">
        <f t="shared" si="0"/>
        <v>B15</v>
      </c>
      <c r="M64" s="36">
        <f>IF(AND(L64&lt;&gt;L63,NOT(ISBLANK(A64))),INDEX(Summary!D:D,MATCH(L64,Summary!A:A,0))+1,M63+1)</f>
        <v>1</v>
      </c>
      <c r="N64" s="36" t="s">
        <v>359</v>
      </c>
      <c r="O64" s="36"/>
      <c r="P64" s="10"/>
      <c r="Q64" s="6">
        <v>2</v>
      </c>
      <c r="R64" s="10"/>
      <c r="S64" s="10"/>
      <c r="T64" s="6">
        <v>2</v>
      </c>
      <c r="U64" s="6"/>
      <c r="V64" s="6" t="s">
        <v>39</v>
      </c>
      <c r="W64" s="6">
        <v>0</v>
      </c>
      <c r="X64" s="6">
        <v>2</v>
      </c>
      <c r="Y64" s="6">
        <v>0</v>
      </c>
      <c r="Z64" s="6">
        <v>0</v>
      </c>
      <c r="AA64" s="7">
        <v>0</v>
      </c>
      <c r="AB64" s="7">
        <v>2</v>
      </c>
      <c r="AC64" s="6"/>
      <c r="AD64" s="7">
        <v>0</v>
      </c>
      <c r="AE64" s="7">
        <v>2</v>
      </c>
      <c r="AF64" s="7" t="s">
        <v>34</v>
      </c>
      <c r="AG64" s="7">
        <v>0</v>
      </c>
      <c r="AH64" s="7">
        <v>0</v>
      </c>
      <c r="AI64" s="7">
        <v>2</v>
      </c>
      <c r="AJ64" s="7">
        <v>0</v>
      </c>
      <c r="AK64" s="7" t="s">
        <v>34</v>
      </c>
    </row>
    <row r="65" spans="1:37" x14ac:dyDescent="0.25">
      <c r="A65" s="4"/>
      <c r="B65" s="123"/>
      <c r="C65" s="56"/>
      <c r="D65" s="57"/>
      <c r="E65" s="6"/>
      <c r="F65" s="6"/>
      <c r="G65" s="6"/>
      <c r="H65" s="7"/>
      <c r="I65" s="7"/>
      <c r="J65" s="7"/>
      <c r="K65" s="36" t="s">
        <v>271</v>
      </c>
      <c r="L65" s="36" t="str">
        <f t="shared" si="0"/>
        <v>B15</v>
      </c>
      <c r="M65" s="36">
        <f>IF(AND(L65&lt;&gt;L64,NOT(ISBLANK(A65))),INDEX(Summary!D:D,MATCH(L65,Summary!A:A,0))+1,M64+1)</f>
        <v>2</v>
      </c>
      <c r="N65" s="36" t="s">
        <v>361</v>
      </c>
      <c r="O65" s="36"/>
      <c r="P65" s="10"/>
      <c r="Q65" s="6"/>
      <c r="R65" s="10"/>
      <c r="S65" s="10"/>
      <c r="T65" s="6"/>
      <c r="U65" s="6"/>
      <c r="V65" s="6"/>
      <c r="W65" s="6"/>
      <c r="X65" s="6"/>
      <c r="Y65" s="6"/>
      <c r="Z65" s="6"/>
      <c r="AA65" s="7"/>
      <c r="AB65" s="7"/>
      <c r="AC65" s="6"/>
      <c r="AD65" s="7"/>
      <c r="AE65" s="7"/>
      <c r="AF65" s="7"/>
      <c r="AG65" s="7"/>
      <c r="AH65" s="7"/>
      <c r="AI65" s="7"/>
      <c r="AJ65" s="7"/>
      <c r="AK65" s="7"/>
    </row>
    <row r="66" spans="1:37" x14ac:dyDescent="0.25">
      <c r="A66" s="4" t="s">
        <v>218</v>
      </c>
      <c r="B66" s="123" t="s">
        <v>1985</v>
      </c>
      <c r="C66" s="56" t="s">
        <v>209</v>
      </c>
      <c r="D66" s="57" t="s">
        <v>209</v>
      </c>
      <c r="E66" s="6">
        <v>1</v>
      </c>
      <c r="F66" s="6">
        <v>1</v>
      </c>
      <c r="G66" s="6">
        <v>1</v>
      </c>
      <c r="H66" s="7">
        <v>3</v>
      </c>
      <c r="I66" s="7">
        <v>3</v>
      </c>
      <c r="J66" s="7">
        <v>2</v>
      </c>
      <c r="K66" s="36" t="s">
        <v>268</v>
      </c>
      <c r="L66" s="36" t="str">
        <f t="shared" si="0"/>
        <v>B16</v>
      </c>
      <c r="M66" s="36">
        <f>IF(AND(L66&lt;&gt;L65,NOT(ISBLANK(A66))),INDEX(Summary!D:D,MATCH(L66,Summary!A:A,0))+1,M65+1)</f>
        <v>1</v>
      </c>
      <c r="N66" s="36" t="s">
        <v>363</v>
      </c>
      <c r="O66" s="36"/>
      <c r="P66" s="10"/>
      <c r="Q66" s="6">
        <v>2</v>
      </c>
      <c r="R66" s="10"/>
      <c r="S66" s="10"/>
      <c r="T66" s="6">
        <v>2</v>
      </c>
      <c r="U66" s="6"/>
      <c r="V66" s="6" t="s">
        <v>39</v>
      </c>
      <c r="W66" s="6">
        <v>0</v>
      </c>
      <c r="X66" s="6">
        <v>2</v>
      </c>
      <c r="Y66" s="6">
        <v>0</v>
      </c>
      <c r="Z66" s="6">
        <v>0</v>
      </c>
      <c r="AA66" s="7">
        <v>0</v>
      </c>
      <c r="AB66" s="7">
        <v>2</v>
      </c>
      <c r="AC66" s="6"/>
      <c r="AD66" s="7">
        <v>0</v>
      </c>
      <c r="AE66" s="7">
        <v>2</v>
      </c>
      <c r="AF66" s="7" t="s">
        <v>34</v>
      </c>
      <c r="AG66" s="7">
        <v>0</v>
      </c>
      <c r="AH66" s="7">
        <v>0</v>
      </c>
      <c r="AI66" s="7">
        <v>2</v>
      </c>
      <c r="AJ66" s="7">
        <v>0</v>
      </c>
      <c r="AK66" s="7" t="s">
        <v>34</v>
      </c>
    </row>
    <row r="67" spans="1:37" x14ac:dyDescent="0.25">
      <c r="A67" s="4"/>
      <c r="B67" s="123"/>
      <c r="C67" s="56"/>
      <c r="D67" s="57"/>
      <c r="E67" s="6"/>
      <c r="F67" s="6"/>
      <c r="G67" s="6"/>
      <c r="H67" s="7"/>
      <c r="I67" s="7"/>
      <c r="J67" s="7"/>
      <c r="K67" s="36" t="s">
        <v>367</v>
      </c>
      <c r="L67" s="36" t="str">
        <f t="shared" ref="L67:L122" si="1">IF(ISBLANK(A67),L66,A67)</f>
        <v>B16</v>
      </c>
      <c r="M67" s="36">
        <f>IF(AND(L67&lt;&gt;L66,NOT(ISBLANK(A67))),INDEX(Summary!D:D,MATCH(L67,Summary!A:A,0))+1,M66+1)</f>
        <v>2</v>
      </c>
      <c r="N67" s="36" t="s">
        <v>365</v>
      </c>
      <c r="O67" s="36"/>
      <c r="P67" s="10"/>
      <c r="Q67" s="6"/>
      <c r="R67" s="10"/>
      <c r="S67" s="10"/>
      <c r="T67" s="6"/>
      <c r="U67" s="6"/>
      <c r="V67" s="6"/>
      <c r="W67" s="6"/>
      <c r="X67" s="6"/>
      <c r="Y67" s="6"/>
      <c r="Z67" s="6"/>
      <c r="AA67" s="7"/>
      <c r="AB67" s="7"/>
      <c r="AC67" s="6"/>
      <c r="AD67" s="7"/>
      <c r="AE67" s="7"/>
      <c r="AF67" s="7"/>
      <c r="AG67" s="7"/>
      <c r="AH67" s="7"/>
      <c r="AI67" s="7"/>
      <c r="AJ67" s="7"/>
      <c r="AK67" s="7"/>
    </row>
    <row r="68" spans="1:37" x14ac:dyDescent="0.25">
      <c r="A68" s="4" t="s">
        <v>67</v>
      </c>
      <c r="B68" s="123" t="s">
        <v>1986</v>
      </c>
      <c r="C68" s="56" t="s">
        <v>208</v>
      </c>
      <c r="D68" s="57" t="s">
        <v>209</v>
      </c>
      <c r="E68" s="6">
        <v>2</v>
      </c>
      <c r="F68" s="6">
        <v>2</v>
      </c>
      <c r="G68" s="6">
        <v>2</v>
      </c>
      <c r="H68" s="7">
        <v>15</v>
      </c>
      <c r="I68" s="7">
        <v>22</v>
      </c>
      <c r="J68" s="7">
        <v>19</v>
      </c>
      <c r="K68" s="36" t="s">
        <v>268</v>
      </c>
      <c r="L68" s="36" t="str">
        <f t="shared" si="1"/>
        <v>B17</v>
      </c>
      <c r="M68" s="36">
        <f>IF(AND(L68&lt;&gt;L67,NOT(ISBLANK(A68))),INDEX(Summary!D:D,MATCH(L68,Summary!A:A,0))+1,M67+1)</f>
        <v>13</v>
      </c>
      <c r="N68" s="36" t="s">
        <v>359</v>
      </c>
      <c r="O68" s="36"/>
      <c r="P68" s="58"/>
      <c r="Q68" s="6">
        <v>2</v>
      </c>
      <c r="R68" s="58"/>
      <c r="S68" s="58"/>
      <c r="T68" s="6">
        <v>2</v>
      </c>
      <c r="U68" s="6"/>
      <c r="V68" s="6" t="s">
        <v>39</v>
      </c>
      <c r="W68" s="6">
        <v>0</v>
      </c>
      <c r="X68" s="6">
        <v>4</v>
      </c>
      <c r="Y68" s="6">
        <v>0</v>
      </c>
      <c r="Z68" s="6">
        <v>0</v>
      </c>
      <c r="AA68" s="7">
        <v>0</v>
      </c>
      <c r="AB68" s="7">
        <v>4</v>
      </c>
      <c r="AC68" s="6"/>
      <c r="AD68" s="7">
        <v>2</v>
      </c>
      <c r="AE68" s="7">
        <v>14</v>
      </c>
      <c r="AF68" s="7" t="s">
        <v>34</v>
      </c>
      <c r="AG68" s="7">
        <v>0</v>
      </c>
      <c r="AH68" s="7">
        <v>0</v>
      </c>
      <c r="AI68" s="7">
        <v>18</v>
      </c>
      <c r="AJ68" s="7">
        <v>0</v>
      </c>
      <c r="AK68" s="7" t="s">
        <v>34</v>
      </c>
    </row>
    <row r="69" spans="1:37" x14ac:dyDescent="0.25">
      <c r="A69" s="4"/>
      <c r="B69" s="123"/>
      <c r="C69" s="56"/>
      <c r="D69" s="57"/>
      <c r="E69" s="6"/>
      <c r="F69" s="6"/>
      <c r="G69" s="6"/>
      <c r="H69" s="7"/>
      <c r="I69" s="7"/>
      <c r="J69" s="7"/>
      <c r="K69" s="36" t="s">
        <v>270</v>
      </c>
      <c r="L69" s="36" t="str">
        <f t="shared" si="1"/>
        <v>B17</v>
      </c>
      <c r="M69" s="36">
        <f>IF(AND(L69&lt;&gt;L68,NOT(ISBLANK(A69))),INDEX(Summary!D:D,MATCH(L69,Summary!A:A,0))+1,M68+1)</f>
        <v>14</v>
      </c>
      <c r="N69" s="36" t="s">
        <v>363</v>
      </c>
      <c r="O69" s="36"/>
      <c r="P69" s="58"/>
      <c r="Q69" s="6"/>
      <c r="R69" s="58"/>
      <c r="S69" s="58"/>
      <c r="T69" s="6"/>
      <c r="U69" s="6"/>
      <c r="V69" s="6"/>
      <c r="W69" s="6"/>
      <c r="X69" s="6"/>
      <c r="Y69" s="6"/>
      <c r="Z69" s="6"/>
      <c r="AA69" s="7"/>
      <c r="AB69" s="7"/>
      <c r="AC69" s="6"/>
      <c r="AD69" s="7"/>
      <c r="AE69" s="7"/>
      <c r="AF69" s="7"/>
      <c r="AG69" s="7"/>
      <c r="AH69" s="7"/>
      <c r="AI69" s="7"/>
      <c r="AJ69" s="7"/>
      <c r="AK69" s="7"/>
    </row>
    <row r="70" spans="1:37" x14ac:dyDescent="0.25">
      <c r="A70" s="4" t="s">
        <v>67</v>
      </c>
      <c r="B70" s="123" t="s">
        <v>1987</v>
      </c>
      <c r="C70" s="56" t="s">
        <v>208</v>
      </c>
      <c r="D70" s="57" t="s">
        <v>209</v>
      </c>
      <c r="E70" s="6"/>
      <c r="F70" s="6"/>
      <c r="G70" s="6"/>
      <c r="H70" s="7"/>
      <c r="I70" s="7"/>
      <c r="J70" s="7"/>
      <c r="K70" s="36" t="s">
        <v>268</v>
      </c>
      <c r="L70" s="36" t="str">
        <f t="shared" si="1"/>
        <v>B17</v>
      </c>
      <c r="M70" s="36">
        <f>IF(AND(L70&lt;&gt;L69,NOT(ISBLANK(A70))),INDEX(Summary!D:D,MATCH(L70,Summary!A:A,0))+1,M69+1)</f>
        <v>15</v>
      </c>
      <c r="N70" s="36" t="s">
        <v>359</v>
      </c>
      <c r="O70" s="36"/>
      <c r="P70" s="58"/>
      <c r="Q70" s="6"/>
      <c r="R70" s="58"/>
      <c r="S70" s="58"/>
      <c r="T70" s="6"/>
      <c r="U70" s="6"/>
      <c r="V70" s="6"/>
      <c r="W70" s="6"/>
      <c r="X70" s="6"/>
      <c r="Y70" s="6"/>
      <c r="Z70" s="6"/>
      <c r="AA70" s="7"/>
      <c r="AB70" s="7"/>
      <c r="AC70" s="6"/>
      <c r="AD70" s="7"/>
      <c r="AE70" s="7"/>
      <c r="AF70" s="7"/>
      <c r="AG70" s="7"/>
      <c r="AH70" s="7"/>
      <c r="AI70" s="7"/>
      <c r="AJ70" s="7"/>
      <c r="AK70" s="7"/>
    </row>
    <row r="71" spans="1:37" x14ac:dyDescent="0.25">
      <c r="A71" s="4"/>
      <c r="B71" s="123"/>
      <c r="C71" s="56"/>
      <c r="D71" s="57"/>
      <c r="E71" s="6"/>
      <c r="F71" s="6"/>
      <c r="G71" s="6"/>
      <c r="H71" s="7"/>
      <c r="I71" s="7"/>
      <c r="J71" s="7"/>
      <c r="K71" s="36" t="s">
        <v>271</v>
      </c>
      <c r="L71" s="36" t="str">
        <f t="shared" si="1"/>
        <v>B17</v>
      </c>
      <c r="M71" s="36">
        <f>IF(AND(L71&lt;&gt;L70,NOT(ISBLANK(A71))),INDEX(Summary!D:D,MATCH(L71,Summary!A:A,0))+1,M70+1)</f>
        <v>16</v>
      </c>
      <c r="N71" s="36" t="s">
        <v>365</v>
      </c>
      <c r="O71" s="36"/>
      <c r="P71" s="58"/>
      <c r="Q71" s="6"/>
      <c r="R71" s="58"/>
      <c r="S71" s="58"/>
      <c r="T71" s="6"/>
      <c r="U71" s="6"/>
      <c r="V71" s="6"/>
      <c r="W71" s="6"/>
      <c r="X71" s="6"/>
      <c r="Y71" s="6"/>
      <c r="Z71" s="6"/>
      <c r="AA71" s="7"/>
      <c r="AB71" s="7"/>
      <c r="AC71" s="6"/>
      <c r="AD71" s="7"/>
      <c r="AE71" s="7"/>
      <c r="AF71" s="7"/>
      <c r="AG71" s="7"/>
      <c r="AH71" s="7"/>
      <c r="AI71" s="7"/>
      <c r="AJ71" s="7"/>
      <c r="AK71" s="7"/>
    </row>
    <row r="72" spans="1:37" x14ac:dyDescent="0.25">
      <c r="A72" s="4" t="s">
        <v>219</v>
      </c>
      <c r="B72" s="123" t="s">
        <v>1988</v>
      </c>
      <c r="C72" s="56" t="s">
        <v>209</v>
      </c>
      <c r="D72" s="57" t="s">
        <v>209</v>
      </c>
      <c r="E72" s="6">
        <v>1</v>
      </c>
      <c r="F72" s="6">
        <v>1</v>
      </c>
      <c r="G72" s="6">
        <v>1</v>
      </c>
      <c r="H72" s="7">
        <v>3</v>
      </c>
      <c r="I72" s="7">
        <v>3</v>
      </c>
      <c r="J72" s="7">
        <v>2</v>
      </c>
      <c r="K72" s="36" t="s">
        <v>268</v>
      </c>
      <c r="L72" s="36" t="str">
        <f t="shared" si="1"/>
        <v>B18</v>
      </c>
      <c r="M72" s="36">
        <f>IF(AND(L72&lt;&gt;L71,NOT(ISBLANK(A72))),INDEX(Summary!D:D,MATCH(L72,Summary!A:A,0))+1,M71+1)</f>
        <v>1</v>
      </c>
      <c r="N72" s="36" t="s">
        <v>359</v>
      </c>
      <c r="O72" s="36"/>
      <c r="P72" s="58"/>
      <c r="Q72" s="6">
        <v>2</v>
      </c>
      <c r="R72" s="58"/>
      <c r="S72" s="58"/>
      <c r="T72" s="6">
        <v>2</v>
      </c>
      <c r="U72" s="6"/>
      <c r="V72" s="6" t="s">
        <v>39</v>
      </c>
      <c r="W72" s="6">
        <v>0</v>
      </c>
      <c r="X72" s="6">
        <v>2</v>
      </c>
      <c r="Y72" s="6">
        <v>0</v>
      </c>
      <c r="Z72" s="6">
        <v>0</v>
      </c>
      <c r="AA72" s="7">
        <v>0</v>
      </c>
      <c r="AB72" s="7">
        <v>2</v>
      </c>
      <c r="AC72" s="6"/>
      <c r="AD72" s="7">
        <v>0</v>
      </c>
      <c r="AE72" s="7">
        <v>2</v>
      </c>
      <c r="AF72" s="7" t="s">
        <v>34</v>
      </c>
      <c r="AG72" s="7">
        <v>0</v>
      </c>
      <c r="AH72" s="7">
        <v>0</v>
      </c>
      <c r="AI72" s="7">
        <v>2</v>
      </c>
      <c r="AJ72" s="7">
        <v>0</v>
      </c>
      <c r="AK72" s="7" t="s">
        <v>34</v>
      </c>
    </row>
    <row r="73" spans="1:37" x14ac:dyDescent="0.25">
      <c r="A73" s="4"/>
      <c r="B73" s="123"/>
      <c r="C73" s="56"/>
      <c r="D73" s="57"/>
      <c r="E73" s="6"/>
      <c r="F73" s="6"/>
      <c r="G73" s="6"/>
      <c r="H73" s="7"/>
      <c r="I73" s="7"/>
      <c r="J73" s="7"/>
      <c r="K73" s="36" t="s">
        <v>367</v>
      </c>
      <c r="L73" s="36" t="str">
        <f t="shared" si="1"/>
        <v>B18</v>
      </c>
      <c r="M73" s="36">
        <f>IF(AND(L73&lt;&gt;L72,NOT(ISBLANK(A73))),INDEX(Summary!D:D,MATCH(L73,Summary!A:A,0))+1,M72+1)</f>
        <v>2</v>
      </c>
      <c r="N73" s="36" t="s">
        <v>360</v>
      </c>
      <c r="O73" s="36"/>
      <c r="P73" s="58"/>
      <c r="Q73" s="6"/>
      <c r="R73" s="58"/>
      <c r="S73" s="58"/>
      <c r="T73" s="6"/>
      <c r="U73" s="6"/>
      <c r="V73" s="6"/>
      <c r="W73" s="6"/>
      <c r="X73" s="6"/>
      <c r="Y73" s="6"/>
      <c r="Z73" s="6"/>
      <c r="AA73" s="7"/>
      <c r="AB73" s="7"/>
      <c r="AC73" s="6"/>
      <c r="AD73" s="7"/>
      <c r="AE73" s="7"/>
      <c r="AF73" s="7"/>
      <c r="AG73" s="7"/>
      <c r="AH73" s="7"/>
      <c r="AI73" s="7"/>
      <c r="AJ73" s="7"/>
      <c r="AK73" s="7"/>
    </row>
    <row r="74" spans="1:37" x14ac:dyDescent="0.25">
      <c r="A74" s="4" t="s">
        <v>220</v>
      </c>
      <c r="B74" s="123" t="s">
        <v>1989</v>
      </c>
      <c r="C74" s="56" t="s">
        <v>209</v>
      </c>
      <c r="D74" s="57" t="s">
        <v>209</v>
      </c>
      <c r="E74" s="6">
        <v>1</v>
      </c>
      <c r="F74" s="6">
        <v>1</v>
      </c>
      <c r="G74" s="6">
        <v>1</v>
      </c>
      <c r="H74" s="7">
        <v>3</v>
      </c>
      <c r="I74" s="7">
        <v>3</v>
      </c>
      <c r="J74" s="7">
        <v>2</v>
      </c>
      <c r="K74" s="36" t="s">
        <v>270</v>
      </c>
      <c r="L74" s="36" t="str">
        <f t="shared" si="1"/>
        <v>B19</v>
      </c>
      <c r="M74" s="36">
        <f>IF(AND(L74&lt;&gt;L73,NOT(ISBLANK(A74))),INDEX(Summary!D:D,MATCH(L74,Summary!A:A,0))+1,M73+1)</f>
        <v>1</v>
      </c>
      <c r="N74" s="36" t="s">
        <v>359</v>
      </c>
      <c r="O74" s="36"/>
      <c r="P74" s="58"/>
      <c r="Q74" s="6">
        <v>2</v>
      </c>
      <c r="R74" s="58"/>
      <c r="S74" s="58"/>
      <c r="T74" s="6">
        <v>2</v>
      </c>
      <c r="U74" s="6"/>
      <c r="V74" s="6" t="s">
        <v>39</v>
      </c>
      <c r="W74" s="6">
        <v>0</v>
      </c>
      <c r="X74" s="6">
        <v>2</v>
      </c>
      <c r="Y74" s="6">
        <v>0</v>
      </c>
      <c r="Z74" s="6">
        <v>0</v>
      </c>
      <c r="AA74" s="7">
        <v>0</v>
      </c>
      <c r="AB74" s="7">
        <v>2</v>
      </c>
      <c r="AC74" s="6"/>
      <c r="AD74" s="7">
        <v>0</v>
      </c>
      <c r="AE74" s="7">
        <v>2</v>
      </c>
      <c r="AF74" s="7" t="s">
        <v>34</v>
      </c>
      <c r="AG74" s="7">
        <v>0</v>
      </c>
      <c r="AH74" s="7">
        <v>0</v>
      </c>
      <c r="AI74" s="7">
        <v>2</v>
      </c>
      <c r="AJ74" s="7">
        <v>0</v>
      </c>
      <c r="AK74" s="7" t="s">
        <v>34</v>
      </c>
    </row>
    <row r="75" spans="1:37" x14ac:dyDescent="0.25">
      <c r="A75" s="4"/>
      <c r="B75" s="123"/>
      <c r="C75" s="56"/>
      <c r="D75" s="57"/>
      <c r="E75" s="6"/>
      <c r="F75" s="6"/>
      <c r="G75" s="6"/>
      <c r="H75" s="7"/>
      <c r="I75" s="7"/>
      <c r="J75" s="7"/>
      <c r="K75" s="36" t="s">
        <v>271</v>
      </c>
      <c r="L75" s="36" t="str">
        <f t="shared" si="1"/>
        <v>B19</v>
      </c>
      <c r="M75" s="36">
        <f>IF(AND(L75&lt;&gt;L74,NOT(ISBLANK(A75))),INDEX(Summary!D:D,MATCH(L75,Summary!A:A,0))+1,M74+1)</f>
        <v>2</v>
      </c>
      <c r="N75" s="36" t="s">
        <v>362</v>
      </c>
      <c r="O75" s="36"/>
      <c r="P75" s="58"/>
      <c r="Q75" s="6"/>
      <c r="R75" s="58"/>
      <c r="S75" s="58"/>
      <c r="T75" s="6"/>
      <c r="U75" s="6"/>
      <c r="V75" s="6"/>
      <c r="W75" s="6"/>
      <c r="X75" s="6"/>
      <c r="Y75" s="6"/>
      <c r="Z75" s="6"/>
      <c r="AA75" s="7"/>
      <c r="AB75" s="7"/>
      <c r="AC75" s="6"/>
      <c r="AD75" s="7"/>
      <c r="AE75" s="7"/>
      <c r="AF75" s="7"/>
      <c r="AG75" s="7"/>
      <c r="AH75" s="7"/>
      <c r="AI75" s="7"/>
      <c r="AJ75" s="7"/>
      <c r="AK75" s="7"/>
    </row>
    <row r="76" spans="1:37" x14ac:dyDescent="0.25">
      <c r="A76" s="4" t="s">
        <v>69</v>
      </c>
      <c r="B76" s="123" t="s">
        <v>1990</v>
      </c>
      <c r="C76" s="56" t="s">
        <v>208</v>
      </c>
      <c r="D76" s="57" t="s">
        <v>209</v>
      </c>
      <c r="E76" s="6">
        <v>2</v>
      </c>
      <c r="F76" s="6">
        <v>2</v>
      </c>
      <c r="G76" s="6">
        <v>2</v>
      </c>
      <c r="H76" s="7">
        <v>16</v>
      </c>
      <c r="I76" s="7">
        <v>24</v>
      </c>
      <c r="J76" s="7">
        <v>21</v>
      </c>
      <c r="K76" s="36" t="s">
        <v>271</v>
      </c>
      <c r="L76" s="36" t="str">
        <f t="shared" si="1"/>
        <v>B21</v>
      </c>
      <c r="M76" s="36">
        <f>IF(AND(L76&lt;&gt;L75,NOT(ISBLANK(A76))),INDEX(Summary!D:D,MATCH(L76,Summary!A:A,0))+1,M75+1)</f>
        <v>17</v>
      </c>
      <c r="N76" s="36" t="s">
        <v>359</v>
      </c>
      <c r="O76" s="36"/>
      <c r="P76" s="10"/>
      <c r="Q76" s="6">
        <v>2</v>
      </c>
      <c r="R76" s="10"/>
      <c r="S76" s="10"/>
      <c r="T76" s="6">
        <v>2</v>
      </c>
      <c r="U76" s="6"/>
      <c r="V76" s="6" t="s">
        <v>42</v>
      </c>
      <c r="W76" s="6">
        <v>0</v>
      </c>
      <c r="X76" s="6">
        <v>4</v>
      </c>
      <c r="Y76" s="6">
        <v>0</v>
      </c>
      <c r="Z76" s="6">
        <v>0</v>
      </c>
      <c r="AA76" s="7">
        <v>0</v>
      </c>
      <c r="AB76" s="7">
        <v>4</v>
      </c>
      <c r="AC76" s="6"/>
      <c r="AD76" s="7">
        <v>4</v>
      </c>
      <c r="AE76" s="7">
        <v>16</v>
      </c>
      <c r="AF76" s="7" t="s">
        <v>34</v>
      </c>
      <c r="AG76" s="7">
        <v>2</v>
      </c>
      <c r="AH76" s="7">
        <v>2</v>
      </c>
      <c r="AI76" s="7">
        <v>18</v>
      </c>
      <c r="AJ76" s="7">
        <v>0</v>
      </c>
      <c r="AK76" s="7" t="s">
        <v>34</v>
      </c>
    </row>
    <row r="77" spans="1:37" x14ac:dyDescent="0.25">
      <c r="A77" s="4"/>
      <c r="B77" s="123"/>
      <c r="C77" s="56"/>
      <c r="D77" s="57"/>
      <c r="E77" s="6"/>
      <c r="F77" s="6"/>
      <c r="G77" s="6"/>
      <c r="H77" s="7"/>
      <c r="I77" s="7"/>
      <c r="J77" s="7"/>
      <c r="K77" s="36" t="s">
        <v>367</v>
      </c>
      <c r="L77" s="36" t="str">
        <f t="shared" si="1"/>
        <v>B21</v>
      </c>
      <c r="M77" s="36">
        <f>IF(AND(L77&lt;&gt;L76,NOT(ISBLANK(A77))),INDEX(Summary!D:D,MATCH(L77,Summary!A:A,0))+1,M76+1)</f>
        <v>18</v>
      </c>
      <c r="N77" s="36" t="s">
        <v>364</v>
      </c>
      <c r="O77" s="36"/>
      <c r="P77" s="10"/>
      <c r="Q77" s="6"/>
      <c r="R77" s="10"/>
      <c r="S77" s="10"/>
      <c r="T77" s="6"/>
      <c r="U77" s="6"/>
      <c r="V77" s="6"/>
      <c r="W77" s="6"/>
      <c r="X77" s="6"/>
      <c r="Y77" s="6"/>
      <c r="Z77" s="6"/>
      <c r="AA77" s="7"/>
      <c r="AB77" s="7"/>
      <c r="AC77" s="6"/>
      <c r="AD77" s="7"/>
      <c r="AE77" s="7"/>
      <c r="AF77" s="7"/>
      <c r="AG77" s="7"/>
      <c r="AH77" s="7"/>
      <c r="AI77" s="7"/>
      <c r="AJ77" s="7"/>
      <c r="AK77" s="7"/>
    </row>
    <row r="78" spans="1:37" x14ac:dyDescent="0.25">
      <c r="A78" s="4" t="s">
        <v>69</v>
      </c>
      <c r="B78" s="123" t="s">
        <v>1991</v>
      </c>
      <c r="C78" s="56" t="s">
        <v>208</v>
      </c>
      <c r="D78" s="57" t="s">
        <v>209</v>
      </c>
      <c r="E78" s="6"/>
      <c r="F78" s="6"/>
      <c r="G78" s="6"/>
      <c r="H78" s="7"/>
      <c r="I78" s="7"/>
      <c r="J78" s="7"/>
      <c r="K78" s="36" t="s">
        <v>268</v>
      </c>
      <c r="L78" s="36" t="str">
        <f t="shared" si="1"/>
        <v>B21</v>
      </c>
      <c r="M78" s="36">
        <f>IF(AND(L78&lt;&gt;L77,NOT(ISBLANK(A78))),INDEX(Summary!D:D,MATCH(L78,Summary!A:A,0))+1,M77+1)</f>
        <v>19</v>
      </c>
      <c r="N78" s="36" t="s">
        <v>359</v>
      </c>
      <c r="O78" s="36"/>
      <c r="P78" s="10"/>
      <c r="Q78" s="6"/>
      <c r="R78" s="10"/>
      <c r="S78" s="10"/>
      <c r="T78" s="6"/>
      <c r="U78" s="6"/>
      <c r="V78" s="6"/>
      <c r="W78" s="6"/>
      <c r="X78" s="6"/>
      <c r="Y78" s="6"/>
      <c r="Z78" s="6"/>
      <c r="AA78" s="7"/>
      <c r="AB78" s="7"/>
      <c r="AC78" s="6"/>
      <c r="AD78" s="7"/>
      <c r="AE78" s="7"/>
      <c r="AF78" s="7"/>
      <c r="AG78" s="7"/>
      <c r="AH78" s="7"/>
      <c r="AI78" s="7"/>
      <c r="AJ78" s="7"/>
      <c r="AK78" s="7"/>
    </row>
    <row r="79" spans="1:37" x14ac:dyDescent="0.25">
      <c r="A79" s="4"/>
      <c r="B79" s="123"/>
      <c r="C79" s="56"/>
      <c r="D79" s="57"/>
      <c r="E79" s="6"/>
      <c r="F79" s="6"/>
      <c r="G79" s="6"/>
      <c r="H79" s="7"/>
      <c r="I79" s="7"/>
      <c r="J79" s="7"/>
      <c r="K79" s="36" t="s">
        <v>367</v>
      </c>
      <c r="L79" s="36" t="str">
        <f t="shared" si="1"/>
        <v>B21</v>
      </c>
      <c r="M79" s="36">
        <f>IF(AND(L79&lt;&gt;L78,NOT(ISBLANK(A79))),INDEX(Summary!D:D,MATCH(L79,Summary!A:A,0))+1,M78+1)</f>
        <v>20</v>
      </c>
      <c r="N79" s="36" t="s">
        <v>366</v>
      </c>
      <c r="O79" s="36"/>
      <c r="P79" s="10"/>
      <c r="Q79" s="6"/>
      <c r="R79" s="10"/>
      <c r="S79" s="10"/>
      <c r="T79" s="6"/>
      <c r="U79" s="6"/>
      <c r="V79" s="6"/>
      <c r="W79" s="6"/>
      <c r="X79" s="6"/>
      <c r="Y79" s="6"/>
      <c r="Z79" s="6"/>
      <c r="AA79" s="7"/>
      <c r="AB79" s="7"/>
      <c r="AC79" s="6"/>
      <c r="AD79" s="7"/>
      <c r="AE79" s="7"/>
      <c r="AF79" s="7"/>
      <c r="AG79" s="7"/>
      <c r="AH79" s="7"/>
      <c r="AI79" s="7"/>
      <c r="AJ79" s="7"/>
      <c r="AK79" s="7"/>
    </row>
    <row r="80" spans="1:37" x14ac:dyDescent="0.25">
      <c r="A80" s="4" t="s">
        <v>221</v>
      </c>
      <c r="B80" s="123" t="s">
        <v>1992</v>
      </c>
      <c r="C80" s="56" t="s">
        <v>209</v>
      </c>
      <c r="D80" s="57" t="s">
        <v>209</v>
      </c>
      <c r="E80" s="6">
        <v>2</v>
      </c>
      <c r="F80" s="6">
        <v>2</v>
      </c>
      <c r="G80" s="6">
        <v>2</v>
      </c>
      <c r="H80" s="7">
        <v>4</v>
      </c>
      <c r="I80" s="7">
        <v>4</v>
      </c>
      <c r="J80" s="7">
        <v>3</v>
      </c>
      <c r="K80" s="36" t="s">
        <v>268</v>
      </c>
      <c r="L80" s="36" t="str">
        <f t="shared" si="1"/>
        <v>B22</v>
      </c>
      <c r="M80" s="36">
        <f>IF(AND(L80&lt;&gt;L79,NOT(ISBLANK(A80))),INDEX(Summary!D:D,MATCH(L80,Summary!A:A,0))+1,M79+1)</f>
        <v>1</v>
      </c>
      <c r="N80" s="36" t="s">
        <v>359</v>
      </c>
      <c r="O80" s="36"/>
      <c r="P80" s="11"/>
      <c r="Q80" s="6">
        <v>2</v>
      </c>
      <c r="R80" s="11"/>
      <c r="S80" s="11"/>
      <c r="T80" s="6">
        <v>2</v>
      </c>
      <c r="U80" s="6"/>
      <c r="V80" s="6" t="s">
        <v>42</v>
      </c>
      <c r="W80" s="6">
        <v>0</v>
      </c>
      <c r="X80" s="6">
        <v>4</v>
      </c>
      <c r="Y80" s="6">
        <v>0</v>
      </c>
      <c r="Z80" s="6">
        <v>0</v>
      </c>
      <c r="AA80" s="7">
        <v>0</v>
      </c>
      <c r="AB80" s="7">
        <v>4</v>
      </c>
      <c r="AC80" s="6"/>
      <c r="AD80" s="7">
        <v>0</v>
      </c>
      <c r="AE80" s="7">
        <v>4</v>
      </c>
      <c r="AF80" s="7" t="s">
        <v>34</v>
      </c>
      <c r="AG80" s="7">
        <v>0</v>
      </c>
      <c r="AH80" s="7">
        <v>0</v>
      </c>
      <c r="AI80" s="7">
        <v>4</v>
      </c>
      <c r="AJ80" s="7">
        <v>0</v>
      </c>
      <c r="AK80" s="7" t="s">
        <v>34</v>
      </c>
    </row>
    <row r="81" spans="1:37" x14ac:dyDescent="0.25">
      <c r="A81" s="4"/>
      <c r="B81" s="123"/>
      <c r="C81" s="56"/>
      <c r="D81" s="57"/>
      <c r="E81" s="6"/>
      <c r="F81" s="6"/>
      <c r="G81" s="6"/>
      <c r="H81" s="7"/>
      <c r="I81" s="7"/>
      <c r="J81" s="7"/>
      <c r="K81" s="36" t="s">
        <v>270</v>
      </c>
      <c r="L81" s="36" t="str">
        <f t="shared" si="1"/>
        <v>B22</v>
      </c>
      <c r="M81" s="36">
        <f>IF(AND(L81&lt;&gt;L80,NOT(ISBLANK(A81))),INDEX(Summary!D:D,MATCH(L81,Summary!A:A,0))+1,M80+1)</f>
        <v>2</v>
      </c>
      <c r="N81" s="36" t="s">
        <v>361</v>
      </c>
      <c r="O81" s="36"/>
      <c r="P81" s="11"/>
      <c r="Q81" s="6"/>
      <c r="R81" s="11"/>
      <c r="S81" s="11"/>
      <c r="T81" s="6"/>
      <c r="U81" s="6"/>
      <c r="V81" s="6"/>
      <c r="W81" s="6"/>
      <c r="X81" s="6"/>
      <c r="Y81" s="6"/>
      <c r="Z81" s="6"/>
      <c r="AA81" s="7"/>
      <c r="AB81" s="7"/>
      <c r="AC81" s="6"/>
      <c r="AD81" s="7"/>
      <c r="AE81" s="7"/>
      <c r="AF81" s="7"/>
      <c r="AG81" s="7"/>
      <c r="AH81" s="7"/>
      <c r="AI81" s="7"/>
      <c r="AJ81" s="7"/>
      <c r="AK81" s="7"/>
    </row>
    <row r="82" spans="1:37" x14ac:dyDescent="0.25">
      <c r="A82" s="4" t="s">
        <v>221</v>
      </c>
      <c r="B82" s="123" t="s">
        <v>1993</v>
      </c>
      <c r="C82" s="56" t="s">
        <v>209</v>
      </c>
      <c r="D82" s="57" t="s">
        <v>209</v>
      </c>
      <c r="E82" s="6"/>
      <c r="F82" s="6"/>
      <c r="G82" s="6"/>
      <c r="H82" s="7"/>
      <c r="I82" s="7"/>
      <c r="J82" s="7"/>
      <c r="K82" s="36" t="s">
        <v>268</v>
      </c>
      <c r="L82" s="36" t="str">
        <f t="shared" si="1"/>
        <v>B22</v>
      </c>
      <c r="M82" s="36">
        <f>IF(AND(L82&lt;&gt;L81,NOT(ISBLANK(A82))),INDEX(Summary!D:D,MATCH(L82,Summary!A:A,0))+1,M81+1)</f>
        <v>3</v>
      </c>
      <c r="N82" s="36" t="s">
        <v>359</v>
      </c>
      <c r="O82" s="36"/>
      <c r="P82" s="11"/>
      <c r="Q82" s="6"/>
      <c r="R82" s="11"/>
      <c r="S82" s="11"/>
      <c r="T82" s="6"/>
      <c r="U82" s="6"/>
      <c r="V82" s="6"/>
      <c r="W82" s="6"/>
      <c r="X82" s="6"/>
      <c r="Y82" s="6"/>
      <c r="Z82" s="6"/>
      <c r="AA82" s="7"/>
      <c r="AB82" s="7"/>
      <c r="AC82" s="6"/>
      <c r="AD82" s="7"/>
      <c r="AE82" s="7"/>
      <c r="AF82" s="7"/>
      <c r="AG82" s="7"/>
      <c r="AH82" s="7"/>
      <c r="AI82" s="7"/>
      <c r="AJ82" s="7"/>
      <c r="AK82" s="7"/>
    </row>
    <row r="83" spans="1:37" x14ac:dyDescent="0.25">
      <c r="A83" s="4"/>
      <c r="B83" s="123"/>
      <c r="C83" s="56"/>
      <c r="D83" s="57"/>
      <c r="E83" s="6"/>
      <c r="F83" s="6"/>
      <c r="G83" s="6"/>
      <c r="H83" s="7"/>
      <c r="I83" s="7"/>
      <c r="J83" s="7"/>
      <c r="K83" s="36" t="s">
        <v>271</v>
      </c>
      <c r="L83" s="36" t="str">
        <f t="shared" si="1"/>
        <v>B22</v>
      </c>
      <c r="M83" s="36">
        <f>IF(AND(L83&lt;&gt;L82,NOT(ISBLANK(A83))),INDEX(Summary!D:D,MATCH(L83,Summary!A:A,0))+1,M82+1)</f>
        <v>4</v>
      </c>
      <c r="N83" s="36" t="s">
        <v>363</v>
      </c>
      <c r="O83" s="36"/>
      <c r="P83" s="11"/>
      <c r="Q83" s="6"/>
      <c r="R83" s="11"/>
      <c r="S83" s="11"/>
      <c r="T83" s="6"/>
      <c r="U83" s="6"/>
      <c r="V83" s="6"/>
      <c r="W83" s="6"/>
      <c r="X83" s="6"/>
      <c r="Y83" s="6"/>
      <c r="Z83" s="6"/>
      <c r="AA83" s="7"/>
      <c r="AB83" s="7"/>
      <c r="AC83" s="6"/>
      <c r="AD83" s="7"/>
      <c r="AE83" s="7"/>
      <c r="AF83" s="7"/>
      <c r="AG83" s="7"/>
      <c r="AH83" s="7"/>
      <c r="AI83" s="7"/>
      <c r="AJ83" s="7"/>
      <c r="AK83" s="7"/>
    </row>
    <row r="84" spans="1:37" x14ac:dyDescent="0.25">
      <c r="A84" s="4" t="s">
        <v>222</v>
      </c>
      <c r="B84" s="123" t="s">
        <v>1994</v>
      </c>
      <c r="C84" s="56" t="s">
        <v>209</v>
      </c>
      <c r="D84" s="57" t="s">
        <v>209</v>
      </c>
      <c r="E84" s="6">
        <v>2</v>
      </c>
      <c r="F84" s="6">
        <v>2</v>
      </c>
      <c r="G84" s="6">
        <v>2</v>
      </c>
      <c r="H84" s="7">
        <v>4</v>
      </c>
      <c r="I84" s="7">
        <v>4</v>
      </c>
      <c r="J84" s="7">
        <v>3</v>
      </c>
      <c r="K84" s="36" t="s">
        <v>268</v>
      </c>
      <c r="L84" s="36" t="str">
        <f t="shared" si="1"/>
        <v>B23</v>
      </c>
      <c r="M84" s="36">
        <f>IF(AND(L84&lt;&gt;L83,NOT(ISBLANK(A84))),INDEX(Summary!D:D,MATCH(L84,Summary!A:A,0))+1,M83+1)</f>
        <v>1</v>
      </c>
      <c r="N84" s="36" t="s">
        <v>359</v>
      </c>
      <c r="O84" s="36"/>
      <c r="P84" s="11"/>
      <c r="Q84" s="6">
        <v>2</v>
      </c>
      <c r="R84" s="11"/>
      <c r="S84" s="11"/>
      <c r="T84" s="6">
        <v>2</v>
      </c>
      <c r="U84" s="6"/>
      <c r="V84" s="6" t="s">
        <v>42</v>
      </c>
      <c r="W84" s="6">
        <v>0</v>
      </c>
      <c r="X84" s="6">
        <v>4</v>
      </c>
      <c r="Y84" s="6">
        <v>0</v>
      </c>
      <c r="Z84" s="6">
        <v>0</v>
      </c>
      <c r="AA84" s="7">
        <v>0</v>
      </c>
      <c r="AB84" s="7">
        <v>4</v>
      </c>
      <c r="AC84" s="6"/>
      <c r="AD84" s="7">
        <v>0</v>
      </c>
      <c r="AE84" s="7">
        <v>4</v>
      </c>
      <c r="AF84" s="7" t="s">
        <v>34</v>
      </c>
      <c r="AG84" s="7">
        <v>0</v>
      </c>
      <c r="AH84" s="7">
        <v>0</v>
      </c>
      <c r="AI84" s="7">
        <v>4</v>
      </c>
      <c r="AJ84" s="7">
        <v>0</v>
      </c>
      <c r="AK84" s="7" t="s">
        <v>34</v>
      </c>
    </row>
    <row r="85" spans="1:37" x14ac:dyDescent="0.25">
      <c r="A85" s="4"/>
      <c r="B85" s="123"/>
      <c r="C85" s="56"/>
      <c r="D85" s="57"/>
      <c r="E85" s="6"/>
      <c r="F85" s="6"/>
      <c r="G85" s="6"/>
      <c r="H85" s="7"/>
      <c r="I85" s="7"/>
      <c r="J85" s="7"/>
      <c r="K85" s="36" t="s">
        <v>367</v>
      </c>
      <c r="L85" s="36" t="str">
        <f t="shared" si="1"/>
        <v>B23</v>
      </c>
      <c r="M85" s="36">
        <f>IF(AND(L85&lt;&gt;L84,NOT(ISBLANK(A85))),INDEX(Summary!D:D,MATCH(L85,Summary!A:A,0))+1,M84+1)</f>
        <v>2</v>
      </c>
      <c r="N85" s="36" t="s">
        <v>365</v>
      </c>
      <c r="O85" s="36"/>
      <c r="P85" s="11"/>
      <c r="Q85" s="6"/>
      <c r="R85" s="11"/>
      <c r="S85" s="11"/>
      <c r="T85" s="6"/>
      <c r="U85" s="6"/>
      <c r="V85" s="6"/>
      <c r="W85" s="6"/>
      <c r="X85" s="6"/>
      <c r="Y85" s="6"/>
      <c r="Z85" s="6"/>
      <c r="AA85" s="7"/>
      <c r="AB85" s="7"/>
      <c r="AC85" s="6"/>
      <c r="AD85" s="7"/>
      <c r="AE85" s="7"/>
      <c r="AF85" s="7"/>
      <c r="AG85" s="7"/>
      <c r="AH85" s="7"/>
      <c r="AI85" s="7"/>
      <c r="AJ85" s="7"/>
      <c r="AK85" s="7"/>
    </row>
    <row r="86" spans="1:37" x14ac:dyDescent="0.25">
      <c r="A86" s="4" t="s">
        <v>222</v>
      </c>
      <c r="B86" s="123" t="s">
        <v>1995</v>
      </c>
      <c r="C86" s="56" t="s">
        <v>209</v>
      </c>
      <c r="D86" s="57" t="s">
        <v>209</v>
      </c>
      <c r="E86" s="6"/>
      <c r="F86" s="6"/>
      <c r="G86" s="6"/>
      <c r="H86" s="7"/>
      <c r="I86" s="7"/>
      <c r="J86" s="7"/>
      <c r="K86" s="36" t="s">
        <v>268</v>
      </c>
      <c r="L86" s="36" t="str">
        <f t="shared" si="1"/>
        <v>B23</v>
      </c>
      <c r="M86" s="36">
        <f>IF(AND(L86&lt;&gt;L85,NOT(ISBLANK(A86))),INDEX(Summary!D:D,MATCH(L86,Summary!A:A,0))+1,M85+1)</f>
        <v>3</v>
      </c>
      <c r="N86" s="36" t="s">
        <v>360</v>
      </c>
      <c r="O86" s="36"/>
      <c r="P86" s="11"/>
      <c r="Q86" s="6"/>
      <c r="R86" s="11"/>
      <c r="S86" s="11"/>
      <c r="T86" s="6"/>
      <c r="U86" s="6"/>
      <c r="V86" s="6"/>
      <c r="W86" s="6"/>
      <c r="X86" s="6"/>
      <c r="Y86" s="6"/>
      <c r="Z86" s="6"/>
      <c r="AA86" s="7"/>
      <c r="AB86" s="7"/>
      <c r="AC86" s="6"/>
      <c r="AD86" s="7"/>
      <c r="AE86" s="7"/>
      <c r="AF86" s="7"/>
      <c r="AG86" s="7"/>
      <c r="AH86" s="7"/>
      <c r="AI86" s="7"/>
      <c r="AJ86" s="7"/>
      <c r="AK86" s="7"/>
    </row>
    <row r="87" spans="1:37" x14ac:dyDescent="0.25">
      <c r="A87" s="4"/>
      <c r="B87" s="123"/>
      <c r="C87" s="56"/>
      <c r="D87" s="57"/>
      <c r="E87" s="6"/>
      <c r="F87" s="6"/>
      <c r="G87" s="6"/>
      <c r="H87" s="7"/>
      <c r="I87" s="7"/>
      <c r="J87" s="7"/>
      <c r="K87" s="36" t="s">
        <v>270</v>
      </c>
      <c r="L87" s="36" t="str">
        <f t="shared" si="1"/>
        <v>B23</v>
      </c>
      <c r="M87" s="36">
        <f>IF(AND(L87&lt;&gt;L86,NOT(ISBLANK(A87))),INDEX(Summary!D:D,MATCH(L87,Summary!A:A,0))+1,M86+1)</f>
        <v>4</v>
      </c>
      <c r="N87" s="36" t="s">
        <v>362</v>
      </c>
      <c r="O87" s="36"/>
      <c r="P87" s="11"/>
      <c r="Q87" s="6"/>
      <c r="R87" s="11"/>
      <c r="S87" s="11"/>
      <c r="T87" s="6"/>
      <c r="U87" s="6"/>
      <c r="V87" s="6"/>
      <c r="W87" s="6"/>
      <c r="X87" s="6"/>
      <c r="Y87" s="6"/>
      <c r="Z87" s="6"/>
      <c r="AA87" s="7"/>
      <c r="AB87" s="7"/>
      <c r="AC87" s="6"/>
      <c r="AD87" s="7"/>
      <c r="AE87" s="7"/>
      <c r="AF87" s="7"/>
      <c r="AG87" s="7"/>
      <c r="AH87" s="7"/>
      <c r="AI87" s="7"/>
      <c r="AJ87" s="7"/>
      <c r="AK87" s="7"/>
    </row>
    <row r="88" spans="1:37" x14ac:dyDescent="0.25">
      <c r="A88" s="4" t="s">
        <v>71</v>
      </c>
      <c r="B88" s="123" t="s">
        <v>1996</v>
      </c>
      <c r="C88" s="56" t="s">
        <v>208</v>
      </c>
      <c r="D88" s="57" t="s">
        <v>209</v>
      </c>
      <c r="E88" s="6">
        <v>2</v>
      </c>
      <c r="F88" s="6">
        <v>2</v>
      </c>
      <c r="G88" s="6">
        <v>2</v>
      </c>
      <c r="H88" s="7">
        <v>16</v>
      </c>
      <c r="I88" s="7">
        <v>24</v>
      </c>
      <c r="J88" s="7">
        <v>21</v>
      </c>
      <c r="K88" s="36" t="s">
        <v>268</v>
      </c>
      <c r="L88" s="36" t="str">
        <f t="shared" si="1"/>
        <v>B24</v>
      </c>
      <c r="M88" s="36">
        <f>IF(AND(L88&lt;&gt;L87,NOT(ISBLANK(A88))),INDEX(Summary!D:D,MATCH(L88,Summary!A:A,0))+1,M87+1)</f>
        <v>19</v>
      </c>
      <c r="N88" s="36" t="s">
        <v>360</v>
      </c>
      <c r="O88" s="36"/>
      <c r="P88" s="10"/>
      <c r="Q88" s="6">
        <v>2</v>
      </c>
      <c r="R88" s="10"/>
      <c r="S88" s="10"/>
      <c r="T88" s="6">
        <v>2</v>
      </c>
      <c r="U88" s="6"/>
      <c r="V88" s="6" t="s">
        <v>39</v>
      </c>
      <c r="W88" s="6">
        <v>0</v>
      </c>
      <c r="X88" s="6">
        <v>4</v>
      </c>
      <c r="Y88" s="6">
        <v>0</v>
      </c>
      <c r="Z88" s="6">
        <v>0</v>
      </c>
      <c r="AA88" s="7">
        <v>0</v>
      </c>
      <c r="AB88" s="7">
        <v>4</v>
      </c>
      <c r="AC88" s="6"/>
      <c r="AD88" s="7">
        <v>2</v>
      </c>
      <c r="AE88" s="7">
        <v>20</v>
      </c>
      <c r="AF88" s="7" t="s">
        <v>34</v>
      </c>
      <c r="AG88" s="7">
        <v>2</v>
      </c>
      <c r="AH88" s="7">
        <v>2</v>
      </c>
      <c r="AI88" s="7">
        <v>17</v>
      </c>
      <c r="AJ88" s="7">
        <v>0</v>
      </c>
      <c r="AK88" s="7" t="s">
        <v>34</v>
      </c>
    </row>
    <row r="89" spans="1:37" x14ac:dyDescent="0.25">
      <c r="A89" s="4"/>
      <c r="B89" s="123"/>
      <c r="C89" s="56"/>
      <c r="D89" s="57"/>
      <c r="E89" s="6"/>
      <c r="F89" s="6"/>
      <c r="G89" s="6"/>
      <c r="H89" s="7"/>
      <c r="I89" s="7"/>
      <c r="J89" s="7"/>
      <c r="K89" s="36" t="s">
        <v>271</v>
      </c>
      <c r="L89" s="36" t="str">
        <f t="shared" si="1"/>
        <v>B24</v>
      </c>
      <c r="M89" s="36">
        <f>IF(AND(L89&lt;&gt;L88,NOT(ISBLANK(A89))),INDEX(Summary!D:D,MATCH(L89,Summary!A:A,0))+1,M88+1)</f>
        <v>20</v>
      </c>
      <c r="N89" s="36" t="s">
        <v>364</v>
      </c>
      <c r="O89" s="36"/>
      <c r="P89" s="10"/>
      <c r="Q89" s="6"/>
      <c r="R89" s="10"/>
      <c r="S89" s="10"/>
      <c r="T89" s="6"/>
      <c r="U89" s="6"/>
      <c r="V89" s="6"/>
      <c r="W89" s="6"/>
      <c r="X89" s="6"/>
      <c r="Y89" s="6"/>
      <c r="Z89" s="6"/>
      <c r="AA89" s="7"/>
      <c r="AB89" s="7"/>
      <c r="AC89" s="6"/>
      <c r="AD89" s="7"/>
      <c r="AE89" s="7"/>
      <c r="AF89" s="7"/>
      <c r="AG89" s="7"/>
      <c r="AH89" s="7"/>
      <c r="AI89" s="7"/>
      <c r="AJ89" s="7"/>
      <c r="AK89" s="7"/>
    </row>
    <row r="90" spans="1:37" x14ac:dyDescent="0.25">
      <c r="A90" s="4" t="s">
        <v>71</v>
      </c>
      <c r="B90" s="123" t="s">
        <v>1997</v>
      </c>
      <c r="C90" s="56" t="s">
        <v>208</v>
      </c>
      <c r="D90" s="57" t="s">
        <v>209</v>
      </c>
      <c r="E90" s="6"/>
      <c r="F90" s="6"/>
      <c r="G90" s="6"/>
      <c r="H90" s="7"/>
      <c r="I90" s="7"/>
      <c r="J90" s="7"/>
      <c r="K90" s="36" t="s">
        <v>268</v>
      </c>
      <c r="L90" s="36" t="str">
        <f t="shared" si="1"/>
        <v>B24</v>
      </c>
      <c r="M90" s="36">
        <f>IF(AND(L90&lt;&gt;L89,NOT(ISBLANK(A90))),INDEX(Summary!D:D,MATCH(L90,Summary!A:A,0))+1,M89+1)</f>
        <v>21</v>
      </c>
      <c r="N90" s="36" t="s">
        <v>360</v>
      </c>
      <c r="O90" s="36"/>
      <c r="P90" s="10"/>
      <c r="Q90" s="6"/>
      <c r="R90" s="10"/>
      <c r="S90" s="10"/>
      <c r="T90" s="6"/>
      <c r="U90" s="6"/>
      <c r="V90" s="6"/>
      <c r="W90" s="6"/>
      <c r="X90" s="6"/>
      <c r="Y90" s="6"/>
      <c r="Z90" s="6"/>
      <c r="AA90" s="7"/>
      <c r="AB90" s="7"/>
      <c r="AC90" s="6"/>
      <c r="AD90" s="7"/>
      <c r="AE90" s="7"/>
      <c r="AF90" s="7"/>
      <c r="AG90" s="7"/>
      <c r="AH90" s="7"/>
      <c r="AI90" s="7"/>
      <c r="AJ90" s="7"/>
      <c r="AK90" s="7"/>
    </row>
    <row r="91" spans="1:37" x14ac:dyDescent="0.25">
      <c r="A91" s="4"/>
      <c r="B91" s="123"/>
      <c r="C91" s="56"/>
      <c r="D91" s="57"/>
      <c r="E91" s="6"/>
      <c r="F91" s="6"/>
      <c r="G91" s="6"/>
      <c r="H91" s="7"/>
      <c r="I91" s="7"/>
      <c r="J91" s="7"/>
      <c r="K91" s="36" t="s">
        <v>367</v>
      </c>
      <c r="L91" s="36" t="str">
        <f t="shared" si="1"/>
        <v>B24</v>
      </c>
      <c r="M91" s="36">
        <f>IF(AND(L91&lt;&gt;L90,NOT(ISBLANK(A91))),INDEX(Summary!D:D,MATCH(L91,Summary!A:A,0))+1,M90+1)</f>
        <v>22</v>
      </c>
      <c r="N91" s="36" t="s">
        <v>366</v>
      </c>
      <c r="O91" s="36"/>
      <c r="P91" s="10"/>
      <c r="Q91" s="6"/>
      <c r="R91" s="10"/>
      <c r="S91" s="10"/>
      <c r="T91" s="6"/>
      <c r="U91" s="6"/>
      <c r="V91" s="6"/>
      <c r="W91" s="6"/>
      <c r="X91" s="6"/>
      <c r="Y91" s="6"/>
      <c r="Z91" s="6"/>
      <c r="AA91" s="7"/>
      <c r="AB91" s="7"/>
      <c r="AC91" s="6"/>
      <c r="AD91" s="7"/>
      <c r="AE91" s="7"/>
      <c r="AF91" s="7"/>
      <c r="AG91" s="7"/>
      <c r="AH91" s="7"/>
      <c r="AI91" s="7"/>
      <c r="AJ91" s="7"/>
      <c r="AK91" s="7"/>
    </row>
    <row r="92" spans="1:37" x14ac:dyDescent="0.25">
      <c r="A92" s="4" t="s">
        <v>223</v>
      </c>
      <c r="B92" s="123" t="s">
        <v>1998</v>
      </c>
      <c r="C92" s="56" t="s">
        <v>209</v>
      </c>
      <c r="D92" s="57" t="s">
        <v>209</v>
      </c>
      <c r="E92" s="6">
        <v>2</v>
      </c>
      <c r="F92" s="6">
        <v>2</v>
      </c>
      <c r="G92" s="6">
        <v>2</v>
      </c>
      <c r="H92" s="7">
        <v>4</v>
      </c>
      <c r="I92" s="7">
        <v>4</v>
      </c>
      <c r="J92" s="7">
        <v>3</v>
      </c>
      <c r="K92" s="36" t="s">
        <v>270</v>
      </c>
      <c r="L92" s="36" t="str">
        <f t="shared" si="1"/>
        <v>B25</v>
      </c>
      <c r="M92" s="36">
        <f>IF(AND(L92&lt;&gt;L91,NOT(ISBLANK(A92))),INDEX(Summary!D:D,MATCH(L92,Summary!A:A,0))+1,M91+1)</f>
        <v>1</v>
      </c>
      <c r="N92" s="36" t="s">
        <v>359</v>
      </c>
      <c r="O92" s="36"/>
      <c r="P92" s="10"/>
      <c r="Q92" s="6">
        <v>2</v>
      </c>
      <c r="R92" s="10"/>
      <c r="S92" s="10"/>
      <c r="T92" s="6">
        <v>2</v>
      </c>
      <c r="U92" s="6"/>
      <c r="V92" s="6" t="s">
        <v>39</v>
      </c>
      <c r="W92" s="6">
        <v>0</v>
      </c>
      <c r="X92" s="6">
        <v>4</v>
      </c>
      <c r="Y92" s="6">
        <v>0</v>
      </c>
      <c r="Z92" s="6">
        <v>0</v>
      </c>
      <c r="AA92" s="7">
        <v>0</v>
      </c>
      <c r="AB92" s="7">
        <v>4</v>
      </c>
      <c r="AC92" s="6"/>
      <c r="AD92" s="7">
        <v>0</v>
      </c>
      <c r="AE92" s="7">
        <v>4</v>
      </c>
      <c r="AF92" s="7" t="s">
        <v>34</v>
      </c>
      <c r="AG92" s="7">
        <v>0</v>
      </c>
      <c r="AH92" s="7">
        <v>0</v>
      </c>
      <c r="AI92" s="7">
        <v>4</v>
      </c>
      <c r="AJ92" s="7">
        <v>0</v>
      </c>
      <c r="AK92" s="7" t="s">
        <v>34</v>
      </c>
    </row>
    <row r="93" spans="1:37" x14ac:dyDescent="0.25">
      <c r="A93" s="4"/>
      <c r="B93" s="123"/>
      <c r="C93" s="56"/>
      <c r="D93" s="57"/>
      <c r="E93" s="6"/>
      <c r="F93" s="6"/>
      <c r="G93" s="6"/>
      <c r="H93" s="7"/>
      <c r="I93" s="7"/>
      <c r="J93" s="7"/>
      <c r="K93" s="36" t="s">
        <v>271</v>
      </c>
      <c r="L93" s="36" t="str">
        <f t="shared" si="1"/>
        <v>B25</v>
      </c>
      <c r="M93" s="36">
        <f>IF(AND(L93&lt;&gt;L92,NOT(ISBLANK(A93))),INDEX(Summary!D:D,MATCH(L93,Summary!A:A,0))+1,M92+1)</f>
        <v>2</v>
      </c>
      <c r="N93" s="36" t="s">
        <v>366</v>
      </c>
      <c r="O93" s="36"/>
      <c r="P93" s="10"/>
      <c r="Q93" s="6"/>
      <c r="R93" s="10"/>
      <c r="S93" s="10"/>
      <c r="T93" s="6"/>
      <c r="U93" s="6"/>
      <c r="V93" s="6"/>
      <c r="W93" s="6"/>
      <c r="X93" s="6"/>
      <c r="Y93" s="6"/>
      <c r="Z93" s="6"/>
      <c r="AA93" s="7"/>
      <c r="AB93" s="7"/>
      <c r="AC93" s="6"/>
      <c r="AD93" s="7"/>
      <c r="AE93" s="7"/>
      <c r="AF93" s="7"/>
      <c r="AG93" s="7"/>
      <c r="AH93" s="7"/>
      <c r="AI93" s="7"/>
      <c r="AJ93" s="7"/>
      <c r="AK93" s="7"/>
    </row>
    <row r="94" spans="1:37" x14ac:dyDescent="0.25">
      <c r="A94" s="4" t="s">
        <v>223</v>
      </c>
      <c r="B94" s="123" t="s">
        <v>1999</v>
      </c>
      <c r="C94" s="56" t="s">
        <v>209</v>
      </c>
      <c r="D94" s="57" t="s">
        <v>209</v>
      </c>
      <c r="E94" s="6"/>
      <c r="F94" s="6"/>
      <c r="G94" s="6"/>
      <c r="H94" s="7"/>
      <c r="I94" s="7"/>
      <c r="J94" s="7"/>
      <c r="K94" s="36" t="s">
        <v>271</v>
      </c>
      <c r="L94" s="36" t="str">
        <f t="shared" si="1"/>
        <v>B25</v>
      </c>
      <c r="M94" s="36">
        <f>IF(AND(L94&lt;&gt;L93,NOT(ISBLANK(A94))),INDEX(Summary!D:D,MATCH(L94,Summary!A:A,0))+1,M93+1)</f>
        <v>3</v>
      </c>
      <c r="N94" s="36" t="s">
        <v>365</v>
      </c>
      <c r="O94" s="36"/>
      <c r="P94" s="10"/>
      <c r="Q94" s="6"/>
      <c r="R94" s="10"/>
      <c r="S94" s="10"/>
      <c r="T94" s="6"/>
      <c r="U94" s="6"/>
      <c r="V94" s="6"/>
      <c r="W94" s="6"/>
      <c r="X94" s="6"/>
      <c r="Y94" s="6"/>
      <c r="Z94" s="6"/>
      <c r="AA94" s="7"/>
      <c r="AB94" s="7"/>
      <c r="AC94" s="6"/>
      <c r="AD94" s="7"/>
      <c r="AE94" s="7"/>
      <c r="AF94" s="7"/>
      <c r="AG94" s="7"/>
      <c r="AH94" s="7"/>
      <c r="AI94" s="7"/>
      <c r="AJ94" s="7"/>
      <c r="AK94" s="7"/>
    </row>
    <row r="95" spans="1:37" x14ac:dyDescent="0.25">
      <c r="A95" s="4"/>
      <c r="B95" s="123"/>
      <c r="C95" s="56"/>
      <c r="D95" s="57"/>
      <c r="E95" s="6"/>
      <c r="F95" s="6"/>
      <c r="G95" s="6"/>
      <c r="H95" s="7"/>
      <c r="I95" s="7"/>
      <c r="J95" s="7"/>
      <c r="K95" s="36" t="s">
        <v>367</v>
      </c>
      <c r="L95" s="36" t="str">
        <f t="shared" si="1"/>
        <v>B25</v>
      </c>
      <c r="M95" s="36">
        <f>IF(AND(L95&lt;&gt;L94,NOT(ISBLANK(A95))),INDEX(Summary!D:D,MATCH(L95,Summary!A:A,0))+1,M94+1)</f>
        <v>4</v>
      </c>
      <c r="N95" s="36" t="s">
        <v>360</v>
      </c>
      <c r="O95" s="36"/>
      <c r="P95" s="10"/>
      <c r="Q95" s="6"/>
      <c r="R95" s="10"/>
      <c r="S95" s="10"/>
      <c r="T95" s="6"/>
      <c r="U95" s="6"/>
      <c r="V95" s="6"/>
      <c r="W95" s="6"/>
      <c r="X95" s="6"/>
      <c r="Y95" s="6"/>
      <c r="Z95" s="6"/>
      <c r="AA95" s="7"/>
      <c r="AB95" s="7"/>
      <c r="AC95" s="6"/>
      <c r="AD95" s="7"/>
      <c r="AE95" s="7"/>
      <c r="AF95" s="7"/>
      <c r="AG95" s="7"/>
      <c r="AH95" s="7"/>
      <c r="AI95" s="7"/>
      <c r="AJ95" s="7"/>
      <c r="AK95" s="7"/>
    </row>
    <row r="96" spans="1:37" x14ac:dyDescent="0.25">
      <c r="A96" s="4" t="s">
        <v>224</v>
      </c>
      <c r="B96" s="123" t="s">
        <v>2000</v>
      </c>
      <c r="C96" s="56" t="s">
        <v>209</v>
      </c>
      <c r="D96" s="57" t="s">
        <v>209</v>
      </c>
      <c r="E96" s="6">
        <v>2</v>
      </c>
      <c r="F96" s="6">
        <v>2</v>
      </c>
      <c r="G96" s="6">
        <v>2</v>
      </c>
      <c r="H96" s="7">
        <v>4</v>
      </c>
      <c r="I96" s="7">
        <v>4</v>
      </c>
      <c r="J96" s="7">
        <v>3</v>
      </c>
      <c r="K96" s="36" t="s">
        <v>268</v>
      </c>
      <c r="L96" s="36" t="str">
        <f t="shared" si="1"/>
        <v>B26</v>
      </c>
      <c r="M96" s="36">
        <f>IF(AND(L96&lt;&gt;L95,NOT(ISBLANK(A96))),INDEX(Summary!D:D,MATCH(L96,Summary!A:A,0))+1,M95+1)</f>
        <v>1</v>
      </c>
      <c r="N96" s="36" t="s">
        <v>359</v>
      </c>
      <c r="O96" s="36"/>
      <c r="P96" s="10"/>
      <c r="Q96" s="6">
        <v>2</v>
      </c>
      <c r="R96" s="10"/>
      <c r="S96" s="10"/>
      <c r="T96" s="6">
        <v>2</v>
      </c>
      <c r="U96" s="6"/>
      <c r="V96" s="6" t="s">
        <v>39</v>
      </c>
      <c r="W96" s="6">
        <v>0</v>
      </c>
      <c r="X96" s="6">
        <v>4</v>
      </c>
      <c r="Y96" s="6">
        <v>0</v>
      </c>
      <c r="Z96" s="6">
        <v>0</v>
      </c>
      <c r="AA96" s="7">
        <v>0</v>
      </c>
      <c r="AB96" s="7">
        <v>4</v>
      </c>
      <c r="AC96" s="6"/>
      <c r="AD96" s="7">
        <v>0</v>
      </c>
      <c r="AE96" s="7">
        <v>4</v>
      </c>
      <c r="AF96" s="7" t="s">
        <v>34</v>
      </c>
      <c r="AG96" s="7">
        <v>0</v>
      </c>
      <c r="AH96" s="7">
        <v>0</v>
      </c>
      <c r="AI96" s="7">
        <v>4</v>
      </c>
      <c r="AJ96" s="7">
        <v>0</v>
      </c>
      <c r="AK96" s="7" t="s">
        <v>34</v>
      </c>
    </row>
    <row r="97" spans="1:37" x14ac:dyDescent="0.25">
      <c r="A97" s="4"/>
      <c r="B97" s="123"/>
      <c r="C97" s="56"/>
      <c r="D97" s="57"/>
      <c r="E97" s="6"/>
      <c r="F97" s="6"/>
      <c r="G97" s="6"/>
      <c r="H97" s="7"/>
      <c r="I97" s="7"/>
      <c r="J97" s="7"/>
      <c r="K97" s="36" t="s">
        <v>367</v>
      </c>
      <c r="L97" s="36" t="str">
        <f t="shared" si="1"/>
        <v>B26</v>
      </c>
      <c r="M97" s="36">
        <f>IF(AND(L97&lt;&gt;L96,NOT(ISBLANK(A97))),INDEX(Summary!D:D,MATCH(L97,Summary!A:A,0))+1,M96+1)</f>
        <v>2</v>
      </c>
      <c r="N97" s="36" t="s">
        <v>360</v>
      </c>
      <c r="O97" s="36"/>
      <c r="P97" s="10"/>
      <c r="Q97" s="6"/>
      <c r="R97" s="10"/>
      <c r="S97" s="10"/>
      <c r="T97" s="6"/>
      <c r="U97" s="6"/>
      <c r="V97" s="6"/>
      <c r="W97" s="6"/>
      <c r="X97" s="6"/>
      <c r="Y97" s="6"/>
      <c r="Z97" s="6"/>
      <c r="AA97" s="7"/>
      <c r="AB97" s="7"/>
      <c r="AC97" s="6"/>
      <c r="AD97" s="7"/>
      <c r="AE97" s="7"/>
      <c r="AF97" s="7"/>
      <c r="AG97" s="7"/>
      <c r="AH97" s="7"/>
      <c r="AI97" s="7"/>
      <c r="AJ97" s="7"/>
      <c r="AK97" s="7"/>
    </row>
    <row r="98" spans="1:37" x14ac:dyDescent="0.25">
      <c r="A98" s="4" t="s">
        <v>224</v>
      </c>
      <c r="B98" s="123" t="s">
        <v>2001</v>
      </c>
      <c r="C98" s="56" t="s">
        <v>209</v>
      </c>
      <c r="D98" s="57" t="s">
        <v>209</v>
      </c>
      <c r="E98" s="6"/>
      <c r="F98" s="6"/>
      <c r="G98" s="6"/>
      <c r="H98" s="7"/>
      <c r="I98" s="7"/>
      <c r="J98" s="7"/>
      <c r="K98" s="36" t="s">
        <v>268</v>
      </c>
      <c r="L98" s="36" t="str">
        <f t="shared" si="1"/>
        <v>B26</v>
      </c>
      <c r="M98" s="36">
        <f>IF(AND(L98&lt;&gt;L97,NOT(ISBLANK(A98))),INDEX(Summary!D:D,MATCH(L98,Summary!A:A,0))+1,M97+1)</f>
        <v>3</v>
      </c>
      <c r="N98" s="36" t="s">
        <v>361</v>
      </c>
      <c r="O98" s="36"/>
      <c r="P98" s="10"/>
      <c r="Q98" s="6"/>
      <c r="R98" s="10"/>
      <c r="S98" s="10"/>
      <c r="T98" s="6"/>
      <c r="U98" s="6"/>
      <c r="V98" s="6"/>
      <c r="W98" s="6"/>
      <c r="X98" s="6"/>
      <c r="Y98" s="6"/>
      <c r="Z98" s="6"/>
      <c r="AA98" s="7"/>
      <c r="AB98" s="7"/>
      <c r="AC98" s="6"/>
      <c r="AD98" s="7"/>
      <c r="AE98" s="7"/>
      <c r="AF98" s="7"/>
      <c r="AG98" s="7"/>
      <c r="AH98" s="7"/>
      <c r="AI98" s="7"/>
      <c r="AJ98" s="7"/>
      <c r="AK98" s="7"/>
    </row>
    <row r="99" spans="1:37" x14ac:dyDescent="0.25">
      <c r="A99" s="4"/>
      <c r="B99" s="123"/>
      <c r="C99" s="56"/>
      <c r="D99" s="57"/>
      <c r="E99" s="6"/>
      <c r="F99" s="6"/>
      <c r="G99" s="6"/>
      <c r="H99" s="7"/>
      <c r="I99" s="7"/>
      <c r="J99" s="7"/>
      <c r="K99" s="36" t="s">
        <v>270</v>
      </c>
      <c r="L99" s="36" t="str">
        <f t="shared" si="1"/>
        <v>B26</v>
      </c>
      <c r="M99" s="36">
        <f>IF(AND(L99&lt;&gt;L98,NOT(ISBLANK(A99))),INDEX(Summary!D:D,MATCH(L99,Summary!A:A,0))+1,M98+1)</f>
        <v>4</v>
      </c>
      <c r="N99" s="36" t="s">
        <v>362</v>
      </c>
      <c r="O99" s="36"/>
      <c r="P99" s="10"/>
      <c r="Q99" s="6"/>
      <c r="R99" s="10"/>
      <c r="S99" s="10"/>
      <c r="T99" s="6"/>
      <c r="U99" s="6"/>
      <c r="V99" s="6"/>
      <c r="W99" s="6"/>
      <c r="X99" s="6"/>
      <c r="Y99" s="6"/>
      <c r="Z99" s="6"/>
      <c r="AA99" s="7"/>
      <c r="AB99" s="7"/>
      <c r="AC99" s="6"/>
      <c r="AD99" s="7"/>
      <c r="AE99" s="7"/>
      <c r="AF99" s="7"/>
      <c r="AG99" s="7"/>
      <c r="AH99" s="7"/>
      <c r="AI99" s="7"/>
      <c r="AJ99" s="7"/>
      <c r="AK99" s="7"/>
    </row>
    <row r="100" spans="1:37" x14ac:dyDescent="0.25">
      <c r="A100" s="4" t="s">
        <v>73</v>
      </c>
      <c r="B100" s="123" t="s">
        <v>2002</v>
      </c>
      <c r="C100" s="56" t="s">
        <v>208</v>
      </c>
      <c r="D100" s="57" t="s">
        <v>209</v>
      </c>
      <c r="E100" s="6">
        <v>1</v>
      </c>
      <c r="F100" s="6">
        <v>1</v>
      </c>
      <c r="G100" s="6">
        <v>1</v>
      </c>
      <c r="H100" s="7">
        <v>13</v>
      </c>
      <c r="I100" s="7">
        <v>19</v>
      </c>
      <c r="J100" s="7">
        <v>16</v>
      </c>
      <c r="K100" s="36" t="s">
        <v>268</v>
      </c>
      <c r="L100" s="36" t="str">
        <f t="shared" si="1"/>
        <v>B27</v>
      </c>
      <c r="M100" s="36">
        <f>IF(AND(L100&lt;&gt;L99,NOT(ISBLANK(A100))),INDEX(Summary!D:D,MATCH(L100,Summary!A:A,0))+1,M99+1)</f>
        <v>17</v>
      </c>
      <c r="N100" s="36" t="s">
        <v>363</v>
      </c>
      <c r="O100" s="36"/>
      <c r="P100" s="58"/>
      <c r="Q100" s="6">
        <v>2</v>
      </c>
      <c r="R100" s="58"/>
      <c r="S100" s="58"/>
      <c r="T100" s="6">
        <v>2</v>
      </c>
      <c r="U100" s="6"/>
      <c r="V100" s="6" t="s">
        <v>42</v>
      </c>
      <c r="W100" s="6">
        <v>0</v>
      </c>
      <c r="X100" s="6">
        <v>2</v>
      </c>
      <c r="Y100" s="6">
        <v>0</v>
      </c>
      <c r="Z100" s="6">
        <v>0</v>
      </c>
      <c r="AA100" s="7">
        <v>0</v>
      </c>
      <c r="AB100" s="7">
        <v>2</v>
      </c>
      <c r="AC100" s="6"/>
      <c r="AD100" s="7">
        <v>2</v>
      </c>
      <c r="AE100" s="7">
        <v>16</v>
      </c>
      <c r="AF100" s="7" t="s">
        <v>34</v>
      </c>
      <c r="AG100" s="7">
        <v>2</v>
      </c>
      <c r="AH100" s="7">
        <v>2</v>
      </c>
      <c r="AI100" s="7">
        <v>12</v>
      </c>
      <c r="AJ100" s="7">
        <v>0</v>
      </c>
      <c r="AK100" s="7" t="s">
        <v>34</v>
      </c>
    </row>
    <row r="101" spans="1:37" x14ac:dyDescent="0.25">
      <c r="A101" s="4"/>
      <c r="B101" s="123"/>
      <c r="C101" s="56"/>
      <c r="D101" s="57"/>
      <c r="E101" s="6"/>
      <c r="F101" s="6"/>
      <c r="G101" s="6"/>
      <c r="H101" s="7"/>
      <c r="I101" s="7"/>
      <c r="J101" s="7"/>
      <c r="K101" s="36" t="s">
        <v>270</v>
      </c>
      <c r="L101" s="36" t="str">
        <f t="shared" si="1"/>
        <v>B27</v>
      </c>
      <c r="M101" s="36">
        <f>IF(AND(L101&lt;&gt;L100,NOT(ISBLANK(A101))),INDEX(Summary!D:D,MATCH(L101,Summary!A:A,0))+1,M100+1)</f>
        <v>18</v>
      </c>
      <c r="N101" s="36" t="s">
        <v>364</v>
      </c>
      <c r="O101" s="36"/>
      <c r="P101" s="58"/>
      <c r="Q101" s="6"/>
      <c r="R101" s="58"/>
      <c r="S101" s="58"/>
      <c r="T101" s="6"/>
      <c r="U101" s="6"/>
      <c r="V101" s="6"/>
      <c r="W101" s="6"/>
      <c r="X101" s="6"/>
      <c r="Y101" s="6"/>
      <c r="Z101" s="6"/>
      <c r="AA101" s="7"/>
      <c r="AB101" s="7"/>
      <c r="AC101" s="6"/>
      <c r="AD101" s="7"/>
      <c r="AE101" s="7"/>
      <c r="AF101" s="7"/>
      <c r="AG101" s="7"/>
      <c r="AH101" s="7"/>
      <c r="AI101" s="7"/>
      <c r="AJ101" s="7"/>
      <c r="AK101" s="7"/>
    </row>
    <row r="102" spans="1:37" x14ac:dyDescent="0.25">
      <c r="A102" s="4" t="s">
        <v>225</v>
      </c>
      <c r="B102" s="123" t="s">
        <v>2003</v>
      </c>
      <c r="C102" s="56" t="s">
        <v>209</v>
      </c>
      <c r="D102" s="57" t="s">
        <v>209</v>
      </c>
      <c r="E102" s="6">
        <v>2</v>
      </c>
      <c r="F102" s="6">
        <v>2</v>
      </c>
      <c r="G102" s="6">
        <v>2</v>
      </c>
      <c r="H102" s="7">
        <v>4</v>
      </c>
      <c r="I102" s="7">
        <v>4</v>
      </c>
      <c r="J102" s="7">
        <v>3</v>
      </c>
      <c r="K102" s="36" t="s">
        <v>268</v>
      </c>
      <c r="L102" s="36" t="str">
        <f t="shared" si="1"/>
        <v>B28</v>
      </c>
      <c r="M102" s="36">
        <f>IF(AND(L102&lt;&gt;L101,NOT(ISBLANK(A102))),INDEX(Summary!D:D,MATCH(L102,Summary!A:A,0))+1,M101+1)</f>
        <v>1</v>
      </c>
      <c r="N102" s="36" t="s">
        <v>365</v>
      </c>
      <c r="O102" s="36"/>
      <c r="P102" s="58"/>
      <c r="Q102" s="6">
        <v>2</v>
      </c>
      <c r="R102" s="58"/>
      <c r="S102" s="58"/>
      <c r="T102" s="6">
        <v>2</v>
      </c>
      <c r="U102" s="6"/>
      <c r="V102" s="6" t="s">
        <v>42</v>
      </c>
      <c r="W102" s="6">
        <v>0</v>
      </c>
      <c r="X102" s="6">
        <v>4</v>
      </c>
      <c r="Y102" s="6">
        <v>0</v>
      </c>
      <c r="Z102" s="6">
        <v>0</v>
      </c>
      <c r="AA102" s="7">
        <v>0</v>
      </c>
      <c r="AB102" s="7">
        <v>4</v>
      </c>
      <c r="AC102" s="6"/>
      <c r="AD102" s="7">
        <v>0</v>
      </c>
      <c r="AE102" s="7">
        <v>4</v>
      </c>
      <c r="AF102" s="7" t="s">
        <v>34</v>
      </c>
      <c r="AG102" s="7">
        <v>0</v>
      </c>
      <c r="AH102" s="7">
        <v>0</v>
      </c>
      <c r="AI102" s="7">
        <v>4</v>
      </c>
      <c r="AJ102" s="7">
        <v>0</v>
      </c>
      <c r="AK102" s="7" t="s">
        <v>34</v>
      </c>
    </row>
    <row r="103" spans="1:37" x14ac:dyDescent="0.25">
      <c r="A103" s="4"/>
      <c r="B103" s="123"/>
      <c r="C103" s="56"/>
      <c r="D103" s="57"/>
      <c r="E103" s="6"/>
      <c r="F103" s="6"/>
      <c r="G103" s="6"/>
      <c r="H103" s="7"/>
      <c r="I103" s="7"/>
      <c r="J103" s="7"/>
      <c r="K103" s="36" t="s">
        <v>270</v>
      </c>
      <c r="L103" s="36" t="str">
        <f t="shared" si="1"/>
        <v>B28</v>
      </c>
      <c r="M103" s="36">
        <f>IF(AND(L103&lt;&gt;L102,NOT(ISBLANK(A103))),INDEX(Summary!D:D,MATCH(L103,Summary!A:A,0))+1,M102+1)</f>
        <v>2</v>
      </c>
      <c r="N103" s="36" t="s">
        <v>366</v>
      </c>
      <c r="O103" s="36"/>
      <c r="P103" s="58"/>
      <c r="Q103" s="6"/>
      <c r="R103" s="58"/>
      <c r="S103" s="58"/>
      <c r="T103" s="6"/>
      <c r="U103" s="6"/>
      <c r="V103" s="6"/>
      <c r="W103" s="6"/>
      <c r="X103" s="6"/>
      <c r="Y103" s="6"/>
      <c r="Z103" s="6"/>
      <c r="AA103" s="7"/>
      <c r="AB103" s="7"/>
      <c r="AC103" s="6"/>
      <c r="AD103" s="7"/>
      <c r="AE103" s="7"/>
      <c r="AF103" s="7"/>
      <c r="AG103" s="7"/>
      <c r="AH103" s="7"/>
      <c r="AI103" s="7"/>
      <c r="AJ103" s="7"/>
      <c r="AK103" s="7"/>
    </row>
    <row r="104" spans="1:37" x14ac:dyDescent="0.25">
      <c r="A104" s="4" t="s">
        <v>225</v>
      </c>
      <c r="B104" s="123" t="s">
        <v>2004</v>
      </c>
      <c r="C104" s="56" t="s">
        <v>209</v>
      </c>
      <c r="D104" s="57" t="s">
        <v>209</v>
      </c>
      <c r="E104" s="6"/>
      <c r="F104" s="6"/>
      <c r="G104" s="6"/>
      <c r="H104" s="7"/>
      <c r="I104" s="7"/>
      <c r="J104" s="7"/>
      <c r="K104" s="36" t="s">
        <v>268</v>
      </c>
      <c r="L104" s="36" t="str">
        <f t="shared" si="1"/>
        <v>B28</v>
      </c>
      <c r="M104" s="36">
        <f>IF(AND(L104&lt;&gt;L103,NOT(ISBLANK(A104))),INDEX(Summary!D:D,MATCH(L104,Summary!A:A,0))+1,M103+1)</f>
        <v>3</v>
      </c>
      <c r="N104" s="36" t="s">
        <v>359</v>
      </c>
      <c r="O104" s="36"/>
      <c r="P104" s="58"/>
      <c r="Q104" s="6"/>
      <c r="R104" s="58"/>
      <c r="S104" s="58"/>
      <c r="T104" s="6"/>
      <c r="U104" s="6"/>
      <c r="V104" s="6"/>
      <c r="W104" s="6"/>
      <c r="X104" s="6"/>
      <c r="Y104" s="6"/>
      <c r="Z104" s="6"/>
      <c r="AA104" s="7"/>
      <c r="AB104" s="7"/>
      <c r="AC104" s="6"/>
      <c r="AD104" s="7"/>
      <c r="AE104" s="7"/>
      <c r="AF104" s="7"/>
      <c r="AG104" s="7"/>
      <c r="AH104" s="7"/>
      <c r="AI104" s="7"/>
      <c r="AJ104" s="7"/>
      <c r="AK104" s="7"/>
    </row>
    <row r="105" spans="1:37" x14ac:dyDescent="0.25">
      <c r="A105" s="4"/>
      <c r="B105" s="123"/>
      <c r="C105" s="56"/>
      <c r="D105" s="57"/>
      <c r="E105" s="6"/>
      <c r="F105" s="6"/>
      <c r="G105" s="6"/>
      <c r="H105" s="7"/>
      <c r="I105" s="7"/>
      <c r="J105" s="7"/>
      <c r="K105" s="36" t="s">
        <v>270</v>
      </c>
      <c r="L105" s="36" t="str">
        <f t="shared" si="1"/>
        <v>B28</v>
      </c>
      <c r="M105" s="36">
        <f>IF(AND(L105&lt;&gt;L104,NOT(ISBLANK(A105))),INDEX(Summary!D:D,MATCH(L105,Summary!A:A,0))+1,M104+1)</f>
        <v>4</v>
      </c>
      <c r="N105" s="36" t="s">
        <v>360</v>
      </c>
      <c r="O105" s="36"/>
      <c r="P105" s="58"/>
      <c r="Q105" s="6"/>
      <c r="R105" s="58"/>
      <c r="S105" s="58"/>
      <c r="T105" s="6"/>
      <c r="U105" s="6"/>
      <c r="V105" s="6"/>
      <c r="W105" s="6"/>
      <c r="X105" s="6"/>
      <c r="Y105" s="6"/>
      <c r="Z105" s="6"/>
      <c r="AA105" s="7"/>
      <c r="AB105" s="7"/>
      <c r="AC105" s="6"/>
      <c r="AD105" s="7"/>
      <c r="AE105" s="7"/>
      <c r="AF105" s="7"/>
      <c r="AG105" s="7"/>
      <c r="AH105" s="7"/>
      <c r="AI105" s="7"/>
      <c r="AJ105" s="7"/>
      <c r="AK105" s="7"/>
    </row>
    <row r="106" spans="1:37" x14ac:dyDescent="0.25">
      <c r="A106" s="4" t="s">
        <v>226</v>
      </c>
      <c r="B106" s="123" t="s">
        <v>2005</v>
      </c>
      <c r="C106" s="56" t="s">
        <v>209</v>
      </c>
      <c r="D106" s="57" t="s">
        <v>267</v>
      </c>
      <c r="E106" s="6">
        <v>2</v>
      </c>
      <c r="F106" s="6">
        <v>2</v>
      </c>
      <c r="G106" s="6">
        <v>2</v>
      </c>
      <c r="H106" s="7">
        <v>4</v>
      </c>
      <c r="I106" s="7">
        <v>4</v>
      </c>
      <c r="J106" s="7">
        <v>3</v>
      </c>
      <c r="K106" s="36" t="s">
        <v>268</v>
      </c>
      <c r="L106" s="36" t="str">
        <f t="shared" si="1"/>
        <v>B29</v>
      </c>
      <c r="M106" s="36">
        <f>IF(AND(L106&lt;&gt;L105,NOT(ISBLANK(A106))),INDEX(Summary!D:D,MATCH(L106,Summary!A:A,0))+1,M105+1)</f>
        <v>1</v>
      </c>
      <c r="N106" s="36" t="s">
        <v>269</v>
      </c>
      <c r="O106" s="36"/>
      <c r="P106" s="58"/>
      <c r="Q106" s="6">
        <v>2</v>
      </c>
      <c r="R106" s="58"/>
      <c r="S106" s="58"/>
      <c r="T106" s="6">
        <v>2</v>
      </c>
      <c r="U106" s="6"/>
      <c r="V106" s="6" t="s">
        <v>42</v>
      </c>
      <c r="W106" s="6">
        <v>0</v>
      </c>
      <c r="X106" s="6">
        <v>4</v>
      </c>
      <c r="Y106" s="6">
        <v>0</v>
      </c>
      <c r="Z106" s="6">
        <v>0</v>
      </c>
      <c r="AA106" s="7">
        <v>0</v>
      </c>
      <c r="AB106" s="7">
        <v>4</v>
      </c>
      <c r="AC106" s="6"/>
      <c r="AD106" s="7">
        <v>0</v>
      </c>
      <c r="AE106" s="7">
        <v>4</v>
      </c>
      <c r="AF106" s="7" t="s">
        <v>34</v>
      </c>
      <c r="AG106" s="7">
        <v>0</v>
      </c>
      <c r="AH106" s="7">
        <v>0</v>
      </c>
      <c r="AI106" s="7">
        <v>4</v>
      </c>
      <c r="AJ106" s="7">
        <v>0</v>
      </c>
      <c r="AK106" s="7" t="s">
        <v>34</v>
      </c>
    </row>
    <row r="107" spans="1:37" x14ac:dyDescent="0.25">
      <c r="A107" s="4"/>
      <c r="B107" s="123"/>
      <c r="C107" s="56"/>
      <c r="D107" s="57"/>
      <c r="E107" s="6"/>
      <c r="F107" s="6"/>
      <c r="G107" s="6"/>
      <c r="H107" s="7"/>
      <c r="I107" s="7"/>
      <c r="J107" s="7"/>
      <c r="K107" s="36" t="s">
        <v>270</v>
      </c>
      <c r="L107" s="36" t="str">
        <f t="shared" si="1"/>
        <v>B29</v>
      </c>
      <c r="M107" s="36">
        <f>IF(AND(L107&lt;&gt;L106,NOT(ISBLANK(A107))),INDEX(Summary!D:D,MATCH(L107,Summary!A:A,0))+1,M106+1)</f>
        <v>2</v>
      </c>
      <c r="N107" s="36" t="s">
        <v>354</v>
      </c>
      <c r="O107" s="36"/>
      <c r="P107" s="58"/>
      <c r="Q107" s="6"/>
      <c r="R107" s="58"/>
      <c r="S107" s="58"/>
      <c r="T107" s="6"/>
      <c r="U107" s="6"/>
      <c r="V107" s="6"/>
      <c r="W107" s="6"/>
      <c r="X107" s="6"/>
      <c r="Y107" s="6"/>
      <c r="Z107" s="6"/>
      <c r="AA107" s="7"/>
      <c r="AB107" s="7"/>
      <c r="AC107" s="6"/>
      <c r="AD107" s="7"/>
      <c r="AE107" s="7"/>
      <c r="AF107" s="7"/>
      <c r="AG107" s="7"/>
      <c r="AH107" s="7"/>
      <c r="AI107" s="7"/>
      <c r="AJ107" s="7"/>
      <c r="AK107" s="7"/>
    </row>
    <row r="108" spans="1:37" x14ac:dyDescent="0.25">
      <c r="A108" s="4" t="s">
        <v>226</v>
      </c>
      <c r="B108" s="123" t="s">
        <v>2006</v>
      </c>
      <c r="C108" s="56" t="s">
        <v>209</v>
      </c>
      <c r="D108" s="57" t="s">
        <v>267</v>
      </c>
      <c r="E108" s="6"/>
      <c r="F108" s="6"/>
      <c r="G108" s="6"/>
      <c r="H108" s="7"/>
      <c r="I108" s="7"/>
      <c r="J108" s="7"/>
      <c r="K108" s="36" t="s">
        <v>268</v>
      </c>
      <c r="L108" s="36" t="str">
        <f t="shared" si="1"/>
        <v>B29</v>
      </c>
      <c r="M108" s="36">
        <f>IF(AND(L108&lt;&gt;L107,NOT(ISBLANK(A108))),INDEX(Summary!D:D,MATCH(L108,Summary!A:A,0))+1,M107+1)</f>
        <v>3</v>
      </c>
      <c r="N108" s="36" t="s">
        <v>269</v>
      </c>
      <c r="O108" s="36"/>
      <c r="P108" s="58"/>
      <c r="Q108" s="6"/>
      <c r="R108" s="58"/>
      <c r="S108" s="58"/>
      <c r="T108" s="6"/>
      <c r="U108" s="6"/>
      <c r="V108" s="6"/>
      <c r="W108" s="6"/>
      <c r="X108" s="6"/>
      <c r="Y108" s="6"/>
      <c r="Z108" s="6"/>
      <c r="AA108" s="7"/>
      <c r="AB108" s="7"/>
      <c r="AC108" s="6"/>
      <c r="AD108" s="7"/>
      <c r="AE108" s="7"/>
      <c r="AF108" s="7"/>
      <c r="AG108" s="7"/>
      <c r="AH108" s="7"/>
      <c r="AI108" s="7"/>
      <c r="AJ108" s="7"/>
      <c r="AK108" s="7"/>
    </row>
    <row r="109" spans="1:37" x14ac:dyDescent="0.25">
      <c r="A109" s="4"/>
      <c r="B109" s="123"/>
      <c r="C109" s="56"/>
      <c r="D109" s="57"/>
      <c r="E109" s="6"/>
      <c r="F109" s="6"/>
      <c r="G109" s="6"/>
      <c r="H109" s="7"/>
      <c r="I109" s="7"/>
      <c r="J109" s="7"/>
      <c r="K109" s="36" t="s">
        <v>270</v>
      </c>
      <c r="L109" s="36" t="str">
        <f t="shared" si="1"/>
        <v>B29</v>
      </c>
      <c r="M109" s="36">
        <f>IF(AND(L109&lt;&gt;L108,NOT(ISBLANK(A109))),INDEX(Summary!D:D,MATCH(L109,Summary!A:A,0))+1,M108+1)</f>
        <v>4</v>
      </c>
      <c r="N109" s="36" t="s">
        <v>356</v>
      </c>
      <c r="O109" s="36"/>
      <c r="P109" s="58"/>
      <c r="Q109" s="6"/>
      <c r="R109" s="58"/>
      <c r="S109" s="58"/>
      <c r="T109" s="6"/>
      <c r="U109" s="6"/>
      <c r="V109" s="6"/>
      <c r="W109" s="6"/>
      <c r="X109" s="6"/>
      <c r="Y109" s="6"/>
      <c r="Z109" s="6"/>
      <c r="AA109" s="7"/>
      <c r="AB109" s="7"/>
      <c r="AC109" s="6"/>
      <c r="AD109" s="7"/>
      <c r="AE109" s="7"/>
      <c r="AF109" s="7"/>
      <c r="AG109" s="7"/>
      <c r="AH109" s="7"/>
      <c r="AI109" s="7"/>
      <c r="AJ109" s="7"/>
      <c r="AK109" s="7"/>
    </row>
    <row r="110" spans="1:37" x14ac:dyDescent="0.25">
      <c r="A110" s="4" t="s">
        <v>74</v>
      </c>
      <c r="B110" s="123" t="s">
        <v>2007</v>
      </c>
      <c r="C110" s="56" t="s">
        <v>209</v>
      </c>
      <c r="D110" s="57" t="s">
        <v>267</v>
      </c>
      <c r="E110" s="6">
        <v>1</v>
      </c>
      <c r="F110" s="6">
        <v>1</v>
      </c>
      <c r="G110" s="6">
        <v>1</v>
      </c>
      <c r="H110" s="7">
        <v>14</v>
      </c>
      <c r="I110" s="7">
        <v>21</v>
      </c>
      <c r="J110" s="7">
        <v>18</v>
      </c>
      <c r="K110" s="36" t="s">
        <v>268</v>
      </c>
      <c r="L110" s="36" t="str">
        <f t="shared" si="1"/>
        <v>B31</v>
      </c>
      <c r="M110" s="36">
        <f>IF(AND(L110&lt;&gt;L109,NOT(ISBLANK(A110))),INDEX(Summary!D:D,MATCH(L110,Summary!A:A,0))+1,M109+1)</f>
        <v>14</v>
      </c>
      <c r="N110" s="36" t="s">
        <v>269</v>
      </c>
      <c r="O110" s="36"/>
      <c r="P110" s="10"/>
      <c r="Q110" s="6">
        <v>2</v>
      </c>
      <c r="R110" s="10"/>
      <c r="S110" s="10"/>
      <c r="T110" s="6">
        <v>2</v>
      </c>
      <c r="U110" s="6"/>
      <c r="V110" s="6" t="s">
        <v>39</v>
      </c>
      <c r="W110" s="6">
        <v>0</v>
      </c>
      <c r="X110" s="6">
        <v>2</v>
      </c>
      <c r="Y110" s="6">
        <v>0</v>
      </c>
      <c r="Z110" s="6">
        <v>0</v>
      </c>
      <c r="AA110" s="7">
        <v>0</v>
      </c>
      <c r="AB110" s="7">
        <v>2</v>
      </c>
      <c r="AC110" s="6"/>
      <c r="AD110" s="7">
        <v>1</v>
      </c>
      <c r="AE110" s="7">
        <v>14</v>
      </c>
      <c r="AF110" s="7" t="s">
        <v>34</v>
      </c>
      <c r="AG110" s="7">
        <v>2</v>
      </c>
      <c r="AH110" s="7">
        <v>2</v>
      </c>
      <c r="AI110" s="7">
        <v>16.000000000000043</v>
      </c>
      <c r="AJ110" s="7">
        <v>0</v>
      </c>
      <c r="AK110" s="7" t="s">
        <v>34</v>
      </c>
    </row>
    <row r="111" spans="1:37" x14ac:dyDescent="0.25">
      <c r="A111" s="4"/>
      <c r="B111" s="123"/>
      <c r="C111" s="56"/>
      <c r="D111" s="57"/>
      <c r="E111" s="6"/>
      <c r="F111" s="6"/>
      <c r="G111" s="6"/>
      <c r="H111" s="7"/>
      <c r="I111" s="7"/>
      <c r="J111" s="7"/>
      <c r="K111" s="36" t="s">
        <v>270</v>
      </c>
      <c r="L111" s="36" t="str">
        <f t="shared" si="1"/>
        <v>B31</v>
      </c>
      <c r="M111" s="36">
        <f>IF(AND(L111&lt;&gt;L110,NOT(ISBLANK(A111))),INDEX(Summary!D:D,MATCH(L111,Summary!A:A,0))+1,M110+1)</f>
        <v>15</v>
      </c>
      <c r="N111" s="36" t="s">
        <v>358</v>
      </c>
      <c r="O111" s="36"/>
      <c r="P111" s="10"/>
      <c r="Q111" s="6"/>
      <c r="R111" s="10"/>
      <c r="S111" s="10"/>
      <c r="T111" s="6"/>
      <c r="U111" s="6"/>
      <c r="V111" s="6"/>
      <c r="W111" s="6"/>
      <c r="X111" s="6"/>
      <c r="Y111" s="6"/>
      <c r="Z111" s="6"/>
      <c r="AA111" s="7"/>
      <c r="AB111" s="7"/>
      <c r="AC111" s="6"/>
      <c r="AD111" s="7"/>
      <c r="AE111" s="7"/>
      <c r="AF111" s="7"/>
      <c r="AG111" s="7"/>
      <c r="AH111" s="7"/>
      <c r="AI111" s="7"/>
      <c r="AJ111" s="7"/>
      <c r="AK111" s="7"/>
    </row>
    <row r="112" spans="1:37" x14ac:dyDescent="0.25">
      <c r="A112" s="4" t="s">
        <v>227</v>
      </c>
      <c r="B112" s="123" t="s">
        <v>2008</v>
      </c>
      <c r="C112" s="56" t="s">
        <v>209</v>
      </c>
      <c r="D112" s="57" t="s">
        <v>267</v>
      </c>
      <c r="E112" s="6">
        <v>2</v>
      </c>
      <c r="F112" s="6">
        <v>2</v>
      </c>
      <c r="G112" s="6">
        <v>2</v>
      </c>
      <c r="H112" s="7">
        <v>3</v>
      </c>
      <c r="I112" s="7">
        <v>3</v>
      </c>
      <c r="J112" s="7">
        <v>2</v>
      </c>
      <c r="K112" s="36" t="s">
        <v>268</v>
      </c>
      <c r="L112" s="36" t="s">
        <v>74</v>
      </c>
      <c r="M112" s="36">
        <f>IF(AND(L112&lt;&gt;L111,NOT(ISBLANK(A112))),INDEX(Summary!D:D,MATCH(L112,Summary!A:A,0))+1,M111+1)</f>
        <v>16</v>
      </c>
      <c r="N112" s="36" t="s">
        <v>269</v>
      </c>
      <c r="O112" s="36"/>
      <c r="P112" s="11"/>
      <c r="Q112" s="6">
        <v>2</v>
      </c>
      <c r="R112" s="11"/>
      <c r="S112" s="11"/>
      <c r="T112" s="6">
        <v>2</v>
      </c>
      <c r="U112" s="6"/>
      <c r="V112" s="6" t="s">
        <v>39</v>
      </c>
      <c r="W112" s="6">
        <v>0</v>
      </c>
      <c r="X112" s="6">
        <v>4</v>
      </c>
      <c r="Y112" s="6">
        <v>0</v>
      </c>
      <c r="Z112" s="6">
        <v>0</v>
      </c>
      <c r="AA112" s="7">
        <v>0</v>
      </c>
      <c r="AB112" s="7">
        <v>4</v>
      </c>
      <c r="AC112" s="6"/>
      <c r="AD112" s="7">
        <v>0</v>
      </c>
      <c r="AE112" s="7">
        <v>4</v>
      </c>
      <c r="AF112" s="7" t="s">
        <v>34</v>
      </c>
      <c r="AG112" s="7">
        <v>0</v>
      </c>
      <c r="AH112" s="7">
        <v>0</v>
      </c>
      <c r="AI112" s="7">
        <v>4</v>
      </c>
      <c r="AJ112" s="7">
        <v>0</v>
      </c>
      <c r="AK112" s="7" t="s">
        <v>34</v>
      </c>
    </row>
    <row r="113" spans="1:37" x14ac:dyDescent="0.25">
      <c r="A113" s="4"/>
      <c r="B113" s="123"/>
      <c r="C113" s="56"/>
      <c r="D113" s="57"/>
      <c r="E113" s="6"/>
      <c r="F113" s="6"/>
      <c r="G113" s="6"/>
      <c r="H113" s="7"/>
      <c r="I113" s="7"/>
      <c r="J113" s="7"/>
      <c r="K113" s="36" t="s">
        <v>271</v>
      </c>
      <c r="L113" s="36" t="s">
        <v>74</v>
      </c>
      <c r="M113" s="36">
        <f>IF(AND(L113&lt;&gt;L112,NOT(ISBLANK(A113))),INDEX(Summary!D:D,MATCH(L113,Summary!A:A,0))+1,M112+1)</f>
        <v>17</v>
      </c>
      <c r="N113" s="36" t="s">
        <v>272</v>
      </c>
      <c r="O113" s="36"/>
      <c r="P113" s="11"/>
      <c r="Q113" s="6"/>
      <c r="R113" s="11"/>
      <c r="S113" s="11"/>
      <c r="T113" s="6"/>
      <c r="U113" s="6"/>
      <c r="V113" s="6"/>
      <c r="W113" s="6"/>
      <c r="X113" s="6"/>
      <c r="Y113" s="6"/>
      <c r="Z113" s="6"/>
      <c r="AA113" s="7"/>
      <c r="AB113" s="7"/>
      <c r="AC113" s="6"/>
      <c r="AD113" s="7"/>
      <c r="AE113" s="7"/>
      <c r="AF113" s="7"/>
      <c r="AG113" s="7"/>
      <c r="AH113" s="7"/>
      <c r="AI113" s="7"/>
      <c r="AJ113" s="7"/>
      <c r="AK113" s="7"/>
    </row>
    <row r="114" spans="1:37" x14ac:dyDescent="0.25">
      <c r="A114" s="4" t="s">
        <v>227</v>
      </c>
      <c r="B114" s="123" t="s">
        <v>2009</v>
      </c>
      <c r="C114" s="56" t="s">
        <v>209</v>
      </c>
      <c r="D114" s="57" t="s">
        <v>267</v>
      </c>
      <c r="E114" s="6"/>
      <c r="F114" s="6"/>
      <c r="G114" s="6"/>
      <c r="H114" s="7"/>
      <c r="I114" s="7"/>
      <c r="J114" s="7"/>
      <c r="K114" s="36" t="s">
        <v>268</v>
      </c>
      <c r="L114" s="36" t="s">
        <v>74</v>
      </c>
      <c r="M114" s="36">
        <f>IF(AND(L114&lt;&gt;L113,NOT(ISBLANK(A114))),INDEX(Summary!D:D,MATCH(L114,Summary!A:A,0))+1,M113+1)</f>
        <v>18</v>
      </c>
      <c r="N114" s="36" t="s">
        <v>269</v>
      </c>
      <c r="O114" s="36"/>
      <c r="P114" s="11"/>
      <c r="Q114" s="6"/>
      <c r="R114" s="11"/>
      <c r="S114" s="11"/>
      <c r="T114" s="6"/>
      <c r="U114" s="6"/>
      <c r="V114" s="6"/>
      <c r="W114" s="6"/>
      <c r="X114" s="6"/>
      <c r="Y114" s="6"/>
      <c r="Z114" s="6"/>
      <c r="AA114" s="7"/>
      <c r="AB114" s="7"/>
      <c r="AC114" s="6"/>
      <c r="AD114" s="7"/>
      <c r="AE114" s="7"/>
      <c r="AF114" s="7"/>
      <c r="AG114" s="7"/>
      <c r="AH114" s="7"/>
      <c r="AI114" s="7"/>
      <c r="AJ114" s="7"/>
      <c r="AK114" s="7"/>
    </row>
    <row r="115" spans="1:37" x14ac:dyDescent="0.25">
      <c r="A115" s="4"/>
      <c r="B115" s="123"/>
      <c r="C115" s="56"/>
      <c r="D115" s="57"/>
      <c r="E115" s="6"/>
      <c r="F115" s="6"/>
      <c r="G115" s="6"/>
      <c r="H115" s="7"/>
      <c r="I115" s="7"/>
      <c r="J115" s="7"/>
      <c r="K115" s="36" t="s">
        <v>367</v>
      </c>
      <c r="L115" s="36" t="s">
        <v>74</v>
      </c>
      <c r="M115" s="36">
        <f>IF(AND(L115&lt;&gt;L114,NOT(ISBLANK(A115))),INDEX(Summary!D:D,MATCH(L115,Summary!A:A,0))+1,M114+1)</f>
        <v>19</v>
      </c>
      <c r="N115" s="36" t="s">
        <v>273</v>
      </c>
      <c r="O115" s="36"/>
      <c r="P115" s="11"/>
      <c r="Q115" s="6"/>
      <c r="R115" s="11"/>
      <c r="S115" s="11"/>
      <c r="T115" s="6"/>
      <c r="U115" s="6"/>
      <c r="V115" s="6"/>
      <c r="W115" s="6"/>
      <c r="X115" s="6"/>
      <c r="Y115" s="6"/>
      <c r="Z115" s="6"/>
      <c r="AA115" s="7"/>
      <c r="AB115" s="7"/>
      <c r="AC115" s="6"/>
      <c r="AD115" s="7"/>
      <c r="AE115" s="7"/>
      <c r="AF115" s="7"/>
      <c r="AG115" s="7"/>
      <c r="AH115" s="7"/>
      <c r="AI115" s="7"/>
      <c r="AJ115" s="7"/>
      <c r="AK115" s="7"/>
    </row>
    <row r="116" spans="1:37" x14ac:dyDescent="0.25">
      <c r="A116" s="4" t="s">
        <v>228</v>
      </c>
      <c r="B116" s="123" t="s">
        <v>2010</v>
      </c>
      <c r="C116" s="56" t="s">
        <v>209</v>
      </c>
      <c r="D116" s="57" t="s">
        <v>267</v>
      </c>
      <c r="E116" s="6">
        <v>2</v>
      </c>
      <c r="F116" s="6">
        <v>2</v>
      </c>
      <c r="G116" s="6">
        <v>2</v>
      </c>
      <c r="H116" s="7">
        <v>3</v>
      </c>
      <c r="I116" s="7">
        <v>3</v>
      </c>
      <c r="J116" s="7">
        <v>2</v>
      </c>
      <c r="K116" s="36" t="s">
        <v>268</v>
      </c>
      <c r="L116" s="36" t="s">
        <v>74</v>
      </c>
      <c r="M116" s="36">
        <f>IF(AND(L116&lt;&gt;L115,NOT(ISBLANK(A116))),INDEX(Summary!D:D,MATCH(L116,Summary!A:A,0))+1,M115+1)</f>
        <v>20</v>
      </c>
      <c r="N116" s="36" t="s">
        <v>269</v>
      </c>
      <c r="O116" s="36"/>
      <c r="P116" s="11"/>
      <c r="Q116" s="6">
        <v>2</v>
      </c>
      <c r="R116" s="11"/>
      <c r="S116" s="11"/>
      <c r="T116" s="6">
        <v>2</v>
      </c>
      <c r="U116" s="6"/>
      <c r="V116" s="6" t="s">
        <v>39</v>
      </c>
      <c r="W116" s="6">
        <v>0</v>
      </c>
      <c r="X116" s="6">
        <v>4</v>
      </c>
      <c r="Y116" s="6">
        <v>0</v>
      </c>
      <c r="Z116" s="6">
        <v>0</v>
      </c>
      <c r="AA116" s="7">
        <v>0</v>
      </c>
      <c r="AB116" s="7">
        <v>4</v>
      </c>
      <c r="AC116" s="6"/>
      <c r="AD116" s="7">
        <v>0</v>
      </c>
      <c r="AE116" s="7">
        <v>4</v>
      </c>
      <c r="AF116" s="7" t="s">
        <v>34</v>
      </c>
      <c r="AG116" s="7">
        <v>0</v>
      </c>
      <c r="AH116" s="7">
        <v>0</v>
      </c>
      <c r="AI116" s="7">
        <v>4</v>
      </c>
      <c r="AJ116" s="7">
        <v>0</v>
      </c>
      <c r="AK116" s="7" t="s">
        <v>34</v>
      </c>
    </row>
    <row r="117" spans="1:37" x14ac:dyDescent="0.25">
      <c r="A117" s="4"/>
      <c r="B117" s="123"/>
      <c r="C117" s="56"/>
      <c r="D117" s="57"/>
      <c r="E117" s="6"/>
      <c r="F117" s="6"/>
      <c r="G117" s="6"/>
      <c r="H117" s="7"/>
      <c r="I117" s="7"/>
      <c r="J117" s="7"/>
      <c r="K117" s="36" t="s">
        <v>367</v>
      </c>
      <c r="L117" s="36" t="s">
        <v>74</v>
      </c>
      <c r="M117" s="36">
        <f>IF(AND(L117&lt;&gt;L116,NOT(ISBLANK(A117))),INDEX(Summary!D:D,MATCH(L117,Summary!A:A,0))+1,M116+1)</f>
        <v>21</v>
      </c>
      <c r="N117" s="36" t="s">
        <v>357</v>
      </c>
      <c r="O117" s="36"/>
      <c r="P117" s="11"/>
      <c r="Q117" s="6"/>
      <c r="R117" s="11"/>
      <c r="S117" s="11"/>
      <c r="T117" s="6"/>
      <c r="U117" s="6"/>
      <c r="V117" s="6"/>
      <c r="W117" s="6"/>
      <c r="X117" s="6"/>
      <c r="Y117" s="6"/>
      <c r="Z117" s="6"/>
      <c r="AA117" s="7"/>
      <c r="AB117" s="7"/>
      <c r="AC117" s="6"/>
      <c r="AD117" s="7"/>
      <c r="AE117" s="7"/>
      <c r="AF117" s="7"/>
      <c r="AG117" s="7"/>
      <c r="AH117" s="7"/>
      <c r="AI117" s="7"/>
      <c r="AJ117" s="7"/>
      <c r="AK117" s="7"/>
    </row>
    <row r="118" spans="1:37" x14ac:dyDescent="0.25">
      <c r="A118" s="4" t="s">
        <v>228</v>
      </c>
      <c r="B118" s="123" t="s">
        <v>2011</v>
      </c>
      <c r="C118" s="56" t="s">
        <v>209</v>
      </c>
      <c r="D118" s="57" t="s">
        <v>267</v>
      </c>
      <c r="E118" s="6"/>
      <c r="F118" s="6"/>
      <c r="G118" s="6"/>
      <c r="H118" s="7"/>
      <c r="I118" s="7"/>
      <c r="J118" s="7"/>
      <c r="K118" s="36" t="s">
        <v>268</v>
      </c>
      <c r="L118" s="36" t="s">
        <v>74</v>
      </c>
      <c r="M118" s="36">
        <f>IF(AND(L118&lt;&gt;L117,NOT(ISBLANK(A118))),INDEX(Summary!D:D,MATCH(L118,Summary!A:A,0))+1,M117+1)</f>
        <v>22</v>
      </c>
      <c r="N118" s="36" t="s">
        <v>269</v>
      </c>
      <c r="O118" s="36"/>
      <c r="P118" s="11"/>
      <c r="Q118" s="6"/>
      <c r="R118" s="11"/>
      <c r="S118" s="11"/>
      <c r="T118" s="6"/>
      <c r="U118" s="6"/>
      <c r="V118" s="6"/>
      <c r="W118" s="6"/>
      <c r="X118" s="6"/>
      <c r="Y118" s="6"/>
      <c r="Z118" s="6"/>
      <c r="AA118" s="7"/>
      <c r="AB118" s="7"/>
      <c r="AC118" s="6"/>
      <c r="AD118" s="7"/>
      <c r="AE118" s="7"/>
      <c r="AF118" s="7"/>
      <c r="AG118" s="7"/>
      <c r="AH118" s="7"/>
      <c r="AI118" s="7"/>
      <c r="AJ118" s="7"/>
      <c r="AK118" s="7"/>
    </row>
    <row r="119" spans="1:37" x14ac:dyDescent="0.25">
      <c r="A119" s="4"/>
      <c r="B119" s="123"/>
      <c r="C119" s="56"/>
      <c r="D119" s="57"/>
      <c r="E119" s="6"/>
      <c r="F119" s="6"/>
      <c r="G119" s="6"/>
      <c r="H119" s="7"/>
      <c r="I119" s="7"/>
      <c r="J119" s="7"/>
      <c r="K119" s="36" t="s">
        <v>367</v>
      </c>
      <c r="L119" s="36" t="s">
        <v>74</v>
      </c>
      <c r="M119" s="36">
        <f>IF(AND(L119&lt;&gt;L118,NOT(ISBLANK(A119))),INDEX(Summary!D:D,MATCH(L119,Summary!A:A,0))+1,M118+1)</f>
        <v>23</v>
      </c>
      <c r="N119" s="36" t="s">
        <v>357</v>
      </c>
      <c r="O119" s="36"/>
      <c r="P119" s="11"/>
      <c r="Q119" s="6"/>
      <c r="R119" s="11"/>
      <c r="S119" s="11"/>
      <c r="T119" s="6"/>
      <c r="U119" s="6"/>
      <c r="V119" s="6"/>
      <c r="W119" s="6"/>
      <c r="X119" s="6"/>
      <c r="Y119" s="6"/>
      <c r="Z119" s="6"/>
      <c r="AA119" s="7"/>
      <c r="AB119" s="7"/>
      <c r="AC119" s="6"/>
      <c r="AD119" s="7"/>
      <c r="AE119" s="7"/>
      <c r="AF119" s="7"/>
      <c r="AG119" s="7"/>
      <c r="AH119" s="7"/>
      <c r="AI119" s="7"/>
      <c r="AJ119" s="7"/>
      <c r="AK119" s="7"/>
    </row>
    <row r="120" spans="1:37" x14ac:dyDescent="0.25">
      <c r="A120" s="4" t="s">
        <v>79</v>
      </c>
      <c r="B120" s="123" t="s">
        <v>2012</v>
      </c>
      <c r="C120" s="56" t="s">
        <v>209</v>
      </c>
      <c r="D120" s="57" t="s">
        <v>267</v>
      </c>
      <c r="E120" s="6">
        <v>1</v>
      </c>
      <c r="F120" s="6">
        <v>1</v>
      </c>
      <c r="G120" s="6">
        <v>1</v>
      </c>
      <c r="H120" s="7">
        <v>11</v>
      </c>
      <c r="I120" s="7">
        <v>15</v>
      </c>
      <c r="J120" s="7">
        <v>12</v>
      </c>
      <c r="K120" s="36" t="s">
        <v>268</v>
      </c>
      <c r="L120" s="36" t="str">
        <f t="shared" si="1"/>
        <v>B34</v>
      </c>
      <c r="M120" s="36">
        <f>IF(AND(L120&lt;&gt;L119,NOT(ISBLANK(A120))),INDEX(Summary!D:D,MATCH(L120,Summary!A:A,0))+1,M119+1)</f>
        <v>15</v>
      </c>
      <c r="N120" s="36" t="s">
        <v>269</v>
      </c>
      <c r="O120" s="36"/>
      <c r="P120" s="10"/>
      <c r="Q120" s="6">
        <v>3</v>
      </c>
      <c r="R120" s="10"/>
      <c r="S120" s="10"/>
      <c r="T120" s="6">
        <v>3</v>
      </c>
      <c r="U120" s="6"/>
      <c r="V120" s="6" t="s">
        <v>39</v>
      </c>
      <c r="W120" s="6">
        <v>0</v>
      </c>
      <c r="X120" s="6">
        <v>3</v>
      </c>
      <c r="Y120" s="6">
        <v>0</v>
      </c>
      <c r="Z120" s="6">
        <v>0</v>
      </c>
      <c r="AA120" s="7">
        <v>0</v>
      </c>
      <c r="AB120" s="7">
        <v>3</v>
      </c>
      <c r="AC120" s="6"/>
      <c r="AD120" s="7">
        <v>2</v>
      </c>
      <c r="AE120" s="7">
        <v>15</v>
      </c>
      <c r="AF120" s="7" t="s">
        <v>34</v>
      </c>
      <c r="AG120" s="7">
        <v>4</v>
      </c>
      <c r="AH120" s="7">
        <v>4</v>
      </c>
      <c r="AI120" s="7">
        <v>13</v>
      </c>
      <c r="AJ120" s="7">
        <v>0</v>
      </c>
      <c r="AK120" s="7" t="s">
        <v>34</v>
      </c>
    </row>
    <row r="121" spans="1:37" x14ac:dyDescent="0.25">
      <c r="A121" s="4"/>
      <c r="B121" s="123"/>
      <c r="C121" s="56"/>
      <c r="D121" s="57"/>
      <c r="E121" s="6"/>
      <c r="F121" s="6"/>
      <c r="G121" s="6"/>
      <c r="H121" s="7"/>
      <c r="I121" s="7"/>
      <c r="J121" s="7"/>
      <c r="K121" s="36" t="s">
        <v>270</v>
      </c>
      <c r="L121" s="36" t="str">
        <f t="shared" si="1"/>
        <v>B34</v>
      </c>
      <c r="M121" s="36">
        <f>IF(AND(L121&lt;&gt;L120,NOT(ISBLANK(A121))),INDEX(Summary!D:D,MATCH(L121,Summary!A:A,0))+1,M120+1)</f>
        <v>16</v>
      </c>
      <c r="N121" s="36" t="s">
        <v>272</v>
      </c>
      <c r="O121" s="36"/>
      <c r="P121" s="10"/>
      <c r="Q121" s="6"/>
      <c r="R121" s="10"/>
      <c r="S121" s="10"/>
      <c r="T121" s="6"/>
      <c r="U121" s="6"/>
      <c r="V121" s="6"/>
      <c r="W121" s="6"/>
      <c r="X121" s="6"/>
      <c r="Y121" s="6"/>
      <c r="Z121" s="6"/>
      <c r="AA121" s="7"/>
      <c r="AB121" s="7"/>
      <c r="AC121" s="6"/>
      <c r="AD121" s="7"/>
      <c r="AE121" s="7"/>
      <c r="AF121" s="7"/>
      <c r="AG121" s="7"/>
      <c r="AH121" s="7"/>
      <c r="AI121" s="7"/>
      <c r="AJ121" s="7"/>
      <c r="AK121" s="7"/>
    </row>
    <row r="122" spans="1:37" x14ac:dyDescent="0.25">
      <c r="A122" s="4"/>
      <c r="B122" s="123"/>
      <c r="C122" s="56"/>
      <c r="D122" s="57"/>
      <c r="E122" s="6"/>
      <c r="F122" s="6"/>
      <c r="G122" s="6"/>
      <c r="H122" s="7"/>
      <c r="I122" s="7"/>
      <c r="J122" s="7"/>
      <c r="K122" s="36" t="s">
        <v>271</v>
      </c>
      <c r="L122" s="36" t="str">
        <f t="shared" si="1"/>
        <v>B34</v>
      </c>
      <c r="M122" s="36">
        <f>IF(AND(L122&lt;&gt;L121,NOT(ISBLANK(A122))),INDEX(Summary!D:D,MATCH(L122,Summary!A:A,0))+1,M121+1)</f>
        <v>17</v>
      </c>
      <c r="N122" s="36" t="s">
        <v>355</v>
      </c>
      <c r="O122" s="36"/>
      <c r="P122" s="10"/>
      <c r="Q122" s="6"/>
      <c r="R122" s="10"/>
      <c r="S122" s="10"/>
      <c r="T122" s="6"/>
      <c r="U122" s="6"/>
      <c r="V122" s="6"/>
      <c r="W122" s="6"/>
      <c r="X122" s="6"/>
      <c r="Y122" s="6"/>
      <c r="Z122" s="6"/>
      <c r="AA122" s="7"/>
      <c r="AB122" s="7"/>
      <c r="AC122" s="6"/>
      <c r="AD122" s="7"/>
      <c r="AE122" s="7"/>
      <c r="AF122" s="7"/>
      <c r="AG122" s="7"/>
      <c r="AH122" s="7"/>
      <c r="AI122" s="7"/>
      <c r="AJ122" s="7"/>
      <c r="AK122" s="7"/>
    </row>
    <row r="123" spans="1:37" x14ac:dyDescent="0.25">
      <c r="A123" s="4" t="s">
        <v>229</v>
      </c>
      <c r="B123" s="123" t="s">
        <v>2013</v>
      </c>
      <c r="C123" s="56" t="s">
        <v>209</v>
      </c>
      <c r="D123" s="57" t="s">
        <v>267</v>
      </c>
      <c r="E123" s="6">
        <v>2</v>
      </c>
      <c r="F123" s="6">
        <v>2</v>
      </c>
      <c r="G123" s="6">
        <v>2</v>
      </c>
      <c r="H123" s="7">
        <v>3</v>
      </c>
      <c r="I123" s="7">
        <v>3</v>
      </c>
      <c r="J123" s="7">
        <v>2</v>
      </c>
      <c r="K123" s="36" t="s">
        <v>268</v>
      </c>
      <c r="L123" s="36" t="s">
        <v>79</v>
      </c>
      <c r="M123" s="36">
        <f>IF(AND(L123&lt;&gt;L122,NOT(ISBLANK(A123))),INDEX(Summary!D:D,MATCH(L123,Summary!A:A,0))+1,M122+1)</f>
        <v>18</v>
      </c>
      <c r="N123" s="36" t="s">
        <v>269</v>
      </c>
      <c r="O123" s="36"/>
      <c r="P123" s="10"/>
      <c r="Q123" s="6">
        <v>3</v>
      </c>
      <c r="R123" s="10"/>
      <c r="S123" s="10"/>
      <c r="T123" s="6">
        <v>3</v>
      </c>
      <c r="U123" s="6"/>
      <c r="V123" s="6" t="s">
        <v>42</v>
      </c>
      <c r="W123" s="6">
        <v>0</v>
      </c>
      <c r="X123" s="6">
        <v>6</v>
      </c>
      <c r="Y123" s="6">
        <v>0</v>
      </c>
      <c r="Z123" s="6">
        <v>0</v>
      </c>
      <c r="AA123" s="7">
        <v>0</v>
      </c>
      <c r="AB123" s="7">
        <v>6</v>
      </c>
      <c r="AC123" s="6"/>
      <c r="AD123" s="7">
        <v>0</v>
      </c>
      <c r="AE123" s="7">
        <v>6</v>
      </c>
      <c r="AF123" s="7" t="s">
        <v>34</v>
      </c>
      <c r="AG123" s="7">
        <v>0</v>
      </c>
      <c r="AH123" s="7">
        <v>0</v>
      </c>
      <c r="AI123" s="7">
        <v>6</v>
      </c>
      <c r="AJ123" s="7">
        <v>0</v>
      </c>
      <c r="AK123" s="7" t="s">
        <v>34</v>
      </c>
    </row>
    <row r="124" spans="1:37" x14ac:dyDescent="0.25">
      <c r="A124" s="4"/>
      <c r="B124" s="123"/>
      <c r="C124" s="56"/>
      <c r="D124" s="57"/>
      <c r="E124" s="6"/>
      <c r="F124" s="6"/>
      <c r="G124" s="6"/>
      <c r="H124" s="7"/>
      <c r="I124" s="7"/>
      <c r="J124" s="7"/>
      <c r="K124" s="36" t="s">
        <v>270</v>
      </c>
      <c r="L124" s="36" t="s">
        <v>79</v>
      </c>
      <c r="M124" s="36">
        <f>IF(AND(L124&lt;&gt;L123,NOT(ISBLANK(A124))),INDEX(Summary!D:D,MATCH(L124,Summary!A:A,0))+1,M123+1)</f>
        <v>19</v>
      </c>
      <c r="N124" s="36" t="s">
        <v>273</v>
      </c>
      <c r="O124" s="36"/>
      <c r="P124" s="10"/>
      <c r="Q124" s="6"/>
      <c r="R124" s="10"/>
      <c r="S124" s="10"/>
      <c r="T124" s="6"/>
      <c r="U124" s="6"/>
      <c r="V124" s="6"/>
      <c r="W124" s="6"/>
      <c r="X124" s="6"/>
      <c r="Y124" s="6"/>
      <c r="Z124" s="6"/>
      <c r="AA124" s="7"/>
      <c r="AB124" s="7"/>
      <c r="AC124" s="6"/>
      <c r="AD124" s="7"/>
      <c r="AE124" s="7"/>
      <c r="AF124" s="7"/>
      <c r="AG124" s="7"/>
      <c r="AH124" s="7"/>
      <c r="AI124" s="7"/>
      <c r="AJ124" s="7"/>
      <c r="AK124" s="7"/>
    </row>
    <row r="125" spans="1:37" x14ac:dyDescent="0.25">
      <c r="A125" s="4"/>
      <c r="B125" s="123"/>
      <c r="C125" s="56"/>
      <c r="D125" s="57"/>
      <c r="E125" s="6"/>
      <c r="F125" s="6"/>
      <c r="G125" s="6"/>
      <c r="H125" s="7"/>
      <c r="I125" s="7"/>
      <c r="J125" s="7"/>
      <c r="K125" s="36" t="s">
        <v>367</v>
      </c>
      <c r="L125" s="36" t="s">
        <v>79</v>
      </c>
      <c r="M125" s="36">
        <f>IF(AND(L125&lt;&gt;L124,NOT(ISBLANK(A125))),INDEX(Summary!D:D,MATCH(L125,Summary!A:A,0))+1,M124+1)</f>
        <v>20</v>
      </c>
      <c r="N125" s="36" t="s">
        <v>355</v>
      </c>
      <c r="O125" s="36"/>
      <c r="P125" s="10"/>
      <c r="Q125" s="6"/>
      <c r="R125" s="10"/>
      <c r="S125" s="10"/>
      <c r="T125" s="6"/>
      <c r="U125" s="6"/>
      <c r="V125" s="6"/>
      <c r="W125" s="6"/>
      <c r="X125" s="6"/>
      <c r="Y125" s="6"/>
      <c r="Z125" s="6"/>
      <c r="AA125" s="7"/>
      <c r="AB125" s="7"/>
      <c r="AC125" s="6"/>
      <c r="AD125" s="7"/>
      <c r="AE125" s="7"/>
      <c r="AF125" s="7"/>
      <c r="AG125" s="7"/>
      <c r="AH125" s="7"/>
      <c r="AI125" s="7"/>
      <c r="AJ125" s="7"/>
      <c r="AK125" s="7"/>
    </row>
    <row r="126" spans="1:37" x14ac:dyDescent="0.25">
      <c r="A126" s="4" t="s">
        <v>229</v>
      </c>
      <c r="B126" s="123" t="s">
        <v>2014</v>
      </c>
      <c r="C126" s="56" t="s">
        <v>209</v>
      </c>
      <c r="D126" s="57" t="s">
        <v>267</v>
      </c>
      <c r="E126" s="6"/>
      <c r="F126" s="6"/>
      <c r="G126" s="6"/>
      <c r="H126" s="7"/>
      <c r="I126" s="7"/>
      <c r="J126" s="7"/>
      <c r="K126" s="36" t="s">
        <v>268</v>
      </c>
      <c r="L126" s="36" t="s">
        <v>79</v>
      </c>
      <c r="M126" s="36">
        <f>IF(AND(L126&lt;&gt;L125,NOT(ISBLANK(A126))),INDEX(Summary!D:D,MATCH(L126,Summary!A:A,0))+1,M125+1)</f>
        <v>21</v>
      </c>
      <c r="N126" s="36" t="s">
        <v>269</v>
      </c>
      <c r="O126" s="36"/>
      <c r="P126" s="11"/>
      <c r="Q126" s="6"/>
      <c r="R126" s="11"/>
      <c r="S126" s="11"/>
      <c r="T126" s="6"/>
      <c r="U126" s="6"/>
      <c r="V126" s="6"/>
      <c r="W126" s="6"/>
      <c r="X126" s="6"/>
      <c r="Y126" s="6"/>
      <c r="Z126" s="6"/>
      <c r="AA126" s="7"/>
      <c r="AB126" s="7"/>
      <c r="AC126" s="6"/>
      <c r="AD126" s="7"/>
      <c r="AE126" s="7"/>
      <c r="AF126" s="7"/>
      <c r="AG126" s="7"/>
      <c r="AH126" s="7"/>
      <c r="AI126" s="7"/>
      <c r="AJ126" s="7"/>
      <c r="AK126" s="7"/>
    </row>
    <row r="127" spans="1:37" x14ac:dyDescent="0.25">
      <c r="A127" s="4"/>
      <c r="B127" s="123"/>
      <c r="C127" s="56"/>
      <c r="D127" s="57"/>
      <c r="E127" s="6"/>
      <c r="F127" s="6"/>
      <c r="G127" s="6"/>
      <c r="H127" s="7"/>
      <c r="I127" s="7"/>
      <c r="J127" s="7"/>
      <c r="K127" s="36" t="s">
        <v>271</v>
      </c>
      <c r="L127" s="36" t="s">
        <v>79</v>
      </c>
      <c r="M127" s="36">
        <f>IF(AND(L127&lt;&gt;L126,NOT(ISBLANK(A127))),INDEX(Summary!D:D,MATCH(L127,Summary!A:A,0))+1,M126+1)</f>
        <v>22</v>
      </c>
      <c r="N127" s="36" t="s">
        <v>357</v>
      </c>
      <c r="O127" s="36"/>
      <c r="P127" s="11"/>
      <c r="Q127" s="6"/>
      <c r="R127" s="11"/>
      <c r="S127" s="11"/>
      <c r="T127" s="6"/>
      <c r="U127" s="6"/>
      <c r="V127" s="6"/>
      <c r="W127" s="6"/>
      <c r="X127" s="6"/>
      <c r="Y127" s="6"/>
      <c r="Z127" s="6"/>
      <c r="AA127" s="7"/>
      <c r="AB127" s="7"/>
      <c r="AC127" s="6"/>
      <c r="AD127" s="7"/>
      <c r="AE127" s="7"/>
      <c r="AF127" s="7"/>
      <c r="AG127" s="7"/>
      <c r="AH127" s="7"/>
      <c r="AI127" s="7"/>
      <c r="AJ127" s="7"/>
      <c r="AK127" s="7"/>
    </row>
    <row r="128" spans="1:37" x14ac:dyDescent="0.25">
      <c r="A128" s="4"/>
      <c r="B128" s="123"/>
      <c r="C128" s="56"/>
      <c r="D128" s="57"/>
      <c r="E128" s="6"/>
      <c r="F128" s="6"/>
      <c r="G128" s="6"/>
      <c r="H128" s="7"/>
      <c r="I128" s="7"/>
      <c r="J128" s="7"/>
      <c r="K128" s="36" t="s">
        <v>367</v>
      </c>
      <c r="L128" s="36" t="s">
        <v>79</v>
      </c>
      <c r="M128" s="36">
        <f>IF(AND(L128&lt;&gt;L127,NOT(ISBLANK(A128))),INDEX(Summary!D:D,MATCH(L128,Summary!A:A,0))+1,M127+1)</f>
        <v>23</v>
      </c>
      <c r="N128" s="36" t="s">
        <v>355</v>
      </c>
      <c r="O128" s="36"/>
      <c r="P128" s="11"/>
      <c r="Q128" s="6"/>
      <c r="R128" s="11"/>
      <c r="S128" s="11"/>
      <c r="T128" s="6"/>
      <c r="U128" s="6"/>
      <c r="V128" s="6"/>
      <c r="W128" s="6"/>
      <c r="X128" s="6"/>
      <c r="Y128" s="6"/>
      <c r="Z128" s="6"/>
      <c r="AA128" s="7"/>
      <c r="AB128" s="7"/>
      <c r="AC128" s="6"/>
      <c r="AD128" s="7"/>
      <c r="AE128" s="7"/>
      <c r="AF128" s="7"/>
      <c r="AG128" s="7"/>
      <c r="AH128" s="7"/>
      <c r="AI128" s="7"/>
      <c r="AJ128" s="7"/>
      <c r="AK128" s="7"/>
    </row>
  </sheetData>
  <autoFilter ref="A1:AK128" xr:uid="{63D3E427-B60C-4511-AD30-8FD3A5B1BBCA}"/>
  <conditionalFormatting sqref="V2:V125">
    <cfRule type="containsText" dxfId="676" priority="12" operator="containsText" text="SPINE">
      <formula>NOT(ISERROR(SEARCH("SPINE",V2)))</formula>
    </cfRule>
    <cfRule type="containsText" dxfId="675" priority="13" operator="containsText" text="LEAF2">
      <formula>NOT(ISERROR(SEARCH("LEAF2",V2)))</formula>
    </cfRule>
    <cfRule type="containsText" dxfId="674" priority="14" operator="containsText" text="LEAF1">
      <formula>NOT(ISERROR(SEARCH("LEAF1",V2)))</formula>
    </cfRule>
  </conditionalFormatting>
  <conditionalFormatting sqref="V126">
    <cfRule type="containsText" dxfId="673" priority="7" operator="containsText" text="SPINE">
      <formula>NOT(ISERROR(SEARCH("SPINE",V126)))</formula>
    </cfRule>
    <cfRule type="containsText" dxfId="672" priority="8" operator="containsText" text="LEAF2">
      <formula>NOT(ISERROR(SEARCH("LEAF2",V126)))</formula>
    </cfRule>
    <cfRule type="containsText" dxfId="671" priority="9" operator="containsText" text="LEAF1">
      <formula>NOT(ISERROR(SEARCH("LEAF1",V126)))</formula>
    </cfRule>
  </conditionalFormatting>
  <conditionalFormatting sqref="V127">
    <cfRule type="containsText" dxfId="670" priority="4" operator="containsText" text="SPINE">
      <formula>NOT(ISERROR(SEARCH("SPINE",V127)))</formula>
    </cfRule>
    <cfRule type="containsText" dxfId="669" priority="5" operator="containsText" text="LEAF2">
      <formula>NOT(ISERROR(SEARCH("LEAF2",V127)))</formula>
    </cfRule>
    <cfRule type="containsText" dxfId="668" priority="6" operator="containsText" text="LEAF1">
      <formula>NOT(ISERROR(SEARCH("LEAF1",V127)))</formula>
    </cfRule>
  </conditionalFormatting>
  <conditionalFormatting sqref="V128">
    <cfRule type="containsText" dxfId="667" priority="1" operator="containsText" text="SPINE">
      <formula>NOT(ISERROR(SEARCH("SPINE",V128)))</formula>
    </cfRule>
    <cfRule type="containsText" dxfId="666" priority="2" operator="containsText" text="LEAF2">
      <formula>NOT(ISERROR(SEARCH("LEAF2",V128)))</formula>
    </cfRule>
    <cfRule type="containsText" dxfId="665" priority="3" operator="containsText" text="LEAF1">
      <formula>NOT(ISERROR(SEARCH("LEAF1",V128)))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FA9E-50D3-4A3F-9AA8-6DDFA3607861}">
  <dimension ref="A1:AN447"/>
  <sheetViews>
    <sheetView topLeftCell="A413" workbookViewId="0">
      <selection activeCell="C438" sqref="C438"/>
    </sheetView>
  </sheetViews>
  <sheetFormatPr defaultRowHeight="14.3" x14ac:dyDescent="0.25"/>
  <cols>
    <col min="1" max="1" width="9.125" customWidth="1"/>
    <col min="2" max="2" width="10.125" style="146" bestFit="1" customWidth="1"/>
    <col min="3" max="3" width="11.875" customWidth="1"/>
    <col min="4" max="5" width="10.125" bestFit="1" customWidth="1"/>
    <col min="6" max="7" width="10.125" style="146" customWidth="1"/>
    <col min="18" max="18" width="9.125" style="90"/>
  </cols>
  <sheetData>
    <row r="1" spans="1:40" ht="76.599999999999994" x14ac:dyDescent="0.25">
      <c r="A1" s="141" t="s">
        <v>0</v>
      </c>
      <c r="B1" s="144" t="s">
        <v>1016</v>
      </c>
      <c r="C1" s="83" t="s">
        <v>1017</v>
      </c>
      <c r="D1" s="83" t="s">
        <v>1</v>
      </c>
      <c r="E1" s="83" t="s">
        <v>2</v>
      </c>
      <c r="F1" s="144" t="s">
        <v>2055</v>
      </c>
      <c r="G1" s="144" t="s">
        <v>2056</v>
      </c>
      <c r="H1" s="84" t="s">
        <v>3</v>
      </c>
      <c r="I1" s="84" t="s">
        <v>4</v>
      </c>
      <c r="J1" s="84" t="s">
        <v>5</v>
      </c>
      <c r="K1" s="84" t="s">
        <v>6</v>
      </c>
      <c r="L1" s="84" t="s">
        <v>7</v>
      </c>
      <c r="M1" s="84" t="s">
        <v>8</v>
      </c>
      <c r="N1" s="30" t="s">
        <v>382</v>
      </c>
      <c r="O1" s="30" t="s">
        <v>381</v>
      </c>
      <c r="P1" s="30" t="s">
        <v>391</v>
      </c>
      <c r="Q1" s="30" t="s">
        <v>392</v>
      </c>
      <c r="R1" s="30" t="s">
        <v>393</v>
      </c>
      <c r="S1" s="84" t="s">
        <v>9</v>
      </c>
      <c r="T1" s="84" t="s">
        <v>10</v>
      </c>
      <c r="U1" s="84" t="s">
        <v>11</v>
      </c>
      <c r="V1" s="84" t="s">
        <v>12</v>
      </c>
      <c r="W1" s="84" t="s">
        <v>13</v>
      </c>
      <c r="X1" s="84" t="s">
        <v>14</v>
      </c>
      <c r="Y1" s="84" t="s">
        <v>15</v>
      </c>
      <c r="Z1" s="84" t="s">
        <v>16</v>
      </c>
      <c r="AA1" s="84" t="s">
        <v>17</v>
      </c>
      <c r="AB1" s="84" t="s">
        <v>18</v>
      </c>
      <c r="AC1" s="84" t="s">
        <v>19</v>
      </c>
      <c r="AD1" s="84" t="s">
        <v>20</v>
      </c>
      <c r="AE1" s="84" t="s">
        <v>21</v>
      </c>
      <c r="AF1" s="84" t="s">
        <v>22</v>
      </c>
      <c r="AG1" s="84" t="s">
        <v>23</v>
      </c>
      <c r="AH1" s="84" t="s">
        <v>24</v>
      </c>
      <c r="AI1" s="84" t="s">
        <v>25</v>
      </c>
      <c r="AJ1" s="84" t="s">
        <v>26</v>
      </c>
      <c r="AK1" s="84" t="s">
        <v>27</v>
      </c>
      <c r="AL1" s="84" t="s">
        <v>28</v>
      </c>
      <c r="AM1" s="84" t="s">
        <v>29</v>
      </c>
      <c r="AN1" s="84" t="s">
        <v>30</v>
      </c>
    </row>
    <row r="2" spans="1:40" ht="14.95" x14ac:dyDescent="0.25">
      <c r="A2" s="142" t="s">
        <v>31</v>
      </c>
      <c r="B2" s="145">
        <v>24</v>
      </c>
      <c r="C2" s="43" t="str">
        <f>IF(F2&lt;&gt;F1,_xlfn.CONCAT("E5-520-",REPT(0,3-LEN(F2))&amp;F2),IF(G2&lt;&gt;G1,_xlfn.CONCAT("E5-308-",REPT(0,3-LEN(G2))&amp;G2),""))</f>
        <v>E5-520-001</v>
      </c>
      <c r="D2" s="43" t="s">
        <v>394</v>
      </c>
      <c r="E2" s="43" t="s">
        <v>394</v>
      </c>
      <c r="F2" s="145">
        <f>IF(IFERROR(FIND("E5-520",D2),0),1,0)</f>
        <v>1</v>
      </c>
      <c r="G2" s="145">
        <f>IF(IFERROR(FIND("E5-308",D2),0),1,0)</f>
        <v>0</v>
      </c>
      <c r="H2" s="45">
        <v>10</v>
      </c>
      <c r="I2" s="46">
        <v>10</v>
      </c>
      <c r="J2" s="46">
        <v>10</v>
      </c>
      <c r="K2" s="47">
        <v>24</v>
      </c>
      <c r="L2" s="47">
        <v>32</v>
      </c>
      <c r="M2" s="47">
        <v>29</v>
      </c>
      <c r="N2" s="86"/>
      <c r="O2" s="86" t="s">
        <v>200</v>
      </c>
      <c r="P2" s="36" t="str">
        <f t="shared" ref="P2:P65" si="0">IF(ISBLANK(A2),P1,A2)</f>
        <v>A01</v>
      </c>
      <c r="Q2" s="36">
        <f>IF(AND(P2&lt;&gt;P1,NOT(ISBLANK(A2))),IF(ISBLANK(N2),INDEX(Summary!E:E,MATCH(P2,Summary!A:A,0)),INDEX(Summary!E:E,MATCH(P2,Summary!A:A,0))+1),IF(ISBLANK(N2),Q1,Q1+1))</f>
        <v>16</v>
      </c>
      <c r="R2" s="36">
        <f t="shared" ref="R2:R65" si="1">IF(AND(P2&lt;&gt;P1,NOT(ISBLANK(A2))),IF(ISBLANK(O2),_xlfn.MAXIFS(Q:Q,P:P,P2),_xlfn.MAXIFS(Q:Q,P:P,P2)+1),IF(ISBLANK(O2),R1,R1+1))</f>
        <v>17</v>
      </c>
      <c r="S2" s="46"/>
      <c r="T2" s="46">
        <v>2</v>
      </c>
      <c r="U2" s="46"/>
      <c r="V2" s="46"/>
      <c r="W2" s="45"/>
      <c r="X2" s="45"/>
      <c r="Y2" s="45"/>
      <c r="Z2" s="46">
        <v>0</v>
      </c>
      <c r="AA2" s="46">
        <v>20</v>
      </c>
      <c r="AB2" s="46">
        <v>0</v>
      </c>
      <c r="AC2" s="46">
        <v>0</v>
      </c>
      <c r="AD2" s="47">
        <v>0</v>
      </c>
      <c r="AE2" s="47">
        <v>0</v>
      </c>
      <c r="AF2" s="46"/>
      <c r="AG2" s="47">
        <v>6</v>
      </c>
      <c r="AH2" s="47">
        <v>28</v>
      </c>
      <c r="AI2" s="47" t="s">
        <v>34</v>
      </c>
      <c r="AJ2" s="47">
        <v>0</v>
      </c>
      <c r="AK2" s="47">
        <v>0</v>
      </c>
      <c r="AL2" s="47">
        <v>10</v>
      </c>
      <c r="AM2" s="47">
        <v>0</v>
      </c>
      <c r="AN2" s="47" t="s">
        <v>34</v>
      </c>
    </row>
    <row r="3" spans="1:40" ht="14.95" x14ac:dyDescent="0.25">
      <c r="A3" s="85"/>
      <c r="B3" s="145"/>
      <c r="C3" s="43" t="str">
        <f t="shared" ref="C3:C66" si="2">IF(F3&lt;&gt;F2,_xlfn.CONCAT("E5-520-",REPT(0,3-LEN(F3))&amp;F3),IF(G3&lt;&gt;G2,_xlfn.CONCAT("E5-308-",REPT(0,3-LEN(G3))&amp;G3),""))</f>
        <v/>
      </c>
      <c r="D3" s="43"/>
      <c r="E3" s="43"/>
      <c r="F3" s="145">
        <f>IF(IFERROR(FIND("E5-520",D3),0),F2+1,F2)</f>
        <v>1</v>
      </c>
      <c r="G3" s="145">
        <f>IF(IFERROR(FIND("E5-308",D3),0),G2+1,G2)</f>
        <v>0</v>
      </c>
      <c r="H3" s="45"/>
      <c r="I3" s="46"/>
      <c r="J3" s="46"/>
      <c r="K3" s="47"/>
      <c r="L3" s="47"/>
      <c r="M3" s="47"/>
      <c r="N3" s="86"/>
      <c r="O3" s="86" t="s">
        <v>525</v>
      </c>
      <c r="P3" s="36" t="str">
        <f t="shared" si="0"/>
        <v>A01</v>
      </c>
      <c r="Q3" s="36">
        <f>IF(AND(P3&lt;&gt;P2,NOT(ISBLANK(A3))),IF(ISBLANK(N3),INDEX(Summary!E:E,MATCH(P3,Summary!A:A,0)),INDEX(Summary!E:E,MATCH(P3,Summary!A:A,0))+1),IF(ISBLANK(N3),Q2,Q2+1))</f>
        <v>16</v>
      </c>
      <c r="R3" s="36">
        <f t="shared" si="1"/>
        <v>18</v>
      </c>
      <c r="S3" s="46"/>
      <c r="T3" s="46"/>
      <c r="U3" s="46"/>
      <c r="V3" s="46"/>
      <c r="W3" s="45"/>
      <c r="X3" s="45"/>
      <c r="Y3" s="45"/>
      <c r="Z3" s="46"/>
      <c r="AA3" s="46"/>
      <c r="AB3" s="46"/>
      <c r="AC3" s="46"/>
      <c r="AD3" s="47"/>
      <c r="AE3" s="47"/>
      <c r="AF3" s="46"/>
      <c r="AG3" s="47"/>
      <c r="AH3" s="47"/>
      <c r="AI3" s="47"/>
      <c r="AJ3" s="47"/>
      <c r="AK3" s="47"/>
      <c r="AL3" s="47"/>
      <c r="AM3" s="47"/>
      <c r="AN3" s="47"/>
    </row>
    <row r="4" spans="1:40" ht="14.95" x14ac:dyDescent="0.25">
      <c r="A4" s="85" t="s">
        <v>31</v>
      </c>
      <c r="B4" s="145">
        <v>23</v>
      </c>
      <c r="C4" s="43" t="str">
        <f t="shared" si="2"/>
        <v>E5-520-002</v>
      </c>
      <c r="D4" s="43" t="s">
        <v>394</v>
      </c>
      <c r="E4" s="43" t="s">
        <v>394</v>
      </c>
      <c r="F4" s="145">
        <f t="shared" ref="F4:F67" si="3">IF(IFERROR(FIND("E5-520",D4),0),F3+1,F3)</f>
        <v>2</v>
      </c>
      <c r="G4" s="145">
        <f t="shared" ref="G4:G67" si="4">IF(IFERROR(FIND("E5-308",D4),0),G3+1,G3)</f>
        <v>0</v>
      </c>
      <c r="H4" s="45"/>
      <c r="I4" s="46"/>
      <c r="J4" s="46"/>
      <c r="K4" s="47"/>
      <c r="L4" s="47"/>
      <c r="M4" s="47"/>
      <c r="N4" s="86"/>
      <c r="O4" s="86" t="s">
        <v>200</v>
      </c>
      <c r="P4" s="36" t="str">
        <f t="shared" si="0"/>
        <v>A01</v>
      </c>
      <c r="Q4" s="36">
        <f>IF(AND(P4&lt;&gt;P3,NOT(ISBLANK(A4))),IF(ISBLANK(N4),INDEX(Summary!E:E,MATCH(P4,Summary!A:A,0)),INDEX(Summary!E:E,MATCH(P4,Summary!A:A,0))+1),IF(ISBLANK(N4),Q3,Q3+1))</f>
        <v>16</v>
      </c>
      <c r="R4" s="36">
        <f t="shared" si="1"/>
        <v>19</v>
      </c>
      <c r="S4" s="46"/>
      <c r="T4" s="46"/>
      <c r="U4" s="46"/>
      <c r="V4" s="46"/>
      <c r="W4" s="45"/>
      <c r="X4" s="45"/>
      <c r="Y4" s="45"/>
      <c r="Z4" s="46"/>
      <c r="AA4" s="46"/>
      <c r="AB4" s="46"/>
      <c r="AC4" s="46"/>
      <c r="AD4" s="47"/>
      <c r="AE4" s="47"/>
      <c r="AF4" s="46"/>
      <c r="AG4" s="47"/>
      <c r="AH4" s="47"/>
      <c r="AI4" s="47"/>
      <c r="AJ4" s="47"/>
      <c r="AK4" s="47"/>
      <c r="AL4" s="47"/>
      <c r="AM4" s="47"/>
      <c r="AN4" s="47"/>
    </row>
    <row r="5" spans="1:40" ht="14.95" x14ac:dyDescent="0.25">
      <c r="A5" s="85"/>
      <c r="B5" s="145"/>
      <c r="C5" s="43" t="str">
        <f t="shared" si="2"/>
        <v/>
      </c>
      <c r="D5" s="43"/>
      <c r="E5" s="43"/>
      <c r="F5" s="145">
        <f t="shared" si="3"/>
        <v>2</v>
      </c>
      <c r="G5" s="145">
        <f t="shared" si="4"/>
        <v>0</v>
      </c>
      <c r="H5" s="45"/>
      <c r="I5" s="46"/>
      <c r="J5" s="46"/>
      <c r="K5" s="47"/>
      <c r="L5" s="47"/>
      <c r="M5" s="47"/>
      <c r="N5" s="86"/>
      <c r="O5" s="86" t="s">
        <v>525</v>
      </c>
      <c r="P5" s="36" t="str">
        <f t="shared" si="0"/>
        <v>A01</v>
      </c>
      <c r="Q5" s="36">
        <f>IF(AND(P5&lt;&gt;P4,NOT(ISBLANK(A5))),IF(ISBLANK(N5),INDEX(Summary!E:E,MATCH(P5,Summary!A:A,0)),INDEX(Summary!E:E,MATCH(P5,Summary!A:A,0))+1),IF(ISBLANK(N5),Q4,Q4+1))</f>
        <v>16</v>
      </c>
      <c r="R5" s="36">
        <f t="shared" si="1"/>
        <v>20</v>
      </c>
      <c r="S5" s="46"/>
      <c r="T5" s="46"/>
      <c r="U5" s="46"/>
      <c r="V5" s="46"/>
      <c r="W5" s="45"/>
      <c r="X5" s="45"/>
      <c r="Y5" s="45"/>
      <c r="Z5" s="46"/>
      <c r="AA5" s="46"/>
      <c r="AB5" s="46"/>
      <c r="AC5" s="46"/>
      <c r="AD5" s="47"/>
      <c r="AE5" s="47"/>
      <c r="AF5" s="46"/>
      <c r="AG5" s="47"/>
      <c r="AH5" s="47"/>
      <c r="AI5" s="47"/>
      <c r="AJ5" s="47"/>
      <c r="AK5" s="47"/>
      <c r="AL5" s="47"/>
      <c r="AM5" s="47"/>
      <c r="AN5" s="47"/>
    </row>
    <row r="6" spans="1:40" ht="14.95" x14ac:dyDescent="0.25">
      <c r="A6" s="85" t="s">
        <v>31</v>
      </c>
      <c r="B6" s="145">
        <v>22</v>
      </c>
      <c r="C6" s="43" t="str">
        <f t="shared" si="2"/>
        <v>E5-520-003</v>
      </c>
      <c r="D6" s="43" t="s">
        <v>394</v>
      </c>
      <c r="E6" s="43" t="s">
        <v>394</v>
      </c>
      <c r="F6" s="145">
        <f t="shared" si="3"/>
        <v>3</v>
      </c>
      <c r="G6" s="145">
        <f t="shared" si="4"/>
        <v>0</v>
      </c>
      <c r="H6" s="45"/>
      <c r="I6" s="46"/>
      <c r="J6" s="46"/>
      <c r="K6" s="47"/>
      <c r="L6" s="47"/>
      <c r="M6" s="47"/>
      <c r="N6" s="86"/>
      <c r="O6" s="86" t="s">
        <v>200</v>
      </c>
      <c r="P6" s="36" t="str">
        <f t="shared" si="0"/>
        <v>A01</v>
      </c>
      <c r="Q6" s="36">
        <f>IF(AND(P6&lt;&gt;P5,NOT(ISBLANK(A6))),IF(ISBLANK(N6),INDEX(Summary!E:E,MATCH(P6,Summary!A:A,0)),INDEX(Summary!E:E,MATCH(P6,Summary!A:A,0))+1),IF(ISBLANK(N6),Q5,Q5+1))</f>
        <v>16</v>
      </c>
      <c r="R6" s="36">
        <f t="shared" si="1"/>
        <v>21</v>
      </c>
      <c r="S6" s="46"/>
      <c r="T6" s="46"/>
      <c r="U6" s="46"/>
      <c r="V6" s="46"/>
      <c r="W6" s="45"/>
      <c r="X6" s="45"/>
      <c r="Y6" s="45"/>
      <c r="Z6" s="46"/>
      <c r="AA6" s="46"/>
      <c r="AB6" s="46"/>
      <c r="AC6" s="46"/>
      <c r="AD6" s="47"/>
      <c r="AE6" s="47"/>
      <c r="AF6" s="46"/>
      <c r="AG6" s="47"/>
      <c r="AH6" s="47"/>
      <c r="AI6" s="47"/>
      <c r="AJ6" s="47"/>
      <c r="AK6" s="47"/>
      <c r="AL6" s="47"/>
      <c r="AM6" s="47"/>
      <c r="AN6" s="47"/>
    </row>
    <row r="7" spans="1:40" ht="14.95" x14ac:dyDescent="0.25">
      <c r="A7" s="85"/>
      <c r="B7" s="145"/>
      <c r="C7" s="43" t="str">
        <f t="shared" si="2"/>
        <v/>
      </c>
      <c r="D7" s="43"/>
      <c r="E7" s="43"/>
      <c r="F7" s="145">
        <f t="shared" si="3"/>
        <v>3</v>
      </c>
      <c r="G7" s="145">
        <f t="shared" si="4"/>
        <v>0</v>
      </c>
      <c r="H7" s="45"/>
      <c r="I7" s="46"/>
      <c r="J7" s="46"/>
      <c r="K7" s="47"/>
      <c r="L7" s="47"/>
      <c r="M7" s="47"/>
      <c r="N7" s="86"/>
      <c r="O7" s="86" t="s">
        <v>525</v>
      </c>
      <c r="P7" s="36" t="str">
        <f t="shared" si="0"/>
        <v>A01</v>
      </c>
      <c r="Q7" s="36">
        <f>IF(AND(P7&lt;&gt;P6,NOT(ISBLANK(A7))),IF(ISBLANK(N7),INDEX(Summary!E:E,MATCH(P7,Summary!A:A,0)),INDEX(Summary!E:E,MATCH(P7,Summary!A:A,0))+1),IF(ISBLANK(N7),Q6,Q6+1))</f>
        <v>16</v>
      </c>
      <c r="R7" s="36">
        <f t="shared" si="1"/>
        <v>22</v>
      </c>
      <c r="S7" s="46"/>
      <c r="T7" s="46"/>
      <c r="U7" s="46"/>
      <c r="V7" s="46"/>
      <c r="W7" s="45"/>
      <c r="X7" s="45"/>
      <c r="Y7" s="45"/>
      <c r="Z7" s="46"/>
      <c r="AA7" s="46"/>
      <c r="AB7" s="46"/>
      <c r="AC7" s="46"/>
      <c r="AD7" s="47"/>
      <c r="AE7" s="47"/>
      <c r="AF7" s="46"/>
      <c r="AG7" s="47"/>
      <c r="AH7" s="47"/>
      <c r="AI7" s="47"/>
      <c r="AJ7" s="47"/>
      <c r="AK7" s="47"/>
      <c r="AL7" s="47"/>
      <c r="AM7" s="47"/>
      <c r="AN7" s="47"/>
    </row>
    <row r="8" spans="1:40" ht="14.95" x14ac:dyDescent="0.25">
      <c r="A8" s="85" t="s">
        <v>31</v>
      </c>
      <c r="B8" s="145">
        <v>21</v>
      </c>
      <c r="C8" s="43" t="str">
        <f t="shared" si="2"/>
        <v>E5-520-004</v>
      </c>
      <c r="D8" s="43" t="s">
        <v>394</v>
      </c>
      <c r="E8" s="43" t="s">
        <v>394</v>
      </c>
      <c r="F8" s="145">
        <f t="shared" si="3"/>
        <v>4</v>
      </c>
      <c r="G8" s="145">
        <f t="shared" si="4"/>
        <v>0</v>
      </c>
      <c r="H8" s="45"/>
      <c r="I8" s="46"/>
      <c r="J8" s="46"/>
      <c r="K8" s="47"/>
      <c r="L8" s="47"/>
      <c r="M8" s="47"/>
      <c r="N8" s="86"/>
      <c r="O8" s="86" t="s">
        <v>200</v>
      </c>
      <c r="P8" s="36" t="str">
        <f t="shared" si="0"/>
        <v>A01</v>
      </c>
      <c r="Q8" s="36">
        <f>IF(AND(P8&lt;&gt;P7,NOT(ISBLANK(A8))),IF(ISBLANK(N8),INDEX(Summary!E:E,MATCH(P8,Summary!A:A,0)),INDEX(Summary!E:E,MATCH(P8,Summary!A:A,0))+1),IF(ISBLANK(N8),Q7,Q7+1))</f>
        <v>16</v>
      </c>
      <c r="R8" s="36">
        <f t="shared" si="1"/>
        <v>23</v>
      </c>
      <c r="S8" s="46"/>
      <c r="T8" s="46"/>
      <c r="U8" s="46"/>
      <c r="V8" s="46"/>
      <c r="W8" s="45"/>
      <c r="X8" s="45"/>
      <c r="Y8" s="45"/>
      <c r="Z8" s="46"/>
      <c r="AA8" s="46"/>
      <c r="AB8" s="46"/>
      <c r="AC8" s="46"/>
      <c r="AD8" s="47"/>
      <c r="AE8" s="47"/>
      <c r="AF8" s="46"/>
      <c r="AG8" s="47"/>
      <c r="AH8" s="47"/>
      <c r="AI8" s="47"/>
      <c r="AJ8" s="47"/>
      <c r="AK8" s="47"/>
      <c r="AL8" s="47"/>
      <c r="AM8" s="47"/>
      <c r="AN8" s="47"/>
    </row>
    <row r="9" spans="1:40" ht="14.95" x14ac:dyDescent="0.25">
      <c r="A9" s="85"/>
      <c r="B9" s="145"/>
      <c r="C9" s="43" t="str">
        <f t="shared" si="2"/>
        <v/>
      </c>
      <c r="D9" s="43"/>
      <c r="E9" s="43"/>
      <c r="F9" s="145">
        <f t="shared" si="3"/>
        <v>4</v>
      </c>
      <c r="G9" s="145">
        <f t="shared" si="4"/>
        <v>0</v>
      </c>
      <c r="H9" s="45"/>
      <c r="I9" s="46"/>
      <c r="J9" s="46"/>
      <c r="K9" s="47"/>
      <c r="L9" s="47"/>
      <c r="M9" s="47"/>
      <c r="N9" s="86"/>
      <c r="O9" s="86" t="s">
        <v>525</v>
      </c>
      <c r="P9" s="36" t="str">
        <f t="shared" si="0"/>
        <v>A01</v>
      </c>
      <c r="Q9" s="36">
        <f>IF(AND(P9&lt;&gt;P8,NOT(ISBLANK(A9))),IF(ISBLANK(N9),INDEX(Summary!E:E,MATCH(P9,Summary!A:A,0)),INDEX(Summary!E:E,MATCH(P9,Summary!A:A,0))+1),IF(ISBLANK(N9),Q8,Q8+1))</f>
        <v>16</v>
      </c>
      <c r="R9" s="36">
        <f t="shared" si="1"/>
        <v>24</v>
      </c>
      <c r="S9" s="46"/>
      <c r="T9" s="46"/>
      <c r="U9" s="46"/>
      <c r="V9" s="46"/>
      <c r="W9" s="45"/>
      <c r="X9" s="45"/>
      <c r="Y9" s="45"/>
      <c r="Z9" s="46"/>
      <c r="AA9" s="46"/>
      <c r="AB9" s="46"/>
      <c r="AC9" s="46"/>
      <c r="AD9" s="47"/>
      <c r="AE9" s="47"/>
      <c r="AF9" s="46"/>
      <c r="AG9" s="47"/>
      <c r="AH9" s="47"/>
      <c r="AI9" s="47"/>
      <c r="AJ9" s="47"/>
      <c r="AK9" s="47"/>
      <c r="AL9" s="47"/>
      <c r="AM9" s="47"/>
      <c r="AN9" s="47"/>
    </row>
    <row r="10" spans="1:40" ht="14.95" x14ac:dyDescent="0.25">
      <c r="A10" s="85" t="s">
        <v>31</v>
      </c>
      <c r="B10" s="145">
        <v>20</v>
      </c>
      <c r="C10" s="43" t="str">
        <f t="shared" si="2"/>
        <v>E5-520-005</v>
      </c>
      <c r="D10" s="43" t="s">
        <v>394</v>
      </c>
      <c r="E10" s="43" t="s">
        <v>394</v>
      </c>
      <c r="F10" s="145">
        <f t="shared" si="3"/>
        <v>5</v>
      </c>
      <c r="G10" s="145">
        <f t="shared" si="4"/>
        <v>0</v>
      </c>
      <c r="H10" s="45"/>
      <c r="I10" s="46"/>
      <c r="J10" s="46"/>
      <c r="K10" s="47"/>
      <c r="L10" s="47"/>
      <c r="M10" s="47"/>
      <c r="N10" s="86"/>
      <c r="O10" s="86" t="s">
        <v>200</v>
      </c>
      <c r="P10" s="36" t="str">
        <f t="shared" si="0"/>
        <v>A01</v>
      </c>
      <c r="Q10" s="36">
        <f>IF(AND(P10&lt;&gt;P9,NOT(ISBLANK(A10))),IF(ISBLANK(N10),INDEX(Summary!E:E,MATCH(P10,Summary!A:A,0)),INDEX(Summary!E:E,MATCH(P10,Summary!A:A,0))+1),IF(ISBLANK(N10),Q9,Q9+1))</f>
        <v>16</v>
      </c>
      <c r="R10" s="36">
        <f t="shared" si="1"/>
        <v>25</v>
      </c>
      <c r="S10" s="46"/>
      <c r="T10" s="46"/>
      <c r="U10" s="46"/>
      <c r="V10" s="46"/>
      <c r="W10" s="45"/>
      <c r="X10" s="45"/>
      <c r="Y10" s="45"/>
      <c r="Z10" s="46"/>
      <c r="AA10" s="46"/>
      <c r="AB10" s="46"/>
      <c r="AC10" s="46"/>
      <c r="AD10" s="47"/>
      <c r="AE10" s="47"/>
      <c r="AF10" s="46"/>
      <c r="AG10" s="47"/>
      <c r="AH10" s="47"/>
      <c r="AI10" s="47"/>
      <c r="AJ10" s="47"/>
      <c r="AK10" s="47"/>
      <c r="AL10" s="47"/>
      <c r="AM10" s="47"/>
      <c r="AN10" s="47"/>
    </row>
    <row r="11" spans="1:40" ht="14.95" x14ac:dyDescent="0.25">
      <c r="A11" s="85"/>
      <c r="B11" s="145"/>
      <c r="C11" s="43" t="str">
        <f t="shared" si="2"/>
        <v/>
      </c>
      <c r="D11" s="43"/>
      <c r="E11" s="43"/>
      <c r="F11" s="145">
        <f t="shared" si="3"/>
        <v>5</v>
      </c>
      <c r="G11" s="145">
        <f t="shared" si="4"/>
        <v>0</v>
      </c>
      <c r="H11" s="45"/>
      <c r="I11" s="46"/>
      <c r="J11" s="46"/>
      <c r="K11" s="47"/>
      <c r="L11" s="47"/>
      <c r="M11" s="47"/>
      <c r="N11" s="86"/>
      <c r="O11" s="86" t="s">
        <v>525</v>
      </c>
      <c r="P11" s="36" t="str">
        <f t="shared" si="0"/>
        <v>A01</v>
      </c>
      <c r="Q11" s="36">
        <f>IF(AND(P11&lt;&gt;P10,NOT(ISBLANK(A11))),IF(ISBLANK(N11),INDEX(Summary!E:E,MATCH(P11,Summary!A:A,0)),INDEX(Summary!E:E,MATCH(P11,Summary!A:A,0))+1),IF(ISBLANK(N11),Q10,Q10+1))</f>
        <v>16</v>
      </c>
      <c r="R11" s="36">
        <f t="shared" si="1"/>
        <v>26</v>
      </c>
      <c r="S11" s="46"/>
      <c r="T11" s="46"/>
      <c r="U11" s="46"/>
      <c r="V11" s="46"/>
      <c r="W11" s="45"/>
      <c r="X11" s="45"/>
      <c r="Y11" s="45"/>
      <c r="Z11" s="46"/>
      <c r="AA11" s="46"/>
      <c r="AB11" s="46"/>
      <c r="AC11" s="46"/>
      <c r="AD11" s="47"/>
      <c r="AE11" s="47"/>
      <c r="AF11" s="46"/>
      <c r="AG11" s="47"/>
      <c r="AH11" s="47"/>
      <c r="AI11" s="47"/>
      <c r="AJ11" s="47"/>
      <c r="AK11" s="47"/>
      <c r="AL11" s="47"/>
      <c r="AM11" s="47"/>
      <c r="AN11" s="47"/>
    </row>
    <row r="12" spans="1:40" ht="14.95" x14ac:dyDescent="0.25">
      <c r="A12" s="85" t="s">
        <v>31</v>
      </c>
      <c r="B12" s="145">
        <v>19</v>
      </c>
      <c r="C12" s="43" t="str">
        <f t="shared" si="2"/>
        <v>E5-520-006</v>
      </c>
      <c r="D12" s="43" t="s">
        <v>394</v>
      </c>
      <c r="E12" s="43" t="s">
        <v>394</v>
      </c>
      <c r="F12" s="145">
        <f t="shared" si="3"/>
        <v>6</v>
      </c>
      <c r="G12" s="145">
        <f t="shared" si="4"/>
        <v>0</v>
      </c>
      <c r="H12" s="45"/>
      <c r="I12" s="46"/>
      <c r="J12" s="46"/>
      <c r="K12" s="47"/>
      <c r="L12" s="47"/>
      <c r="M12" s="47"/>
      <c r="N12" s="86"/>
      <c r="O12" s="86" t="s">
        <v>200</v>
      </c>
      <c r="P12" s="36" t="str">
        <f t="shared" si="0"/>
        <v>A01</v>
      </c>
      <c r="Q12" s="36">
        <f>IF(AND(P12&lt;&gt;P11,NOT(ISBLANK(A12))),IF(ISBLANK(N12),INDEX(Summary!E:E,MATCH(P12,Summary!A:A,0)),INDEX(Summary!E:E,MATCH(P12,Summary!A:A,0))+1),IF(ISBLANK(N12),Q11,Q11+1))</f>
        <v>16</v>
      </c>
      <c r="R12" s="36">
        <f t="shared" si="1"/>
        <v>27</v>
      </c>
      <c r="S12" s="46"/>
      <c r="T12" s="46"/>
      <c r="U12" s="46"/>
      <c r="V12" s="46"/>
      <c r="W12" s="45"/>
      <c r="X12" s="45"/>
      <c r="Y12" s="45"/>
      <c r="Z12" s="46"/>
      <c r="AA12" s="46"/>
      <c r="AB12" s="46"/>
      <c r="AC12" s="46"/>
      <c r="AD12" s="47"/>
      <c r="AE12" s="47"/>
      <c r="AF12" s="46"/>
      <c r="AG12" s="47"/>
      <c r="AH12" s="47"/>
      <c r="AI12" s="47"/>
      <c r="AJ12" s="47"/>
      <c r="AK12" s="47"/>
      <c r="AL12" s="47"/>
      <c r="AM12" s="47"/>
      <c r="AN12" s="47"/>
    </row>
    <row r="13" spans="1:40" ht="14.95" x14ac:dyDescent="0.25">
      <c r="A13" s="85"/>
      <c r="B13" s="145"/>
      <c r="C13" s="43" t="str">
        <f t="shared" si="2"/>
        <v/>
      </c>
      <c r="D13" s="43"/>
      <c r="E13" s="43"/>
      <c r="F13" s="145">
        <f t="shared" si="3"/>
        <v>6</v>
      </c>
      <c r="G13" s="145">
        <f t="shared" si="4"/>
        <v>0</v>
      </c>
      <c r="H13" s="45"/>
      <c r="I13" s="46"/>
      <c r="J13" s="46"/>
      <c r="K13" s="47"/>
      <c r="L13" s="47"/>
      <c r="M13" s="47"/>
      <c r="N13" s="86"/>
      <c r="O13" s="86" t="s">
        <v>525</v>
      </c>
      <c r="P13" s="36" t="str">
        <f t="shared" si="0"/>
        <v>A01</v>
      </c>
      <c r="Q13" s="36">
        <f>IF(AND(P13&lt;&gt;P12,NOT(ISBLANK(A13))),IF(ISBLANK(N13),INDEX(Summary!E:E,MATCH(P13,Summary!A:A,0)),INDEX(Summary!E:E,MATCH(P13,Summary!A:A,0))+1),IF(ISBLANK(N13),Q12,Q12+1))</f>
        <v>16</v>
      </c>
      <c r="R13" s="36">
        <f t="shared" si="1"/>
        <v>28</v>
      </c>
      <c r="S13" s="46"/>
      <c r="T13" s="46"/>
      <c r="U13" s="46"/>
      <c r="V13" s="46"/>
      <c r="W13" s="45"/>
      <c r="X13" s="45"/>
      <c r="Y13" s="45"/>
      <c r="Z13" s="46"/>
      <c r="AA13" s="46"/>
      <c r="AB13" s="46"/>
      <c r="AC13" s="46"/>
      <c r="AD13" s="47"/>
      <c r="AE13" s="47"/>
      <c r="AF13" s="46"/>
      <c r="AG13" s="47"/>
      <c r="AH13" s="47"/>
      <c r="AI13" s="47"/>
      <c r="AJ13" s="47"/>
      <c r="AK13" s="47"/>
      <c r="AL13" s="47"/>
      <c r="AM13" s="47"/>
      <c r="AN13" s="47"/>
    </row>
    <row r="14" spans="1:40" ht="14.95" x14ac:dyDescent="0.25">
      <c r="A14" s="85" t="s">
        <v>31</v>
      </c>
      <c r="B14" s="145">
        <v>18</v>
      </c>
      <c r="C14" s="43" t="str">
        <f t="shared" si="2"/>
        <v>E5-520-007</v>
      </c>
      <c r="D14" s="43" t="s">
        <v>394</v>
      </c>
      <c r="E14" s="43" t="s">
        <v>394</v>
      </c>
      <c r="F14" s="145">
        <f t="shared" si="3"/>
        <v>7</v>
      </c>
      <c r="G14" s="145">
        <f t="shared" si="4"/>
        <v>0</v>
      </c>
      <c r="H14" s="45"/>
      <c r="I14" s="46"/>
      <c r="J14" s="46"/>
      <c r="K14" s="47"/>
      <c r="L14" s="47"/>
      <c r="M14" s="47"/>
      <c r="N14" s="86"/>
      <c r="O14" s="86" t="s">
        <v>200</v>
      </c>
      <c r="P14" s="36" t="str">
        <f t="shared" si="0"/>
        <v>A01</v>
      </c>
      <c r="Q14" s="36">
        <f>IF(AND(P14&lt;&gt;P13,NOT(ISBLANK(A14))),IF(ISBLANK(N14),INDEX(Summary!E:E,MATCH(P14,Summary!A:A,0)),INDEX(Summary!E:E,MATCH(P14,Summary!A:A,0))+1),IF(ISBLANK(N14),Q13,Q13+1))</f>
        <v>16</v>
      </c>
      <c r="R14" s="36">
        <f t="shared" si="1"/>
        <v>29</v>
      </c>
      <c r="S14" s="46"/>
      <c r="T14" s="46"/>
      <c r="U14" s="46"/>
      <c r="V14" s="46"/>
      <c r="W14" s="45"/>
      <c r="X14" s="45"/>
      <c r="Y14" s="45"/>
      <c r="Z14" s="46"/>
      <c r="AA14" s="46"/>
      <c r="AB14" s="46"/>
      <c r="AC14" s="46"/>
      <c r="AD14" s="47"/>
      <c r="AE14" s="47"/>
      <c r="AF14" s="46"/>
      <c r="AG14" s="47"/>
      <c r="AH14" s="47"/>
      <c r="AI14" s="47"/>
      <c r="AJ14" s="47"/>
      <c r="AK14" s="47"/>
      <c r="AL14" s="47"/>
      <c r="AM14" s="47"/>
      <c r="AN14" s="47"/>
    </row>
    <row r="15" spans="1:40" ht="14.95" x14ac:dyDescent="0.25">
      <c r="A15" s="85"/>
      <c r="B15" s="145"/>
      <c r="C15" s="43" t="str">
        <f t="shared" si="2"/>
        <v/>
      </c>
      <c r="D15" s="43"/>
      <c r="E15" s="43"/>
      <c r="F15" s="145">
        <f t="shared" si="3"/>
        <v>7</v>
      </c>
      <c r="G15" s="145">
        <f t="shared" si="4"/>
        <v>0</v>
      </c>
      <c r="H15" s="45"/>
      <c r="I15" s="46"/>
      <c r="J15" s="46"/>
      <c r="K15" s="47"/>
      <c r="L15" s="47"/>
      <c r="M15" s="47"/>
      <c r="N15" s="86"/>
      <c r="O15" s="86" t="s">
        <v>525</v>
      </c>
      <c r="P15" s="36" t="str">
        <f t="shared" si="0"/>
        <v>A01</v>
      </c>
      <c r="Q15" s="36">
        <f>IF(AND(P15&lt;&gt;P14,NOT(ISBLANK(A15))),IF(ISBLANK(N15),INDEX(Summary!E:E,MATCH(P15,Summary!A:A,0)),INDEX(Summary!E:E,MATCH(P15,Summary!A:A,0))+1),IF(ISBLANK(N15),Q14,Q14+1))</f>
        <v>16</v>
      </c>
      <c r="R15" s="36">
        <f t="shared" si="1"/>
        <v>30</v>
      </c>
      <c r="S15" s="46"/>
      <c r="T15" s="46"/>
      <c r="U15" s="46"/>
      <c r="V15" s="46"/>
      <c r="W15" s="45"/>
      <c r="X15" s="45"/>
      <c r="Y15" s="45"/>
      <c r="Z15" s="46"/>
      <c r="AA15" s="46"/>
      <c r="AB15" s="46"/>
      <c r="AC15" s="46"/>
      <c r="AD15" s="47"/>
      <c r="AE15" s="47"/>
      <c r="AF15" s="46"/>
      <c r="AG15" s="47"/>
      <c r="AH15" s="47"/>
      <c r="AI15" s="47"/>
      <c r="AJ15" s="47"/>
      <c r="AK15" s="47"/>
      <c r="AL15" s="47"/>
      <c r="AM15" s="47"/>
      <c r="AN15" s="47"/>
    </row>
    <row r="16" spans="1:40" ht="14.95" x14ac:dyDescent="0.25">
      <c r="A16" s="85" t="s">
        <v>31</v>
      </c>
      <c r="B16" s="145">
        <v>17</v>
      </c>
      <c r="C16" s="43" t="str">
        <f t="shared" si="2"/>
        <v>E5-520-008</v>
      </c>
      <c r="D16" s="43" t="s">
        <v>394</v>
      </c>
      <c r="E16" s="43" t="s">
        <v>394</v>
      </c>
      <c r="F16" s="145">
        <f t="shared" si="3"/>
        <v>8</v>
      </c>
      <c r="G16" s="145">
        <f t="shared" si="4"/>
        <v>0</v>
      </c>
      <c r="H16" s="45"/>
      <c r="I16" s="46"/>
      <c r="J16" s="46"/>
      <c r="K16" s="47"/>
      <c r="L16" s="47"/>
      <c r="M16" s="47"/>
      <c r="N16" s="86"/>
      <c r="O16" s="86" t="s">
        <v>200</v>
      </c>
      <c r="P16" s="36" t="str">
        <f t="shared" si="0"/>
        <v>A01</v>
      </c>
      <c r="Q16" s="36">
        <f>IF(AND(P16&lt;&gt;P15,NOT(ISBLANK(A16))),IF(ISBLANK(N16),INDEX(Summary!E:E,MATCH(P16,Summary!A:A,0)),INDEX(Summary!E:E,MATCH(P16,Summary!A:A,0))+1),IF(ISBLANK(N16),Q15,Q15+1))</f>
        <v>16</v>
      </c>
      <c r="R16" s="36">
        <f t="shared" si="1"/>
        <v>31</v>
      </c>
      <c r="S16" s="46"/>
      <c r="T16" s="46"/>
      <c r="U16" s="46"/>
      <c r="V16" s="46"/>
      <c r="W16" s="45"/>
      <c r="X16" s="45"/>
      <c r="Y16" s="45"/>
      <c r="Z16" s="46"/>
      <c r="AA16" s="46"/>
      <c r="AB16" s="46"/>
      <c r="AC16" s="46"/>
      <c r="AD16" s="47"/>
      <c r="AE16" s="47"/>
      <c r="AF16" s="46"/>
      <c r="AG16" s="47"/>
      <c r="AH16" s="47"/>
      <c r="AI16" s="47"/>
      <c r="AJ16" s="47"/>
      <c r="AK16" s="47"/>
      <c r="AL16" s="47"/>
      <c r="AM16" s="47"/>
      <c r="AN16" s="47"/>
    </row>
    <row r="17" spans="1:40" ht="14.95" x14ac:dyDescent="0.25">
      <c r="A17" s="85"/>
      <c r="B17" s="145"/>
      <c r="C17" s="43" t="str">
        <f t="shared" si="2"/>
        <v/>
      </c>
      <c r="D17" s="43"/>
      <c r="E17" s="43"/>
      <c r="F17" s="145">
        <f t="shared" si="3"/>
        <v>8</v>
      </c>
      <c r="G17" s="145">
        <f t="shared" si="4"/>
        <v>0</v>
      </c>
      <c r="H17" s="45"/>
      <c r="I17" s="46"/>
      <c r="J17" s="46"/>
      <c r="K17" s="47"/>
      <c r="L17" s="47"/>
      <c r="M17" s="47"/>
      <c r="N17" s="86"/>
      <c r="O17" s="86" t="s">
        <v>525</v>
      </c>
      <c r="P17" s="36" t="str">
        <f t="shared" si="0"/>
        <v>A01</v>
      </c>
      <c r="Q17" s="36">
        <f>IF(AND(P17&lt;&gt;P16,NOT(ISBLANK(A17))),IF(ISBLANK(N17),INDEX(Summary!E:E,MATCH(P17,Summary!A:A,0)),INDEX(Summary!E:E,MATCH(P17,Summary!A:A,0))+1),IF(ISBLANK(N17),Q16,Q16+1))</f>
        <v>16</v>
      </c>
      <c r="R17" s="36">
        <f t="shared" si="1"/>
        <v>32</v>
      </c>
      <c r="S17" s="46"/>
      <c r="T17" s="46"/>
      <c r="U17" s="46"/>
      <c r="V17" s="46"/>
      <c r="W17" s="45"/>
      <c r="X17" s="45"/>
      <c r="Y17" s="45"/>
      <c r="Z17" s="46"/>
      <c r="AA17" s="46"/>
      <c r="AB17" s="46"/>
      <c r="AC17" s="46"/>
      <c r="AD17" s="47"/>
      <c r="AE17" s="47"/>
      <c r="AF17" s="46"/>
      <c r="AG17" s="47"/>
      <c r="AH17" s="47"/>
      <c r="AI17" s="47"/>
      <c r="AJ17" s="47"/>
      <c r="AK17" s="47"/>
      <c r="AL17" s="47"/>
      <c r="AM17" s="47"/>
      <c r="AN17" s="47"/>
    </row>
    <row r="18" spans="1:40" ht="14.95" x14ac:dyDescent="0.25">
      <c r="A18" s="85" t="s">
        <v>31</v>
      </c>
      <c r="B18" s="145">
        <v>16</v>
      </c>
      <c r="C18" s="43" t="str">
        <f t="shared" si="2"/>
        <v>E5-520-009</v>
      </c>
      <c r="D18" s="43" t="s">
        <v>394</v>
      </c>
      <c r="E18" s="43" t="s">
        <v>394</v>
      </c>
      <c r="F18" s="145">
        <f t="shared" si="3"/>
        <v>9</v>
      </c>
      <c r="G18" s="145">
        <f t="shared" si="4"/>
        <v>0</v>
      </c>
      <c r="H18" s="45"/>
      <c r="I18" s="46"/>
      <c r="J18" s="46"/>
      <c r="K18" s="47"/>
      <c r="L18" s="47"/>
      <c r="M18" s="47"/>
      <c r="N18" s="86"/>
      <c r="O18" s="86" t="s">
        <v>200</v>
      </c>
      <c r="P18" s="36" t="str">
        <f t="shared" si="0"/>
        <v>A01</v>
      </c>
      <c r="Q18" s="36">
        <f>IF(AND(P18&lt;&gt;P17,NOT(ISBLANK(A18))),IF(ISBLANK(N18),INDEX(Summary!E:E,MATCH(P18,Summary!A:A,0)),INDEX(Summary!E:E,MATCH(P18,Summary!A:A,0))+1),IF(ISBLANK(N18),Q17,Q17+1))</f>
        <v>16</v>
      </c>
      <c r="R18" s="36">
        <f t="shared" si="1"/>
        <v>33</v>
      </c>
      <c r="S18" s="46"/>
      <c r="T18" s="46"/>
      <c r="U18" s="46"/>
      <c r="V18" s="46"/>
      <c r="W18" s="45"/>
      <c r="X18" s="45"/>
      <c r="Y18" s="45"/>
      <c r="Z18" s="46"/>
      <c r="AA18" s="46"/>
      <c r="AB18" s="46"/>
      <c r="AC18" s="46"/>
      <c r="AD18" s="47"/>
      <c r="AE18" s="47"/>
      <c r="AF18" s="46"/>
      <c r="AG18" s="47"/>
      <c r="AH18" s="47"/>
      <c r="AI18" s="47"/>
      <c r="AJ18" s="47"/>
      <c r="AK18" s="47"/>
      <c r="AL18" s="47"/>
      <c r="AM18" s="47"/>
      <c r="AN18" s="47"/>
    </row>
    <row r="19" spans="1:40" ht="14.95" x14ac:dyDescent="0.25">
      <c r="A19" s="85"/>
      <c r="B19" s="145"/>
      <c r="C19" s="43" t="str">
        <f t="shared" si="2"/>
        <v/>
      </c>
      <c r="D19" s="43"/>
      <c r="E19" s="43"/>
      <c r="F19" s="145">
        <f t="shared" si="3"/>
        <v>9</v>
      </c>
      <c r="G19" s="145">
        <f t="shared" si="4"/>
        <v>0</v>
      </c>
      <c r="H19" s="45"/>
      <c r="I19" s="46"/>
      <c r="J19" s="46"/>
      <c r="K19" s="47"/>
      <c r="L19" s="47"/>
      <c r="M19" s="47"/>
      <c r="N19" s="86"/>
      <c r="O19" s="86" t="s">
        <v>525</v>
      </c>
      <c r="P19" s="36" t="str">
        <f t="shared" si="0"/>
        <v>A01</v>
      </c>
      <c r="Q19" s="36">
        <f>IF(AND(P19&lt;&gt;P18,NOT(ISBLANK(A19))),IF(ISBLANK(N19),INDEX(Summary!E:E,MATCH(P19,Summary!A:A,0)),INDEX(Summary!E:E,MATCH(P19,Summary!A:A,0))+1),IF(ISBLANK(N19),Q18,Q18+1))</f>
        <v>16</v>
      </c>
      <c r="R19" s="36">
        <f t="shared" si="1"/>
        <v>34</v>
      </c>
      <c r="S19" s="46"/>
      <c r="T19" s="46"/>
      <c r="U19" s="46"/>
      <c r="V19" s="46"/>
      <c r="W19" s="45"/>
      <c r="X19" s="45"/>
      <c r="Y19" s="45"/>
      <c r="Z19" s="46"/>
      <c r="AA19" s="46"/>
      <c r="AB19" s="46"/>
      <c r="AC19" s="46"/>
      <c r="AD19" s="47"/>
      <c r="AE19" s="47"/>
      <c r="AF19" s="46"/>
      <c r="AG19" s="47"/>
      <c r="AH19" s="47"/>
      <c r="AI19" s="47"/>
      <c r="AJ19" s="47"/>
      <c r="AK19" s="47"/>
      <c r="AL19" s="47"/>
      <c r="AM19" s="47"/>
      <c r="AN19" s="47"/>
    </row>
    <row r="20" spans="1:40" x14ac:dyDescent="0.25">
      <c r="A20" s="85" t="s">
        <v>31</v>
      </c>
      <c r="B20" s="145">
        <v>15</v>
      </c>
      <c r="C20" s="43" t="str">
        <f t="shared" si="2"/>
        <v>E5-520-010</v>
      </c>
      <c r="D20" s="43" t="s">
        <v>394</v>
      </c>
      <c r="E20" s="43" t="s">
        <v>394</v>
      </c>
      <c r="F20" s="145">
        <f t="shared" si="3"/>
        <v>10</v>
      </c>
      <c r="G20" s="145">
        <f t="shared" si="4"/>
        <v>0</v>
      </c>
      <c r="H20" s="45"/>
      <c r="I20" s="46"/>
      <c r="J20" s="46"/>
      <c r="K20" s="47"/>
      <c r="L20" s="47"/>
      <c r="M20" s="47"/>
      <c r="N20" s="86"/>
      <c r="O20" s="86" t="s">
        <v>200</v>
      </c>
      <c r="P20" s="36" t="str">
        <f t="shared" si="0"/>
        <v>A01</v>
      </c>
      <c r="Q20" s="36">
        <f>IF(AND(P20&lt;&gt;P19,NOT(ISBLANK(A20))),IF(ISBLANK(N20),INDEX(Summary!E:E,MATCH(P20,Summary!A:A,0)),INDEX(Summary!E:E,MATCH(P20,Summary!A:A,0))+1),IF(ISBLANK(N20),Q19,Q19+1))</f>
        <v>16</v>
      </c>
      <c r="R20" s="36">
        <f t="shared" si="1"/>
        <v>35</v>
      </c>
      <c r="S20" s="46"/>
      <c r="T20" s="46"/>
      <c r="U20" s="46"/>
      <c r="V20" s="46"/>
      <c r="W20" s="45"/>
      <c r="X20" s="45"/>
      <c r="Y20" s="45"/>
      <c r="Z20" s="46"/>
      <c r="AA20" s="46"/>
      <c r="AB20" s="46"/>
      <c r="AC20" s="46"/>
      <c r="AD20" s="47"/>
      <c r="AE20" s="47"/>
      <c r="AF20" s="46"/>
      <c r="AG20" s="47"/>
      <c r="AH20" s="47"/>
      <c r="AI20" s="47"/>
      <c r="AJ20" s="47"/>
      <c r="AK20" s="47"/>
      <c r="AL20" s="47"/>
      <c r="AM20" s="47"/>
      <c r="AN20" s="47"/>
    </row>
    <row r="21" spans="1:40" x14ac:dyDescent="0.25">
      <c r="A21" s="143"/>
      <c r="B21" s="145"/>
      <c r="C21" s="43" t="str">
        <f t="shared" si="2"/>
        <v/>
      </c>
      <c r="D21" s="43"/>
      <c r="E21" s="43"/>
      <c r="F21" s="145">
        <f t="shared" si="3"/>
        <v>10</v>
      </c>
      <c r="G21" s="145">
        <f t="shared" si="4"/>
        <v>0</v>
      </c>
      <c r="H21" s="45"/>
      <c r="I21" s="46"/>
      <c r="J21" s="46"/>
      <c r="K21" s="47"/>
      <c r="L21" s="47"/>
      <c r="M21" s="47"/>
      <c r="N21" s="86"/>
      <c r="O21" s="86" t="s">
        <v>525</v>
      </c>
      <c r="P21" s="36" t="str">
        <f t="shared" si="0"/>
        <v>A01</v>
      </c>
      <c r="Q21" s="36">
        <f>IF(AND(P21&lt;&gt;P20,NOT(ISBLANK(A21))),IF(ISBLANK(N21),INDEX(Summary!E:E,MATCH(P21,Summary!A:A,0)),INDEX(Summary!E:E,MATCH(P21,Summary!A:A,0))+1),IF(ISBLANK(N21),Q20,Q20+1))</f>
        <v>16</v>
      </c>
      <c r="R21" s="36">
        <f t="shared" si="1"/>
        <v>36</v>
      </c>
      <c r="S21" s="46"/>
      <c r="T21" s="46"/>
      <c r="U21" s="46"/>
      <c r="V21" s="46"/>
      <c r="W21" s="45"/>
      <c r="X21" s="45"/>
      <c r="Y21" s="45"/>
      <c r="Z21" s="46"/>
      <c r="AA21" s="46"/>
      <c r="AB21" s="46"/>
      <c r="AC21" s="46"/>
      <c r="AD21" s="47"/>
      <c r="AE21" s="47"/>
      <c r="AF21" s="46"/>
      <c r="AG21" s="47"/>
      <c r="AH21" s="47"/>
      <c r="AI21" s="47"/>
      <c r="AJ21" s="47"/>
      <c r="AK21" s="47"/>
      <c r="AL21" s="47"/>
      <c r="AM21" s="47"/>
      <c r="AN21" s="47"/>
    </row>
    <row r="22" spans="1:40" x14ac:dyDescent="0.25">
      <c r="A22" s="142" t="s">
        <v>85</v>
      </c>
      <c r="B22" s="145">
        <v>48</v>
      </c>
      <c r="C22" s="43" t="str">
        <f t="shared" si="2"/>
        <v>E5-308-001</v>
      </c>
      <c r="D22" s="43" t="s">
        <v>395</v>
      </c>
      <c r="E22" s="43" t="s">
        <v>395</v>
      </c>
      <c r="F22" s="145">
        <f t="shared" si="3"/>
        <v>10</v>
      </c>
      <c r="G22" s="145">
        <f t="shared" si="4"/>
        <v>1</v>
      </c>
      <c r="H22" s="45">
        <v>5</v>
      </c>
      <c r="I22" s="46">
        <v>5</v>
      </c>
      <c r="J22" s="46">
        <v>5</v>
      </c>
      <c r="K22" s="47">
        <v>8</v>
      </c>
      <c r="L22" s="47">
        <v>8</v>
      </c>
      <c r="M22" s="47">
        <v>6</v>
      </c>
      <c r="N22" s="86" t="s">
        <v>198</v>
      </c>
      <c r="O22" s="86"/>
      <c r="P22" s="36" t="str">
        <f t="shared" si="0"/>
        <v>A02</v>
      </c>
      <c r="Q22" s="36">
        <f>IF(AND(P22&lt;&gt;P21,NOT(ISBLANK(A22))),IF(ISBLANK(N22),INDEX(Summary!E:E,MATCH(P22,Summary!A:A,0)),INDEX(Summary!E:E,MATCH(P22,Summary!A:A,0))+1),IF(ISBLANK(N22),Q21,Q21+1))</f>
        <v>2</v>
      </c>
      <c r="R22" s="36">
        <f t="shared" si="1"/>
        <v>11</v>
      </c>
      <c r="S22" s="46">
        <v>2</v>
      </c>
      <c r="T22" s="46"/>
      <c r="U22" s="46"/>
      <c r="V22" s="46"/>
      <c r="W22" s="45"/>
      <c r="X22" s="45"/>
      <c r="Y22" s="45"/>
      <c r="Z22" s="46">
        <v>10</v>
      </c>
      <c r="AA22" s="46">
        <v>0</v>
      </c>
      <c r="AB22" s="46">
        <v>0</v>
      </c>
      <c r="AC22" s="46">
        <v>0</v>
      </c>
      <c r="AD22" s="47">
        <v>0</v>
      </c>
      <c r="AE22" s="47">
        <v>0</v>
      </c>
      <c r="AF22" s="46"/>
      <c r="AG22" s="47">
        <v>10</v>
      </c>
      <c r="AH22" s="47">
        <v>0</v>
      </c>
      <c r="AI22" s="47" t="s">
        <v>34</v>
      </c>
      <c r="AJ22" s="47">
        <v>0</v>
      </c>
      <c r="AK22" s="47">
        <v>0</v>
      </c>
      <c r="AL22" s="47">
        <v>0</v>
      </c>
      <c r="AM22" s="47">
        <v>0</v>
      </c>
      <c r="AN22" s="47" t="s">
        <v>34</v>
      </c>
    </row>
    <row r="23" spans="1:40" x14ac:dyDescent="0.25">
      <c r="A23" s="85"/>
      <c r="B23" s="145"/>
      <c r="C23" s="43" t="str">
        <f t="shared" si="2"/>
        <v/>
      </c>
      <c r="D23" s="43"/>
      <c r="E23" s="43"/>
      <c r="F23" s="145">
        <f t="shared" si="3"/>
        <v>10</v>
      </c>
      <c r="G23" s="145">
        <f t="shared" si="4"/>
        <v>1</v>
      </c>
      <c r="H23" s="45"/>
      <c r="I23" s="46"/>
      <c r="J23" s="46"/>
      <c r="K23" s="47"/>
      <c r="L23" s="47"/>
      <c r="M23" s="47"/>
      <c r="N23" s="86" t="s">
        <v>199</v>
      </c>
      <c r="O23" s="86"/>
      <c r="P23" s="36" t="str">
        <f t="shared" si="0"/>
        <v>A02</v>
      </c>
      <c r="Q23" s="36">
        <f>IF(AND(P23&lt;&gt;P22,NOT(ISBLANK(A23))),IF(ISBLANK(N23),INDEX(Summary!E:E,MATCH(P23,Summary!A:A,0)),INDEX(Summary!E:E,MATCH(P23,Summary!A:A,0))+1),IF(ISBLANK(N23),Q22,Q22+1))</f>
        <v>3</v>
      </c>
      <c r="R23" s="36">
        <f t="shared" si="1"/>
        <v>11</v>
      </c>
      <c r="S23" s="46"/>
      <c r="T23" s="46"/>
      <c r="U23" s="46"/>
      <c r="V23" s="46"/>
      <c r="W23" s="45"/>
      <c r="X23" s="45"/>
      <c r="Y23" s="45"/>
      <c r="Z23" s="46"/>
      <c r="AA23" s="46"/>
      <c r="AB23" s="46"/>
      <c r="AC23" s="46"/>
      <c r="AD23" s="47"/>
      <c r="AE23" s="47"/>
      <c r="AF23" s="46"/>
      <c r="AG23" s="47"/>
      <c r="AH23" s="47"/>
      <c r="AI23" s="47"/>
      <c r="AJ23" s="47"/>
      <c r="AK23" s="47"/>
      <c r="AL23" s="47"/>
      <c r="AM23" s="47"/>
      <c r="AN23" s="47"/>
    </row>
    <row r="24" spans="1:40" x14ac:dyDescent="0.25">
      <c r="A24" s="85" t="s">
        <v>85</v>
      </c>
      <c r="B24" s="145">
        <v>47</v>
      </c>
      <c r="C24" s="43" t="str">
        <f t="shared" si="2"/>
        <v>E5-308-002</v>
      </c>
      <c r="D24" s="43" t="s">
        <v>395</v>
      </c>
      <c r="E24" s="43" t="s">
        <v>395</v>
      </c>
      <c r="F24" s="145">
        <f t="shared" si="3"/>
        <v>10</v>
      </c>
      <c r="G24" s="145">
        <f t="shared" si="4"/>
        <v>2</v>
      </c>
      <c r="H24" s="45"/>
      <c r="I24" s="46"/>
      <c r="J24" s="46"/>
      <c r="K24" s="47"/>
      <c r="L24" s="47"/>
      <c r="M24" s="47"/>
      <c r="N24" s="86" t="s">
        <v>198</v>
      </c>
      <c r="O24" s="86"/>
      <c r="P24" s="36" t="str">
        <f t="shared" si="0"/>
        <v>A02</v>
      </c>
      <c r="Q24" s="36">
        <f>IF(AND(P24&lt;&gt;P23,NOT(ISBLANK(A24))),IF(ISBLANK(N24),INDEX(Summary!E:E,MATCH(P24,Summary!A:A,0)),INDEX(Summary!E:E,MATCH(P24,Summary!A:A,0))+1),IF(ISBLANK(N24),Q23,Q23+1))</f>
        <v>4</v>
      </c>
      <c r="R24" s="36">
        <f t="shared" si="1"/>
        <v>11</v>
      </c>
      <c r="S24" s="46"/>
      <c r="T24" s="46"/>
      <c r="U24" s="46"/>
      <c r="V24" s="46"/>
      <c r="W24" s="45"/>
      <c r="X24" s="45"/>
      <c r="Y24" s="45"/>
      <c r="Z24" s="46"/>
      <c r="AA24" s="46"/>
      <c r="AB24" s="46"/>
      <c r="AC24" s="46"/>
      <c r="AD24" s="47"/>
      <c r="AE24" s="47"/>
      <c r="AF24" s="46"/>
      <c r="AG24" s="47"/>
      <c r="AH24" s="47"/>
      <c r="AI24" s="47"/>
      <c r="AJ24" s="47"/>
      <c r="AK24" s="47"/>
      <c r="AL24" s="47"/>
      <c r="AM24" s="47"/>
      <c r="AN24" s="47"/>
    </row>
    <row r="25" spans="1:40" x14ac:dyDescent="0.25">
      <c r="A25" s="85"/>
      <c r="B25" s="145"/>
      <c r="C25" s="43" t="str">
        <f t="shared" si="2"/>
        <v/>
      </c>
      <c r="D25" s="43"/>
      <c r="E25" s="43"/>
      <c r="F25" s="145">
        <f t="shared" si="3"/>
        <v>10</v>
      </c>
      <c r="G25" s="145">
        <f t="shared" si="4"/>
        <v>2</v>
      </c>
      <c r="H25" s="45"/>
      <c r="I25" s="46"/>
      <c r="J25" s="46"/>
      <c r="K25" s="47"/>
      <c r="L25" s="47"/>
      <c r="M25" s="47"/>
      <c r="N25" s="86" t="s">
        <v>199</v>
      </c>
      <c r="O25" s="86"/>
      <c r="P25" s="36" t="str">
        <f t="shared" si="0"/>
        <v>A02</v>
      </c>
      <c r="Q25" s="36">
        <f>IF(AND(P25&lt;&gt;P24,NOT(ISBLANK(A25))),IF(ISBLANK(N25),INDEX(Summary!E:E,MATCH(P25,Summary!A:A,0)),INDEX(Summary!E:E,MATCH(P25,Summary!A:A,0))+1),IF(ISBLANK(N25),Q24,Q24+1))</f>
        <v>5</v>
      </c>
      <c r="R25" s="36">
        <f t="shared" si="1"/>
        <v>11</v>
      </c>
      <c r="S25" s="46"/>
      <c r="T25" s="46"/>
      <c r="U25" s="46"/>
      <c r="V25" s="46"/>
      <c r="W25" s="45"/>
      <c r="X25" s="45"/>
      <c r="Y25" s="45"/>
      <c r="Z25" s="46"/>
      <c r="AA25" s="46"/>
      <c r="AB25" s="46"/>
      <c r="AC25" s="46"/>
      <c r="AD25" s="47"/>
      <c r="AE25" s="47"/>
      <c r="AF25" s="46"/>
      <c r="AG25" s="47"/>
      <c r="AH25" s="47"/>
      <c r="AI25" s="47"/>
      <c r="AJ25" s="47"/>
      <c r="AK25" s="47"/>
      <c r="AL25" s="47"/>
      <c r="AM25" s="47"/>
      <c r="AN25" s="47"/>
    </row>
    <row r="26" spans="1:40" x14ac:dyDescent="0.25">
      <c r="A26" s="85" t="s">
        <v>85</v>
      </c>
      <c r="B26" s="145">
        <v>46</v>
      </c>
      <c r="C26" s="43" t="str">
        <f t="shared" si="2"/>
        <v>E5-308-003</v>
      </c>
      <c r="D26" s="43" t="s">
        <v>395</v>
      </c>
      <c r="E26" s="43" t="s">
        <v>395</v>
      </c>
      <c r="F26" s="145">
        <f t="shared" si="3"/>
        <v>10</v>
      </c>
      <c r="G26" s="145">
        <f t="shared" si="4"/>
        <v>3</v>
      </c>
      <c r="H26" s="45"/>
      <c r="I26" s="46"/>
      <c r="J26" s="46"/>
      <c r="K26" s="47"/>
      <c r="L26" s="47"/>
      <c r="M26" s="47"/>
      <c r="N26" s="86" t="s">
        <v>198</v>
      </c>
      <c r="O26" s="86"/>
      <c r="P26" s="36" t="str">
        <f t="shared" si="0"/>
        <v>A02</v>
      </c>
      <c r="Q26" s="36">
        <f>IF(AND(P26&lt;&gt;P25,NOT(ISBLANK(A26))),IF(ISBLANK(N26),INDEX(Summary!E:E,MATCH(P26,Summary!A:A,0)),INDEX(Summary!E:E,MATCH(P26,Summary!A:A,0))+1),IF(ISBLANK(N26),Q25,Q25+1))</f>
        <v>6</v>
      </c>
      <c r="R26" s="36">
        <f t="shared" si="1"/>
        <v>11</v>
      </c>
      <c r="S26" s="46"/>
      <c r="T26" s="46"/>
      <c r="U26" s="46"/>
      <c r="V26" s="46"/>
      <c r="W26" s="45"/>
      <c r="X26" s="45"/>
      <c r="Y26" s="45"/>
      <c r="Z26" s="46"/>
      <c r="AA26" s="46"/>
      <c r="AB26" s="46"/>
      <c r="AC26" s="46"/>
      <c r="AD26" s="47"/>
      <c r="AE26" s="47"/>
      <c r="AF26" s="46"/>
      <c r="AG26" s="47"/>
      <c r="AH26" s="47"/>
      <c r="AI26" s="47"/>
      <c r="AJ26" s="47"/>
      <c r="AK26" s="47"/>
      <c r="AL26" s="47"/>
      <c r="AM26" s="47"/>
      <c r="AN26" s="47"/>
    </row>
    <row r="27" spans="1:40" x14ac:dyDescent="0.25">
      <c r="A27" s="85"/>
      <c r="B27" s="145"/>
      <c r="C27" s="43" t="str">
        <f t="shared" si="2"/>
        <v/>
      </c>
      <c r="D27" s="43"/>
      <c r="E27" s="43"/>
      <c r="F27" s="145">
        <f t="shared" si="3"/>
        <v>10</v>
      </c>
      <c r="G27" s="145">
        <f t="shared" si="4"/>
        <v>3</v>
      </c>
      <c r="H27" s="45"/>
      <c r="I27" s="46"/>
      <c r="J27" s="46"/>
      <c r="K27" s="47"/>
      <c r="L27" s="47"/>
      <c r="M27" s="47"/>
      <c r="N27" s="86" t="s">
        <v>199</v>
      </c>
      <c r="O27" s="86"/>
      <c r="P27" s="36" t="str">
        <f t="shared" si="0"/>
        <v>A02</v>
      </c>
      <c r="Q27" s="36">
        <f>IF(AND(P27&lt;&gt;P26,NOT(ISBLANK(A27))),IF(ISBLANK(N27),INDEX(Summary!E:E,MATCH(P27,Summary!A:A,0)),INDEX(Summary!E:E,MATCH(P27,Summary!A:A,0))+1),IF(ISBLANK(N27),Q26,Q26+1))</f>
        <v>7</v>
      </c>
      <c r="R27" s="36">
        <f t="shared" si="1"/>
        <v>11</v>
      </c>
      <c r="S27" s="46"/>
      <c r="T27" s="46"/>
      <c r="U27" s="46"/>
      <c r="V27" s="46"/>
      <c r="W27" s="45"/>
      <c r="X27" s="45"/>
      <c r="Y27" s="45"/>
      <c r="Z27" s="46"/>
      <c r="AA27" s="46"/>
      <c r="AB27" s="46"/>
      <c r="AC27" s="46"/>
      <c r="AD27" s="47"/>
      <c r="AE27" s="47"/>
      <c r="AF27" s="46"/>
      <c r="AG27" s="47"/>
      <c r="AH27" s="47"/>
      <c r="AI27" s="47"/>
      <c r="AJ27" s="47"/>
      <c r="AK27" s="47"/>
      <c r="AL27" s="47"/>
      <c r="AM27" s="47"/>
      <c r="AN27" s="47"/>
    </row>
    <row r="28" spans="1:40" x14ac:dyDescent="0.25">
      <c r="A28" s="85" t="s">
        <v>85</v>
      </c>
      <c r="B28" s="145">
        <v>45</v>
      </c>
      <c r="C28" s="43" t="str">
        <f t="shared" si="2"/>
        <v>E5-308-004</v>
      </c>
      <c r="D28" s="43" t="s">
        <v>395</v>
      </c>
      <c r="E28" s="43" t="s">
        <v>395</v>
      </c>
      <c r="F28" s="145">
        <f t="shared" si="3"/>
        <v>10</v>
      </c>
      <c r="G28" s="145">
        <f t="shared" si="4"/>
        <v>4</v>
      </c>
      <c r="H28" s="45"/>
      <c r="I28" s="46"/>
      <c r="J28" s="46"/>
      <c r="K28" s="47"/>
      <c r="L28" s="47"/>
      <c r="M28" s="47"/>
      <c r="N28" s="86" t="s">
        <v>198</v>
      </c>
      <c r="O28" s="86"/>
      <c r="P28" s="36" t="str">
        <f t="shared" si="0"/>
        <v>A02</v>
      </c>
      <c r="Q28" s="36">
        <f>IF(AND(P28&lt;&gt;P27,NOT(ISBLANK(A28))),IF(ISBLANK(N28),INDEX(Summary!E:E,MATCH(P28,Summary!A:A,0)),INDEX(Summary!E:E,MATCH(P28,Summary!A:A,0))+1),IF(ISBLANK(N28),Q27,Q27+1))</f>
        <v>8</v>
      </c>
      <c r="R28" s="36">
        <f t="shared" si="1"/>
        <v>11</v>
      </c>
      <c r="S28" s="46"/>
      <c r="T28" s="46"/>
      <c r="U28" s="46"/>
      <c r="V28" s="46"/>
      <c r="W28" s="45"/>
      <c r="X28" s="45"/>
      <c r="Y28" s="45"/>
      <c r="Z28" s="46"/>
      <c r="AA28" s="46"/>
      <c r="AB28" s="46"/>
      <c r="AC28" s="46"/>
      <c r="AD28" s="47"/>
      <c r="AE28" s="47"/>
      <c r="AF28" s="46"/>
      <c r="AG28" s="47"/>
      <c r="AH28" s="47"/>
      <c r="AI28" s="47"/>
      <c r="AJ28" s="47"/>
      <c r="AK28" s="47"/>
      <c r="AL28" s="47"/>
      <c r="AM28" s="47"/>
      <c r="AN28" s="47"/>
    </row>
    <row r="29" spans="1:40" x14ac:dyDescent="0.25">
      <c r="A29" s="85"/>
      <c r="B29" s="145"/>
      <c r="C29" s="43" t="str">
        <f t="shared" si="2"/>
        <v/>
      </c>
      <c r="D29" s="43"/>
      <c r="E29" s="43"/>
      <c r="F29" s="145">
        <f t="shared" si="3"/>
        <v>10</v>
      </c>
      <c r="G29" s="145">
        <f t="shared" si="4"/>
        <v>4</v>
      </c>
      <c r="H29" s="45"/>
      <c r="I29" s="46"/>
      <c r="J29" s="46"/>
      <c r="K29" s="47"/>
      <c r="L29" s="47"/>
      <c r="M29" s="47"/>
      <c r="N29" s="86" t="s">
        <v>199</v>
      </c>
      <c r="O29" s="86"/>
      <c r="P29" s="36" t="str">
        <f t="shared" si="0"/>
        <v>A02</v>
      </c>
      <c r="Q29" s="36">
        <f>IF(AND(P29&lt;&gt;P28,NOT(ISBLANK(A29))),IF(ISBLANK(N29),INDEX(Summary!E:E,MATCH(P29,Summary!A:A,0)),INDEX(Summary!E:E,MATCH(P29,Summary!A:A,0))+1),IF(ISBLANK(N29),Q28,Q28+1))</f>
        <v>9</v>
      </c>
      <c r="R29" s="36">
        <f t="shared" si="1"/>
        <v>11</v>
      </c>
      <c r="S29" s="46"/>
      <c r="T29" s="46"/>
      <c r="U29" s="46"/>
      <c r="V29" s="46"/>
      <c r="W29" s="45"/>
      <c r="X29" s="45"/>
      <c r="Y29" s="45"/>
      <c r="Z29" s="46"/>
      <c r="AA29" s="46"/>
      <c r="AB29" s="46"/>
      <c r="AC29" s="46"/>
      <c r="AD29" s="47"/>
      <c r="AE29" s="47"/>
      <c r="AF29" s="46"/>
      <c r="AG29" s="47"/>
      <c r="AH29" s="47"/>
      <c r="AI29" s="47"/>
      <c r="AJ29" s="47"/>
      <c r="AK29" s="47"/>
      <c r="AL29" s="47"/>
      <c r="AM29" s="47"/>
      <c r="AN29" s="47"/>
    </row>
    <row r="30" spans="1:40" x14ac:dyDescent="0.25">
      <c r="A30" s="85" t="s">
        <v>85</v>
      </c>
      <c r="B30" s="145">
        <v>44</v>
      </c>
      <c r="C30" s="43" t="str">
        <f t="shared" si="2"/>
        <v>E5-308-005</v>
      </c>
      <c r="D30" s="43" t="s">
        <v>395</v>
      </c>
      <c r="E30" s="43" t="s">
        <v>395</v>
      </c>
      <c r="F30" s="145">
        <f t="shared" si="3"/>
        <v>10</v>
      </c>
      <c r="G30" s="145">
        <f t="shared" si="4"/>
        <v>5</v>
      </c>
      <c r="H30" s="45"/>
      <c r="I30" s="46"/>
      <c r="J30" s="46"/>
      <c r="K30" s="47"/>
      <c r="L30" s="47"/>
      <c r="M30" s="47"/>
      <c r="N30" s="86" t="s">
        <v>198</v>
      </c>
      <c r="O30" s="86"/>
      <c r="P30" s="36" t="str">
        <f t="shared" si="0"/>
        <v>A02</v>
      </c>
      <c r="Q30" s="36">
        <f>IF(AND(P30&lt;&gt;P29,NOT(ISBLANK(A30))),IF(ISBLANK(N30),INDEX(Summary!E:E,MATCH(P30,Summary!A:A,0)),INDEX(Summary!E:E,MATCH(P30,Summary!A:A,0))+1),IF(ISBLANK(N30),Q29,Q29+1))</f>
        <v>10</v>
      </c>
      <c r="R30" s="36">
        <f t="shared" si="1"/>
        <v>11</v>
      </c>
      <c r="S30" s="46"/>
      <c r="T30" s="46"/>
      <c r="U30" s="46"/>
      <c r="V30" s="46"/>
      <c r="W30" s="45"/>
      <c r="X30" s="45"/>
      <c r="Y30" s="45"/>
      <c r="Z30" s="46"/>
      <c r="AA30" s="46"/>
      <c r="AB30" s="46"/>
      <c r="AC30" s="46"/>
      <c r="AD30" s="47"/>
      <c r="AE30" s="47"/>
      <c r="AF30" s="46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143"/>
      <c r="B31" s="145"/>
      <c r="C31" s="43" t="str">
        <f t="shared" si="2"/>
        <v/>
      </c>
      <c r="D31" s="43"/>
      <c r="E31" s="43"/>
      <c r="F31" s="145">
        <f t="shared" si="3"/>
        <v>10</v>
      </c>
      <c r="G31" s="145">
        <f t="shared" si="4"/>
        <v>5</v>
      </c>
      <c r="H31" s="45"/>
      <c r="I31" s="46"/>
      <c r="J31" s="46"/>
      <c r="K31" s="47"/>
      <c r="L31" s="47"/>
      <c r="M31" s="47"/>
      <c r="N31" s="86" t="s">
        <v>199</v>
      </c>
      <c r="O31" s="86"/>
      <c r="P31" s="36" t="str">
        <f t="shared" si="0"/>
        <v>A02</v>
      </c>
      <c r="Q31" s="36">
        <f>IF(AND(P31&lt;&gt;P30,NOT(ISBLANK(A31))),IF(ISBLANK(N31),INDEX(Summary!E:E,MATCH(P31,Summary!A:A,0)),INDEX(Summary!E:E,MATCH(P31,Summary!A:A,0))+1),IF(ISBLANK(N31),Q30,Q30+1))</f>
        <v>11</v>
      </c>
      <c r="R31" s="36">
        <f t="shared" si="1"/>
        <v>11</v>
      </c>
      <c r="S31" s="46"/>
      <c r="T31" s="46"/>
      <c r="U31" s="46"/>
      <c r="V31" s="46"/>
      <c r="W31" s="45"/>
      <c r="X31" s="45"/>
      <c r="Y31" s="45"/>
      <c r="Z31" s="46"/>
      <c r="AA31" s="46"/>
      <c r="AB31" s="46"/>
      <c r="AC31" s="46"/>
      <c r="AD31" s="47"/>
      <c r="AE31" s="47"/>
      <c r="AF31" s="46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142" t="s">
        <v>96</v>
      </c>
      <c r="B32" s="145">
        <v>46</v>
      </c>
      <c r="C32" s="43" t="str">
        <f t="shared" si="2"/>
        <v>E5-308-006</v>
      </c>
      <c r="D32" s="43" t="s">
        <v>395</v>
      </c>
      <c r="E32" s="43" t="s">
        <v>395</v>
      </c>
      <c r="F32" s="145">
        <f t="shared" si="3"/>
        <v>10</v>
      </c>
      <c r="G32" s="145">
        <f t="shared" si="4"/>
        <v>6</v>
      </c>
      <c r="H32" s="45">
        <v>3</v>
      </c>
      <c r="I32" s="46">
        <v>3</v>
      </c>
      <c r="J32" s="46">
        <v>3</v>
      </c>
      <c r="K32" s="47">
        <v>7</v>
      </c>
      <c r="L32" s="47">
        <v>6</v>
      </c>
      <c r="M32" s="47">
        <v>4</v>
      </c>
      <c r="N32" s="86" t="s">
        <v>198</v>
      </c>
      <c r="O32" s="86"/>
      <c r="P32" s="36" t="str">
        <f t="shared" si="0"/>
        <v>A03</v>
      </c>
      <c r="Q32" s="36">
        <f>IF(AND(P32&lt;&gt;P31,NOT(ISBLANK(A32))),IF(ISBLANK(N32),INDEX(Summary!E:E,MATCH(P32,Summary!A:A,0)),INDEX(Summary!E:E,MATCH(P32,Summary!A:A,0))+1),IF(ISBLANK(N32),Q31,Q31+1))</f>
        <v>1</v>
      </c>
      <c r="R32" s="36">
        <f t="shared" si="1"/>
        <v>6</v>
      </c>
      <c r="S32" s="46">
        <v>2</v>
      </c>
      <c r="T32" s="46"/>
      <c r="U32" s="46"/>
      <c r="V32" s="46"/>
      <c r="W32" s="45"/>
      <c r="X32" s="45"/>
      <c r="Y32" s="45"/>
      <c r="Z32" s="46">
        <v>6</v>
      </c>
      <c r="AA32" s="46">
        <v>0</v>
      </c>
      <c r="AB32" s="46">
        <v>0</v>
      </c>
      <c r="AC32" s="46">
        <v>0</v>
      </c>
      <c r="AD32" s="47">
        <v>0</v>
      </c>
      <c r="AE32" s="47">
        <v>0</v>
      </c>
      <c r="AF32" s="46"/>
      <c r="AG32" s="47">
        <v>6</v>
      </c>
      <c r="AH32" s="47">
        <v>0</v>
      </c>
      <c r="AI32" s="47" t="s">
        <v>34</v>
      </c>
      <c r="AJ32" s="47">
        <v>0</v>
      </c>
      <c r="AK32" s="47">
        <v>0</v>
      </c>
      <c r="AL32" s="47">
        <v>0</v>
      </c>
      <c r="AM32" s="47">
        <v>0</v>
      </c>
      <c r="AN32" s="47" t="s">
        <v>34</v>
      </c>
    </row>
    <row r="33" spans="1:40" x14ac:dyDescent="0.25">
      <c r="A33" s="85"/>
      <c r="B33" s="145"/>
      <c r="C33" s="43" t="str">
        <f t="shared" si="2"/>
        <v/>
      </c>
      <c r="D33" s="43"/>
      <c r="E33" s="43"/>
      <c r="F33" s="145">
        <f t="shared" si="3"/>
        <v>10</v>
      </c>
      <c r="G33" s="145">
        <f t="shared" si="4"/>
        <v>6</v>
      </c>
      <c r="H33" s="45"/>
      <c r="I33" s="46"/>
      <c r="J33" s="46"/>
      <c r="K33" s="47"/>
      <c r="L33" s="47"/>
      <c r="M33" s="47"/>
      <c r="N33" s="86" t="s">
        <v>199</v>
      </c>
      <c r="O33" s="86"/>
      <c r="P33" s="36" t="str">
        <f t="shared" si="0"/>
        <v>A03</v>
      </c>
      <c r="Q33" s="36">
        <f>IF(AND(P33&lt;&gt;P32,NOT(ISBLANK(A33))),IF(ISBLANK(N33),INDEX(Summary!E:E,MATCH(P33,Summary!A:A,0)),INDEX(Summary!E:E,MATCH(P33,Summary!A:A,0))+1),IF(ISBLANK(N33),Q32,Q32+1))</f>
        <v>2</v>
      </c>
      <c r="R33" s="36">
        <f t="shared" si="1"/>
        <v>6</v>
      </c>
      <c r="S33" s="46"/>
      <c r="T33" s="46"/>
      <c r="U33" s="46"/>
      <c r="V33" s="46"/>
      <c r="W33" s="45"/>
      <c r="X33" s="45"/>
      <c r="Y33" s="45"/>
      <c r="Z33" s="46"/>
      <c r="AA33" s="46"/>
      <c r="AB33" s="46"/>
      <c r="AC33" s="46"/>
      <c r="AD33" s="47"/>
      <c r="AE33" s="47"/>
      <c r="AF33" s="46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85" t="s">
        <v>96</v>
      </c>
      <c r="B34" s="145">
        <v>45</v>
      </c>
      <c r="C34" s="43" t="str">
        <f t="shared" si="2"/>
        <v>E5-308-007</v>
      </c>
      <c r="D34" s="43" t="s">
        <v>395</v>
      </c>
      <c r="E34" s="43" t="s">
        <v>395</v>
      </c>
      <c r="F34" s="145">
        <f t="shared" si="3"/>
        <v>10</v>
      </c>
      <c r="G34" s="145">
        <f t="shared" si="4"/>
        <v>7</v>
      </c>
      <c r="H34" s="45"/>
      <c r="I34" s="46"/>
      <c r="J34" s="46"/>
      <c r="K34" s="47"/>
      <c r="L34" s="47"/>
      <c r="M34" s="47"/>
      <c r="N34" s="86" t="s">
        <v>198</v>
      </c>
      <c r="O34" s="86"/>
      <c r="P34" s="36" t="str">
        <f t="shared" si="0"/>
        <v>A03</v>
      </c>
      <c r="Q34" s="36">
        <f>IF(AND(P34&lt;&gt;P33,NOT(ISBLANK(A34))),IF(ISBLANK(N34),INDEX(Summary!E:E,MATCH(P34,Summary!A:A,0)),INDEX(Summary!E:E,MATCH(P34,Summary!A:A,0))+1),IF(ISBLANK(N34),Q33,Q33+1))</f>
        <v>3</v>
      </c>
      <c r="R34" s="36">
        <f t="shared" si="1"/>
        <v>6</v>
      </c>
      <c r="S34" s="46"/>
      <c r="T34" s="46"/>
      <c r="U34" s="46"/>
      <c r="V34" s="46"/>
      <c r="W34" s="45"/>
      <c r="X34" s="45"/>
      <c r="Y34" s="45"/>
      <c r="Z34" s="46"/>
      <c r="AA34" s="46"/>
      <c r="AB34" s="46"/>
      <c r="AC34" s="46"/>
      <c r="AD34" s="47"/>
      <c r="AE34" s="47"/>
      <c r="AF34" s="46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85"/>
      <c r="B35" s="145"/>
      <c r="C35" s="43" t="str">
        <f t="shared" si="2"/>
        <v/>
      </c>
      <c r="D35" s="43"/>
      <c r="E35" s="43"/>
      <c r="F35" s="145">
        <f t="shared" si="3"/>
        <v>10</v>
      </c>
      <c r="G35" s="145">
        <f t="shared" si="4"/>
        <v>7</v>
      </c>
      <c r="H35" s="45"/>
      <c r="I35" s="46"/>
      <c r="J35" s="46"/>
      <c r="K35" s="47"/>
      <c r="L35" s="47"/>
      <c r="M35" s="47"/>
      <c r="N35" s="86" t="s">
        <v>199</v>
      </c>
      <c r="O35" s="86"/>
      <c r="P35" s="36" t="str">
        <f t="shared" si="0"/>
        <v>A03</v>
      </c>
      <c r="Q35" s="36">
        <f>IF(AND(P35&lt;&gt;P34,NOT(ISBLANK(A35))),IF(ISBLANK(N35),INDEX(Summary!E:E,MATCH(P35,Summary!A:A,0)),INDEX(Summary!E:E,MATCH(P35,Summary!A:A,0))+1),IF(ISBLANK(N35),Q34,Q34+1))</f>
        <v>4</v>
      </c>
      <c r="R35" s="36">
        <f t="shared" si="1"/>
        <v>6</v>
      </c>
      <c r="S35" s="46"/>
      <c r="T35" s="46"/>
      <c r="U35" s="46"/>
      <c r="V35" s="46"/>
      <c r="W35" s="45"/>
      <c r="X35" s="45"/>
      <c r="Y35" s="45"/>
      <c r="Z35" s="46"/>
      <c r="AA35" s="46"/>
      <c r="AB35" s="46"/>
      <c r="AC35" s="46"/>
      <c r="AD35" s="47"/>
      <c r="AE35" s="47"/>
      <c r="AF35" s="46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85" t="s">
        <v>96</v>
      </c>
      <c r="B36" s="145">
        <v>44</v>
      </c>
      <c r="C36" s="43" t="str">
        <f t="shared" si="2"/>
        <v>E5-308-008</v>
      </c>
      <c r="D36" s="43" t="s">
        <v>395</v>
      </c>
      <c r="E36" s="43" t="s">
        <v>395</v>
      </c>
      <c r="F36" s="145">
        <f t="shared" si="3"/>
        <v>10</v>
      </c>
      <c r="G36" s="145">
        <f t="shared" si="4"/>
        <v>8</v>
      </c>
      <c r="H36" s="45"/>
      <c r="I36" s="46"/>
      <c r="J36" s="46"/>
      <c r="K36" s="47"/>
      <c r="L36" s="47"/>
      <c r="M36" s="47"/>
      <c r="N36" s="86" t="s">
        <v>198</v>
      </c>
      <c r="O36" s="86"/>
      <c r="P36" s="36" t="str">
        <f t="shared" si="0"/>
        <v>A03</v>
      </c>
      <c r="Q36" s="36">
        <f>IF(AND(P36&lt;&gt;P35,NOT(ISBLANK(A36))),IF(ISBLANK(N36),INDEX(Summary!E:E,MATCH(P36,Summary!A:A,0)),INDEX(Summary!E:E,MATCH(P36,Summary!A:A,0))+1),IF(ISBLANK(N36),Q35,Q35+1))</f>
        <v>5</v>
      </c>
      <c r="R36" s="36">
        <f t="shared" si="1"/>
        <v>6</v>
      </c>
      <c r="S36" s="46"/>
      <c r="T36" s="46"/>
      <c r="U36" s="46"/>
      <c r="V36" s="46"/>
      <c r="W36" s="45"/>
      <c r="X36" s="45"/>
      <c r="Y36" s="45"/>
      <c r="Z36" s="46"/>
      <c r="AA36" s="46"/>
      <c r="AB36" s="46"/>
      <c r="AC36" s="46"/>
      <c r="AD36" s="47"/>
      <c r="AE36" s="47"/>
      <c r="AF36" s="46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143"/>
      <c r="B37" s="145"/>
      <c r="C37" s="43" t="str">
        <f t="shared" si="2"/>
        <v/>
      </c>
      <c r="D37" s="43"/>
      <c r="E37" s="43"/>
      <c r="F37" s="145">
        <f t="shared" si="3"/>
        <v>10</v>
      </c>
      <c r="G37" s="145">
        <f t="shared" si="4"/>
        <v>8</v>
      </c>
      <c r="H37" s="45"/>
      <c r="I37" s="46"/>
      <c r="J37" s="46"/>
      <c r="K37" s="47"/>
      <c r="L37" s="47"/>
      <c r="M37" s="47"/>
      <c r="N37" s="86" t="s">
        <v>199</v>
      </c>
      <c r="O37" s="86"/>
      <c r="P37" s="36" t="str">
        <f t="shared" si="0"/>
        <v>A03</v>
      </c>
      <c r="Q37" s="36">
        <f>IF(AND(P37&lt;&gt;P36,NOT(ISBLANK(A37))),IF(ISBLANK(N37),INDEX(Summary!E:E,MATCH(P37,Summary!A:A,0)),INDEX(Summary!E:E,MATCH(P37,Summary!A:A,0))+1),IF(ISBLANK(N37),Q36,Q36+1))</f>
        <v>6</v>
      </c>
      <c r="R37" s="36">
        <f t="shared" si="1"/>
        <v>6</v>
      </c>
      <c r="S37" s="46"/>
      <c r="T37" s="46"/>
      <c r="U37" s="46"/>
      <c r="V37" s="46"/>
      <c r="W37" s="45"/>
      <c r="X37" s="45"/>
      <c r="Y37" s="45"/>
      <c r="Z37" s="46"/>
      <c r="AA37" s="46"/>
      <c r="AB37" s="46"/>
      <c r="AC37" s="46"/>
      <c r="AD37" s="47"/>
      <c r="AE37" s="47"/>
      <c r="AF37" s="46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142" t="s">
        <v>40</v>
      </c>
      <c r="B38" s="145">
        <v>24</v>
      </c>
      <c r="C38" s="43" t="str">
        <f t="shared" si="2"/>
        <v>E5-520-011</v>
      </c>
      <c r="D38" s="43" t="s">
        <v>394</v>
      </c>
      <c r="E38" s="43" t="s">
        <v>394</v>
      </c>
      <c r="F38" s="145">
        <f t="shared" si="3"/>
        <v>11</v>
      </c>
      <c r="G38" s="145">
        <f t="shared" si="4"/>
        <v>8</v>
      </c>
      <c r="H38" s="45">
        <v>10</v>
      </c>
      <c r="I38" s="46">
        <v>10</v>
      </c>
      <c r="J38" s="46">
        <v>10</v>
      </c>
      <c r="K38" s="47">
        <v>23</v>
      </c>
      <c r="L38" s="47">
        <v>32</v>
      </c>
      <c r="M38" s="47">
        <v>29</v>
      </c>
      <c r="N38" s="86"/>
      <c r="O38" s="86" t="s">
        <v>200</v>
      </c>
      <c r="P38" s="36" t="str">
        <f t="shared" si="0"/>
        <v>A04</v>
      </c>
      <c r="Q38" s="36">
        <f>IF(AND(P38&lt;&gt;P37,NOT(ISBLANK(A38))),IF(ISBLANK(N38),INDEX(Summary!E:E,MATCH(P38,Summary!A:A,0)),INDEX(Summary!E:E,MATCH(P38,Summary!A:A,0))+1),IF(ISBLANK(N38),Q37,Q37+1))</f>
        <v>16</v>
      </c>
      <c r="R38" s="36">
        <f t="shared" si="1"/>
        <v>17</v>
      </c>
      <c r="S38" s="46"/>
      <c r="T38" s="46">
        <v>2</v>
      </c>
      <c r="U38" s="46"/>
      <c r="V38" s="46"/>
      <c r="W38" s="45"/>
      <c r="X38" s="45"/>
      <c r="Y38" s="45"/>
      <c r="Z38" s="46">
        <v>0</v>
      </c>
      <c r="AA38" s="46">
        <v>20</v>
      </c>
      <c r="AB38" s="46">
        <v>0</v>
      </c>
      <c r="AC38" s="46">
        <v>0</v>
      </c>
      <c r="AD38" s="47">
        <v>0</v>
      </c>
      <c r="AE38" s="47">
        <v>0</v>
      </c>
      <c r="AF38" s="46"/>
      <c r="AG38" s="47">
        <v>6</v>
      </c>
      <c r="AH38" s="47">
        <v>28</v>
      </c>
      <c r="AI38" s="47" t="s">
        <v>34</v>
      </c>
      <c r="AJ38" s="47">
        <v>0</v>
      </c>
      <c r="AK38" s="47">
        <v>0</v>
      </c>
      <c r="AL38" s="47">
        <v>10</v>
      </c>
      <c r="AM38" s="47">
        <v>0</v>
      </c>
      <c r="AN38" s="47" t="s">
        <v>34</v>
      </c>
    </row>
    <row r="39" spans="1:40" x14ac:dyDescent="0.25">
      <c r="A39" s="85"/>
      <c r="B39" s="145"/>
      <c r="C39" s="43" t="str">
        <f t="shared" si="2"/>
        <v/>
      </c>
      <c r="D39" s="43"/>
      <c r="E39" s="43"/>
      <c r="F39" s="145">
        <f t="shared" si="3"/>
        <v>11</v>
      </c>
      <c r="G39" s="145">
        <f t="shared" si="4"/>
        <v>8</v>
      </c>
      <c r="H39" s="45"/>
      <c r="I39" s="46"/>
      <c r="J39" s="46"/>
      <c r="K39" s="47"/>
      <c r="L39" s="47"/>
      <c r="M39" s="47"/>
      <c r="N39" s="86"/>
      <c r="O39" s="86" t="s">
        <v>525</v>
      </c>
      <c r="P39" s="36" t="str">
        <f t="shared" si="0"/>
        <v>A04</v>
      </c>
      <c r="Q39" s="36">
        <f>IF(AND(P39&lt;&gt;P38,NOT(ISBLANK(A39))),IF(ISBLANK(N39),INDEX(Summary!E:E,MATCH(P39,Summary!A:A,0)),INDEX(Summary!E:E,MATCH(P39,Summary!A:A,0))+1),IF(ISBLANK(N39),Q38,Q38+1))</f>
        <v>16</v>
      </c>
      <c r="R39" s="36">
        <f t="shared" si="1"/>
        <v>18</v>
      </c>
      <c r="S39" s="46"/>
      <c r="T39" s="46"/>
      <c r="U39" s="46"/>
      <c r="V39" s="46"/>
      <c r="W39" s="45"/>
      <c r="X39" s="45"/>
      <c r="Y39" s="45"/>
      <c r="Z39" s="46"/>
      <c r="AA39" s="46"/>
      <c r="AB39" s="46"/>
      <c r="AC39" s="46"/>
      <c r="AD39" s="47"/>
      <c r="AE39" s="47"/>
      <c r="AF39" s="46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85" t="s">
        <v>40</v>
      </c>
      <c r="B40" s="145">
        <v>23</v>
      </c>
      <c r="C40" s="43" t="str">
        <f t="shared" si="2"/>
        <v>E5-520-012</v>
      </c>
      <c r="D40" s="43" t="s">
        <v>394</v>
      </c>
      <c r="E40" s="43" t="s">
        <v>394</v>
      </c>
      <c r="F40" s="145">
        <f t="shared" si="3"/>
        <v>12</v>
      </c>
      <c r="G40" s="145">
        <f t="shared" si="4"/>
        <v>8</v>
      </c>
      <c r="H40" s="45"/>
      <c r="I40" s="46"/>
      <c r="J40" s="46"/>
      <c r="K40" s="47"/>
      <c r="L40" s="47"/>
      <c r="M40" s="47"/>
      <c r="N40" s="86"/>
      <c r="O40" s="86" t="s">
        <v>200</v>
      </c>
      <c r="P40" s="36" t="str">
        <f t="shared" si="0"/>
        <v>A04</v>
      </c>
      <c r="Q40" s="36">
        <f>IF(AND(P40&lt;&gt;P39,NOT(ISBLANK(A40))),IF(ISBLANK(N40),INDEX(Summary!E:E,MATCH(P40,Summary!A:A,0)),INDEX(Summary!E:E,MATCH(P40,Summary!A:A,0))+1),IF(ISBLANK(N40),Q39,Q39+1))</f>
        <v>16</v>
      </c>
      <c r="R40" s="36">
        <f t="shared" si="1"/>
        <v>19</v>
      </c>
      <c r="S40" s="46"/>
      <c r="T40" s="46"/>
      <c r="U40" s="46"/>
      <c r="V40" s="46"/>
      <c r="W40" s="45"/>
      <c r="X40" s="45"/>
      <c r="Y40" s="45"/>
      <c r="Z40" s="46"/>
      <c r="AA40" s="46"/>
      <c r="AB40" s="46"/>
      <c r="AC40" s="46"/>
      <c r="AD40" s="47"/>
      <c r="AE40" s="47"/>
      <c r="AF40" s="46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85"/>
      <c r="B41" s="145"/>
      <c r="C41" s="43" t="str">
        <f t="shared" si="2"/>
        <v/>
      </c>
      <c r="D41" s="43"/>
      <c r="E41" s="43"/>
      <c r="F41" s="145">
        <f t="shared" si="3"/>
        <v>12</v>
      </c>
      <c r="G41" s="145">
        <f t="shared" si="4"/>
        <v>8</v>
      </c>
      <c r="H41" s="45"/>
      <c r="I41" s="46"/>
      <c r="J41" s="46"/>
      <c r="K41" s="47"/>
      <c r="L41" s="47"/>
      <c r="M41" s="47"/>
      <c r="N41" s="86"/>
      <c r="O41" s="86" t="s">
        <v>525</v>
      </c>
      <c r="P41" s="36" t="str">
        <f t="shared" si="0"/>
        <v>A04</v>
      </c>
      <c r="Q41" s="36">
        <f>IF(AND(P41&lt;&gt;P40,NOT(ISBLANK(A41))),IF(ISBLANK(N41),INDEX(Summary!E:E,MATCH(P41,Summary!A:A,0)),INDEX(Summary!E:E,MATCH(P41,Summary!A:A,0))+1),IF(ISBLANK(N41),Q40,Q40+1))</f>
        <v>16</v>
      </c>
      <c r="R41" s="36">
        <f t="shared" si="1"/>
        <v>20</v>
      </c>
      <c r="S41" s="46"/>
      <c r="T41" s="46"/>
      <c r="U41" s="46"/>
      <c r="V41" s="46"/>
      <c r="W41" s="45"/>
      <c r="X41" s="45"/>
      <c r="Y41" s="45"/>
      <c r="Z41" s="46"/>
      <c r="AA41" s="46"/>
      <c r="AB41" s="46"/>
      <c r="AC41" s="46"/>
      <c r="AD41" s="47"/>
      <c r="AE41" s="47"/>
      <c r="AF41" s="46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85" t="s">
        <v>40</v>
      </c>
      <c r="B42" s="145">
        <v>22</v>
      </c>
      <c r="C42" s="43" t="str">
        <f t="shared" si="2"/>
        <v>E5-520-013</v>
      </c>
      <c r="D42" s="43" t="s">
        <v>394</v>
      </c>
      <c r="E42" s="43" t="s">
        <v>394</v>
      </c>
      <c r="F42" s="145">
        <f t="shared" si="3"/>
        <v>13</v>
      </c>
      <c r="G42" s="145">
        <f t="shared" si="4"/>
        <v>8</v>
      </c>
      <c r="H42" s="45"/>
      <c r="I42" s="46"/>
      <c r="J42" s="46"/>
      <c r="K42" s="47"/>
      <c r="L42" s="47"/>
      <c r="M42" s="47"/>
      <c r="N42" s="86"/>
      <c r="O42" s="86" t="s">
        <v>200</v>
      </c>
      <c r="P42" s="36" t="str">
        <f t="shared" si="0"/>
        <v>A04</v>
      </c>
      <c r="Q42" s="36">
        <f>IF(AND(P42&lt;&gt;P41,NOT(ISBLANK(A42))),IF(ISBLANK(N42),INDEX(Summary!E:E,MATCH(P42,Summary!A:A,0)),INDEX(Summary!E:E,MATCH(P42,Summary!A:A,0))+1),IF(ISBLANK(N42),Q41,Q41+1))</f>
        <v>16</v>
      </c>
      <c r="R42" s="36">
        <f t="shared" si="1"/>
        <v>21</v>
      </c>
      <c r="S42" s="46"/>
      <c r="T42" s="46"/>
      <c r="U42" s="46"/>
      <c r="V42" s="46"/>
      <c r="W42" s="45"/>
      <c r="X42" s="45"/>
      <c r="Y42" s="45"/>
      <c r="Z42" s="46"/>
      <c r="AA42" s="46"/>
      <c r="AB42" s="46"/>
      <c r="AC42" s="46"/>
      <c r="AD42" s="47"/>
      <c r="AE42" s="47"/>
      <c r="AF42" s="46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85"/>
      <c r="B43" s="145"/>
      <c r="C43" s="43" t="str">
        <f t="shared" si="2"/>
        <v/>
      </c>
      <c r="D43" s="43"/>
      <c r="E43" s="43"/>
      <c r="F43" s="145">
        <f t="shared" si="3"/>
        <v>13</v>
      </c>
      <c r="G43" s="145">
        <f t="shared" si="4"/>
        <v>8</v>
      </c>
      <c r="H43" s="45"/>
      <c r="I43" s="46"/>
      <c r="J43" s="46"/>
      <c r="K43" s="47"/>
      <c r="L43" s="47"/>
      <c r="M43" s="47"/>
      <c r="N43" s="86"/>
      <c r="O43" s="86" t="s">
        <v>525</v>
      </c>
      <c r="P43" s="36" t="str">
        <f t="shared" si="0"/>
        <v>A04</v>
      </c>
      <c r="Q43" s="36">
        <f>IF(AND(P43&lt;&gt;P42,NOT(ISBLANK(A43))),IF(ISBLANK(N43),INDEX(Summary!E:E,MATCH(P43,Summary!A:A,0)),INDEX(Summary!E:E,MATCH(P43,Summary!A:A,0))+1),IF(ISBLANK(N43),Q42,Q42+1))</f>
        <v>16</v>
      </c>
      <c r="R43" s="36">
        <f t="shared" si="1"/>
        <v>22</v>
      </c>
      <c r="S43" s="46"/>
      <c r="T43" s="46"/>
      <c r="U43" s="46"/>
      <c r="V43" s="46"/>
      <c r="W43" s="45"/>
      <c r="X43" s="45"/>
      <c r="Y43" s="45"/>
      <c r="Z43" s="46"/>
      <c r="AA43" s="46"/>
      <c r="AB43" s="46"/>
      <c r="AC43" s="46"/>
      <c r="AD43" s="47"/>
      <c r="AE43" s="47"/>
      <c r="AF43" s="46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85" t="s">
        <v>40</v>
      </c>
      <c r="B44" s="145">
        <v>21</v>
      </c>
      <c r="C44" s="43" t="str">
        <f t="shared" si="2"/>
        <v>E5-520-014</v>
      </c>
      <c r="D44" s="43" t="s">
        <v>394</v>
      </c>
      <c r="E44" s="43" t="s">
        <v>394</v>
      </c>
      <c r="F44" s="145">
        <f t="shared" si="3"/>
        <v>14</v>
      </c>
      <c r="G44" s="145">
        <f t="shared" si="4"/>
        <v>8</v>
      </c>
      <c r="H44" s="45"/>
      <c r="I44" s="46"/>
      <c r="J44" s="46"/>
      <c r="K44" s="47"/>
      <c r="L44" s="47"/>
      <c r="M44" s="47"/>
      <c r="N44" s="86"/>
      <c r="O44" s="86" t="s">
        <v>200</v>
      </c>
      <c r="P44" s="36" t="str">
        <f t="shared" si="0"/>
        <v>A04</v>
      </c>
      <c r="Q44" s="36">
        <f>IF(AND(P44&lt;&gt;P43,NOT(ISBLANK(A44))),IF(ISBLANK(N44),INDEX(Summary!E:E,MATCH(P44,Summary!A:A,0)),INDEX(Summary!E:E,MATCH(P44,Summary!A:A,0))+1),IF(ISBLANK(N44),Q43,Q43+1))</f>
        <v>16</v>
      </c>
      <c r="R44" s="36">
        <f t="shared" si="1"/>
        <v>23</v>
      </c>
      <c r="S44" s="46"/>
      <c r="T44" s="46"/>
      <c r="U44" s="46"/>
      <c r="V44" s="46"/>
      <c r="W44" s="45"/>
      <c r="X44" s="45"/>
      <c r="Y44" s="45"/>
      <c r="Z44" s="46"/>
      <c r="AA44" s="46"/>
      <c r="AB44" s="46"/>
      <c r="AC44" s="46"/>
      <c r="AD44" s="47"/>
      <c r="AE44" s="47"/>
      <c r="AF44" s="46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85"/>
      <c r="B45" s="145"/>
      <c r="C45" s="43" t="str">
        <f t="shared" si="2"/>
        <v/>
      </c>
      <c r="D45" s="43"/>
      <c r="E45" s="43"/>
      <c r="F45" s="145">
        <f t="shared" si="3"/>
        <v>14</v>
      </c>
      <c r="G45" s="145">
        <f t="shared" si="4"/>
        <v>8</v>
      </c>
      <c r="H45" s="45"/>
      <c r="I45" s="46"/>
      <c r="J45" s="46"/>
      <c r="K45" s="47"/>
      <c r="L45" s="47"/>
      <c r="M45" s="47"/>
      <c r="N45" s="86"/>
      <c r="O45" s="86" t="s">
        <v>525</v>
      </c>
      <c r="P45" s="36" t="str">
        <f t="shared" si="0"/>
        <v>A04</v>
      </c>
      <c r="Q45" s="36">
        <f>IF(AND(P45&lt;&gt;P44,NOT(ISBLANK(A45))),IF(ISBLANK(N45),INDEX(Summary!E:E,MATCH(P45,Summary!A:A,0)),INDEX(Summary!E:E,MATCH(P45,Summary!A:A,0))+1),IF(ISBLANK(N45),Q44,Q44+1))</f>
        <v>16</v>
      </c>
      <c r="R45" s="36">
        <f t="shared" si="1"/>
        <v>24</v>
      </c>
      <c r="S45" s="46"/>
      <c r="T45" s="46"/>
      <c r="U45" s="46"/>
      <c r="V45" s="46"/>
      <c r="W45" s="45"/>
      <c r="X45" s="45"/>
      <c r="Y45" s="45"/>
      <c r="Z45" s="46"/>
      <c r="AA45" s="46"/>
      <c r="AB45" s="46"/>
      <c r="AC45" s="46"/>
      <c r="AD45" s="47"/>
      <c r="AE45" s="47"/>
      <c r="AF45" s="46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85" t="s">
        <v>40</v>
      </c>
      <c r="B46" s="145">
        <v>20</v>
      </c>
      <c r="C46" s="43" t="str">
        <f t="shared" si="2"/>
        <v>E5-520-015</v>
      </c>
      <c r="D46" s="43" t="s">
        <v>394</v>
      </c>
      <c r="E46" s="43" t="s">
        <v>394</v>
      </c>
      <c r="F46" s="145">
        <f t="shared" si="3"/>
        <v>15</v>
      </c>
      <c r="G46" s="145">
        <f t="shared" si="4"/>
        <v>8</v>
      </c>
      <c r="H46" s="45"/>
      <c r="I46" s="46"/>
      <c r="J46" s="46"/>
      <c r="K46" s="47"/>
      <c r="L46" s="47"/>
      <c r="M46" s="47"/>
      <c r="N46" s="86"/>
      <c r="O46" s="86" t="s">
        <v>200</v>
      </c>
      <c r="P46" s="36" t="str">
        <f t="shared" si="0"/>
        <v>A04</v>
      </c>
      <c r="Q46" s="36">
        <f>IF(AND(P46&lt;&gt;P45,NOT(ISBLANK(A46))),IF(ISBLANK(N46),INDEX(Summary!E:E,MATCH(P46,Summary!A:A,0)),INDEX(Summary!E:E,MATCH(P46,Summary!A:A,0))+1),IF(ISBLANK(N46),Q45,Q45+1))</f>
        <v>16</v>
      </c>
      <c r="R46" s="36">
        <f t="shared" si="1"/>
        <v>25</v>
      </c>
      <c r="S46" s="46"/>
      <c r="T46" s="46"/>
      <c r="U46" s="46"/>
      <c r="V46" s="46"/>
      <c r="W46" s="45"/>
      <c r="X46" s="45"/>
      <c r="Y46" s="45"/>
      <c r="Z46" s="46"/>
      <c r="AA46" s="46"/>
      <c r="AB46" s="46"/>
      <c r="AC46" s="46"/>
      <c r="AD46" s="47"/>
      <c r="AE46" s="47"/>
      <c r="AF46" s="46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85"/>
      <c r="B47" s="145"/>
      <c r="C47" s="43" t="str">
        <f t="shared" si="2"/>
        <v/>
      </c>
      <c r="D47" s="43"/>
      <c r="E47" s="43"/>
      <c r="F47" s="145">
        <f t="shared" si="3"/>
        <v>15</v>
      </c>
      <c r="G47" s="145">
        <f t="shared" si="4"/>
        <v>8</v>
      </c>
      <c r="H47" s="45"/>
      <c r="I47" s="46"/>
      <c r="J47" s="46"/>
      <c r="K47" s="47"/>
      <c r="L47" s="47"/>
      <c r="M47" s="47"/>
      <c r="N47" s="86"/>
      <c r="O47" s="86" t="s">
        <v>525</v>
      </c>
      <c r="P47" s="36" t="str">
        <f t="shared" si="0"/>
        <v>A04</v>
      </c>
      <c r="Q47" s="36">
        <f>IF(AND(P47&lt;&gt;P46,NOT(ISBLANK(A47))),IF(ISBLANK(N47),INDEX(Summary!E:E,MATCH(P47,Summary!A:A,0)),INDEX(Summary!E:E,MATCH(P47,Summary!A:A,0))+1),IF(ISBLANK(N47),Q46,Q46+1))</f>
        <v>16</v>
      </c>
      <c r="R47" s="36">
        <f t="shared" si="1"/>
        <v>26</v>
      </c>
      <c r="S47" s="46"/>
      <c r="T47" s="46"/>
      <c r="U47" s="46"/>
      <c r="V47" s="46"/>
      <c r="W47" s="45"/>
      <c r="X47" s="45"/>
      <c r="Y47" s="45"/>
      <c r="Z47" s="46"/>
      <c r="AA47" s="46"/>
      <c r="AB47" s="46"/>
      <c r="AC47" s="46"/>
      <c r="AD47" s="47"/>
      <c r="AE47" s="47"/>
      <c r="AF47" s="46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85" t="s">
        <v>40</v>
      </c>
      <c r="B48" s="145">
        <v>19</v>
      </c>
      <c r="C48" s="43" t="str">
        <f t="shared" si="2"/>
        <v>E5-520-016</v>
      </c>
      <c r="D48" s="43" t="s">
        <v>394</v>
      </c>
      <c r="E48" s="43" t="s">
        <v>394</v>
      </c>
      <c r="F48" s="145">
        <f t="shared" si="3"/>
        <v>16</v>
      </c>
      <c r="G48" s="145">
        <f t="shared" si="4"/>
        <v>8</v>
      </c>
      <c r="H48" s="45"/>
      <c r="I48" s="46"/>
      <c r="J48" s="46"/>
      <c r="K48" s="47"/>
      <c r="L48" s="47"/>
      <c r="M48" s="47"/>
      <c r="N48" s="86"/>
      <c r="O48" s="86" t="s">
        <v>200</v>
      </c>
      <c r="P48" s="36" t="str">
        <f t="shared" si="0"/>
        <v>A04</v>
      </c>
      <c r="Q48" s="36">
        <f>IF(AND(P48&lt;&gt;P47,NOT(ISBLANK(A48))),IF(ISBLANK(N48),INDEX(Summary!E:E,MATCH(P48,Summary!A:A,0)),INDEX(Summary!E:E,MATCH(P48,Summary!A:A,0))+1),IF(ISBLANK(N48),Q47,Q47+1))</f>
        <v>16</v>
      </c>
      <c r="R48" s="36">
        <f t="shared" si="1"/>
        <v>27</v>
      </c>
      <c r="S48" s="46"/>
      <c r="T48" s="46"/>
      <c r="U48" s="46"/>
      <c r="V48" s="46"/>
      <c r="W48" s="45"/>
      <c r="X48" s="45"/>
      <c r="Y48" s="45"/>
      <c r="Z48" s="46"/>
      <c r="AA48" s="46"/>
      <c r="AB48" s="46"/>
      <c r="AC48" s="46"/>
      <c r="AD48" s="47"/>
      <c r="AE48" s="47"/>
      <c r="AF48" s="46"/>
      <c r="AG48" s="47"/>
      <c r="AH48" s="47"/>
      <c r="AI48" s="47"/>
      <c r="AJ48" s="47"/>
      <c r="AK48" s="47"/>
      <c r="AL48" s="47"/>
      <c r="AM48" s="47"/>
      <c r="AN48" s="47"/>
    </row>
    <row r="49" spans="1:40" x14ac:dyDescent="0.25">
      <c r="A49" s="85"/>
      <c r="B49" s="145"/>
      <c r="C49" s="43" t="str">
        <f t="shared" si="2"/>
        <v/>
      </c>
      <c r="D49" s="43"/>
      <c r="E49" s="43"/>
      <c r="F49" s="145">
        <f t="shared" si="3"/>
        <v>16</v>
      </c>
      <c r="G49" s="145">
        <f t="shared" si="4"/>
        <v>8</v>
      </c>
      <c r="H49" s="45"/>
      <c r="I49" s="46"/>
      <c r="J49" s="46"/>
      <c r="K49" s="47"/>
      <c r="L49" s="47"/>
      <c r="M49" s="47"/>
      <c r="N49" s="86"/>
      <c r="O49" s="86" t="s">
        <v>525</v>
      </c>
      <c r="P49" s="36" t="str">
        <f t="shared" si="0"/>
        <v>A04</v>
      </c>
      <c r="Q49" s="36">
        <f>IF(AND(P49&lt;&gt;P48,NOT(ISBLANK(A49))),IF(ISBLANK(N49),INDEX(Summary!E:E,MATCH(P49,Summary!A:A,0)),INDEX(Summary!E:E,MATCH(P49,Summary!A:A,0))+1),IF(ISBLANK(N49),Q48,Q48+1))</f>
        <v>16</v>
      </c>
      <c r="R49" s="36">
        <f t="shared" si="1"/>
        <v>28</v>
      </c>
      <c r="S49" s="46"/>
      <c r="T49" s="46"/>
      <c r="U49" s="46"/>
      <c r="V49" s="46"/>
      <c r="W49" s="45"/>
      <c r="X49" s="45"/>
      <c r="Y49" s="45"/>
      <c r="Z49" s="46"/>
      <c r="AA49" s="46"/>
      <c r="AB49" s="46"/>
      <c r="AC49" s="46"/>
      <c r="AD49" s="47"/>
      <c r="AE49" s="47"/>
      <c r="AF49" s="46"/>
      <c r="AG49" s="47"/>
      <c r="AH49" s="47"/>
      <c r="AI49" s="47"/>
      <c r="AJ49" s="47"/>
      <c r="AK49" s="47"/>
      <c r="AL49" s="47"/>
      <c r="AM49" s="47"/>
      <c r="AN49" s="47"/>
    </row>
    <row r="50" spans="1:40" x14ac:dyDescent="0.25">
      <c r="A50" s="85" t="s">
        <v>40</v>
      </c>
      <c r="B50" s="145">
        <v>18</v>
      </c>
      <c r="C50" s="43" t="str">
        <f t="shared" si="2"/>
        <v>E5-520-017</v>
      </c>
      <c r="D50" s="43" t="s">
        <v>394</v>
      </c>
      <c r="E50" s="43" t="s">
        <v>394</v>
      </c>
      <c r="F50" s="145">
        <f t="shared" si="3"/>
        <v>17</v>
      </c>
      <c r="G50" s="145">
        <f t="shared" si="4"/>
        <v>8</v>
      </c>
      <c r="H50" s="45"/>
      <c r="I50" s="46"/>
      <c r="J50" s="46"/>
      <c r="K50" s="47"/>
      <c r="L50" s="47"/>
      <c r="M50" s="47"/>
      <c r="N50" s="86"/>
      <c r="O50" s="86" t="s">
        <v>200</v>
      </c>
      <c r="P50" s="36" t="str">
        <f t="shared" si="0"/>
        <v>A04</v>
      </c>
      <c r="Q50" s="36">
        <f>IF(AND(P50&lt;&gt;P49,NOT(ISBLANK(A50))),IF(ISBLANK(N50),INDEX(Summary!E:E,MATCH(P50,Summary!A:A,0)),INDEX(Summary!E:E,MATCH(P50,Summary!A:A,0))+1),IF(ISBLANK(N50),Q49,Q49+1))</f>
        <v>16</v>
      </c>
      <c r="R50" s="36">
        <f t="shared" si="1"/>
        <v>29</v>
      </c>
      <c r="S50" s="46"/>
      <c r="T50" s="46"/>
      <c r="U50" s="46"/>
      <c r="V50" s="46"/>
      <c r="W50" s="45"/>
      <c r="X50" s="45"/>
      <c r="Y50" s="45"/>
      <c r="Z50" s="46"/>
      <c r="AA50" s="46"/>
      <c r="AB50" s="46"/>
      <c r="AC50" s="46"/>
      <c r="AD50" s="47"/>
      <c r="AE50" s="47"/>
      <c r="AF50" s="46"/>
      <c r="AG50" s="47"/>
      <c r="AH50" s="47"/>
      <c r="AI50" s="47"/>
      <c r="AJ50" s="47"/>
      <c r="AK50" s="47"/>
      <c r="AL50" s="47"/>
      <c r="AM50" s="47"/>
      <c r="AN50" s="47"/>
    </row>
    <row r="51" spans="1:40" x14ac:dyDescent="0.25">
      <c r="A51" s="85"/>
      <c r="B51" s="145"/>
      <c r="C51" s="43" t="str">
        <f t="shared" si="2"/>
        <v/>
      </c>
      <c r="D51" s="43"/>
      <c r="E51" s="43"/>
      <c r="F51" s="145">
        <f t="shared" si="3"/>
        <v>17</v>
      </c>
      <c r="G51" s="145">
        <f t="shared" si="4"/>
        <v>8</v>
      </c>
      <c r="H51" s="45"/>
      <c r="I51" s="46"/>
      <c r="J51" s="46"/>
      <c r="K51" s="47"/>
      <c r="L51" s="47"/>
      <c r="M51" s="47"/>
      <c r="N51" s="86"/>
      <c r="O51" s="86" t="s">
        <v>525</v>
      </c>
      <c r="P51" s="36" t="str">
        <f t="shared" si="0"/>
        <v>A04</v>
      </c>
      <c r="Q51" s="36">
        <f>IF(AND(P51&lt;&gt;P50,NOT(ISBLANK(A51))),IF(ISBLANK(N51),INDEX(Summary!E:E,MATCH(P51,Summary!A:A,0)),INDEX(Summary!E:E,MATCH(P51,Summary!A:A,0))+1),IF(ISBLANK(N51),Q50,Q50+1))</f>
        <v>16</v>
      </c>
      <c r="R51" s="36">
        <f t="shared" si="1"/>
        <v>30</v>
      </c>
      <c r="S51" s="46"/>
      <c r="T51" s="46"/>
      <c r="U51" s="46"/>
      <c r="V51" s="46"/>
      <c r="W51" s="45"/>
      <c r="X51" s="45"/>
      <c r="Y51" s="45"/>
      <c r="Z51" s="46"/>
      <c r="AA51" s="46"/>
      <c r="AB51" s="46"/>
      <c r="AC51" s="46"/>
      <c r="AD51" s="47"/>
      <c r="AE51" s="47"/>
      <c r="AF51" s="46"/>
      <c r="AG51" s="47"/>
      <c r="AH51" s="47"/>
      <c r="AI51" s="47"/>
      <c r="AJ51" s="47"/>
      <c r="AK51" s="47"/>
      <c r="AL51" s="47"/>
      <c r="AM51" s="47"/>
      <c r="AN51" s="47"/>
    </row>
    <row r="52" spans="1:40" x14ac:dyDescent="0.25">
      <c r="A52" s="85" t="s">
        <v>40</v>
      </c>
      <c r="B52" s="145">
        <v>17</v>
      </c>
      <c r="C52" s="43" t="str">
        <f t="shared" si="2"/>
        <v>E5-520-018</v>
      </c>
      <c r="D52" s="43" t="s">
        <v>394</v>
      </c>
      <c r="E52" s="43" t="s">
        <v>394</v>
      </c>
      <c r="F52" s="145">
        <f t="shared" si="3"/>
        <v>18</v>
      </c>
      <c r="G52" s="145">
        <f t="shared" si="4"/>
        <v>8</v>
      </c>
      <c r="H52" s="45"/>
      <c r="I52" s="46"/>
      <c r="J52" s="46"/>
      <c r="K52" s="47"/>
      <c r="L52" s="47"/>
      <c r="M52" s="47"/>
      <c r="N52" s="86"/>
      <c r="O52" s="86" t="s">
        <v>200</v>
      </c>
      <c r="P52" s="36" t="str">
        <f t="shared" si="0"/>
        <v>A04</v>
      </c>
      <c r="Q52" s="36">
        <f>IF(AND(P52&lt;&gt;P51,NOT(ISBLANK(A52))),IF(ISBLANK(N52),INDEX(Summary!E:E,MATCH(P52,Summary!A:A,0)),INDEX(Summary!E:E,MATCH(P52,Summary!A:A,0))+1),IF(ISBLANK(N52),Q51,Q51+1))</f>
        <v>16</v>
      </c>
      <c r="R52" s="36">
        <f t="shared" si="1"/>
        <v>31</v>
      </c>
      <c r="S52" s="46"/>
      <c r="T52" s="46"/>
      <c r="U52" s="46"/>
      <c r="V52" s="46"/>
      <c r="W52" s="45"/>
      <c r="X52" s="45"/>
      <c r="Y52" s="45"/>
      <c r="Z52" s="46"/>
      <c r="AA52" s="46"/>
      <c r="AB52" s="46"/>
      <c r="AC52" s="46"/>
      <c r="AD52" s="47"/>
      <c r="AE52" s="47"/>
      <c r="AF52" s="46"/>
      <c r="AG52" s="47"/>
      <c r="AH52" s="47"/>
      <c r="AI52" s="47"/>
      <c r="AJ52" s="47"/>
      <c r="AK52" s="47"/>
      <c r="AL52" s="47"/>
      <c r="AM52" s="47"/>
      <c r="AN52" s="47"/>
    </row>
    <row r="53" spans="1:40" x14ac:dyDescent="0.25">
      <c r="A53" s="85"/>
      <c r="B53" s="145"/>
      <c r="C53" s="43" t="str">
        <f t="shared" si="2"/>
        <v/>
      </c>
      <c r="D53" s="43"/>
      <c r="E53" s="43"/>
      <c r="F53" s="145">
        <f t="shared" si="3"/>
        <v>18</v>
      </c>
      <c r="G53" s="145">
        <f t="shared" si="4"/>
        <v>8</v>
      </c>
      <c r="H53" s="45"/>
      <c r="I53" s="46"/>
      <c r="J53" s="46"/>
      <c r="K53" s="47"/>
      <c r="L53" s="47"/>
      <c r="M53" s="47"/>
      <c r="N53" s="86"/>
      <c r="O53" s="86" t="s">
        <v>525</v>
      </c>
      <c r="P53" s="36" t="str">
        <f t="shared" si="0"/>
        <v>A04</v>
      </c>
      <c r="Q53" s="36">
        <f>IF(AND(P53&lt;&gt;P52,NOT(ISBLANK(A53))),IF(ISBLANK(N53),INDEX(Summary!E:E,MATCH(P53,Summary!A:A,0)),INDEX(Summary!E:E,MATCH(P53,Summary!A:A,0))+1),IF(ISBLANK(N53),Q52,Q52+1))</f>
        <v>16</v>
      </c>
      <c r="R53" s="36">
        <f t="shared" si="1"/>
        <v>32</v>
      </c>
      <c r="S53" s="46"/>
      <c r="T53" s="46"/>
      <c r="U53" s="46"/>
      <c r="V53" s="46"/>
      <c r="W53" s="45"/>
      <c r="X53" s="45"/>
      <c r="Y53" s="45"/>
      <c r="Z53" s="46"/>
      <c r="AA53" s="46"/>
      <c r="AB53" s="46"/>
      <c r="AC53" s="46"/>
      <c r="AD53" s="47"/>
      <c r="AE53" s="47"/>
      <c r="AF53" s="46"/>
      <c r="AG53" s="47"/>
      <c r="AH53" s="47"/>
      <c r="AI53" s="47"/>
      <c r="AJ53" s="47"/>
      <c r="AK53" s="47"/>
      <c r="AL53" s="47"/>
      <c r="AM53" s="47"/>
      <c r="AN53" s="47"/>
    </row>
    <row r="54" spans="1:40" x14ac:dyDescent="0.25">
      <c r="A54" s="85" t="s">
        <v>40</v>
      </c>
      <c r="B54" s="145">
        <v>16</v>
      </c>
      <c r="C54" s="43" t="str">
        <f t="shared" si="2"/>
        <v>E5-520-019</v>
      </c>
      <c r="D54" s="43" t="s">
        <v>394</v>
      </c>
      <c r="E54" s="43" t="s">
        <v>394</v>
      </c>
      <c r="F54" s="145">
        <f t="shared" si="3"/>
        <v>19</v>
      </c>
      <c r="G54" s="145">
        <f t="shared" si="4"/>
        <v>8</v>
      </c>
      <c r="H54" s="45"/>
      <c r="I54" s="46"/>
      <c r="J54" s="46"/>
      <c r="K54" s="47"/>
      <c r="L54" s="47"/>
      <c r="M54" s="47"/>
      <c r="N54" s="86"/>
      <c r="O54" s="86" t="s">
        <v>200</v>
      </c>
      <c r="P54" s="36" t="str">
        <f t="shared" si="0"/>
        <v>A04</v>
      </c>
      <c r="Q54" s="36">
        <f>IF(AND(P54&lt;&gt;P53,NOT(ISBLANK(A54))),IF(ISBLANK(N54),INDEX(Summary!E:E,MATCH(P54,Summary!A:A,0)),INDEX(Summary!E:E,MATCH(P54,Summary!A:A,0))+1),IF(ISBLANK(N54),Q53,Q53+1))</f>
        <v>16</v>
      </c>
      <c r="R54" s="36">
        <f t="shared" si="1"/>
        <v>33</v>
      </c>
      <c r="S54" s="46"/>
      <c r="T54" s="46"/>
      <c r="U54" s="46"/>
      <c r="V54" s="46"/>
      <c r="W54" s="45"/>
      <c r="X54" s="45"/>
      <c r="Y54" s="45"/>
      <c r="Z54" s="46"/>
      <c r="AA54" s="46"/>
      <c r="AB54" s="46"/>
      <c r="AC54" s="46"/>
      <c r="AD54" s="47"/>
      <c r="AE54" s="47"/>
      <c r="AF54" s="46"/>
      <c r="AG54" s="47"/>
      <c r="AH54" s="47"/>
      <c r="AI54" s="47"/>
      <c r="AJ54" s="47"/>
      <c r="AK54" s="47"/>
      <c r="AL54" s="47"/>
      <c r="AM54" s="47"/>
      <c r="AN54" s="47"/>
    </row>
    <row r="55" spans="1:40" x14ac:dyDescent="0.25">
      <c r="A55" s="85"/>
      <c r="B55" s="145"/>
      <c r="C55" s="43" t="str">
        <f t="shared" si="2"/>
        <v/>
      </c>
      <c r="D55" s="43"/>
      <c r="E55" s="43"/>
      <c r="F55" s="145">
        <f t="shared" si="3"/>
        <v>19</v>
      </c>
      <c r="G55" s="145">
        <f t="shared" si="4"/>
        <v>8</v>
      </c>
      <c r="H55" s="45"/>
      <c r="I55" s="46"/>
      <c r="J55" s="46"/>
      <c r="K55" s="47"/>
      <c r="L55" s="47"/>
      <c r="M55" s="47"/>
      <c r="N55" s="86"/>
      <c r="O55" s="86" t="s">
        <v>525</v>
      </c>
      <c r="P55" s="36" t="str">
        <f t="shared" si="0"/>
        <v>A04</v>
      </c>
      <c r="Q55" s="36">
        <f>IF(AND(P55&lt;&gt;P54,NOT(ISBLANK(A55))),IF(ISBLANK(N55),INDEX(Summary!E:E,MATCH(P55,Summary!A:A,0)),INDEX(Summary!E:E,MATCH(P55,Summary!A:A,0))+1),IF(ISBLANK(N55),Q54,Q54+1))</f>
        <v>16</v>
      </c>
      <c r="R55" s="36">
        <f t="shared" si="1"/>
        <v>34</v>
      </c>
      <c r="S55" s="46"/>
      <c r="T55" s="46"/>
      <c r="U55" s="46"/>
      <c r="V55" s="46"/>
      <c r="W55" s="45"/>
      <c r="X55" s="45"/>
      <c r="Y55" s="45"/>
      <c r="Z55" s="46"/>
      <c r="AA55" s="46"/>
      <c r="AB55" s="46"/>
      <c r="AC55" s="46"/>
      <c r="AD55" s="47"/>
      <c r="AE55" s="47"/>
      <c r="AF55" s="46"/>
      <c r="AG55" s="47"/>
      <c r="AH55" s="47"/>
      <c r="AI55" s="47"/>
      <c r="AJ55" s="47"/>
      <c r="AK55" s="47"/>
      <c r="AL55" s="47"/>
      <c r="AM55" s="47"/>
      <c r="AN55" s="47"/>
    </row>
    <row r="56" spans="1:40" x14ac:dyDescent="0.25">
      <c r="A56" s="85" t="s">
        <v>40</v>
      </c>
      <c r="B56" s="145">
        <v>15</v>
      </c>
      <c r="C56" s="43" t="str">
        <f t="shared" si="2"/>
        <v>E5-520-020</v>
      </c>
      <c r="D56" s="43" t="s">
        <v>394</v>
      </c>
      <c r="E56" s="43" t="s">
        <v>394</v>
      </c>
      <c r="F56" s="145">
        <f t="shared" si="3"/>
        <v>20</v>
      </c>
      <c r="G56" s="145">
        <f t="shared" si="4"/>
        <v>8</v>
      </c>
      <c r="H56" s="45"/>
      <c r="I56" s="46"/>
      <c r="J56" s="46"/>
      <c r="K56" s="47"/>
      <c r="L56" s="47"/>
      <c r="M56" s="47"/>
      <c r="N56" s="86"/>
      <c r="O56" s="86" t="s">
        <v>200</v>
      </c>
      <c r="P56" s="36" t="str">
        <f t="shared" si="0"/>
        <v>A04</v>
      </c>
      <c r="Q56" s="36">
        <f>IF(AND(P56&lt;&gt;P55,NOT(ISBLANK(A56))),IF(ISBLANK(N56),INDEX(Summary!E:E,MATCH(P56,Summary!A:A,0)),INDEX(Summary!E:E,MATCH(P56,Summary!A:A,0))+1),IF(ISBLANK(N56),Q55,Q55+1))</f>
        <v>16</v>
      </c>
      <c r="R56" s="36">
        <f t="shared" si="1"/>
        <v>35</v>
      </c>
      <c r="S56" s="46"/>
      <c r="T56" s="46"/>
      <c r="U56" s="46"/>
      <c r="V56" s="46"/>
      <c r="W56" s="45"/>
      <c r="X56" s="45"/>
      <c r="Y56" s="45"/>
      <c r="Z56" s="46"/>
      <c r="AA56" s="46"/>
      <c r="AB56" s="46"/>
      <c r="AC56" s="46"/>
      <c r="AD56" s="47"/>
      <c r="AE56" s="47"/>
      <c r="AF56" s="46"/>
      <c r="AG56" s="47"/>
      <c r="AH56" s="47"/>
      <c r="AI56" s="47"/>
      <c r="AJ56" s="47"/>
      <c r="AK56" s="47"/>
      <c r="AL56" s="47"/>
      <c r="AM56" s="47"/>
      <c r="AN56" s="47"/>
    </row>
    <row r="57" spans="1:40" x14ac:dyDescent="0.25">
      <c r="A57" s="143"/>
      <c r="B57" s="145"/>
      <c r="C57" s="43" t="str">
        <f t="shared" si="2"/>
        <v/>
      </c>
      <c r="D57" s="43"/>
      <c r="E57" s="43"/>
      <c r="F57" s="145">
        <f t="shared" si="3"/>
        <v>20</v>
      </c>
      <c r="G57" s="145">
        <f t="shared" si="4"/>
        <v>8</v>
      </c>
      <c r="H57" s="45"/>
      <c r="I57" s="46"/>
      <c r="J57" s="46"/>
      <c r="K57" s="47"/>
      <c r="L57" s="47"/>
      <c r="M57" s="47"/>
      <c r="N57" s="86"/>
      <c r="O57" s="86" t="s">
        <v>525</v>
      </c>
      <c r="P57" s="36" t="str">
        <f t="shared" si="0"/>
        <v>A04</v>
      </c>
      <c r="Q57" s="36">
        <f>IF(AND(P57&lt;&gt;P56,NOT(ISBLANK(A57))),IF(ISBLANK(N57),INDEX(Summary!E:E,MATCH(P57,Summary!A:A,0)),INDEX(Summary!E:E,MATCH(P57,Summary!A:A,0))+1),IF(ISBLANK(N57),Q56,Q56+1))</f>
        <v>16</v>
      </c>
      <c r="R57" s="36">
        <f t="shared" si="1"/>
        <v>36</v>
      </c>
      <c r="S57" s="46"/>
      <c r="T57" s="46"/>
      <c r="U57" s="46"/>
      <c r="V57" s="46"/>
      <c r="W57" s="45"/>
      <c r="X57" s="45"/>
      <c r="Y57" s="45"/>
      <c r="Z57" s="46"/>
      <c r="AA57" s="46"/>
      <c r="AB57" s="46"/>
      <c r="AC57" s="46"/>
      <c r="AD57" s="47"/>
      <c r="AE57" s="47"/>
      <c r="AF57" s="46"/>
      <c r="AG57" s="47"/>
      <c r="AH57" s="47"/>
      <c r="AI57" s="47"/>
      <c r="AJ57" s="47"/>
      <c r="AK57" s="47"/>
      <c r="AL57" s="47"/>
      <c r="AM57" s="47"/>
      <c r="AN57" s="47"/>
    </row>
    <row r="58" spans="1:40" x14ac:dyDescent="0.25">
      <c r="A58" s="142" t="s">
        <v>110</v>
      </c>
      <c r="B58" s="145">
        <v>48</v>
      </c>
      <c r="C58" s="43" t="str">
        <f t="shared" si="2"/>
        <v>E5-308-009</v>
      </c>
      <c r="D58" s="43" t="s">
        <v>395</v>
      </c>
      <c r="E58" s="43" t="s">
        <v>395</v>
      </c>
      <c r="F58" s="145">
        <f t="shared" si="3"/>
        <v>20</v>
      </c>
      <c r="G58" s="145">
        <f t="shared" si="4"/>
        <v>9</v>
      </c>
      <c r="H58" s="45">
        <v>5</v>
      </c>
      <c r="I58" s="46">
        <v>5</v>
      </c>
      <c r="J58" s="46">
        <v>5</v>
      </c>
      <c r="K58" s="47">
        <v>8</v>
      </c>
      <c r="L58" s="47">
        <v>8</v>
      </c>
      <c r="M58" s="47">
        <v>6</v>
      </c>
      <c r="N58" s="86" t="s">
        <v>198</v>
      </c>
      <c r="O58" s="86"/>
      <c r="P58" s="36" t="str">
        <f t="shared" si="0"/>
        <v>A05</v>
      </c>
      <c r="Q58" s="36">
        <f>IF(AND(P58&lt;&gt;P57,NOT(ISBLANK(A58))),IF(ISBLANK(N58),INDEX(Summary!E:E,MATCH(P58,Summary!A:A,0)),INDEX(Summary!E:E,MATCH(P58,Summary!A:A,0))+1),IF(ISBLANK(N58),Q57,Q57+1))</f>
        <v>2</v>
      </c>
      <c r="R58" s="36">
        <f t="shared" si="1"/>
        <v>11</v>
      </c>
      <c r="S58" s="46">
        <v>2</v>
      </c>
      <c r="T58" s="46"/>
      <c r="U58" s="46"/>
      <c r="V58" s="46"/>
      <c r="W58" s="45"/>
      <c r="X58" s="45"/>
      <c r="Y58" s="45"/>
      <c r="Z58" s="46">
        <v>10</v>
      </c>
      <c r="AA58" s="46">
        <v>0</v>
      </c>
      <c r="AB58" s="46">
        <v>0</v>
      </c>
      <c r="AC58" s="46">
        <v>0</v>
      </c>
      <c r="AD58" s="47">
        <v>0</v>
      </c>
      <c r="AE58" s="47">
        <v>0</v>
      </c>
      <c r="AF58" s="46"/>
      <c r="AG58" s="47">
        <v>10</v>
      </c>
      <c r="AH58" s="47">
        <v>0</v>
      </c>
      <c r="AI58" s="47" t="s">
        <v>34</v>
      </c>
      <c r="AJ58" s="47">
        <v>0</v>
      </c>
      <c r="AK58" s="47">
        <v>0</v>
      </c>
      <c r="AL58" s="47">
        <v>0</v>
      </c>
      <c r="AM58" s="47">
        <v>0</v>
      </c>
      <c r="AN58" s="47" t="s">
        <v>34</v>
      </c>
    </row>
    <row r="59" spans="1:40" x14ac:dyDescent="0.25">
      <c r="A59" s="85"/>
      <c r="B59" s="145"/>
      <c r="C59" s="43" t="str">
        <f t="shared" si="2"/>
        <v/>
      </c>
      <c r="D59" s="43"/>
      <c r="E59" s="43"/>
      <c r="F59" s="145">
        <f t="shared" si="3"/>
        <v>20</v>
      </c>
      <c r="G59" s="145">
        <f t="shared" si="4"/>
        <v>9</v>
      </c>
      <c r="H59" s="45"/>
      <c r="I59" s="46"/>
      <c r="J59" s="46"/>
      <c r="K59" s="47"/>
      <c r="L59" s="47"/>
      <c r="M59" s="47"/>
      <c r="N59" s="86" t="s">
        <v>199</v>
      </c>
      <c r="O59" s="86"/>
      <c r="P59" s="36" t="str">
        <f t="shared" si="0"/>
        <v>A05</v>
      </c>
      <c r="Q59" s="36">
        <f>IF(AND(P59&lt;&gt;P58,NOT(ISBLANK(A59))),IF(ISBLANK(N59),INDEX(Summary!E:E,MATCH(P59,Summary!A:A,0)),INDEX(Summary!E:E,MATCH(P59,Summary!A:A,0))+1),IF(ISBLANK(N59),Q58,Q58+1))</f>
        <v>3</v>
      </c>
      <c r="R59" s="36">
        <f t="shared" si="1"/>
        <v>11</v>
      </c>
      <c r="S59" s="46"/>
      <c r="T59" s="46"/>
      <c r="U59" s="46"/>
      <c r="V59" s="46"/>
      <c r="W59" s="45"/>
      <c r="X59" s="45"/>
      <c r="Y59" s="45"/>
      <c r="Z59" s="46"/>
      <c r="AA59" s="46"/>
      <c r="AB59" s="46"/>
      <c r="AC59" s="46"/>
      <c r="AD59" s="47"/>
      <c r="AE59" s="47"/>
      <c r="AF59" s="46"/>
      <c r="AG59" s="47"/>
      <c r="AH59" s="47"/>
      <c r="AI59" s="47"/>
      <c r="AJ59" s="47"/>
      <c r="AK59" s="47"/>
      <c r="AL59" s="47"/>
      <c r="AM59" s="47"/>
      <c r="AN59" s="47"/>
    </row>
    <row r="60" spans="1:40" x14ac:dyDescent="0.25">
      <c r="A60" s="85" t="s">
        <v>110</v>
      </c>
      <c r="B60" s="145">
        <v>47</v>
      </c>
      <c r="C60" s="43" t="str">
        <f t="shared" si="2"/>
        <v>E5-308-010</v>
      </c>
      <c r="D60" s="43" t="s">
        <v>395</v>
      </c>
      <c r="E60" s="43" t="s">
        <v>395</v>
      </c>
      <c r="F60" s="145">
        <f t="shared" si="3"/>
        <v>20</v>
      </c>
      <c r="G60" s="145">
        <f t="shared" si="4"/>
        <v>10</v>
      </c>
      <c r="H60" s="45"/>
      <c r="I60" s="46"/>
      <c r="J60" s="46"/>
      <c r="K60" s="47"/>
      <c r="L60" s="47"/>
      <c r="M60" s="47"/>
      <c r="N60" s="86" t="s">
        <v>198</v>
      </c>
      <c r="O60" s="86"/>
      <c r="P60" s="36" t="str">
        <f t="shared" si="0"/>
        <v>A05</v>
      </c>
      <c r="Q60" s="36">
        <f>IF(AND(P60&lt;&gt;P59,NOT(ISBLANK(A60))),IF(ISBLANK(N60),INDEX(Summary!E:E,MATCH(P60,Summary!A:A,0)),INDEX(Summary!E:E,MATCH(P60,Summary!A:A,0))+1),IF(ISBLANK(N60),Q59,Q59+1))</f>
        <v>4</v>
      </c>
      <c r="R60" s="36">
        <f t="shared" si="1"/>
        <v>11</v>
      </c>
      <c r="S60" s="46"/>
      <c r="T60" s="46"/>
      <c r="U60" s="46"/>
      <c r="V60" s="46"/>
      <c r="W60" s="45"/>
      <c r="X60" s="45"/>
      <c r="Y60" s="45"/>
      <c r="Z60" s="46"/>
      <c r="AA60" s="46"/>
      <c r="AB60" s="46"/>
      <c r="AC60" s="46"/>
      <c r="AD60" s="47"/>
      <c r="AE60" s="47"/>
      <c r="AF60" s="46"/>
      <c r="AG60" s="47"/>
      <c r="AH60" s="47"/>
      <c r="AI60" s="47"/>
      <c r="AJ60" s="47"/>
      <c r="AK60" s="47"/>
      <c r="AL60" s="47"/>
      <c r="AM60" s="47"/>
      <c r="AN60" s="47"/>
    </row>
    <row r="61" spans="1:40" x14ac:dyDescent="0.25">
      <c r="A61" s="85"/>
      <c r="B61" s="145"/>
      <c r="C61" s="43" t="str">
        <f t="shared" si="2"/>
        <v/>
      </c>
      <c r="D61" s="43"/>
      <c r="E61" s="43"/>
      <c r="F61" s="145">
        <f t="shared" si="3"/>
        <v>20</v>
      </c>
      <c r="G61" s="145">
        <f t="shared" si="4"/>
        <v>10</v>
      </c>
      <c r="H61" s="45"/>
      <c r="I61" s="46"/>
      <c r="J61" s="46"/>
      <c r="K61" s="47"/>
      <c r="L61" s="47"/>
      <c r="M61" s="47"/>
      <c r="N61" s="86" t="s">
        <v>199</v>
      </c>
      <c r="O61" s="86"/>
      <c r="P61" s="36" t="str">
        <f t="shared" si="0"/>
        <v>A05</v>
      </c>
      <c r="Q61" s="36">
        <f>IF(AND(P61&lt;&gt;P60,NOT(ISBLANK(A61))),IF(ISBLANK(N61),INDEX(Summary!E:E,MATCH(P61,Summary!A:A,0)),INDEX(Summary!E:E,MATCH(P61,Summary!A:A,0))+1),IF(ISBLANK(N61),Q60,Q60+1))</f>
        <v>5</v>
      </c>
      <c r="R61" s="36">
        <f t="shared" si="1"/>
        <v>11</v>
      </c>
      <c r="S61" s="46"/>
      <c r="T61" s="46"/>
      <c r="U61" s="46"/>
      <c r="V61" s="46"/>
      <c r="W61" s="45"/>
      <c r="X61" s="45"/>
      <c r="Y61" s="45"/>
      <c r="Z61" s="46"/>
      <c r="AA61" s="46"/>
      <c r="AB61" s="46"/>
      <c r="AC61" s="46"/>
      <c r="AD61" s="47"/>
      <c r="AE61" s="47"/>
      <c r="AF61" s="46"/>
      <c r="AG61" s="47"/>
      <c r="AH61" s="47"/>
      <c r="AI61" s="47"/>
      <c r="AJ61" s="47"/>
      <c r="AK61" s="47"/>
      <c r="AL61" s="47"/>
      <c r="AM61" s="47"/>
      <c r="AN61" s="47"/>
    </row>
    <row r="62" spans="1:40" x14ac:dyDescent="0.25">
      <c r="A62" s="85" t="s">
        <v>110</v>
      </c>
      <c r="B62" s="145">
        <v>46</v>
      </c>
      <c r="C62" s="43" t="str">
        <f t="shared" si="2"/>
        <v>E5-308-011</v>
      </c>
      <c r="D62" s="43" t="s">
        <v>395</v>
      </c>
      <c r="E62" s="43" t="s">
        <v>395</v>
      </c>
      <c r="F62" s="145">
        <f t="shared" si="3"/>
        <v>20</v>
      </c>
      <c r="G62" s="145">
        <f t="shared" si="4"/>
        <v>11</v>
      </c>
      <c r="H62" s="45"/>
      <c r="I62" s="46"/>
      <c r="J62" s="46"/>
      <c r="K62" s="47"/>
      <c r="L62" s="47"/>
      <c r="M62" s="47"/>
      <c r="N62" s="86" t="s">
        <v>198</v>
      </c>
      <c r="O62" s="86"/>
      <c r="P62" s="36" t="str">
        <f t="shared" si="0"/>
        <v>A05</v>
      </c>
      <c r="Q62" s="36">
        <f>IF(AND(P62&lt;&gt;P61,NOT(ISBLANK(A62))),IF(ISBLANK(N62),INDEX(Summary!E:E,MATCH(P62,Summary!A:A,0)),INDEX(Summary!E:E,MATCH(P62,Summary!A:A,0))+1),IF(ISBLANK(N62),Q61,Q61+1))</f>
        <v>6</v>
      </c>
      <c r="R62" s="36">
        <f t="shared" si="1"/>
        <v>11</v>
      </c>
      <c r="S62" s="46"/>
      <c r="T62" s="46"/>
      <c r="U62" s="46"/>
      <c r="V62" s="46"/>
      <c r="W62" s="45"/>
      <c r="X62" s="45"/>
      <c r="Y62" s="45"/>
      <c r="Z62" s="46"/>
      <c r="AA62" s="46"/>
      <c r="AB62" s="46"/>
      <c r="AC62" s="46"/>
      <c r="AD62" s="47"/>
      <c r="AE62" s="47"/>
      <c r="AF62" s="46"/>
      <c r="AG62" s="47"/>
      <c r="AH62" s="47"/>
      <c r="AI62" s="47"/>
      <c r="AJ62" s="47"/>
      <c r="AK62" s="47"/>
      <c r="AL62" s="47"/>
      <c r="AM62" s="47"/>
      <c r="AN62" s="47"/>
    </row>
    <row r="63" spans="1:40" x14ac:dyDescent="0.25">
      <c r="A63" s="85"/>
      <c r="B63" s="145"/>
      <c r="C63" s="43" t="str">
        <f t="shared" si="2"/>
        <v/>
      </c>
      <c r="D63" s="43"/>
      <c r="E63" s="43"/>
      <c r="F63" s="145">
        <f t="shared" si="3"/>
        <v>20</v>
      </c>
      <c r="G63" s="145">
        <f t="shared" si="4"/>
        <v>11</v>
      </c>
      <c r="H63" s="45"/>
      <c r="I63" s="46"/>
      <c r="J63" s="46"/>
      <c r="K63" s="47"/>
      <c r="L63" s="47"/>
      <c r="M63" s="47"/>
      <c r="N63" s="86" t="s">
        <v>199</v>
      </c>
      <c r="O63" s="86"/>
      <c r="P63" s="36" t="str">
        <f t="shared" si="0"/>
        <v>A05</v>
      </c>
      <c r="Q63" s="36">
        <f>IF(AND(P63&lt;&gt;P62,NOT(ISBLANK(A63))),IF(ISBLANK(N63),INDEX(Summary!E:E,MATCH(P63,Summary!A:A,0)),INDEX(Summary!E:E,MATCH(P63,Summary!A:A,0))+1),IF(ISBLANK(N63),Q62,Q62+1))</f>
        <v>7</v>
      </c>
      <c r="R63" s="36">
        <f t="shared" si="1"/>
        <v>11</v>
      </c>
      <c r="S63" s="46"/>
      <c r="T63" s="46"/>
      <c r="U63" s="46"/>
      <c r="V63" s="46"/>
      <c r="W63" s="45"/>
      <c r="X63" s="45"/>
      <c r="Y63" s="45"/>
      <c r="Z63" s="46"/>
      <c r="AA63" s="46"/>
      <c r="AB63" s="46"/>
      <c r="AC63" s="46"/>
      <c r="AD63" s="47"/>
      <c r="AE63" s="47"/>
      <c r="AF63" s="46"/>
      <c r="AG63" s="47"/>
      <c r="AH63" s="47"/>
      <c r="AI63" s="47"/>
      <c r="AJ63" s="47"/>
      <c r="AK63" s="47"/>
      <c r="AL63" s="47"/>
      <c r="AM63" s="47"/>
      <c r="AN63" s="47"/>
    </row>
    <row r="64" spans="1:40" x14ac:dyDescent="0.25">
      <c r="A64" s="85" t="s">
        <v>110</v>
      </c>
      <c r="B64" s="145">
        <v>45</v>
      </c>
      <c r="C64" s="43" t="str">
        <f t="shared" si="2"/>
        <v>E5-308-012</v>
      </c>
      <c r="D64" s="43" t="s">
        <v>395</v>
      </c>
      <c r="E64" s="43" t="s">
        <v>395</v>
      </c>
      <c r="F64" s="145">
        <f t="shared" si="3"/>
        <v>20</v>
      </c>
      <c r="G64" s="145">
        <f t="shared" si="4"/>
        <v>12</v>
      </c>
      <c r="H64" s="45"/>
      <c r="I64" s="46"/>
      <c r="J64" s="46"/>
      <c r="K64" s="47"/>
      <c r="L64" s="47"/>
      <c r="M64" s="47"/>
      <c r="N64" s="86" t="s">
        <v>198</v>
      </c>
      <c r="O64" s="86"/>
      <c r="P64" s="36" t="str">
        <f t="shared" si="0"/>
        <v>A05</v>
      </c>
      <c r="Q64" s="36">
        <f>IF(AND(P64&lt;&gt;P63,NOT(ISBLANK(A64))),IF(ISBLANK(N64),INDEX(Summary!E:E,MATCH(P64,Summary!A:A,0)),INDEX(Summary!E:E,MATCH(P64,Summary!A:A,0))+1),IF(ISBLANK(N64),Q63,Q63+1))</f>
        <v>8</v>
      </c>
      <c r="R64" s="36">
        <f t="shared" si="1"/>
        <v>11</v>
      </c>
      <c r="S64" s="46"/>
      <c r="T64" s="46"/>
      <c r="U64" s="46"/>
      <c r="V64" s="46"/>
      <c r="W64" s="45"/>
      <c r="X64" s="45"/>
      <c r="Y64" s="45"/>
      <c r="Z64" s="46"/>
      <c r="AA64" s="46"/>
      <c r="AB64" s="46"/>
      <c r="AC64" s="46"/>
      <c r="AD64" s="47"/>
      <c r="AE64" s="47"/>
      <c r="AF64" s="46"/>
      <c r="AG64" s="47"/>
      <c r="AH64" s="47"/>
      <c r="AI64" s="47"/>
      <c r="AJ64" s="47"/>
      <c r="AK64" s="47"/>
      <c r="AL64" s="47"/>
      <c r="AM64" s="47"/>
      <c r="AN64" s="47"/>
    </row>
    <row r="65" spans="1:40" x14ac:dyDescent="0.25">
      <c r="A65" s="85"/>
      <c r="B65" s="145"/>
      <c r="C65" s="43" t="str">
        <f t="shared" si="2"/>
        <v/>
      </c>
      <c r="D65" s="43"/>
      <c r="E65" s="43"/>
      <c r="F65" s="145">
        <f t="shared" si="3"/>
        <v>20</v>
      </c>
      <c r="G65" s="145">
        <f t="shared" si="4"/>
        <v>12</v>
      </c>
      <c r="H65" s="45"/>
      <c r="I65" s="46"/>
      <c r="J65" s="46"/>
      <c r="K65" s="47"/>
      <c r="L65" s="47"/>
      <c r="M65" s="47"/>
      <c r="N65" s="86" t="s">
        <v>199</v>
      </c>
      <c r="O65" s="86"/>
      <c r="P65" s="36" t="str">
        <f t="shared" si="0"/>
        <v>A05</v>
      </c>
      <c r="Q65" s="36">
        <f>IF(AND(P65&lt;&gt;P64,NOT(ISBLANK(A65))),IF(ISBLANK(N65),INDEX(Summary!E:E,MATCH(P65,Summary!A:A,0)),INDEX(Summary!E:E,MATCH(P65,Summary!A:A,0))+1),IF(ISBLANK(N65),Q64,Q64+1))</f>
        <v>9</v>
      </c>
      <c r="R65" s="36">
        <f t="shared" si="1"/>
        <v>11</v>
      </c>
      <c r="S65" s="46"/>
      <c r="T65" s="46"/>
      <c r="U65" s="46"/>
      <c r="V65" s="46"/>
      <c r="W65" s="45"/>
      <c r="X65" s="45"/>
      <c r="Y65" s="45"/>
      <c r="Z65" s="46"/>
      <c r="AA65" s="46"/>
      <c r="AB65" s="46"/>
      <c r="AC65" s="46"/>
      <c r="AD65" s="47"/>
      <c r="AE65" s="47"/>
      <c r="AF65" s="46"/>
      <c r="AG65" s="47"/>
      <c r="AH65" s="47"/>
      <c r="AI65" s="47"/>
      <c r="AJ65" s="47"/>
      <c r="AK65" s="47"/>
      <c r="AL65" s="47"/>
      <c r="AM65" s="47"/>
      <c r="AN65" s="47"/>
    </row>
    <row r="66" spans="1:40" x14ac:dyDescent="0.25">
      <c r="A66" s="85" t="s">
        <v>110</v>
      </c>
      <c r="B66" s="145">
        <v>44</v>
      </c>
      <c r="C66" s="43" t="str">
        <f t="shared" si="2"/>
        <v>E5-308-013</v>
      </c>
      <c r="D66" s="43" t="s">
        <v>395</v>
      </c>
      <c r="E66" s="43" t="s">
        <v>395</v>
      </c>
      <c r="F66" s="145">
        <f t="shared" si="3"/>
        <v>20</v>
      </c>
      <c r="G66" s="145">
        <f t="shared" si="4"/>
        <v>13</v>
      </c>
      <c r="H66" s="45"/>
      <c r="I66" s="46"/>
      <c r="J66" s="46"/>
      <c r="K66" s="47"/>
      <c r="L66" s="47"/>
      <c r="M66" s="47"/>
      <c r="N66" s="86" t="s">
        <v>198</v>
      </c>
      <c r="O66" s="86"/>
      <c r="P66" s="36" t="str">
        <f t="shared" ref="P66:P129" si="5">IF(ISBLANK(A66),P65,A66)</f>
        <v>A05</v>
      </c>
      <c r="Q66" s="36">
        <f>IF(AND(P66&lt;&gt;P65,NOT(ISBLANK(A66))),IF(ISBLANK(N66),INDEX(Summary!E:E,MATCH(P66,Summary!A:A,0)),INDEX(Summary!E:E,MATCH(P66,Summary!A:A,0))+1),IF(ISBLANK(N66),Q65,Q65+1))</f>
        <v>10</v>
      </c>
      <c r="R66" s="36">
        <f t="shared" ref="R66:R129" si="6">IF(AND(P66&lt;&gt;P65,NOT(ISBLANK(A66))),IF(ISBLANK(O66),_xlfn.MAXIFS(Q:Q,P:P,P66),_xlfn.MAXIFS(Q:Q,P:P,P66)+1),IF(ISBLANK(O66),R65,R65+1))</f>
        <v>11</v>
      </c>
      <c r="S66" s="46"/>
      <c r="T66" s="46"/>
      <c r="U66" s="46"/>
      <c r="V66" s="46"/>
      <c r="W66" s="45"/>
      <c r="X66" s="45"/>
      <c r="Y66" s="45"/>
      <c r="Z66" s="46"/>
      <c r="AA66" s="46"/>
      <c r="AB66" s="46"/>
      <c r="AC66" s="46"/>
      <c r="AD66" s="47"/>
      <c r="AE66" s="47"/>
      <c r="AF66" s="46"/>
      <c r="AG66" s="47"/>
      <c r="AH66" s="47"/>
      <c r="AI66" s="47"/>
      <c r="AJ66" s="47"/>
      <c r="AK66" s="47"/>
      <c r="AL66" s="47"/>
      <c r="AM66" s="47"/>
      <c r="AN66" s="47"/>
    </row>
    <row r="67" spans="1:40" x14ac:dyDescent="0.25">
      <c r="A67" s="143"/>
      <c r="B67" s="145"/>
      <c r="C67" s="43" t="str">
        <f t="shared" ref="C67:C130" si="7">IF(F67&lt;&gt;F66,_xlfn.CONCAT("E5-520-",REPT(0,3-LEN(F67))&amp;F67),IF(G67&lt;&gt;G66,_xlfn.CONCAT("E5-308-",REPT(0,3-LEN(G67))&amp;G67),""))</f>
        <v/>
      </c>
      <c r="D67" s="43"/>
      <c r="E67" s="43"/>
      <c r="F67" s="145">
        <f t="shared" si="3"/>
        <v>20</v>
      </c>
      <c r="G67" s="145">
        <f t="shared" si="4"/>
        <v>13</v>
      </c>
      <c r="H67" s="45"/>
      <c r="I67" s="46"/>
      <c r="J67" s="46"/>
      <c r="K67" s="47"/>
      <c r="L67" s="47"/>
      <c r="M67" s="47"/>
      <c r="N67" s="86" t="s">
        <v>199</v>
      </c>
      <c r="O67" s="86"/>
      <c r="P67" s="36" t="str">
        <f t="shared" si="5"/>
        <v>A05</v>
      </c>
      <c r="Q67" s="36">
        <f>IF(AND(P67&lt;&gt;P66,NOT(ISBLANK(A67))),IF(ISBLANK(N67),INDEX(Summary!E:E,MATCH(P67,Summary!A:A,0)),INDEX(Summary!E:E,MATCH(P67,Summary!A:A,0))+1),IF(ISBLANK(N67),Q66,Q66+1))</f>
        <v>11</v>
      </c>
      <c r="R67" s="36">
        <f t="shared" si="6"/>
        <v>11</v>
      </c>
      <c r="S67" s="46"/>
      <c r="T67" s="46"/>
      <c r="U67" s="46"/>
      <c r="V67" s="46"/>
      <c r="W67" s="45"/>
      <c r="X67" s="45"/>
      <c r="Y67" s="45"/>
      <c r="Z67" s="46"/>
      <c r="AA67" s="46"/>
      <c r="AB67" s="46"/>
      <c r="AC67" s="46"/>
      <c r="AD67" s="47"/>
      <c r="AE67" s="47"/>
      <c r="AF67" s="46"/>
      <c r="AG67" s="47"/>
      <c r="AH67" s="47"/>
      <c r="AI67" s="47"/>
      <c r="AJ67" s="47"/>
      <c r="AK67" s="47"/>
      <c r="AL67" s="47"/>
      <c r="AM67" s="47"/>
      <c r="AN67" s="47"/>
    </row>
    <row r="68" spans="1:40" x14ac:dyDescent="0.25">
      <c r="A68" s="142" t="s">
        <v>113</v>
      </c>
      <c r="B68" s="145">
        <v>46</v>
      </c>
      <c r="C68" s="43" t="str">
        <f t="shared" si="7"/>
        <v>E5-308-014</v>
      </c>
      <c r="D68" s="43" t="s">
        <v>395</v>
      </c>
      <c r="E68" s="43" t="s">
        <v>395</v>
      </c>
      <c r="F68" s="145">
        <f t="shared" ref="F68:F131" si="8">IF(IFERROR(FIND("E5-520",D68),0),F67+1,F67)</f>
        <v>20</v>
      </c>
      <c r="G68" s="145">
        <f t="shared" ref="G68:G131" si="9">IF(IFERROR(FIND("E5-308",D68),0),G67+1,G67)</f>
        <v>14</v>
      </c>
      <c r="H68" s="45">
        <v>3</v>
      </c>
      <c r="I68" s="46">
        <v>3</v>
      </c>
      <c r="J68" s="46">
        <v>3</v>
      </c>
      <c r="K68" s="47">
        <v>7</v>
      </c>
      <c r="L68" s="47">
        <v>6</v>
      </c>
      <c r="M68" s="47">
        <v>4</v>
      </c>
      <c r="N68" s="86" t="s">
        <v>198</v>
      </c>
      <c r="O68" s="86"/>
      <c r="P68" s="36" t="str">
        <f t="shared" si="5"/>
        <v>A06</v>
      </c>
      <c r="Q68" s="36">
        <f>IF(AND(P68&lt;&gt;P67,NOT(ISBLANK(A68))),IF(ISBLANK(N68),INDEX(Summary!E:E,MATCH(P68,Summary!A:A,0)),INDEX(Summary!E:E,MATCH(P68,Summary!A:A,0))+1),IF(ISBLANK(N68),Q67,Q67+1))</f>
        <v>1</v>
      </c>
      <c r="R68" s="36">
        <f t="shared" si="6"/>
        <v>6</v>
      </c>
      <c r="S68" s="46">
        <v>2</v>
      </c>
      <c r="T68" s="46"/>
      <c r="U68" s="46"/>
      <c r="V68" s="46"/>
      <c r="W68" s="45"/>
      <c r="X68" s="45"/>
      <c r="Y68" s="45"/>
      <c r="Z68" s="46">
        <v>6</v>
      </c>
      <c r="AA68" s="46">
        <v>0</v>
      </c>
      <c r="AB68" s="46">
        <v>0</v>
      </c>
      <c r="AC68" s="46">
        <v>0</v>
      </c>
      <c r="AD68" s="47">
        <v>0</v>
      </c>
      <c r="AE68" s="47">
        <v>0</v>
      </c>
      <c r="AF68" s="46"/>
      <c r="AG68" s="47">
        <v>6</v>
      </c>
      <c r="AH68" s="47">
        <v>0</v>
      </c>
      <c r="AI68" s="47" t="s">
        <v>34</v>
      </c>
      <c r="AJ68" s="47">
        <v>0</v>
      </c>
      <c r="AK68" s="47">
        <v>0</v>
      </c>
      <c r="AL68" s="47">
        <v>0</v>
      </c>
      <c r="AM68" s="47">
        <v>0</v>
      </c>
      <c r="AN68" s="47" t="s">
        <v>34</v>
      </c>
    </row>
    <row r="69" spans="1:40" x14ac:dyDescent="0.25">
      <c r="A69" s="85"/>
      <c r="B69" s="145"/>
      <c r="C69" s="43" t="str">
        <f t="shared" si="7"/>
        <v/>
      </c>
      <c r="D69" s="43"/>
      <c r="E69" s="43"/>
      <c r="F69" s="145">
        <f t="shared" si="8"/>
        <v>20</v>
      </c>
      <c r="G69" s="145">
        <f t="shared" si="9"/>
        <v>14</v>
      </c>
      <c r="H69" s="45"/>
      <c r="I69" s="46"/>
      <c r="J69" s="46"/>
      <c r="K69" s="47"/>
      <c r="L69" s="47"/>
      <c r="M69" s="47"/>
      <c r="N69" s="86" t="s">
        <v>199</v>
      </c>
      <c r="O69" s="86"/>
      <c r="P69" s="36" t="str">
        <f t="shared" si="5"/>
        <v>A06</v>
      </c>
      <c r="Q69" s="36">
        <f>IF(AND(P69&lt;&gt;P68,NOT(ISBLANK(A69))),IF(ISBLANK(N69),INDEX(Summary!E:E,MATCH(P69,Summary!A:A,0)),INDEX(Summary!E:E,MATCH(P69,Summary!A:A,0))+1),IF(ISBLANK(N69),Q68,Q68+1))</f>
        <v>2</v>
      </c>
      <c r="R69" s="36">
        <f t="shared" si="6"/>
        <v>6</v>
      </c>
      <c r="S69" s="46"/>
      <c r="T69" s="46"/>
      <c r="U69" s="46"/>
      <c r="V69" s="46"/>
      <c r="W69" s="45"/>
      <c r="X69" s="45"/>
      <c r="Y69" s="45"/>
      <c r="Z69" s="46"/>
      <c r="AA69" s="46"/>
      <c r="AB69" s="46"/>
      <c r="AC69" s="46"/>
      <c r="AD69" s="47"/>
      <c r="AE69" s="47"/>
      <c r="AF69" s="46"/>
      <c r="AG69" s="47"/>
      <c r="AH69" s="47"/>
      <c r="AI69" s="47"/>
      <c r="AJ69" s="47"/>
      <c r="AK69" s="47"/>
      <c r="AL69" s="47"/>
      <c r="AM69" s="47"/>
      <c r="AN69" s="47"/>
    </row>
    <row r="70" spans="1:40" x14ac:dyDescent="0.25">
      <c r="A70" s="85" t="s">
        <v>113</v>
      </c>
      <c r="B70" s="145">
        <v>45</v>
      </c>
      <c r="C70" s="43" t="str">
        <f t="shared" si="7"/>
        <v>E5-308-015</v>
      </c>
      <c r="D70" s="43" t="s">
        <v>395</v>
      </c>
      <c r="E70" s="43" t="s">
        <v>395</v>
      </c>
      <c r="F70" s="145">
        <f t="shared" si="8"/>
        <v>20</v>
      </c>
      <c r="G70" s="145">
        <f t="shared" si="9"/>
        <v>15</v>
      </c>
      <c r="H70" s="45"/>
      <c r="I70" s="46"/>
      <c r="J70" s="46"/>
      <c r="K70" s="47"/>
      <c r="L70" s="47"/>
      <c r="M70" s="47"/>
      <c r="N70" s="86" t="s">
        <v>198</v>
      </c>
      <c r="O70" s="86"/>
      <c r="P70" s="36" t="str">
        <f t="shared" si="5"/>
        <v>A06</v>
      </c>
      <c r="Q70" s="36">
        <f>IF(AND(P70&lt;&gt;P69,NOT(ISBLANK(A70))),IF(ISBLANK(N70),INDEX(Summary!E:E,MATCH(P70,Summary!A:A,0)),INDEX(Summary!E:E,MATCH(P70,Summary!A:A,0))+1),IF(ISBLANK(N70),Q69,Q69+1))</f>
        <v>3</v>
      </c>
      <c r="R70" s="36">
        <f t="shared" si="6"/>
        <v>6</v>
      </c>
      <c r="S70" s="46"/>
      <c r="T70" s="46"/>
      <c r="U70" s="46"/>
      <c r="V70" s="46"/>
      <c r="W70" s="45"/>
      <c r="X70" s="45"/>
      <c r="Y70" s="45"/>
      <c r="Z70" s="46"/>
      <c r="AA70" s="46"/>
      <c r="AB70" s="46"/>
      <c r="AC70" s="46"/>
      <c r="AD70" s="47"/>
      <c r="AE70" s="47"/>
      <c r="AF70" s="46"/>
      <c r="AG70" s="47"/>
      <c r="AH70" s="47"/>
      <c r="AI70" s="47"/>
      <c r="AJ70" s="47"/>
      <c r="AK70" s="47"/>
      <c r="AL70" s="47"/>
      <c r="AM70" s="47"/>
      <c r="AN70" s="47"/>
    </row>
    <row r="71" spans="1:40" x14ac:dyDescent="0.25">
      <c r="A71" s="85"/>
      <c r="B71" s="145"/>
      <c r="C71" s="43" t="str">
        <f t="shared" si="7"/>
        <v/>
      </c>
      <c r="D71" s="43"/>
      <c r="E71" s="43"/>
      <c r="F71" s="145">
        <f t="shared" si="8"/>
        <v>20</v>
      </c>
      <c r="G71" s="145">
        <f t="shared" si="9"/>
        <v>15</v>
      </c>
      <c r="H71" s="45"/>
      <c r="I71" s="46"/>
      <c r="J71" s="46"/>
      <c r="K71" s="47"/>
      <c r="L71" s="47"/>
      <c r="M71" s="47"/>
      <c r="N71" s="86" t="s">
        <v>199</v>
      </c>
      <c r="O71" s="86"/>
      <c r="P71" s="36" t="str">
        <f t="shared" si="5"/>
        <v>A06</v>
      </c>
      <c r="Q71" s="36">
        <f>IF(AND(P71&lt;&gt;P70,NOT(ISBLANK(A71))),IF(ISBLANK(N71),INDEX(Summary!E:E,MATCH(P71,Summary!A:A,0)),INDEX(Summary!E:E,MATCH(P71,Summary!A:A,0))+1),IF(ISBLANK(N71),Q70,Q70+1))</f>
        <v>4</v>
      </c>
      <c r="R71" s="36">
        <f t="shared" si="6"/>
        <v>6</v>
      </c>
      <c r="S71" s="46"/>
      <c r="T71" s="46"/>
      <c r="U71" s="46"/>
      <c r="V71" s="46"/>
      <c r="W71" s="45"/>
      <c r="X71" s="45"/>
      <c r="Y71" s="45"/>
      <c r="Z71" s="46"/>
      <c r="AA71" s="46"/>
      <c r="AB71" s="46"/>
      <c r="AC71" s="46"/>
      <c r="AD71" s="47"/>
      <c r="AE71" s="47"/>
      <c r="AF71" s="46"/>
      <c r="AG71" s="47"/>
      <c r="AH71" s="47"/>
      <c r="AI71" s="47"/>
      <c r="AJ71" s="47"/>
      <c r="AK71" s="47"/>
      <c r="AL71" s="47"/>
      <c r="AM71" s="47"/>
      <c r="AN71" s="47"/>
    </row>
    <row r="72" spans="1:40" x14ac:dyDescent="0.25">
      <c r="A72" s="85" t="s">
        <v>113</v>
      </c>
      <c r="B72" s="145">
        <v>44</v>
      </c>
      <c r="C72" s="43" t="str">
        <f t="shared" si="7"/>
        <v>E5-308-016</v>
      </c>
      <c r="D72" s="43" t="s">
        <v>395</v>
      </c>
      <c r="E72" s="43" t="s">
        <v>395</v>
      </c>
      <c r="F72" s="145">
        <f t="shared" si="8"/>
        <v>20</v>
      </c>
      <c r="G72" s="145">
        <f t="shared" si="9"/>
        <v>16</v>
      </c>
      <c r="H72" s="45"/>
      <c r="I72" s="46"/>
      <c r="J72" s="46"/>
      <c r="K72" s="47"/>
      <c r="L72" s="47"/>
      <c r="M72" s="47"/>
      <c r="N72" s="86" t="s">
        <v>198</v>
      </c>
      <c r="O72" s="86"/>
      <c r="P72" s="36" t="str">
        <f t="shared" si="5"/>
        <v>A06</v>
      </c>
      <c r="Q72" s="36">
        <f>IF(AND(P72&lt;&gt;P71,NOT(ISBLANK(A72))),IF(ISBLANK(N72),INDEX(Summary!E:E,MATCH(P72,Summary!A:A,0)),INDEX(Summary!E:E,MATCH(P72,Summary!A:A,0))+1),IF(ISBLANK(N72),Q71,Q71+1))</f>
        <v>5</v>
      </c>
      <c r="R72" s="36">
        <f t="shared" si="6"/>
        <v>6</v>
      </c>
      <c r="S72" s="46"/>
      <c r="T72" s="46"/>
      <c r="U72" s="46"/>
      <c r="V72" s="46"/>
      <c r="W72" s="45"/>
      <c r="X72" s="45"/>
      <c r="Y72" s="45"/>
      <c r="Z72" s="46"/>
      <c r="AA72" s="46"/>
      <c r="AB72" s="46"/>
      <c r="AC72" s="46"/>
      <c r="AD72" s="47"/>
      <c r="AE72" s="47"/>
      <c r="AF72" s="46"/>
      <c r="AG72" s="47"/>
      <c r="AH72" s="47"/>
      <c r="AI72" s="47"/>
      <c r="AJ72" s="47"/>
      <c r="AK72" s="47"/>
      <c r="AL72" s="47"/>
      <c r="AM72" s="47"/>
      <c r="AN72" s="47"/>
    </row>
    <row r="73" spans="1:40" x14ac:dyDescent="0.25">
      <c r="A73" s="143"/>
      <c r="B73" s="145"/>
      <c r="C73" s="43" t="str">
        <f t="shared" si="7"/>
        <v/>
      </c>
      <c r="D73" s="43"/>
      <c r="E73" s="43"/>
      <c r="F73" s="145">
        <f t="shared" si="8"/>
        <v>20</v>
      </c>
      <c r="G73" s="145">
        <f t="shared" si="9"/>
        <v>16</v>
      </c>
      <c r="H73" s="45"/>
      <c r="I73" s="46"/>
      <c r="J73" s="46"/>
      <c r="K73" s="47"/>
      <c r="L73" s="47"/>
      <c r="M73" s="47"/>
      <c r="N73" s="86" t="s">
        <v>199</v>
      </c>
      <c r="O73" s="86"/>
      <c r="P73" s="36" t="str">
        <f t="shared" si="5"/>
        <v>A06</v>
      </c>
      <c r="Q73" s="36">
        <f>IF(AND(P73&lt;&gt;P72,NOT(ISBLANK(A73))),IF(ISBLANK(N73),INDEX(Summary!E:E,MATCH(P73,Summary!A:A,0)),INDEX(Summary!E:E,MATCH(P73,Summary!A:A,0))+1),IF(ISBLANK(N73),Q72,Q72+1))</f>
        <v>6</v>
      </c>
      <c r="R73" s="36">
        <f t="shared" si="6"/>
        <v>6</v>
      </c>
      <c r="S73" s="46"/>
      <c r="T73" s="46"/>
      <c r="U73" s="46"/>
      <c r="V73" s="46"/>
      <c r="W73" s="45"/>
      <c r="X73" s="45"/>
      <c r="Y73" s="45"/>
      <c r="Z73" s="46"/>
      <c r="AA73" s="46"/>
      <c r="AB73" s="46"/>
      <c r="AC73" s="46"/>
      <c r="AD73" s="47"/>
      <c r="AE73" s="47"/>
      <c r="AF73" s="46"/>
      <c r="AG73" s="47"/>
      <c r="AH73" s="47"/>
      <c r="AI73" s="47"/>
      <c r="AJ73" s="47"/>
      <c r="AK73" s="47"/>
      <c r="AL73" s="47"/>
      <c r="AM73" s="47"/>
      <c r="AN73" s="47"/>
    </row>
    <row r="74" spans="1:40" x14ac:dyDescent="0.25">
      <c r="A74" s="142" t="s">
        <v>43</v>
      </c>
      <c r="B74" s="145">
        <v>25</v>
      </c>
      <c r="C74" s="43" t="str">
        <f t="shared" si="7"/>
        <v>E5-520-021</v>
      </c>
      <c r="D74" s="43" t="s">
        <v>394</v>
      </c>
      <c r="E74" s="43" t="s">
        <v>394</v>
      </c>
      <c r="F74" s="145">
        <f t="shared" si="8"/>
        <v>21</v>
      </c>
      <c r="G74" s="145">
        <f t="shared" si="9"/>
        <v>16</v>
      </c>
      <c r="H74" s="45">
        <v>11</v>
      </c>
      <c r="I74" s="46">
        <v>11</v>
      </c>
      <c r="J74" s="46">
        <v>11</v>
      </c>
      <c r="K74" s="47">
        <v>23</v>
      </c>
      <c r="L74" s="47">
        <v>31</v>
      </c>
      <c r="M74" s="47">
        <v>28</v>
      </c>
      <c r="N74" s="86"/>
      <c r="O74" s="86" t="s">
        <v>200</v>
      </c>
      <c r="P74" s="36" t="str">
        <f t="shared" si="5"/>
        <v>A07</v>
      </c>
      <c r="Q74" s="36">
        <f>IF(AND(P74&lt;&gt;P73,NOT(ISBLANK(A74))),IF(ISBLANK(N74),INDEX(Summary!E:E,MATCH(P74,Summary!A:A,0)),INDEX(Summary!E:E,MATCH(P74,Summary!A:A,0))+1),IF(ISBLANK(N74),Q73,Q73+1))</f>
        <v>14</v>
      </c>
      <c r="R74" s="36">
        <f t="shared" si="6"/>
        <v>15</v>
      </c>
      <c r="S74" s="46"/>
      <c r="T74" s="46">
        <v>2</v>
      </c>
      <c r="U74" s="46"/>
      <c r="V74" s="46"/>
      <c r="W74" s="45"/>
      <c r="X74" s="45"/>
      <c r="Y74" s="45"/>
      <c r="Z74" s="46">
        <v>0</v>
      </c>
      <c r="AA74" s="46">
        <v>22</v>
      </c>
      <c r="AB74" s="46">
        <v>0</v>
      </c>
      <c r="AC74" s="46">
        <v>0</v>
      </c>
      <c r="AD74" s="47">
        <v>0</v>
      </c>
      <c r="AE74" s="47">
        <v>0</v>
      </c>
      <c r="AF74" s="46"/>
      <c r="AG74" s="47">
        <v>4</v>
      </c>
      <c r="AH74" s="47">
        <v>30</v>
      </c>
      <c r="AI74" s="47" t="s">
        <v>34</v>
      </c>
      <c r="AJ74" s="47">
        <v>0</v>
      </c>
      <c r="AK74" s="47">
        <v>0</v>
      </c>
      <c r="AL74" s="47">
        <v>7</v>
      </c>
      <c r="AM74" s="47">
        <v>0</v>
      </c>
      <c r="AN74" s="47" t="s">
        <v>34</v>
      </c>
    </row>
    <row r="75" spans="1:40" x14ac:dyDescent="0.25">
      <c r="A75" s="85"/>
      <c r="B75" s="145"/>
      <c r="C75" s="43" t="str">
        <f t="shared" si="7"/>
        <v/>
      </c>
      <c r="D75" s="43"/>
      <c r="E75" s="43"/>
      <c r="F75" s="145">
        <f t="shared" si="8"/>
        <v>21</v>
      </c>
      <c r="G75" s="145">
        <f t="shared" si="9"/>
        <v>16</v>
      </c>
      <c r="H75" s="45"/>
      <c r="I75" s="46"/>
      <c r="J75" s="46"/>
      <c r="K75" s="47"/>
      <c r="L75" s="47"/>
      <c r="M75" s="47"/>
      <c r="N75" s="86"/>
      <c r="O75" s="86" t="s">
        <v>525</v>
      </c>
      <c r="P75" s="36" t="str">
        <f t="shared" si="5"/>
        <v>A07</v>
      </c>
      <c r="Q75" s="36">
        <f>IF(AND(P75&lt;&gt;P74,NOT(ISBLANK(A75))),IF(ISBLANK(N75),INDEX(Summary!E:E,MATCH(P75,Summary!A:A,0)),INDEX(Summary!E:E,MATCH(P75,Summary!A:A,0))+1),IF(ISBLANK(N75),Q74,Q74+1))</f>
        <v>14</v>
      </c>
      <c r="R75" s="36">
        <f t="shared" si="6"/>
        <v>16</v>
      </c>
      <c r="S75" s="46"/>
      <c r="T75" s="46"/>
      <c r="U75" s="46"/>
      <c r="V75" s="46"/>
      <c r="W75" s="45"/>
      <c r="X75" s="45"/>
      <c r="Y75" s="45"/>
      <c r="Z75" s="46"/>
      <c r="AA75" s="46"/>
      <c r="AB75" s="46"/>
      <c r="AC75" s="46"/>
      <c r="AD75" s="47"/>
      <c r="AE75" s="47"/>
      <c r="AF75" s="46"/>
      <c r="AG75" s="47"/>
      <c r="AH75" s="47"/>
      <c r="AI75" s="47"/>
      <c r="AJ75" s="47"/>
      <c r="AK75" s="47"/>
      <c r="AL75" s="47"/>
      <c r="AM75" s="47"/>
      <c r="AN75" s="47"/>
    </row>
    <row r="76" spans="1:40" x14ac:dyDescent="0.25">
      <c r="A76" s="85" t="s">
        <v>43</v>
      </c>
      <c r="B76" s="145">
        <v>24</v>
      </c>
      <c r="C76" s="43" t="str">
        <f t="shared" si="7"/>
        <v>E5-520-022</v>
      </c>
      <c r="D76" s="43" t="s">
        <v>394</v>
      </c>
      <c r="E76" s="43" t="s">
        <v>394</v>
      </c>
      <c r="F76" s="145">
        <f t="shared" si="8"/>
        <v>22</v>
      </c>
      <c r="G76" s="145">
        <f t="shared" si="9"/>
        <v>16</v>
      </c>
      <c r="H76" s="45"/>
      <c r="I76" s="46"/>
      <c r="J76" s="46"/>
      <c r="K76" s="47"/>
      <c r="L76" s="47"/>
      <c r="M76" s="47"/>
      <c r="N76" s="86"/>
      <c r="O76" s="86" t="s">
        <v>200</v>
      </c>
      <c r="P76" s="36" t="str">
        <f t="shared" si="5"/>
        <v>A07</v>
      </c>
      <c r="Q76" s="36">
        <f>IF(AND(P76&lt;&gt;P75,NOT(ISBLANK(A76))),IF(ISBLANK(N76),INDEX(Summary!E:E,MATCH(P76,Summary!A:A,0)),INDEX(Summary!E:E,MATCH(P76,Summary!A:A,0))+1),IF(ISBLANK(N76),Q75,Q75+1))</f>
        <v>14</v>
      </c>
      <c r="R76" s="36">
        <f t="shared" si="6"/>
        <v>17</v>
      </c>
      <c r="S76" s="46"/>
      <c r="T76" s="46"/>
      <c r="U76" s="46"/>
      <c r="V76" s="46"/>
      <c r="W76" s="45"/>
      <c r="X76" s="45"/>
      <c r="Y76" s="45"/>
      <c r="Z76" s="46"/>
      <c r="AA76" s="46"/>
      <c r="AB76" s="46"/>
      <c r="AC76" s="46"/>
      <c r="AD76" s="47"/>
      <c r="AE76" s="47"/>
      <c r="AF76" s="46"/>
      <c r="AG76" s="47"/>
      <c r="AH76" s="47"/>
      <c r="AI76" s="47"/>
      <c r="AJ76" s="47"/>
      <c r="AK76" s="47"/>
      <c r="AL76" s="47"/>
      <c r="AM76" s="47"/>
      <c r="AN76" s="47"/>
    </row>
    <row r="77" spans="1:40" x14ac:dyDescent="0.25">
      <c r="A77" s="85"/>
      <c r="B77" s="145"/>
      <c r="C77" s="43" t="str">
        <f t="shared" si="7"/>
        <v/>
      </c>
      <c r="D77" s="43"/>
      <c r="E77" s="43"/>
      <c r="F77" s="145">
        <f t="shared" si="8"/>
        <v>22</v>
      </c>
      <c r="G77" s="145">
        <f t="shared" si="9"/>
        <v>16</v>
      </c>
      <c r="H77" s="45"/>
      <c r="I77" s="46"/>
      <c r="J77" s="46"/>
      <c r="K77" s="47"/>
      <c r="L77" s="47"/>
      <c r="M77" s="47"/>
      <c r="N77" s="86"/>
      <c r="O77" s="86" t="s">
        <v>525</v>
      </c>
      <c r="P77" s="36" t="str">
        <f t="shared" si="5"/>
        <v>A07</v>
      </c>
      <c r="Q77" s="36">
        <f>IF(AND(P77&lt;&gt;P76,NOT(ISBLANK(A77))),IF(ISBLANK(N77),INDEX(Summary!E:E,MATCH(P77,Summary!A:A,0)),INDEX(Summary!E:E,MATCH(P77,Summary!A:A,0))+1),IF(ISBLANK(N77),Q76,Q76+1))</f>
        <v>14</v>
      </c>
      <c r="R77" s="36">
        <f t="shared" si="6"/>
        <v>18</v>
      </c>
      <c r="S77" s="46"/>
      <c r="T77" s="46"/>
      <c r="U77" s="46"/>
      <c r="V77" s="46"/>
      <c r="W77" s="45"/>
      <c r="X77" s="45"/>
      <c r="Y77" s="45"/>
      <c r="Z77" s="46"/>
      <c r="AA77" s="46"/>
      <c r="AB77" s="46"/>
      <c r="AC77" s="46"/>
      <c r="AD77" s="47"/>
      <c r="AE77" s="47"/>
      <c r="AF77" s="46"/>
      <c r="AG77" s="47"/>
      <c r="AH77" s="47"/>
      <c r="AI77" s="47"/>
      <c r="AJ77" s="47"/>
      <c r="AK77" s="47"/>
      <c r="AL77" s="47"/>
      <c r="AM77" s="47"/>
      <c r="AN77" s="47"/>
    </row>
    <row r="78" spans="1:40" x14ac:dyDescent="0.25">
      <c r="A78" s="85" t="s">
        <v>43</v>
      </c>
      <c r="B78" s="145">
        <v>23</v>
      </c>
      <c r="C78" s="43" t="str">
        <f t="shared" si="7"/>
        <v>E5-520-023</v>
      </c>
      <c r="D78" s="43" t="s">
        <v>394</v>
      </c>
      <c r="E78" s="43" t="s">
        <v>394</v>
      </c>
      <c r="F78" s="145">
        <f t="shared" si="8"/>
        <v>23</v>
      </c>
      <c r="G78" s="145">
        <f t="shared" si="9"/>
        <v>16</v>
      </c>
      <c r="H78" s="45"/>
      <c r="I78" s="46"/>
      <c r="J78" s="46"/>
      <c r="K78" s="47"/>
      <c r="L78" s="47"/>
      <c r="M78" s="47"/>
      <c r="N78" s="86"/>
      <c r="O78" s="86" t="s">
        <v>200</v>
      </c>
      <c r="P78" s="36" t="str">
        <f t="shared" si="5"/>
        <v>A07</v>
      </c>
      <c r="Q78" s="36">
        <f>IF(AND(P78&lt;&gt;P77,NOT(ISBLANK(A78))),IF(ISBLANK(N78),INDEX(Summary!E:E,MATCH(P78,Summary!A:A,0)),INDEX(Summary!E:E,MATCH(P78,Summary!A:A,0))+1),IF(ISBLANK(N78),Q77,Q77+1))</f>
        <v>14</v>
      </c>
      <c r="R78" s="36">
        <f t="shared" si="6"/>
        <v>19</v>
      </c>
      <c r="S78" s="46"/>
      <c r="T78" s="46"/>
      <c r="U78" s="46"/>
      <c r="V78" s="46"/>
      <c r="W78" s="45"/>
      <c r="X78" s="45"/>
      <c r="Y78" s="45"/>
      <c r="Z78" s="46"/>
      <c r="AA78" s="46"/>
      <c r="AB78" s="46"/>
      <c r="AC78" s="46"/>
      <c r="AD78" s="47"/>
      <c r="AE78" s="47"/>
      <c r="AF78" s="46"/>
      <c r="AG78" s="47"/>
      <c r="AH78" s="47"/>
      <c r="AI78" s="47"/>
      <c r="AJ78" s="47"/>
      <c r="AK78" s="47"/>
      <c r="AL78" s="47"/>
      <c r="AM78" s="47"/>
      <c r="AN78" s="47"/>
    </row>
    <row r="79" spans="1:40" x14ac:dyDescent="0.25">
      <c r="A79" s="85"/>
      <c r="B79" s="145"/>
      <c r="C79" s="43" t="str">
        <f t="shared" si="7"/>
        <v/>
      </c>
      <c r="D79" s="43"/>
      <c r="E79" s="43"/>
      <c r="F79" s="145">
        <f t="shared" si="8"/>
        <v>23</v>
      </c>
      <c r="G79" s="145">
        <f t="shared" si="9"/>
        <v>16</v>
      </c>
      <c r="H79" s="45"/>
      <c r="I79" s="46"/>
      <c r="J79" s="46"/>
      <c r="K79" s="47"/>
      <c r="L79" s="47"/>
      <c r="M79" s="47"/>
      <c r="N79" s="86"/>
      <c r="O79" s="86" t="s">
        <v>525</v>
      </c>
      <c r="P79" s="36" t="str">
        <f t="shared" si="5"/>
        <v>A07</v>
      </c>
      <c r="Q79" s="36">
        <f>IF(AND(P79&lt;&gt;P78,NOT(ISBLANK(A79))),IF(ISBLANK(N79),INDEX(Summary!E:E,MATCH(P79,Summary!A:A,0)),INDEX(Summary!E:E,MATCH(P79,Summary!A:A,0))+1),IF(ISBLANK(N79),Q78,Q78+1))</f>
        <v>14</v>
      </c>
      <c r="R79" s="36">
        <f t="shared" si="6"/>
        <v>20</v>
      </c>
      <c r="S79" s="46"/>
      <c r="T79" s="46"/>
      <c r="U79" s="46"/>
      <c r="V79" s="46"/>
      <c r="W79" s="45"/>
      <c r="X79" s="45"/>
      <c r="Y79" s="45"/>
      <c r="Z79" s="46"/>
      <c r="AA79" s="46"/>
      <c r="AB79" s="46"/>
      <c r="AC79" s="46"/>
      <c r="AD79" s="47"/>
      <c r="AE79" s="47"/>
      <c r="AF79" s="46"/>
      <c r="AG79" s="47"/>
      <c r="AH79" s="47"/>
      <c r="AI79" s="47"/>
      <c r="AJ79" s="47"/>
      <c r="AK79" s="47"/>
      <c r="AL79" s="47"/>
      <c r="AM79" s="47"/>
      <c r="AN79" s="47"/>
    </row>
    <row r="80" spans="1:40" x14ac:dyDescent="0.25">
      <c r="A80" s="85" t="s">
        <v>43</v>
      </c>
      <c r="B80" s="145">
        <v>22</v>
      </c>
      <c r="C80" s="43" t="str">
        <f t="shared" si="7"/>
        <v>E5-520-024</v>
      </c>
      <c r="D80" s="43" t="s">
        <v>394</v>
      </c>
      <c r="E80" s="43" t="s">
        <v>394</v>
      </c>
      <c r="F80" s="145">
        <f t="shared" si="8"/>
        <v>24</v>
      </c>
      <c r="G80" s="145">
        <f t="shared" si="9"/>
        <v>16</v>
      </c>
      <c r="H80" s="45"/>
      <c r="I80" s="46"/>
      <c r="J80" s="46"/>
      <c r="K80" s="47"/>
      <c r="L80" s="47"/>
      <c r="M80" s="47"/>
      <c r="N80" s="86"/>
      <c r="O80" s="86" t="s">
        <v>200</v>
      </c>
      <c r="P80" s="36" t="str">
        <f t="shared" si="5"/>
        <v>A07</v>
      </c>
      <c r="Q80" s="36">
        <f>IF(AND(P80&lt;&gt;P79,NOT(ISBLANK(A80))),IF(ISBLANK(N80),INDEX(Summary!E:E,MATCH(P80,Summary!A:A,0)),INDEX(Summary!E:E,MATCH(P80,Summary!A:A,0))+1),IF(ISBLANK(N80),Q79,Q79+1))</f>
        <v>14</v>
      </c>
      <c r="R80" s="36">
        <f t="shared" si="6"/>
        <v>21</v>
      </c>
      <c r="S80" s="46"/>
      <c r="T80" s="46"/>
      <c r="U80" s="46"/>
      <c r="V80" s="46"/>
      <c r="W80" s="45"/>
      <c r="X80" s="45"/>
      <c r="Y80" s="45"/>
      <c r="Z80" s="46"/>
      <c r="AA80" s="46"/>
      <c r="AB80" s="46"/>
      <c r="AC80" s="46"/>
      <c r="AD80" s="47"/>
      <c r="AE80" s="47"/>
      <c r="AF80" s="46"/>
      <c r="AG80" s="47"/>
      <c r="AH80" s="47"/>
      <c r="AI80" s="47"/>
      <c r="AJ80" s="47"/>
      <c r="AK80" s="47"/>
      <c r="AL80" s="47"/>
      <c r="AM80" s="47"/>
      <c r="AN80" s="47"/>
    </row>
    <row r="81" spans="1:40" x14ac:dyDescent="0.25">
      <c r="A81" s="85"/>
      <c r="B81" s="145"/>
      <c r="C81" s="43" t="str">
        <f t="shared" si="7"/>
        <v/>
      </c>
      <c r="D81" s="43"/>
      <c r="E81" s="43"/>
      <c r="F81" s="145">
        <f t="shared" si="8"/>
        <v>24</v>
      </c>
      <c r="G81" s="145">
        <f t="shared" si="9"/>
        <v>16</v>
      </c>
      <c r="H81" s="45"/>
      <c r="I81" s="46"/>
      <c r="J81" s="46"/>
      <c r="K81" s="47"/>
      <c r="L81" s="47"/>
      <c r="M81" s="47"/>
      <c r="N81" s="86"/>
      <c r="O81" s="86" t="s">
        <v>525</v>
      </c>
      <c r="P81" s="36" t="str">
        <f t="shared" si="5"/>
        <v>A07</v>
      </c>
      <c r="Q81" s="36">
        <f>IF(AND(P81&lt;&gt;P80,NOT(ISBLANK(A81))),IF(ISBLANK(N81),INDEX(Summary!E:E,MATCH(P81,Summary!A:A,0)),INDEX(Summary!E:E,MATCH(P81,Summary!A:A,0))+1),IF(ISBLANK(N81),Q80,Q80+1))</f>
        <v>14</v>
      </c>
      <c r="R81" s="36">
        <f t="shared" si="6"/>
        <v>22</v>
      </c>
      <c r="S81" s="46"/>
      <c r="T81" s="46"/>
      <c r="U81" s="46"/>
      <c r="V81" s="46"/>
      <c r="W81" s="45"/>
      <c r="X81" s="45"/>
      <c r="Y81" s="45"/>
      <c r="Z81" s="46"/>
      <c r="AA81" s="46"/>
      <c r="AB81" s="46"/>
      <c r="AC81" s="46"/>
      <c r="AD81" s="47"/>
      <c r="AE81" s="47"/>
      <c r="AF81" s="46"/>
      <c r="AG81" s="47"/>
      <c r="AH81" s="47"/>
      <c r="AI81" s="47"/>
      <c r="AJ81" s="47"/>
      <c r="AK81" s="47"/>
      <c r="AL81" s="47"/>
      <c r="AM81" s="47"/>
      <c r="AN81" s="47"/>
    </row>
    <row r="82" spans="1:40" x14ac:dyDescent="0.25">
      <c r="A82" s="85" t="s">
        <v>43</v>
      </c>
      <c r="B82" s="145">
        <v>21</v>
      </c>
      <c r="C82" s="43" t="str">
        <f t="shared" si="7"/>
        <v>E5-520-025</v>
      </c>
      <c r="D82" s="43" t="s">
        <v>394</v>
      </c>
      <c r="E82" s="43" t="s">
        <v>394</v>
      </c>
      <c r="F82" s="145">
        <f t="shared" si="8"/>
        <v>25</v>
      </c>
      <c r="G82" s="145">
        <f t="shared" si="9"/>
        <v>16</v>
      </c>
      <c r="H82" s="45"/>
      <c r="I82" s="46"/>
      <c r="J82" s="46"/>
      <c r="K82" s="47"/>
      <c r="L82" s="47"/>
      <c r="M82" s="47"/>
      <c r="N82" s="86"/>
      <c r="O82" s="86" t="s">
        <v>200</v>
      </c>
      <c r="P82" s="36" t="str">
        <f t="shared" si="5"/>
        <v>A07</v>
      </c>
      <c r="Q82" s="36">
        <f>IF(AND(P82&lt;&gt;P81,NOT(ISBLANK(A82))),IF(ISBLANK(N82),INDEX(Summary!E:E,MATCH(P82,Summary!A:A,0)),INDEX(Summary!E:E,MATCH(P82,Summary!A:A,0))+1),IF(ISBLANK(N82),Q81,Q81+1))</f>
        <v>14</v>
      </c>
      <c r="R82" s="36">
        <f t="shared" si="6"/>
        <v>23</v>
      </c>
      <c r="S82" s="46"/>
      <c r="T82" s="46"/>
      <c r="U82" s="46"/>
      <c r="V82" s="46"/>
      <c r="W82" s="45"/>
      <c r="X82" s="45"/>
      <c r="Y82" s="45"/>
      <c r="Z82" s="46"/>
      <c r="AA82" s="46"/>
      <c r="AB82" s="46"/>
      <c r="AC82" s="46"/>
      <c r="AD82" s="47"/>
      <c r="AE82" s="47"/>
      <c r="AF82" s="46"/>
      <c r="AG82" s="47"/>
      <c r="AH82" s="47"/>
      <c r="AI82" s="47"/>
      <c r="AJ82" s="47"/>
      <c r="AK82" s="47"/>
      <c r="AL82" s="47"/>
      <c r="AM82" s="47"/>
      <c r="AN82" s="47"/>
    </row>
    <row r="83" spans="1:40" x14ac:dyDescent="0.25">
      <c r="A83" s="85"/>
      <c r="B83" s="145"/>
      <c r="C83" s="43" t="str">
        <f t="shared" si="7"/>
        <v/>
      </c>
      <c r="D83" s="43"/>
      <c r="E83" s="43"/>
      <c r="F83" s="145">
        <f t="shared" si="8"/>
        <v>25</v>
      </c>
      <c r="G83" s="145">
        <f t="shared" si="9"/>
        <v>16</v>
      </c>
      <c r="H83" s="45"/>
      <c r="I83" s="46"/>
      <c r="J83" s="46"/>
      <c r="K83" s="47"/>
      <c r="L83" s="47"/>
      <c r="M83" s="47"/>
      <c r="N83" s="86"/>
      <c r="O83" s="86" t="s">
        <v>525</v>
      </c>
      <c r="P83" s="36" t="str">
        <f t="shared" si="5"/>
        <v>A07</v>
      </c>
      <c r="Q83" s="36">
        <f>IF(AND(P83&lt;&gt;P82,NOT(ISBLANK(A83))),IF(ISBLANK(N83),INDEX(Summary!E:E,MATCH(P83,Summary!A:A,0)),INDEX(Summary!E:E,MATCH(P83,Summary!A:A,0))+1),IF(ISBLANK(N83),Q82,Q82+1))</f>
        <v>14</v>
      </c>
      <c r="R83" s="36">
        <f t="shared" si="6"/>
        <v>24</v>
      </c>
      <c r="S83" s="46"/>
      <c r="T83" s="46"/>
      <c r="U83" s="46"/>
      <c r="V83" s="46"/>
      <c r="W83" s="45"/>
      <c r="X83" s="45"/>
      <c r="Y83" s="45"/>
      <c r="Z83" s="46"/>
      <c r="AA83" s="46"/>
      <c r="AB83" s="46"/>
      <c r="AC83" s="46"/>
      <c r="AD83" s="47"/>
      <c r="AE83" s="47"/>
      <c r="AF83" s="46"/>
      <c r="AG83" s="47"/>
      <c r="AH83" s="47"/>
      <c r="AI83" s="47"/>
      <c r="AJ83" s="47"/>
      <c r="AK83" s="47"/>
      <c r="AL83" s="47"/>
      <c r="AM83" s="47"/>
      <c r="AN83" s="47"/>
    </row>
    <row r="84" spans="1:40" x14ac:dyDescent="0.25">
      <c r="A84" s="85" t="s">
        <v>43</v>
      </c>
      <c r="B84" s="145">
        <v>20</v>
      </c>
      <c r="C84" s="43" t="str">
        <f t="shared" si="7"/>
        <v>E5-520-026</v>
      </c>
      <c r="D84" s="43" t="s">
        <v>394</v>
      </c>
      <c r="E84" s="43" t="s">
        <v>394</v>
      </c>
      <c r="F84" s="145">
        <f t="shared" si="8"/>
        <v>26</v>
      </c>
      <c r="G84" s="145">
        <f t="shared" si="9"/>
        <v>16</v>
      </c>
      <c r="H84" s="45"/>
      <c r="I84" s="46"/>
      <c r="J84" s="46"/>
      <c r="K84" s="47"/>
      <c r="L84" s="47"/>
      <c r="M84" s="47"/>
      <c r="N84" s="86"/>
      <c r="O84" s="86" t="s">
        <v>200</v>
      </c>
      <c r="P84" s="36" t="str">
        <f t="shared" si="5"/>
        <v>A07</v>
      </c>
      <c r="Q84" s="36">
        <f>IF(AND(P84&lt;&gt;P83,NOT(ISBLANK(A84))),IF(ISBLANK(N84),INDEX(Summary!E:E,MATCH(P84,Summary!A:A,0)),INDEX(Summary!E:E,MATCH(P84,Summary!A:A,0))+1),IF(ISBLANK(N84),Q83,Q83+1))</f>
        <v>14</v>
      </c>
      <c r="R84" s="36">
        <f t="shared" si="6"/>
        <v>25</v>
      </c>
      <c r="S84" s="46"/>
      <c r="T84" s="46"/>
      <c r="U84" s="46"/>
      <c r="V84" s="46"/>
      <c r="W84" s="45"/>
      <c r="X84" s="45"/>
      <c r="Y84" s="45"/>
      <c r="Z84" s="46"/>
      <c r="AA84" s="46"/>
      <c r="AB84" s="46"/>
      <c r="AC84" s="46"/>
      <c r="AD84" s="47"/>
      <c r="AE84" s="47"/>
      <c r="AF84" s="46"/>
      <c r="AG84" s="47"/>
      <c r="AH84" s="47"/>
      <c r="AI84" s="47"/>
      <c r="AJ84" s="47"/>
      <c r="AK84" s="47"/>
      <c r="AL84" s="47"/>
      <c r="AM84" s="47"/>
      <c r="AN84" s="47"/>
    </row>
    <row r="85" spans="1:40" x14ac:dyDescent="0.25">
      <c r="A85" s="85"/>
      <c r="B85" s="145"/>
      <c r="C85" s="43" t="str">
        <f t="shared" si="7"/>
        <v/>
      </c>
      <c r="D85" s="43"/>
      <c r="E85" s="43"/>
      <c r="F85" s="145">
        <f t="shared" si="8"/>
        <v>26</v>
      </c>
      <c r="G85" s="145">
        <f t="shared" si="9"/>
        <v>16</v>
      </c>
      <c r="H85" s="45"/>
      <c r="I85" s="46"/>
      <c r="J85" s="46"/>
      <c r="K85" s="47"/>
      <c r="L85" s="47"/>
      <c r="M85" s="47"/>
      <c r="N85" s="86"/>
      <c r="O85" s="86" t="s">
        <v>525</v>
      </c>
      <c r="P85" s="36" t="str">
        <f t="shared" si="5"/>
        <v>A07</v>
      </c>
      <c r="Q85" s="36">
        <f>IF(AND(P85&lt;&gt;P84,NOT(ISBLANK(A85))),IF(ISBLANK(N85),INDEX(Summary!E:E,MATCH(P85,Summary!A:A,0)),INDEX(Summary!E:E,MATCH(P85,Summary!A:A,0))+1),IF(ISBLANK(N85),Q84,Q84+1))</f>
        <v>14</v>
      </c>
      <c r="R85" s="36">
        <f t="shared" si="6"/>
        <v>26</v>
      </c>
      <c r="S85" s="46"/>
      <c r="T85" s="46"/>
      <c r="U85" s="46"/>
      <c r="V85" s="46"/>
      <c r="W85" s="45"/>
      <c r="X85" s="45"/>
      <c r="Y85" s="45"/>
      <c r="Z85" s="46"/>
      <c r="AA85" s="46"/>
      <c r="AB85" s="46"/>
      <c r="AC85" s="46"/>
      <c r="AD85" s="47"/>
      <c r="AE85" s="47"/>
      <c r="AF85" s="46"/>
      <c r="AG85" s="47"/>
      <c r="AH85" s="47"/>
      <c r="AI85" s="47"/>
      <c r="AJ85" s="47"/>
      <c r="AK85" s="47"/>
      <c r="AL85" s="47"/>
      <c r="AM85" s="47"/>
      <c r="AN85" s="47"/>
    </row>
    <row r="86" spans="1:40" x14ac:dyDescent="0.25">
      <c r="A86" s="85" t="s">
        <v>43</v>
      </c>
      <c r="B86" s="145">
        <v>19</v>
      </c>
      <c r="C86" s="43" t="str">
        <f t="shared" si="7"/>
        <v>E5-520-027</v>
      </c>
      <c r="D86" s="43" t="s">
        <v>394</v>
      </c>
      <c r="E86" s="43" t="s">
        <v>394</v>
      </c>
      <c r="F86" s="145">
        <f t="shared" si="8"/>
        <v>27</v>
      </c>
      <c r="G86" s="145">
        <f t="shared" si="9"/>
        <v>16</v>
      </c>
      <c r="H86" s="45"/>
      <c r="I86" s="46"/>
      <c r="J86" s="46"/>
      <c r="K86" s="47"/>
      <c r="L86" s="47"/>
      <c r="M86" s="47"/>
      <c r="N86" s="86"/>
      <c r="O86" s="86" t="s">
        <v>200</v>
      </c>
      <c r="P86" s="36" t="str">
        <f t="shared" si="5"/>
        <v>A07</v>
      </c>
      <c r="Q86" s="36">
        <f>IF(AND(P86&lt;&gt;P85,NOT(ISBLANK(A86))),IF(ISBLANK(N86),INDEX(Summary!E:E,MATCH(P86,Summary!A:A,0)),INDEX(Summary!E:E,MATCH(P86,Summary!A:A,0))+1),IF(ISBLANK(N86),Q85,Q85+1))</f>
        <v>14</v>
      </c>
      <c r="R86" s="36">
        <f t="shared" si="6"/>
        <v>27</v>
      </c>
      <c r="S86" s="46"/>
      <c r="T86" s="46"/>
      <c r="U86" s="46"/>
      <c r="V86" s="46"/>
      <c r="W86" s="45"/>
      <c r="X86" s="45"/>
      <c r="Y86" s="45"/>
      <c r="Z86" s="46"/>
      <c r="AA86" s="46"/>
      <c r="AB86" s="46"/>
      <c r="AC86" s="46"/>
      <c r="AD86" s="47"/>
      <c r="AE86" s="47"/>
      <c r="AF86" s="46"/>
      <c r="AG86" s="47"/>
      <c r="AH86" s="47"/>
      <c r="AI86" s="47"/>
      <c r="AJ86" s="47"/>
      <c r="AK86" s="47"/>
      <c r="AL86" s="47"/>
      <c r="AM86" s="47"/>
      <c r="AN86" s="47"/>
    </row>
    <row r="87" spans="1:40" x14ac:dyDescent="0.25">
      <c r="A87" s="85"/>
      <c r="B87" s="145"/>
      <c r="C87" s="43" t="str">
        <f t="shared" si="7"/>
        <v/>
      </c>
      <c r="D87" s="43"/>
      <c r="E87" s="43"/>
      <c r="F87" s="145">
        <f t="shared" si="8"/>
        <v>27</v>
      </c>
      <c r="G87" s="145">
        <f t="shared" si="9"/>
        <v>16</v>
      </c>
      <c r="H87" s="45"/>
      <c r="I87" s="46"/>
      <c r="J87" s="46"/>
      <c r="K87" s="47"/>
      <c r="L87" s="47"/>
      <c r="M87" s="47"/>
      <c r="N87" s="86"/>
      <c r="O87" s="86" t="s">
        <v>525</v>
      </c>
      <c r="P87" s="36" t="str">
        <f t="shared" si="5"/>
        <v>A07</v>
      </c>
      <c r="Q87" s="36">
        <f>IF(AND(P87&lt;&gt;P86,NOT(ISBLANK(A87))),IF(ISBLANK(N87),INDEX(Summary!E:E,MATCH(P87,Summary!A:A,0)),INDEX(Summary!E:E,MATCH(P87,Summary!A:A,0))+1),IF(ISBLANK(N87),Q86,Q86+1))</f>
        <v>14</v>
      </c>
      <c r="R87" s="36">
        <f t="shared" si="6"/>
        <v>28</v>
      </c>
      <c r="S87" s="46"/>
      <c r="T87" s="46"/>
      <c r="U87" s="46"/>
      <c r="V87" s="46"/>
      <c r="W87" s="45"/>
      <c r="X87" s="45"/>
      <c r="Y87" s="45"/>
      <c r="Z87" s="46"/>
      <c r="AA87" s="46"/>
      <c r="AB87" s="46"/>
      <c r="AC87" s="46"/>
      <c r="AD87" s="47"/>
      <c r="AE87" s="47"/>
      <c r="AF87" s="46"/>
      <c r="AG87" s="47"/>
      <c r="AH87" s="47"/>
      <c r="AI87" s="47"/>
      <c r="AJ87" s="47"/>
      <c r="AK87" s="47"/>
      <c r="AL87" s="47"/>
      <c r="AM87" s="47"/>
      <c r="AN87" s="47"/>
    </row>
    <row r="88" spans="1:40" x14ac:dyDescent="0.25">
      <c r="A88" s="85" t="s">
        <v>43</v>
      </c>
      <c r="B88" s="145">
        <v>18</v>
      </c>
      <c r="C88" s="43" t="str">
        <f t="shared" si="7"/>
        <v>E5-520-028</v>
      </c>
      <c r="D88" s="43" t="s">
        <v>394</v>
      </c>
      <c r="E88" s="43" t="s">
        <v>394</v>
      </c>
      <c r="F88" s="145">
        <f t="shared" si="8"/>
        <v>28</v>
      </c>
      <c r="G88" s="145">
        <f t="shared" si="9"/>
        <v>16</v>
      </c>
      <c r="H88" s="45"/>
      <c r="I88" s="46"/>
      <c r="J88" s="46"/>
      <c r="K88" s="47"/>
      <c r="L88" s="47"/>
      <c r="M88" s="47"/>
      <c r="N88" s="86"/>
      <c r="O88" s="86" t="s">
        <v>200</v>
      </c>
      <c r="P88" s="36" t="str">
        <f t="shared" si="5"/>
        <v>A07</v>
      </c>
      <c r="Q88" s="36">
        <f>IF(AND(P88&lt;&gt;P87,NOT(ISBLANK(A88))),IF(ISBLANK(N88),INDEX(Summary!E:E,MATCH(P88,Summary!A:A,0)),INDEX(Summary!E:E,MATCH(P88,Summary!A:A,0))+1),IF(ISBLANK(N88),Q87,Q87+1))</f>
        <v>14</v>
      </c>
      <c r="R88" s="36">
        <f t="shared" si="6"/>
        <v>29</v>
      </c>
      <c r="S88" s="46"/>
      <c r="T88" s="46"/>
      <c r="U88" s="46"/>
      <c r="V88" s="46"/>
      <c r="W88" s="45"/>
      <c r="X88" s="45"/>
      <c r="Y88" s="45"/>
      <c r="Z88" s="46"/>
      <c r="AA88" s="46"/>
      <c r="AB88" s="46"/>
      <c r="AC88" s="46"/>
      <c r="AD88" s="47"/>
      <c r="AE88" s="47"/>
      <c r="AF88" s="46"/>
      <c r="AG88" s="47"/>
      <c r="AH88" s="47"/>
      <c r="AI88" s="47"/>
      <c r="AJ88" s="47"/>
      <c r="AK88" s="47"/>
      <c r="AL88" s="47"/>
      <c r="AM88" s="47"/>
      <c r="AN88" s="47"/>
    </row>
    <row r="89" spans="1:40" x14ac:dyDescent="0.25">
      <c r="A89" s="85"/>
      <c r="B89" s="145"/>
      <c r="C89" s="43" t="str">
        <f t="shared" si="7"/>
        <v/>
      </c>
      <c r="D89" s="43"/>
      <c r="E89" s="43"/>
      <c r="F89" s="145">
        <f t="shared" si="8"/>
        <v>28</v>
      </c>
      <c r="G89" s="145">
        <f t="shared" si="9"/>
        <v>16</v>
      </c>
      <c r="H89" s="45"/>
      <c r="I89" s="46"/>
      <c r="J89" s="46"/>
      <c r="K89" s="47"/>
      <c r="L89" s="47"/>
      <c r="M89" s="47"/>
      <c r="N89" s="86"/>
      <c r="O89" s="86" t="s">
        <v>525</v>
      </c>
      <c r="P89" s="36" t="str">
        <f t="shared" si="5"/>
        <v>A07</v>
      </c>
      <c r="Q89" s="36">
        <f>IF(AND(P89&lt;&gt;P88,NOT(ISBLANK(A89))),IF(ISBLANK(N89),INDEX(Summary!E:E,MATCH(P89,Summary!A:A,0)),INDEX(Summary!E:E,MATCH(P89,Summary!A:A,0))+1),IF(ISBLANK(N89),Q88,Q88+1))</f>
        <v>14</v>
      </c>
      <c r="R89" s="36">
        <f t="shared" si="6"/>
        <v>30</v>
      </c>
      <c r="S89" s="46"/>
      <c r="T89" s="46"/>
      <c r="U89" s="46"/>
      <c r="V89" s="46"/>
      <c r="W89" s="45"/>
      <c r="X89" s="45"/>
      <c r="Y89" s="45"/>
      <c r="Z89" s="46"/>
      <c r="AA89" s="46"/>
      <c r="AB89" s="46"/>
      <c r="AC89" s="46"/>
      <c r="AD89" s="47"/>
      <c r="AE89" s="47"/>
      <c r="AF89" s="46"/>
      <c r="AG89" s="47"/>
      <c r="AH89" s="47"/>
      <c r="AI89" s="47"/>
      <c r="AJ89" s="47"/>
      <c r="AK89" s="47"/>
      <c r="AL89" s="47"/>
      <c r="AM89" s="47"/>
      <c r="AN89" s="47"/>
    </row>
    <row r="90" spans="1:40" x14ac:dyDescent="0.25">
      <c r="A90" s="85" t="s">
        <v>43</v>
      </c>
      <c r="B90" s="145">
        <v>17</v>
      </c>
      <c r="C90" s="43" t="str">
        <f t="shared" si="7"/>
        <v>E5-520-029</v>
      </c>
      <c r="D90" s="43" t="s">
        <v>394</v>
      </c>
      <c r="E90" s="43" t="s">
        <v>394</v>
      </c>
      <c r="F90" s="145">
        <f t="shared" si="8"/>
        <v>29</v>
      </c>
      <c r="G90" s="145">
        <f t="shared" si="9"/>
        <v>16</v>
      </c>
      <c r="H90" s="45"/>
      <c r="I90" s="46"/>
      <c r="J90" s="46"/>
      <c r="K90" s="47"/>
      <c r="L90" s="47"/>
      <c r="M90" s="47"/>
      <c r="N90" s="86"/>
      <c r="O90" s="86" t="s">
        <v>200</v>
      </c>
      <c r="P90" s="36" t="str">
        <f t="shared" si="5"/>
        <v>A07</v>
      </c>
      <c r="Q90" s="36">
        <f>IF(AND(P90&lt;&gt;P89,NOT(ISBLANK(A90))),IF(ISBLANK(N90),INDEX(Summary!E:E,MATCH(P90,Summary!A:A,0)),INDEX(Summary!E:E,MATCH(P90,Summary!A:A,0))+1),IF(ISBLANK(N90),Q89,Q89+1))</f>
        <v>14</v>
      </c>
      <c r="R90" s="36">
        <f t="shared" si="6"/>
        <v>31</v>
      </c>
      <c r="S90" s="46"/>
      <c r="T90" s="46"/>
      <c r="U90" s="46"/>
      <c r="V90" s="46"/>
      <c r="W90" s="45"/>
      <c r="X90" s="45"/>
      <c r="Y90" s="45"/>
      <c r="Z90" s="46"/>
      <c r="AA90" s="46"/>
      <c r="AB90" s="46"/>
      <c r="AC90" s="46"/>
      <c r="AD90" s="47"/>
      <c r="AE90" s="47"/>
      <c r="AF90" s="46"/>
      <c r="AG90" s="47"/>
      <c r="AH90" s="47"/>
      <c r="AI90" s="47"/>
      <c r="AJ90" s="47"/>
      <c r="AK90" s="47"/>
      <c r="AL90" s="47"/>
      <c r="AM90" s="47"/>
      <c r="AN90" s="47"/>
    </row>
    <row r="91" spans="1:40" x14ac:dyDescent="0.25">
      <c r="A91" s="85"/>
      <c r="B91" s="145"/>
      <c r="C91" s="43" t="str">
        <f t="shared" si="7"/>
        <v/>
      </c>
      <c r="D91" s="43"/>
      <c r="E91" s="43"/>
      <c r="F91" s="145">
        <f t="shared" si="8"/>
        <v>29</v>
      </c>
      <c r="G91" s="145">
        <f t="shared" si="9"/>
        <v>16</v>
      </c>
      <c r="H91" s="45"/>
      <c r="I91" s="46"/>
      <c r="J91" s="46"/>
      <c r="K91" s="47"/>
      <c r="L91" s="47"/>
      <c r="M91" s="47"/>
      <c r="N91" s="86"/>
      <c r="O91" s="86" t="s">
        <v>525</v>
      </c>
      <c r="P91" s="36" t="str">
        <f t="shared" si="5"/>
        <v>A07</v>
      </c>
      <c r="Q91" s="36">
        <f>IF(AND(P91&lt;&gt;P90,NOT(ISBLANK(A91))),IF(ISBLANK(N91),INDEX(Summary!E:E,MATCH(P91,Summary!A:A,0)),INDEX(Summary!E:E,MATCH(P91,Summary!A:A,0))+1),IF(ISBLANK(N91),Q90,Q90+1))</f>
        <v>14</v>
      </c>
      <c r="R91" s="36">
        <f t="shared" si="6"/>
        <v>32</v>
      </c>
      <c r="S91" s="46"/>
      <c r="T91" s="46"/>
      <c r="U91" s="46"/>
      <c r="V91" s="46"/>
      <c r="W91" s="45"/>
      <c r="X91" s="45"/>
      <c r="Y91" s="45"/>
      <c r="Z91" s="46"/>
      <c r="AA91" s="46"/>
      <c r="AB91" s="46"/>
      <c r="AC91" s="46"/>
      <c r="AD91" s="47"/>
      <c r="AE91" s="47"/>
      <c r="AF91" s="46"/>
      <c r="AG91" s="47"/>
      <c r="AH91" s="47"/>
      <c r="AI91" s="47"/>
      <c r="AJ91" s="47"/>
      <c r="AK91" s="47"/>
      <c r="AL91" s="47"/>
      <c r="AM91" s="47"/>
      <c r="AN91" s="47"/>
    </row>
    <row r="92" spans="1:40" x14ac:dyDescent="0.25">
      <c r="A92" s="85" t="s">
        <v>43</v>
      </c>
      <c r="B92" s="145">
        <v>16</v>
      </c>
      <c r="C92" s="43" t="str">
        <f t="shared" si="7"/>
        <v>E5-520-030</v>
      </c>
      <c r="D92" s="43" t="s">
        <v>394</v>
      </c>
      <c r="E92" s="43" t="s">
        <v>394</v>
      </c>
      <c r="F92" s="145">
        <f t="shared" si="8"/>
        <v>30</v>
      </c>
      <c r="G92" s="145">
        <f t="shared" si="9"/>
        <v>16</v>
      </c>
      <c r="H92" s="45"/>
      <c r="I92" s="46"/>
      <c r="J92" s="46"/>
      <c r="K92" s="47"/>
      <c r="L92" s="47"/>
      <c r="M92" s="47"/>
      <c r="N92" s="86"/>
      <c r="O92" s="86" t="s">
        <v>200</v>
      </c>
      <c r="P92" s="36" t="str">
        <f t="shared" si="5"/>
        <v>A07</v>
      </c>
      <c r="Q92" s="36">
        <f>IF(AND(P92&lt;&gt;P91,NOT(ISBLANK(A92))),IF(ISBLANK(N92),INDEX(Summary!E:E,MATCH(P92,Summary!A:A,0)),INDEX(Summary!E:E,MATCH(P92,Summary!A:A,0))+1),IF(ISBLANK(N92),Q91,Q91+1))</f>
        <v>14</v>
      </c>
      <c r="R92" s="36">
        <f t="shared" si="6"/>
        <v>33</v>
      </c>
      <c r="S92" s="46"/>
      <c r="T92" s="46"/>
      <c r="U92" s="46"/>
      <c r="V92" s="46"/>
      <c r="W92" s="45"/>
      <c r="X92" s="45"/>
      <c r="Y92" s="45"/>
      <c r="Z92" s="46"/>
      <c r="AA92" s="46"/>
      <c r="AB92" s="46"/>
      <c r="AC92" s="46"/>
      <c r="AD92" s="47"/>
      <c r="AE92" s="47"/>
      <c r="AF92" s="46"/>
      <c r="AG92" s="47"/>
      <c r="AH92" s="47"/>
      <c r="AI92" s="47"/>
      <c r="AJ92" s="47"/>
      <c r="AK92" s="47"/>
      <c r="AL92" s="47"/>
      <c r="AM92" s="47"/>
      <c r="AN92" s="47"/>
    </row>
    <row r="93" spans="1:40" x14ac:dyDescent="0.25">
      <c r="A93" s="85"/>
      <c r="B93" s="145"/>
      <c r="C93" s="43" t="str">
        <f t="shared" si="7"/>
        <v/>
      </c>
      <c r="D93" s="43"/>
      <c r="E93" s="43"/>
      <c r="F93" s="145">
        <f t="shared" si="8"/>
        <v>30</v>
      </c>
      <c r="G93" s="145">
        <f t="shared" si="9"/>
        <v>16</v>
      </c>
      <c r="H93" s="45"/>
      <c r="I93" s="46"/>
      <c r="J93" s="46"/>
      <c r="K93" s="47"/>
      <c r="L93" s="47"/>
      <c r="M93" s="47"/>
      <c r="N93" s="86"/>
      <c r="O93" s="86" t="s">
        <v>525</v>
      </c>
      <c r="P93" s="36" t="str">
        <f t="shared" si="5"/>
        <v>A07</v>
      </c>
      <c r="Q93" s="36">
        <f>IF(AND(P93&lt;&gt;P92,NOT(ISBLANK(A93))),IF(ISBLANK(N93),INDEX(Summary!E:E,MATCH(P93,Summary!A:A,0)),INDEX(Summary!E:E,MATCH(P93,Summary!A:A,0))+1),IF(ISBLANK(N93),Q92,Q92+1))</f>
        <v>14</v>
      </c>
      <c r="R93" s="36">
        <f t="shared" si="6"/>
        <v>34</v>
      </c>
      <c r="S93" s="46"/>
      <c r="T93" s="46"/>
      <c r="U93" s="46"/>
      <c r="V93" s="46"/>
      <c r="W93" s="45"/>
      <c r="X93" s="45"/>
      <c r="Y93" s="45"/>
      <c r="Z93" s="46"/>
      <c r="AA93" s="46"/>
      <c r="AB93" s="46"/>
      <c r="AC93" s="46"/>
      <c r="AD93" s="47"/>
      <c r="AE93" s="47"/>
      <c r="AF93" s="46"/>
      <c r="AG93" s="47"/>
      <c r="AH93" s="47"/>
      <c r="AI93" s="47"/>
      <c r="AJ93" s="47"/>
      <c r="AK93" s="47"/>
      <c r="AL93" s="47"/>
      <c r="AM93" s="47"/>
      <c r="AN93" s="47"/>
    </row>
    <row r="94" spans="1:40" x14ac:dyDescent="0.25">
      <c r="A94" s="85" t="s">
        <v>43</v>
      </c>
      <c r="B94" s="145">
        <v>15</v>
      </c>
      <c r="C94" s="43" t="str">
        <f t="shared" si="7"/>
        <v>E5-520-031</v>
      </c>
      <c r="D94" s="43" t="s">
        <v>394</v>
      </c>
      <c r="E94" s="43" t="s">
        <v>394</v>
      </c>
      <c r="F94" s="145">
        <f t="shared" si="8"/>
        <v>31</v>
      </c>
      <c r="G94" s="145">
        <f t="shared" si="9"/>
        <v>16</v>
      </c>
      <c r="H94" s="45"/>
      <c r="I94" s="46"/>
      <c r="J94" s="46"/>
      <c r="K94" s="47"/>
      <c r="L94" s="47"/>
      <c r="M94" s="47"/>
      <c r="N94" s="86"/>
      <c r="O94" s="86" t="s">
        <v>200</v>
      </c>
      <c r="P94" s="36" t="str">
        <f t="shared" si="5"/>
        <v>A07</v>
      </c>
      <c r="Q94" s="36">
        <f>IF(AND(P94&lt;&gt;P93,NOT(ISBLANK(A94))),IF(ISBLANK(N94),INDEX(Summary!E:E,MATCH(P94,Summary!A:A,0)),INDEX(Summary!E:E,MATCH(P94,Summary!A:A,0))+1),IF(ISBLANK(N94),Q93,Q93+1))</f>
        <v>14</v>
      </c>
      <c r="R94" s="36">
        <f t="shared" si="6"/>
        <v>35</v>
      </c>
      <c r="S94" s="46"/>
      <c r="T94" s="46"/>
      <c r="U94" s="46"/>
      <c r="V94" s="46"/>
      <c r="W94" s="45"/>
      <c r="X94" s="45"/>
      <c r="Y94" s="45"/>
      <c r="Z94" s="46"/>
      <c r="AA94" s="46"/>
      <c r="AB94" s="46"/>
      <c r="AC94" s="46"/>
      <c r="AD94" s="47"/>
      <c r="AE94" s="47"/>
      <c r="AF94" s="46"/>
      <c r="AG94" s="47"/>
      <c r="AH94" s="47"/>
      <c r="AI94" s="47"/>
      <c r="AJ94" s="47"/>
      <c r="AK94" s="47"/>
      <c r="AL94" s="47"/>
      <c r="AM94" s="47"/>
      <c r="AN94" s="47"/>
    </row>
    <row r="95" spans="1:40" x14ac:dyDescent="0.25">
      <c r="A95" s="143"/>
      <c r="B95" s="145"/>
      <c r="C95" s="43" t="str">
        <f t="shared" si="7"/>
        <v/>
      </c>
      <c r="D95" s="43"/>
      <c r="E95" s="43"/>
      <c r="F95" s="145">
        <f t="shared" si="8"/>
        <v>31</v>
      </c>
      <c r="G95" s="145">
        <f t="shared" si="9"/>
        <v>16</v>
      </c>
      <c r="H95" s="45"/>
      <c r="I95" s="46"/>
      <c r="J95" s="46"/>
      <c r="K95" s="47"/>
      <c r="L95" s="47"/>
      <c r="M95" s="47"/>
      <c r="N95" s="86"/>
      <c r="O95" s="86" t="s">
        <v>525</v>
      </c>
      <c r="P95" s="36" t="str">
        <f t="shared" si="5"/>
        <v>A07</v>
      </c>
      <c r="Q95" s="36">
        <f>IF(AND(P95&lt;&gt;P94,NOT(ISBLANK(A95))),IF(ISBLANK(N95),INDEX(Summary!E:E,MATCH(P95,Summary!A:A,0)),INDEX(Summary!E:E,MATCH(P95,Summary!A:A,0))+1),IF(ISBLANK(N95),Q94,Q94+1))</f>
        <v>14</v>
      </c>
      <c r="R95" s="36">
        <f t="shared" si="6"/>
        <v>36</v>
      </c>
      <c r="S95" s="46"/>
      <c r="T95" s="46"/>
      <c r="U95" s="46"/>
      <c r="V95" s="46"/>
      <c r="W95" s="45"/>
      <c r="X95" s="45"/>
      <c r="Y95" s="45"/>
      <c r="Z95" s="46"/>
      <c r="AA95" s="46"/>
      <c r="AB95" s="46"/>
      <c r="AC95" s="46"/>
      <c r="AD95" s="47"/>
      <c r="AE95" s="47"/>
      <c r="AF95" s="46"/>
      <c r="AG95" s="47"/>
      <c r="AH95" s="47"/>
      <c r="AI95" s="47"/>
      <c r="AJ95" s="47"/>
      <c r="AK95" s="47"/>
      <c r="AL95" s="47"/>
      <c r="AM95" s="47"/>
      <c r="AN95" s="47"/>
    </row>
    <row r="96" spans="1:40" x14ac:dyDescent="0.25">
      <c r="A96" s="142" t="s">
        <v>126</v>
      </c>
      <c r="B96" s="145">
        <v>48</v>
      </c>
      <c r="C96" s="43" t="str">
        <f t="shared" si="7"/>
        <v>E5-308-017</v>
      </c>
      <c r="D96" s="43" t="s">
        <v>395</v>
      </c>
      <c r="E96" s="43" t="s">
        <v>395</v>
      </c>
      <c r="F96" s="145">
        <f t="shared" si="8"/>
        <v>31</v>
      </c>
      <c r="G96" s="145">
        <f t="shared" si="9"/>
        <v>17</v>
      </c>
      <c r="H96" s="45">
        <v>5</v>
      </c>
      <c r="I96" s="46">
        <v>5</v>
      </c>
      <c r="J96" s="46">
        <v>5</v>
      </c>
      <c r="K96" s="47">
        <v>8</v>
      </c>
      <c r="L96" s="47">
        <v>8</v>
      </c>
      <c r="M96" s="47">
        <v>6</v>
      </c>
      <c r="N96" s="86" t="s">
        <v>198</v>
      </c>
      <c r="O96" s="86"/>
      <c r="P96" s="36" t="str">
        <f t="shared" si="5"/>
        <v>A08</v>
      </c>
      <c r="Q96" s="36">
        <f>IF(AND(P96&lt;&gt;P95,NOT(ISBLANK(A96))),IF(ISBLANK(N96),INDEX(Summary!E:E,MATCH(P96,Summary!A:A,0)),INDEX(Summary!E:E,MATCH(P96,Summary!A:A,0))+1),IF(ISBLANK(N96),Q95,Q95+1))</f>
        <v>2</v>
      </c>
      <c r="R96" s="36">
        <f t="shared" si="6"/>
        <v>11</v>
      </c>
      <c r="S96" s="46">
        <v>2</v>
      </c>
      <c r="T96" s="46"/>
      <c r="U96" s="46"/>
      <c r="V96" s="46"/>
      <c r="W96" s="45"/>
      <c r="X96" s="45"/>
      <c r="Y96" s="45"/>
      <c r="Z96" s="46">
        <v>10</v>
      </c>
      <c r="AA96" s="46">
        <v>0</v>
      </c>
      <c r="AB96" s="46">
        <v>0</v>
      </c>
      <c r="AC96" s="46">
        <v>0</v>
      </c>
      <c r="AD96" s="47">
        <v>0</v>
      </c>
      <c r="AE96" s="47">
        <v>0</v>
      </c>
      <c r="AF96" s="46"/>
      <c r="AG96" s="47">
        <v>10</v>
      </c>
      <c r="AH96" s="47">
        <v>0</v>
      </c>
      <c r="AI96" s="47" t="s">
        <v>34</v>
      </c>
      <c r="AJ96" s="47">
        <v>0</v>
      </c>
      <c r="AK96" s="47">
        <v>0</v>
      </c>
      <c r="AL96" s="47">
        <v>0</v>
      </c>
      <c r="AM96" s="47">
        <v>0</v>
      </c>
      <c r="AN96" s="47" t="s">
        <v>34</v>
      </c>
    </row>
    <row r="97" spans="1:40" x14ac:dyDescent="0.25">
      <c r="A97" s="85"/>
      <c r="B97" s="145"/>
      <c r="C97" s="43" t="str">
        <f t="shared" si="7"/>
        <v/>
      </c>
      <c r="D97" s="43"/>
      <c r="E97" s="43"/>
      <c r="F97" s="145">
        <f t="shared" si="8"/>
        <v>31</v>
      </c>
      <c r="G97" s="145">
        <f t="shared" si="9"/>
        <v>17</v>
      </c>
      <c r="H97" s="45"/>
      <c r="I97" s="46"/>
      <c r="J97" s="46"/>
      <c r="K97" s="47"/>
      <c r="L97" s="47"/>
      <c r="M97" s="47"/>
      <c r="N97" s="86" t="s">
        <v>199</v>
      </c>
      <c r="O97" s="86"/>
      <c r="P97" s="36" t="str">
        <f t="shared" si="5"/>
        <v>A08</v>
      </c>
      <c r="Q97" s="36">
        <f>IF(AND(P97&lt;&gt;P96,NOT(ISBLANK(A97))),IF(ISBLANK(N97),INDEX(Summary!E:E,MATCH(P97,Summary!A:A,0)),INDEX(Summary!E:E,MATCH(P97,Summary!A:A,0))+1),IF(ISBLANK(N97),Q96,Q96+1))</f>
        <v>3</v>
      </c>
      <c r="R97" s="36">
        <f t="shared" si="6"/>
        <v>11</v>
      </c>
      <c r="S97" s="46"/>
      <c r="T97" s="46"/>
      <c r="U97" s="46"/>
      <c r="V97" s="46"/>
      <c r="W97" s="45"/>
      <c r="X97" s="45"/>
      <c r="Y97" s="45"/>
      <c r="Z97" s="46"/>
      <c r="AA97" s="46"/>
      <c r="AB97" s="46"/>
      <c r="AC97" s="46"/>
      <c r="AD97" s="47"/>
      <c r="AE97" s="47"/>
      <c r="AF97" s="46"/>
      <c r="AG97" s="47"/>
      <c r="AH97" s="47"/>
      <c r="AI97" s="47"/>
      <c r="AJ97" s="47"/>
      <c r="AK97" s="47"/>
      <c r="AL97" s="47"/>
      <c r="AM97" s="47"/>
      <c r="AN97" s="47"/>
    </row>
    <row r="98" spans="1:40" x14ac:dyDescent="0.25">
      <c r="A98" s="85" t="s">
        <v>126</v>
      </c>
      <c r="B98" s="145">
        <v>47</v>
      </c>
      <c r="C98" s="43" t="str">
        <f t="shared" si="7"/>
        <v>E5-308-018</v>
      </c>
      <c r="D98" s="43" t="s">
        <v>395</v>
      </c>
      <c r="E98" s="43" t="s">
        <v>395</v>
      </c>
      <c r="F98" s="145">
        <f t="shared" si="8"/>
        <v>31</v>
      </c>
      <c r="G98" s="145">
        <f t="shared" si="9"/>
        <v>18</v>
      </c>
      <c r="H98" s="45"/>
      <c r="I98" s="46"/>
      <c r="J98" s="46"/>
      <c r="K98" s="47"/>
      <c r="L98" s="47"/>
      <c r="M98" s="47"/>
      <c r="N98" s="86" t="s">
        <v>198</v>
      </c>
      <c r="O98" s="86"/>
      <c r="P98" s="36" t="str">
        <f t="shared" si="5"/>
        <v>A08</v>
      </c>
      <c r="Q98" s="36">
        <f>IF(AND(P98&lt;&gt;P97,NOT(ISBLANK(A98))),IF(ISBLANK(N98),INDEX(Summary!E:E,MATCH(P98,Summary!A:A,0)),INDEX(Summary!E:E,MATCH(P98,Summary!A:A,0))+1),IF(ISBLANK(N98),Q97,Q97+1))</f>
        <v>4</v>
      </c>
      <c r="R98" s="36">
        <f t="shared" si="6"/>
        <v>11</v>
      </c>
      <c r="S98" s="46"/>
      <c r="T98" s="46"/>
      <c r="U98" s="46"/>
      <c r="V98" s="46"/>
      <c r="W98" s="45"/>
      <c r="X98" s="45"/>
      <c r="Y98" s="45"/>
      <c r="Z98" s="46"/>
      <c r="AA98" s="46"/>
      <c r="AB98" s="46"/>
      <c r="AC98" s="46"/>
      <c r="AD98" s="47"/>
      <c r="AE98" s="47"/>
      <c r="AF98" s="46"/>
      <c r="AG98" s="47"/>
      <c r="AH98" s="47"/>
      <c r="AI98" s="47"/>
      <c r="AJ98" s="47"/>
      <c r="AK98" s="47"/>
      <c r="AL98" s="47"/>
      <c r="AM98" s="47"/>
      <c r="AN98" s="47"/>
    </row>
    <row r="99" spans="1:40" x14ac:dyDescent="0.25">
      <c r="A99" s="85"/>
      <c r="B99" s="145"/>
      <c r="C99" s="43" t="str">
        <f t="shared" si="7"/>
        <v/>
      </c>
      <c r="D99" s="43"/>
      <c r="E99" s="43"/>
      <c r="F99" s="145">
        <f t="shared" si="8"/>
        <v>31</v>
      </c>
      <c r="G99" s="145">
        <f t="shared" si="9"/>
        <v>18</v>
      </c>
      <c r="H99" s="45"/>
      <c r="I99" s="46"/>
      <c r="J99" s="46"/>
      <c r="K99" s="47"/>
      <c r="L99" s="47"/>
      <c r="M99" s="47"/>
      <c r="N99" s="86" t="s">
        <v>199</v>
      </c>
      <c r="O99" s="86"/>
      <c r="P99" s="36" t="str">
        <f t="shared" si="5"/>
        <v>A08</v>
      </c>
      <c r="Q99" s="36">
        <f>IF(AND(P99&lt;&gt;P98,NOT(ISBLANK(A99))),IF(ISBLANK(N99),INDEX(Summary!E:E,MATCH(P99,Summary!A:A,0)),INDEX(Summary!E:E,MATCH(P99,Summary!A:A,0))+1),IF(ISBLANK(N99),Q98,Q98+1))</f>
        <v>5</v>
      </c>
      <c r="R99" s="36">
        <f t="shared" si="6"/>
        <v>11</v>
      </c>
      <c r="S99" s="46"/>
      <c r="T99" s="46"/>
      <c r="U99" s="46"/>
      <c r="V99" s="46"/>
      <c r="W99" s="45"/>
      <c r="X99" s="45"/>
      <c r="Y99" s="45"/>
      <c r="Z99" s="46"/>
      <c r="AA99" s="46"/>
      <c r="AB99" s="46"/>
      <c r="AC99" s="46"/>
      <c r="AD99" s="47"/>
      <c r="AE99" s="47"/>
      <c r="AF99" s="46"/>
      <c r="AG99" s="47"/>
      <c r="AH99" s="47"/>
      <c r="AI99" s="47"/>
      <c r="AJ99" s="47"/>
      <c r="AK99" s="47"/>
      <c r="AL99" s="47"/>
      <c r="AM99" s="47"/>
      <c r="AN99" s="47"/>
    </row>
    <row r="100" spans="1:40" x14ac:dyDescent="0.25">
      <c r="A100" s="85" t="s">
        <v>126</v>
      </c>
      <c r="B100" s="145">
        <v>46</v>
      </c>
      <c r="C100" s="43" t="str">
        <f t="shared" si="7"/>
        <v>E5-308-019</v>
      </c>
      <c r="D100" s="43" t="s">
        <v>395</v>
      </c>
      <c r="E100" s="43" t="s">
        <v>395</v>
      </c>
      <c r="F100" s="145">
        <f t="shared" si="8"/>
        <v>31</v>
      </c>
      <c r="G100" s="145">
        <f t="shared" si="9"/>
        <v>19</v>
      </c>
      <c r="H100" s="45"/>
      <c r="I100" s="46"/>
      <c r="J100" s="46"/>
      <c r="K100" s="47"/>
      <c r="L100" s="47"/>
      <c r="M100" s="47"/>
      <c r="N100" s="86" t="s">
        <v>198</v>
      </c>
      <c r="O100" s="86"/>
      <c r="P100" s="36" t="str">
        <f t="shared" si="5"/>
        <v>A08</v>
      </c>
      <c r="Q100" s="36">
        <f>IF(AND(P100&lt;&gt;P99,NOT(ISBLANK(A100))),IF(ISBLANK(N100),INDEX(Summary!E:E,MATCH(P100,Summary!A:A,0)),INDEX(Summary!E:E,MATCH(P100,Summary!A:A,0))+1),IF(ISBLANK(N100),Q99,Q99+1))</f>
        <v>6</v>
      </c>
      <c r="R100" s="36">
        <f t="shared" si="6"/>
        <v>11</v>
      </c>
      <c r="S100" s="46"/>
      <c r="T100" s="46"/>
      <c r="U100" s="46"/>
      <c r="V100" s="46"/>
      <c r="W100" s="45"/>
      <c r="X100" s="45"/>
      <c r="Y100" s="45"/>
      <c r="Z100" s="46"/>
      <c r="AA100" s="46"/>
      <c r="AB100" s="46"/>
      <c r="AC100" s="46"/>
      <c r="AD100" s="47"/>
      <c r="AE100" s="47"/>
      <c r="AF100" s="46"/>
      <c r="AG100" s="47"/>
      <c r="AH100" s="47"/>
      <c r="AI100" s="47"/>
      <c r="AJ100" s="47"/>
      <c r="AK100" s="47"/>
      <c r="AL100" s="47"/>
      <c r="AM100" s="47"/>
      <c r="AN100" s="47"/>
    </row>
    <row r="101" spans="1:40" x14ac:dyDescent="0.25">
      <c r="A101" s="85"/>
      <c r="B101" s="145"/>
      <c r="C101" s="43" t="str">
        <f t="shared" si="7"/>
        <v/>
      </c>
      <c r="D101" s="43"/>
      <c r="E101" s="43"/>
      <c r="F101" s="145">
        <f t="shared" si="8"/>
        <v>31</v>
      </c>
      <c r="G101" s="145">
        <f t="shared" si="9"/>
        <v>19</v>
      </c>
      <c r="H101" s="45"/>
      <c r="I101" s="46"/>
      <c r="J101" s="46"/>
      <c r="K101" s="47"/>
      <c r="L101" s="47"/>
      <c r="M101" s="47"/>
      <c r="N101" s="86" t="s">
        <v>199</v>
      </c>
      <c r="O101" s="86"/>
      <c r="P101" s="36" t="str">
        <f t="shared" si="5"/>
        <v>A08</v>
      </c>
      <c r="Q101" s="36">
        <f>IF(AND(P101&lt;&gt;P100,NOT(ISBLANK(A101))),IF(ISBLANK(N101),INDEX(Summary!E:E,MATCH(P101,Summary!A:A,0)),INDEX(Summary!E:E,MATCH(P101,Summary!A:A,0))+1),IF(ISBLANK(N101),Q100,Q100+1))</f>
        <v>7</v>
      </c>
      <c r="R101" s="36">
        <f t="shared" si="6"/>
        <v>11</v>
      </c>
      <c r="S101" s="46"/>
      <c r="T101" s="46"/>
      <c r="U101" s="46"/>
      <c r="V101" s="46"/>
      <c r="W101" s="45"/>
      <c r="X101" s="45"/>
      <c r="Y101" s="45"/>
      <c r="Z101" s="46"/>
      <c r="AA101" s="46"/>
      <c r="AB101" s="46"/>
      <c r="AC101" s="46"/>
      <c r="AD101" s="47"/>
      <c r="AE101" s="47"/>
      <c r="AF101" s="46"/>
      <c r="AG101" s="47"/>
      <c r="AH101" s="47"/>
      <c r="AI101" s="47"/>
      <c r="AJ101" s="47"/>
      <c r="AK101" s="47"/>
      <c r="AL101" s="47"/>
      <c r="AM101" s="47"/>
      <c r="AN101" s="47"/>
    </row>
    <row r="102" spans="1:40" x14ac:dyDescent="0.25">
      <c r="A102" s="85" t="s">
        <v>126</v>
      </c>
      <c r="B102" s="145">
        <v>45</v>
      </c>
      <c r="C102" s="43" t="str">
        <f t="shared" si="7"/>
        <v>E5-308-020</v>
      </c>
      <c r="D102" s="43" t="s">
        <v>395</v>
      </c>
      <c r="E102" s="43" t="s">
        <v>395</v>
      </c>
      <c r="F102" s="145">
        <f t="shared" si="8"/>
        <v>31</v>
      </c>
      <c r="G102" s="145">
        <f t="shared" si="9"/>
        <v>20</v>
      </c>
      <c r="H102" s="45"/>
      <c r="I102" s="46"/>
      <c r="J102" s="46"/>
      <c r="K102" s="47"/>
      <c r="L102" s="47"/>
      <c r="M102" s="47"/>
      <c r="N102" s="86" t="s">
        <v>198</v>
      </c>
      <c r="O102" s="86"/>
      <c r="P102" s="36" t="str">
        <f t="shared" si="5"/>
        <v>A08</v>
      </c>
      <c r="Q102" s="36">
        <f>IF(AND(P102&lt;&gt;P101,NOT(ISBLANK(A102))),IF(ISBLANK(N102),INDEX(Summary!E:E,MATCH(P102,Summary!A:A,0)),INDEX(Summary!E:E,MATCH(P102,Summary!A:A,0))+1),IF(ISBLANK(N102),Q101,Q101+1))</f>
        <v>8</v>
      </c>
      <c r="R102" s="36">
        <f t="shared" si="6"/>
        <v>11</v>
      </c>
      <c r="S102" s="46"/>
      <c r="T102" s="46"/>
      <c r="U102" s="46"/>
      <c r="V102" s="46"/>
      <c r="W102" s="45"/>
      <c r="X102" s="45"/>
      <c r="Y102" s="45"/>
      <c r="Z102" s="46"/>
      <c r="AA102" s="46"/>
      <c r="AB102" s="46"/>
      <c r="AC102" s="46"/>
      <c r="AD102" s="47"/>
      <c r="AE102" s="47"/>
      <c r="AF102" s="46"/>
      <c r="AG102" s="47"/>
      <c r="AH102" s="47"/>
      <c r="AI102" s="47"/>
      <c r="AJ102" s="47"/>
      <c r="AK102" s="47"/>
      <c r="AL102" s="47"/>
      <c r="AM102" s="47"/>
      <c r="AN102" s="47"/>
    </row>
    <row r="103" spans="1:40" x14ac:dyDescent="0.25">
      <c r="A103" s="85"/>
      <c r="B103" s="145"/>
      <c r="C103" s="43" t="str">
        <f t="shared" si="7"/>
        <v/>
      </c>
      <c r="D103" s="43"/>
      <c r="E103" s="43"/>
      <c r="F103" s="145">
        <f t="shared" si="8"/>
        <v>31</v>
      </c>
      <c r="G103" s="145">
        <f t="shared" si="9"/>
        <v>20</v>
      </c>
      <c r="H103" s="45"/>
      <c r="I103" s="46"/>
      <c r="J103" s="46"/>
      <c r="K103" s="47"/>
      <c r="L103" s="47"/>
      <c r="M103" s="47"/>
      <c r="N103" s="86" t="s">
        <v>199</v>
      </c>
      <c r="O103" s="86"/>
      <c r="P103" s="36" t="str">
        <f t="shared" si="5"/>
        <v>A08</v>
      </c>
      <c r="Q103" s="36">
        <f>IF(AND(P103&lt;&gt;P102,NOT(ISBLANK(A103))),IF(ISBLANK(N103),INDEX(Summary!E:E,MATCH(P103,Summary!A:A,0)),INDEX(Summary!E:E,MATCH(P103,Summary!A:A,0))+1),IF(ISBLANK(N103),Q102,Q102+1))</f>
        <v>9</v>
      </c>
      <c r="R103" s="36">
        <f t="shared" si="6"/>
        <v>11</v>
      </c>
      <c r="S103" s="46"/>
      <c r="T103" s="46"/>
      <c r="U103" s="46"/>
      <c r="V103" s="46"/>
      <c r="W103" s="45"/>
      <c r="X103" s="45"/>
      <c r="Y103" s="45"/>
      <c r="Z103" s="46"/>
      <c r="AA103" s="46"/>
      <c r="AB103" s="46"/>
      <c r="AC103" s="46"/>
      <c r="AD103" s="47"/>
      <c r="AE103" s="47"/>
      <c r="AF103" s="46"/>
      <c r="AG103" s="47"/>
      <c r="AH103" s="47"/>
      <c r="AI103" s="47"/>
      <c r="AJ103" s="47"/>
      <c r="AK103" s="47"/>
      <c r="AL103" s="47"/>
      <c r="AM103" s="47"/>
      <c r="AN103" s="47"/>
    </row>
    <row r="104" spans="1:40" x14ac:dyDescent="0.25">
      <c r="A104" s="85" t="s">
        <v>126</v>
      </c>
      <c r="B104" s="145">
        <v>44</v>
      </c>
      <c r="C104" s="43" t="str">
        <f t="shared" si="7"/>
        <v>E5-308-021</v>
      </c>
      <c r="D104" s="43" t="s">
        <v>395</v>
      </c>
      <c r="E104" s="43" t="s">
        <v>395</v>
      </c>
      <c r="F104" s="145">
        <f t="shared" si="8"/>
        <v>31</v>
      </c>
      <c r="G104" s="145">
        <f t="shared" si="9"/>
        <v>21</v>
      </c>
      <c r="H104" s="45"/>
      <c r="I104" s="46"/>
      <c r="J104" s="46"/>
      <c r="K104" s="47"/>
      <c r="L104" s="47"/>
      <c r="M104" s="47"/>
      <c r="N104" s="86" t="s">
        <v>198</v>
      </c>
      <c r="O104" s="86"/>
      <c r="P104" s="36" t="str">
        <f t="shared" si="5"/>
        <v>A08</v>
      </c>
      <c r="Q104" s="36">
        <f>IF(AND(P104&lt;&gt;P103,NOT(ISBLANK(A104))),IF(ISBLANK(N104),INDEX(Summary!E:E,MATCH(P104,Summary!A:A,0)),INDEX(Summary!E:E,MATCH(P104,Summary!A:A,0))+1),IF(ISBLANK(N104),Q103,Q103+1))</f>
        <v>10</v>
      </c>
      <c r="R104" s="36">
        <f t="shared" si="6"/>
        <v>11</v>
      </c>
      <c r="S104" s="46"/>
      <c r="T104" s="46"/>
      <c r="U104" s="46"/>
      <c r="V104" s="46"/>
      <c r="W104" s="45"/>
      <c r="X104" s="45"/>
      <c r="Y104" s="45"/>
      <c r="Z104" s="46"/>
      <c r="AA104" s="46"/>
      <c r="AB104" s="46"/>
      <c r="AC104" s="46"/>
      <c r="AD104" s="47"/>
      <c r="AE104" s="47"/>
      <c r="AF104" s="46"/>
      <c r="AG104" s="47"/>
      <c r="AH104" s="47"/>
      <c r="AI104" s="47"/>
      <c r="AJ104" s="47"/>
      <c r="AK104" s="47"/>
      <c r="AL104" s="47"/>
      <c r="AM104" s="47"/>
      <c r="AN104" s="47"/>
    </row>
    <row r="105" spans="1:40" x14ac:dyDescent="0.25">
      <c r="A105" s="143"/>
      <c r="B105" s="145"/>
      <c r="C105" s="43" t="str">
        <f t="shared" si="7"/>
        <v/>
      </c>
      <c r="D105" s="43"/>
      <c r="E105" s="43"/>
      <c r="F105" s="145">
        <f t="shared" si="8"/>
        <v>31</v>
      </c>
      <c r="G105" s="145">
        <f t="shared" si="9"/>
        <v>21</v>
      </c>
      <c r="H105" s="45"/>
      <c r="I105" s="46"/>
      <c r="J105" s="46"/>
      <c r="K105" s="47"/>
      <c r="L105" s="47"/>
      <c r="M105" s="47"/>
      <c r="N105" s="86" t="s">
        <v>199</v>
      </c>
      <c r="O105" s="86"/>
      <c r="P105" s="36" t="str">
        <f t="shared" si="5"/>
        <v>A08</v>
      </c>
      <c r="Q105" s="36">
        <f>IF(AND(P105&lt;&gt;P104,NOT(ISBLANK(A105))),IF(ISBLANK(N105),INDEX(Summary!E:E,MATCH(P105,Summary!A:A,0)),INDEX(Summary!E:E,MATCH(P105,Summary!A:A,0))+1),IF(ISBLANK(N105),Q104,Q104+1))</f>
        <v>11</v>
      </c>
      <c r="R105" s="36">
        <f t="shared" si="6"/>
        <v>11</v>
      </c>
      <c r="S105" s="46"/>
      <c r="T105" s="46"/>
      <c r="U105" s="46"/>
      <c r="V105" s="46"/>
      <c r="W105" s="45"/>
      <c r="X105" s="45"/>
      <c r="Y105" s="45"/>
      <c r="Z105" s="46"/>
      <c r="AA105" s="46"/>
      <c r="AB105" s="46"/>
      <c r="AC105" s="46"/>
      <c r="AD105" s="47"/>
      <c r="AE105" s="47"/>
      <c r="AF105" s="46"/>
      <c r="AG105" s="47"/>
      <c r="AH105" s="47"/>
      <c r="AI105" s="47"/>
      <c r="AJ105" s="47"/>
      <c r="AK105" s="47"/>
      <c r="AL105" s="47"/>
      <c r="AM105" s="47"/>
      <c r="AN105" s="47"/>
    </row>
    <row r="106" spans="1:40" x14ac:dyDescent="0.25">
      <c r="A106" s="142" t="s">
        <v>130</v>
      </c>
      <c r="B106" s="145">
        <v>46</v>
      </c>
      <c r="C106" s="43" t="str">
        <f t="shared" si="7"/>
        <v>E5-308-022</v>
      </c>
      <c r="D106" s="43" t="s">
        <v>395</v>
      </c>
      <c r="E106" s="43" t="s">
        <v>395</v>
      </c>
      <c r="F106" s="145">
        <f t="shared" si="8"/>
        <v>31</v>
      </c>
      <c r="G106" s="145">
        <f t="shared" si="9"/>
        <v>22</v>
      </c>
      <c r="H106" s="45">
        <v>3</v>
      </c>
      <c r="I106" s="46">
        <v>3</v>
      </c>
      <c r="J106" s="46">
        <v>3</v>
      </c>
      <c r="K106" s="47">
        <v>7</v>
      </c>
      <c r="L106" s="47">
        <v>6</v>
      </c>
      <c r="M106" s="47">
        <v>4</v>
      </c>
      <c r="N106" s="86" t="s">
        <v>198</v>
      </c>
      <c r="O106" s="86"/>
      <c r="P106" s="36" t="str">
        <f t="shared" si="5"/>
        <v>A09</v>
      </c>
      <c r="Q106" s="36">
        <f>IF(AND(P106&lt;&gt;P105,NOT(ISBLANK(A106))),IF(ISBLANK(N106),INDEX(Summary!E:E,MATCH(P106,Summary!A:A,0)),INDEX(Summary!E:E,MATCH(P106,Summary!A:A,0))+1),IF(ISBLANK(N106),Q105,Q105+1))</f>
        <v>1</v>
      </c>
      <c r="R106" s="36">
        <f t="shared" si="6"/>
        <v>6</v>
      </c>
      <c r="S106" s="46">
        <v>2</v>
      </c>
      <c r="T106" s="46"/>
      <c r="U106" s="46"/>
      <c r="V106" s="46"/>
      <c r="W106" s="45"/>
      <c r="X106" s="45"/>
      <c r="Y106" s="45"/>
      <c r="Z106" s="46">
        <v>6</v>
      </c>
      <c r="AA106" s="46">
        <v>0</v>
      </c>
      <c r="AB106" s="46">
        <v>0</v>
      </c>
      <c r="AC106" s="46">
        <v>0</v>
      </c>
      <c r="AD106" s="47">
        <v>0</v>
      </c>
      <c r="AE106" s="47">
        <v>0</v>
      </c>
      <c r="AF106" s="46"/>
      <c r="AG106" s="47">
        <v>6</v>
      </c>
      <c r="AH106" s="47">
        <v>0</v>
      </c>
      <c r="AI106" s="47" t="s">
        <v>34</v>
      </c>
      <c r="AJ106" s="47">
        <v>0</v>
      </c>
      <c r="AK106" s="47">
        <v>0</v>
      </c>
      <c r="AL106" s="47">
        <v>0</v>
      </c>
      <c r="AM106" s="47">
        <v>0</v>
      </c>
      <c r="AN106" s="47" t="s">
        <v>34</v>
      </c>
    </row>
    <row r="107" spans="1:40" x14ac:dyDescent="0.25">
      <c r="A107" s="85"/>
      <c r="B107" s="145"/>
      <c r="C107" s="43" t="str">
        <f t="shared" si="7"/>
        <v/>
      </c>
      <c r="D107" s="43"/>
      <c r="E107" s="43"/>
      <c r="F107" s="145">
        <f t="shared" si="8"/>
        <v>31</v>
      </c>
      <c r="G107" s="145">
        <f t="shared" si="9"/>
        <v>22</v>
      </c>
      <c r="H107" s="45"/>
      <c r="I107" s="46"/>
      <c r="J107" s="46"/>
      <c r="K107" s="47"/>
      <c r="L107" s="47"/>
      <c r="M107" s="47"/>
      <c r="N107" s="86" t="s">
        <v>199</v>
      </c>
      <c r="O107" s="86"/>
      <c r="P107" s="36" t="str">
        <f t="shared" si="5"/>
        <v>A09</v>
      </c>
      <c r="Q107" s="36">
        <f>IF(AND(P107&lt;&gt;P106,NOT(ISBLANK(A107))),IF(ISBLANK(N107),INDEX(Summary!E:E,MATCH(P107,Summary!A:A,0)),INDEX(Summary!E:E,MATCH(P107,Summary!A:A,0))+1),IF(ISBLANK(N107),Q106,Q106+1))</f>
        <v>2</v>
      </c>
      <c r="R107" s="36">
        <f t="shared" si="6"/>
        <v>6</v>
      </c>
      <c r="S107" s="46"/>
      <c r="T107" s="46"/>
      <c r="U107" s="46"/>
      <c r="V107" s="46"/>
      <c r="W107" s="45"/>
      <c r="X107" s="45"/>
      <c r="Y107" s="45"/>
      <c r="Z107" s="46"/>
      <c r="AA107" s="46"/>
      <c r="AB107" s="46"/>
      <c r="AC107" s="46"/>
      <c r="AD107" s="47"/>
      <c r="AE107" s="47"/>
      <c r="AF107" s="46"/>
      <c r="AG107" s="47"/>
      <c r="AH107" s="47"/>
      <c r="AI107" s="47"/>
      <c r="AJ107" s="47"/>
      <c r="AK107" s="47"/>
      <c r="AL107" s="47"/>
      <c r="AM107" s="47"/>
      <c r="AN107" s="47"/>
    </row>
    <row r="108" spans="1:40" x14ac:dyDescent="0.25">
      <c r="A108" s="85" t="s">
        <v>130</v>
      </c>
      <c r="B108" s="145">
        <v>45</v>
      </c>
      <c r="C108" s="43" t="str">
        <f t="shared" si="7"/>
        <v>E5-308-023</v>
      </c>
      <c r="D108" s="43" t="s">
        <v>395</v>
      </c>
      <c r="E108" s="43" t="s">
        <v>395</v>
      </c>
      <c r="F108" s="145">
        <f t="shared" si="8"/>
        <v>31</v>
      </c>
      <c r="G108" s="145">
        <f t="shared" si="9"/>
        <v>23</v>
      </c>
      <c r="H108" s="45"/>
      <c r="I108" s="46"/>
      <c r="J108" s="46"/>
      <c r="K108" s="47"/>
      <c r="L108" s="47"/>
      <c r="M108" s="47"/>
      <c r="N108" s="86" t="s">
        <v>198</v>
      </c>
      <c r="O108" s="86"/>
      <c r="P108" s="36" t="str">
        <f t="shared" si="5"/>
        <v>A09</v>
      </c>
      <c r="Q108" s="36">
        <f>IF(AND(P108&lt;&gt;P107,NOT(ISBLANK(A108))),IF(ISBLANK(N108),INDEX(Summary!E:E,MATCH(P108,Summary!A:A,0)),INDEX(Summary!E:E,MATCH(P108,Summary!A:A,0))+1),IF(ISBLANK(N108),Q107,Q107+1))</f>
        <v>3</v>
      </c>
      <c r="R108" s="36">
        <f t="shared" si="6"/>
        <v>6</v>
      </c>
      <c r="S108" s="46"/>
      <c r="T108" s="46"/>
      <c r="U108" s="46"/>
      <c r="V108" s="46"/>
      <c r="W108" s="45"/>
      <c r="X108" s="45"/>
      <c r="Y108" s="45"/>
      <c r="Z108" s="46"/>
      <c r="AA108" s="46"/>
      <c r="AB108" s="46"/>
      <c r="AC108" s="46"/>
      <c r="AD108" s="47"/>
      <c r="AE108" s="47"/>
      <c r="AF108" s="46"/>
      <c r="AG108" s="47"/>
      <c r="AH108" s="47"/>
      <c r="AI108" s="47"/>
      <c r="AJ108" s="47"/>
      <c r="AK108" s="47"/>
      <c r="AL108" s="47"/>
      <c r="AM108" s="47"/>
      <c r="AN108" s="47"/>
    </row>
    <row r="109" spans="1:40" x14ac:dyDescent="0.25">
      <c r="A109" s="85"/>
      <c r="B109" s="145"/>
      <c r="C109" s="43" t="str">
        <f t="shared" si="7"/>
        <v/>
      </c>
      <c r="D109" s="43"/>
      <c r="E109" s="43"/>
      <c r="F109" s="145">
        <f t="shared" si="8"/>
        <v>31</v>
      </c>
      <c r="G109" s="145">
        <f t="shared" si="9"/>
        <v>23</v>
      </c>
      <c r="H109" s="45"/>
      <c r="I109" s="46"/>
      <c r="J109" s="46"/>
      <c r="K109" s="47"/>
      <c r="L109" s="47"/>
      <c r="M109" s="47"/>
      <c r="N109" s="86" t="s">
        <v>199</v>
      </c>
      <c r="O109" s="86"/>
      <c r="P109" s="36" t="str">
        <f t="shared" si="5"/>
        <v>A09</v>
      </c>
      <c r="Q109" s="36">
        <f>IF(AND(P109&lt;&gt;P108,NOT(ISBLANK(A109))),IF(ISBLANK(N109),INDEX(Summary!E:E,MATCH(P109,Summary!A:A,0)),INDEX(Summary!E:E,MATCH(P109,Summary!A:A,0))+1),IF(ISBLANK(N109),Q108,Q108+1))</f>
        <v>4</v>
      </c>
      <c r="R109" s="36">
        <f t="shared" si="6"/>
        <v>6</v>
      </c>
      <c r="S109" s="46"/>
      <c r="T109" s="46"/>
      <c r="U109" s="46"/>
      <c r="V109" s="46"/>
      <c r="W109" s="45"/>
      <c r="X109" s="45"/>
      <c r="Y109" s="45"/>
      <c r="Z109" s="46"/>
      <c r="AA109" s="46"/>
      <c r="AB109" s="46"/>
      <c r="AC109" s="46"/>
      <c r="AD109" s="47"/>
      <c r="AE109" s="47"/>
      <c r="AF109" s="46"/>
      <c r="AG109" s="47"/>
      <c r="AH109" s="47"/>
      <c r="AI109" s="47"/>
      <c r="AJ109" s="47"/>
      <c r="AK109" s="47"/>
      <c r="AL109" s="47"/>
      <c r="AM109" s="47"/>
      <c r="AN109" s="47"/>
    </row>
    <row r="110" spans="1:40" x14ac:dyDescent="0.25">
      <c r="A110" s="85" t="s">
        <v>130</v>
      </c>
      <c r="B110" s="145">
        <v>44</v>
      </c>
      <c r="C110" s="43" t="str">
        <f t="shared" si="7"/>
        <v>E5-308-024</v>
      </c>
      <c r="D110" s="43" t="s">
        <v>395</v>
      </c>
      <c r="E110" s="43" t="s">
        <v>395</v>
      </c>
      <c r="F110" s="145">
        <f t="shared" si="8"/>
        <v>31</v>
      </c>
      <c r="G110" s="145">
        <f t="shared" si="9"/>
        <v>24</v>
      </c>
      <c r="H110" s="45"/>
      <c r="I110" s="46"/>
      <c r="J110" s="46"/>
      <c r="K110" s="47"/>
      <c r="L110" s="47"/>
      <c r="M110" s="47"/>
      <c r="N110" s="86" t="s">
        <v>198</v>
      </c>
      <c r="O110" s="86"/>
      <c r="P110" s="36" t="str">
        <f t="shared" si="5"/>
        <v>A09</v>
      </c>
      <c r="Q110" s="36">
        <f>IF(AND(P110&lt;&gt;P109,NOT(ISBLANK(A110))),IF(ISBLANK(N110),INDEX(Summary!E:E,MATCH(P110,Summary!A:A,0)),INDEX(Summary!E:E,MATCH(P110,Summary!A:A,0))+1),IF(ISBLANK(N110),Q109,Q109+1))</f>
        <v>5</v>
      </c>
      <c r="R110" s="36">
        <f t="shared" si="6"/>
        <v>6</v>
      </c>
      <c r="S110" s="46"/>
      <c r="T110" s="46"/>
      <c r="U110" s="46"/>
      <c r="V110" s="46"/>
      <c r="W110" s="45"/>
      <c r="X110" s="45"/>
      <c r="Y110" s="45"/>
      <c r="Z110" s="46"/>
      <c r="AA110" s="46"/>
      <c r="AB110" s="46"/>
      <c r="AC110" s="46"/>
      <c r="AD110" s="47"/>
      <c r="AE110" s="47"/>
      <c r="AF110" s="46"/>
      <c r="AG110" s="47"/>
      <c r="AH110" s="47"/>
      <c r="AI110" s="47"/>
      <c r="AJ110" s="47"/>
      <c r="AK110" s="47"/>
      <c r="AL110" s="47"/>
      <c r="AM110" s="47"/>
      <c r="AN110" s="47"/>
    </row>
    <row r="111" spans="1:40" x14ac:dyDescent="0.25">
      <c r="A111" s="143"/>
      <c r="B111" s="145"/>
      <c r="C111" s="43" t="str">
        <f t="shared" si="7"/>
        <v/>
      </c>
      <c r="D111" s="43"/>
      <c r="E111" s="43"/>
      <c r="F111" s="145">
        <f t="shared" si="8"/>
        <v>31</v>
      </c>
      <c r="G111" s="145">
        <f t="shared" si="9"/>
        <v>24</v>
      </c>
      <c r="H111" s="45"/>
      <c r="I111" s="46"/>
      <c r="J111" s="46"/>
      <c r="K111" s="47"/>
      <c r="L111" s="47"/>
      <c r="M111" s="47"/>
      <c r="N111" s="86" t="s">
        <v>199</v>
      </c>
      <c r="O111" s="86"/>
      <c r="P111" s="36" t="str">
        <f t="shared" si="5"/>
        <v>A09</v>
      </c>
      <c r="Q111" s="36">
        <f>IF(AND(P111&lt;&gt;P110,NOT(ISBLANK(A111))),IF(ISBLANK(N111),INDEX(Summary!E:E,MATCH(P111,Summary!A:A,0)),INDEX(Summary!E:E,MATCH(P111,Summary!A:A,0))+1),IF(ISBLANK(N111),Q110,Q110+1))</f>
        <v>6</v>
      </c>
      <c r="R111" s="36">
        <f t="shared" si="6"/>
        <v>6</v>
      </c>
      <c r="S111" s="46"/>
      <c r="T111" s="46"/>
      <c r="U111" s="46"/>
      <c r="V111" s="46"/>
      <c r="W111" s="45"/>
      <c r="X111" s="45"/>
      <c r="Y111" s="45"/>
      <c r="Z111" s="46"/>
      <c r="AA111" s="46"/>
      <c r="AB111" s="46"/>
      <c r="AC111" s="46"/>
      <c r="AD111" s="47"/>
      <c r="AE111" s="47"/>
      <c r="AF111" s="46"/>
      <c r="AG111" s="47"/>
      <c r="AH111" s="47"/>
      <c r="AI111" s="47"/>
      <c r="AJ111" s="47"/>
      <c r="AK111" s="47"/>
      <c r="AL111" s="47"/>
      <c r="AM111" s="47"/>
      <c r="AN111" s="47"/>
    </row>
    <row r="112" spans="1:40" x14ac:dyDescent="0.25">
      <c r="A112" s="142" t="s">
        <v>45</v>
      </c>
      <c r="B112" s="145">
        <v>24</v>
      </c>
      <c r="C112" s="43" t="str">
        <f t="shared" si="7"/>
        <v>E5-520-032</v>
      </c>
      <c r="D112" s="43" t="s">
        <v>394</v>
      </c>
      <c r="E112" s="43" t="s">
        <v>394</v>
      </c>
      <c r="F112" s="145">
        <f t="shared" si="8"/>
        <v>32</v>
      </c>
      <c r="G112" s="145">
        <f t="shared" si="9"/>
        <v>24</v>
      </c>
      <c r="H112" s="45">
        <v>10</v>
      </c>
      <c r="I112" s="46">
        <v>10</v>
      </c>
      <c r="J112" s="46">
        <v>10</v>
      </c>
      <c r="K112" s="47">
        <v>24</v>
      </c>
      <c r="L112" s="47">
        <v>32</v>
      </c>
      <c r="M112" s="47">
        <v>29</v>
      </c>
      <c r="N112" s="86"/>
      <c r="O112" s="86" t="s">
        <v>200</v>
      </c>
      <c r="P112" s="36" t="str">
        <f t="shared" si="5"/>
        <v>A11</v>
      </c>
      <c r="Q112" s="36">
        <f>IF(AND(P112&lt;&gt;P111,NOT(ISBLANK(A112))),IF(ISBLANK(N112),INDEX(Summary!E:E,MATCH(P112,Summary!A:A,0)),INDEX(Summary!E:E,MATCH(P112,Summary!A:A,0))+1),IF(ISBLANK(N112),Q111,Q111+1))</f>
        <v>14</v>
      </c>
      <c r="R112" s="36">
        <f t="shared" si="6"/>
        <v>15</v>
      </c>
      <c r="S112" s="46"/>
      <c r="T112" s="46">
        <v>2</v>
      </c>
      <c r="U112" s="46"/>
      <c r="V112" s="46"/>
      <c r="W112" s="45"/>
      <c r="X112" s="45"/>
      <c r="Y112" s="45"/>
      <c r="Z112" s="46">
        <v>0</v>
      </c>
      <c r="AA112" s="46">
        <v>20</v>
      </c>
      <c r="AB112" s="46">
        <v>0</v>
      </c>
      <c r="AC112" s="46">
        <v>0</v>
      </c>
      <c r="AD112" s="47">
        <v>0</v>
      </c>
      <c r="AE112" s="47">
        <v>0</v>
      </c>
      <c r="AF112" s="46"/>
      <c r="AG112" s="47">
        <v>4</v>
      </c>
      <c r="AH112" s="47">
        <v>28</v>
      </c>
      <c r="AI112" s="47" t="s">
        <v>34</v>
      </c>
      <c r="AJ112" s="47">
        <v>0</v>
      </c>
      <c r="AK112" s="47">
        <v>0</v>
      </c>
      <c r="AL112" s="47">
        <v>9</v>
      </c>
      <c r="AM112" s="47">
        <v>0</v>
      </c>
      <c r="AN112" s="47" t="s">
        <v>34</v>
      </c>
    </row>
    <row r="113" spans="1:40" x14ac:dyDescent="0.25">
      <c r="A113" s="85"/>
      <c r="B113" s="145"/>
      <c r="C113" s="43" t="str">
        <f t="shared" si="7"/>
        <v/>
      </c>
      <c r="D113" s="43"/>
      <c r="E113" s="43"/>
      <c r="F113" s="145">
        <f t="shared" si="8"/>
        <v>32</v>
      </c>
      <c r="G113" s="145">
        <f t="shared" si="9"/>
        <v>24</v>
      </c>
      <c r="H113" s="45"/>
      <c r="I113" s="46"/>
      <c r="J113" s="46"/>
      <c r="K113" s="47"/>
      <c r="L113" s="47"/>
      <c r="M113" s="47"/>
      <c r="N113" s="86"/>
      <c r="O113" s="86" t="s">
        <v>525</v>
      </c>
      <c r="P113" s="36" t="str">
        <f t="shared" si="5"/>
        <v>A11</v>
      </c>
      <c r="Q113" s="36">
        <f>IF(AND(P113&lt;&gt;P112,NOT(ISBLANK(A113))),IF(ISBLANK(N113),INDEX(Summary!E:E,MATCH(P113,Summary!A:A,0)),INDEX(Summary!E:E,MATCH(P113,Summary!A:A,0))+1),IF(ISBLANK(N113),Q112,Q112+1))</f>
        <v>14</v>
      </c>
      <c r="R113" s="36">
        <f t="shared" si="6"/>
        <v>16</v>
      </c>
      <c r="S113" s="46"/>
      <c r="T113" s="46"/>
      <c r="U113" s="46"/>
      <c r="V113" s="46"/>
      <c r="W113" s="45"/>
      <c r="X113" s="45"/>
      <c r="Y113" s="45"/>
      <c r="Z113" s="46"/>
      <c r="AA113" s="46"/>
      <c r="AB113" s="46"/>
      <c r="AC113" s="46"/>
      <c r="AD113" s="47"/>
      <c r="AE113" s="47"/>
      <c r="AF113" s="46"/>
      <c r="AG113" s="47"/>
      <c r="AH113" s="47"/>
      <c r="AI113" s="47"/>
      <c r="AJ113" s="47"/>
      <c r="AK113" s="47"/>
      <c r="AL113" s="47"/>
      <c r="AM113" s="47"/>
      <c r="AN113" s="47"/>
    </row>
    <row r="114" spans="1:40" x14ac:dyDescent="0.25">
      <c r="A114" s="85" t="s">
        <v>45</v>
      </c>
      <c r="B114" s="145">
        <v>23</v>
      </c>
      <c r="C114" s="43" t="str">
        <f t="shared" si="7"/>
        <v>E5-520-033</v>
      </c>
      <c r="D114" s="43" t="s">
        <v>394</v>
      </c>
      <c r="E114" s="43" t="s">
        <v>394</v>
      </c>
      <c r="F114" s="145">
        <f t="shared" si="8"/>
        <v>33</v>
      </c>
      <c r="G114" s="145">
        <f t="shared" si="9"/>
        <v>24</v>
      </c>
      <c r="H114" s="45"/>
      <c r="I114" s="46"/>
      <c r="J114" s="46"/>
      <c r="K114" s="47"/>
      <c r="L114" s="47"/>
      <c r="M114" s="47"/>
      <c r="N114" s="86"/>
      <c r="O114" s="86" t="s">
        <v>200</v>
      </c>
      <c r="P114" s="36" t="str">
        <f t="shared" si="5"/>
        <v>A11</v>
      </c>
      <c r="Q114" s="36">
        <f>IF(AND(P114&lt;&gt;P113,NOT(ISBLANK(A114))),IF(ISBLANK(N114),INDEX(Summary!E:E,MATCH(P114,Summary!A:A,0)),INDEX(Summary!E:E,MATCH(P114,Summary!A:A,0))+1),IF(ISBLANK(N114),Q113,Q113+1))</f>
        <v>14</v>
      </c>
      <c r="R114" s="36">
        <f t="shared" si="6"/>
        <v>17</v>
      </c>
      <c r="S114" s="46"/>
      <c r="T114" s="46"/>
      <c r="U114" s="46"/>
      <c r="V114" s="46"/>
      <c r="W114" s="45"/>
      <c r="X114" s="45"/>
      <c r="Y114" s="45"/>
      <c r="Z114" s="46"/>
      <c r="AA114" s="46"/>
      <c r="AB114" s="46"/>
      <c r="AC114" s="46"/>
      <c r="AD114" s="47"/>
      <c r="AE114" s="47"/>
      <c r="AF114" s="46"/>
      <c r="AG114" s="47"/>
      <c r="AH114" s="47"/>
      <c r="AI114" s="47"/>
      <c r="AJ114" s="47"/>
      <c r="AK114" s="47"/>
      <c r="AL114" s="47"/>
      <c r="AM114" s="47"/>
      <c r="AN114" s="47"/>
    </row>
    <row r="115" spans="1:40" x14ac:dyDescent="0.25">
      <c r="A115" s="85"/>
      <c r="B115" s="145"/>
      <c r="C115" s="43" t="str">
        <f t="shared" si="7"/>
        <v/>
      </c>
      <c r="D115" s="43"/>
      <c r="E115" s="43"/>
      <c r="F115" s="145">
        <f t="shared" si="8"/>
        <v>33</v>
      </c>
      <c r="G115" s="145">
        <f t="shared" si="9"/>
        <v>24</v>
      </c>
      <c r="H115" s="45"/>
      <c r="I115" s="46"/>
      <c r="J115" s="46"/>
      <c r="K115" s="47"/>
      <c r="L115" s="47"/>
      <c r="M115" s="47"/>
      <c r="N115" s="86"/>
      <c r="O115" s="86" t="s">
        <v>525</v>
      </c>
      <c r="P115" s="36" t="str">
        <f t="shared" si="5"/>
        <v>A11</v>
      </c>
      <c r="Q115" s="36">
        <f>IF(AND(P115&lt;&gt;P114,NOT(ISBLANK(A115))),IF(ISBLANK(N115),INDEX(Summary!E:E,MATCH(P115,Summary!A:A,0)),INDEX(Summary!E:E,MATCH(P115,Summary!A:A,0))+1),IF(ISBLANK(N115),Q114,Q114+1))</f>
        <v>14</v>
      </c>
      <c r="R115" s="36">
        <f t="shared" si="6"/>
        <v>18</v>
      </c>
      <c r="S115" s="46"/>
      <c r="T115" s="46"/>
      <c r="U115" s="46"/>
      <c r="V115" s="46"/>
      <c r="W115" s="45"/>
      <c r="X115" s="45"/>
      <c r="Y115" s="45"/>
      <c r="Z115" s="46"/>
      <c r="AA115" s="46"/>
      <c r="AB115" s="46"/>
      <c r="AC115" s="46"/>
      <c r="AD115" s="47"/>
      <c r="AE115" s="47"/>
      <c r="AF115" s="46"/>
      <c r="AG115" s="47"/>
      <c r="AH115" s="47"/>
      <c r="AI115" s="47"/>
      <c r="AJ115" s="47"/>
      <c r="AK115" s="47"/>
      <c r="AL115" s="47"/>
      <c r="AM115" s="47"/>
      <c r="AN115" s="47"/>
    </row>
    <row r="116" spans="1:40" x14ac:dyDescent="0.25">
      <c r="A116" s="85" t="s">
        <v>45</v>
      </c>
      <c r="B116" s="145">
        <v>22</v>
      </c>
      <c r="C116" s="43" t="str">
        <f t="shared" si="7"/>
        <v>E5-520-034</v>
      </c>
      <c r="D116" s="43" t="s">
        <v>394</v>
      </c>
      <c r="E116" s="43" t="s">
        <v>394</v>
      </c>
      <c r="F116" s="145">
        <f t="shared" si="8"/>
        <v>34</v>
      </c>
      <c r="G116" s="145">
        <f t="shared" si="9"/>
        <v>24</v>
      </c>
      <c r="H116" s="45"/>
      <c r="I116" s="46"/>
      <c r="J116" s="46"/>
      <c r="K116" s="47"/>
      <c r="L116" s="47"/>
      <c r="M116" s="47"/>
      <c r="N116" s="86"/>
      <c r="O116" s="86" t="s">
        <v>200</v>
      </c>
      <c r="P116" s="36" t="str">
        <f t="shared" si="5"/>
        <v>A11</v>
      </c>
      <c r="Q116" s="36">
        <f>IF(AND(P116&lt;&gt;P115,NOT(ISBLANK(A116))),IF(ISBLANK(N116),INDEX(Summary!E:E,MATCH(P116,Summary!A:A,0)),INDEX(Summary!E:E,MATCH(P116,Summary!A:A,0))+1),IF(ISBLANK(N116),Q115,Q115+1))</f>
        <v>14</v>
      </c>
      <c r="R116" s="36">
        <f t="shared" si="6"/>
        <v>19</v>
      </c>
      <c r="S116" s="46"/>
      <c r="T116" s="46"/>
      <c r="U116" s="46"/>
      <c r="V116" s="46"/>
      <c r="W116" s="45"/>
      <c r="X116" s="45"/>
      <c r="Y116" s="45"/>
      <c r="Z116" s="46"/>
      <c r="AA116" s="46"/>
      <c r="AB116" s="46"/>
      <c r="AC116" s="46"/>
      <c r="AD116" s="47"/>
      <c r="AE116" s="47"/>
      <c r="AF116" s="46"/>
      <c r="AG116" s="47"/>
      <c r="AH116" s="47"/>
      <c r="AI116" s="47"/>
      <c r="AJ116" s="47"/>
      <c r="AK116" s="47"/>
      <c r="AL116" s="47"/>
      <c r="AM116" s="47"/>
      <c r="AN116" s="47"/>
    </row>
    <row r="117" spans="1:40" x14ac:dyDescent="0.25">
      <c r="A117" s="85"/>
      <c r="B117" s="145"/>
      <c r="C117" s="43" t="str">
        <f t="shared" si="7"/>
        <v/>
      </c>
      <c r="D117" s="43"/>
      <c r="E117" s="43"/>
      <c r="F117" s="145">
        <f t="shared" si="8"/>
        <v>34</v>
      </c>
      <c r="G117" s="145">
        <f t="shared" si="9"/>
        <v>24</v>
      </c>
      <c r="H117" s="45"/>
      <c r="I117" s="46"/>
      <c r="J117" s="46"/>
      <c r="K117" s="47"/>
      <c r="L117" s="47"/>
      <c r="M117" s="47"/>
      <c r="N117" s="86"/>
      <c r="O117" s="86" t="s">
        <v>525</v>
      </c>
      <c r="P117" s="36" t="str">
        <f t="shared" si="5"/>
        <v>A11</v>
      </c>
      <c r="Q117" s="36">
        <f>IF(AND(P117&lt;&gt;P116,NOT(ISBLANK(A117))),IF(ISBLANK(N117),INDEX(Summary!E:E,MATCH(P117,Summary!A:A,0)),INDEX(Summary!E:E,MATCH(P117,Summary!A:A,0))+1),IF(ISBLANK(N117),Q116,Q116+1))</f>
        <v>14</v>
      </c>
      <c r="R117" s="36">
        <f t="shared" si="6"/>
        <v>20</v>
      </c>
      <c r="S117" s="46"/>
      <c r="T117" s="46"/>
      <c r="U117" s="46"/>
      <c r="V117" s="46"/>
      <c r="W117" s="45"/>
      <c r="X117" s="45"/>
      <c r="Y117" s="45"/>
      <c r="Z117" s="46"/>
      <c r="AA117" s="46"/>
      <c r="AB117" s="46"/>
      <c r="AC117" s="46"/>
      <c r="AD117" s="47"/>
      <c r="AE117" s="47"/>
      <c r="AF117" s="46"/>
      <c r="AG117" s="47"/>
      <c r="AH117" s="47"/>
      <c r="AI117" s="47"/>
      <c r="AJ117" s="47"/>
      <c r="AK117" s="47"/>
      <c r="AL117" s="47"/>
      <c r="AM117" s="47"/>
      <c r="AN117" s="47"/>
    </row>
    <row r="118" spans="1:40" x14ac:dyDescent="0.25">
      <c r="A118" s="85" t="s">
        <v>45</v>
      </c>
      <c r="B118" s="145">
        <v>21</v>
      </c>
      <c r="C118" s="43" t="str">
        <f t="shared" si="7"/>
        <v>E5-520-035</v>
      </c>
      <c r="D118" s="43" t="s">
        <v>394</v>
      </c>
      <c r="E118" s="43" t="s">
        <v>394</v>
      </c>
      <c r="F118" s="145">
        <f t="shared" si="8"/>
        <v>35</v>
      </c>
      <c r="G118" s="145">
        <f t="shared" si="9"/>
        <v>24</v>
      </c>
      <c r="H118" s="45"/>
      <c r="I118" s="46"/>
      <c r="J118" s="46"/>
      <c r="K118" s="47"/>
      <c r="L118" s="47"/>
      <c r="M118" s="47"/>
      <c r="N118" s="86"/>
      <c r="O118" s="86" t="s">
        <v>200</v>
      </c>
      <c r="P118" s="36" t="str">
        <f t="shared" si="5"/>
        <v>A11</v>
      </c>
      <c r="Q118" s="36">
        <f>IF(AND(P118&lt;&gt;P117,NOT(ISBLANK(A118))),IF(ISBLANK(N118),INDEX(Summary!E:E,MATCH(P118,Summary!A:A,0)),INDEX(Summary!E:E,MATCH(P118,Summary!A:A,0))+1),IF(ISBLANK(N118),Q117,Q117+1))</f>
        <v>14</v>
      </c>
      <c r="R118" s="36">
        <f t="shared" si="6"/>
        <v>21</v>
      </c>
      <c r="S118" s="46"/>
      <c r="T118" s="46"/>
      <c r="U118" s="46"/>
      <c r="V118" s="46"/>
      <c r="W118" s="45"/>
      <c r="X118" s="45"/>
      <c r="Y118" s="45"/>
      <c r="Z118" s="46"/>
      <c r="AA118" s="46"/>
      <c r="AB118" s="46"/>
      <c r="AC118" s="46"/>
      <c r="AD118" s="47"/>
      <c r="AE118" s="47"/>
      <c r="AF118" s="46"/>
      <c r="AG118" s="47"/>
      <c r="AH118" s="47"/>
      <c r="AI118" s="47"/>
      <c r="AJ118" s="47"/>
      <c r="AK118" s="47"/>
      <c r="AL118" s="47"/>
      <c r="AM118" s="47"/>
      <c r="AN118" s="47"/>
    </row>
    <row r="119" spans="1:40" x14ac:dyDescent="0.25">
      <c r="A119" s="85"/>
      <c r="B119" s="145"/>
      <c r="C119" s="43" t="str">
        <f t="shared" si="7"/>
        <v/>
      </c>
      <c r="D119" s="43"/>
      <c r="E119" s="43"/>
      <c r="F119" s="145">
        <f t="shared" si="8"/>
        <v>35</v>
      </c>
      <c r="G119" s="145">
        <f t="shared" si="9"/>
        <v>24</v>
      </c>
      <c r="H119" s="45"/>
      <c r="I119" s="46"/>
      <c r="J119" s="46"/>
      <c r="K119" s="47"/>
      <c r="L119" s="47"/>
      <c r="M119" s="47"/>
      <c r="N119" s="86"/>
      <c r="O119" s="86" t="s">
        <v>525</v>
      </c>
      <c r="P119" s="36" t="str">
        <f t="shared" si="5"/>
        <v>A11</v>
      </c>
      <c r="Q119" s="36">
        <f>IF(AND(P119&lt;&gt;P118,NOT(ISBLANK(A119))),IF(ISBLANK(N119),INDEX(Summary!E:E,MATCH(P119,Summary!A:A,0)),INDEX(Summary!E:E,MATCH(P119,Summary!A:A,0))+1),IF(ISBLANK(N119),Q118,Q118+1))</f>
        <v>14</v>
      </c>
      <c r="R119" s="36">
        <f t="shared" si="6"/>
        <v>22</v>
      </c>
      <c r="S119" s="46"/>
      <c r="T119" s="46"/>
      <c r="U119" s="46"/>
      <c r="V119" s="46"/>
      <c r="W119" s="45"/>
      <c r="X119" s="45"/>
      <c r="Y119" s="45"/>
      <c r="Z119" s="46"/>
      <c r="AA119" s="46"/>
      <c r="AB119" s="46"/>
      <c r="AC119" s="46"/>
      <c r="AD119" s="47"/>
      <c r="AE119" s="47"/>
      <c r="AF119" s="46"/>
      <c r="AG119" s="47"/>
      <c r="AH119" s="47"/>
      <c r="AI119" s="47"/>
      <c r="AJ119" s="47"/>
      <c r="AK119" s="47"/>
      <c r="AL119" s="47"/>
      <c r="AM119" s="47"/>
      <c r="AN119" s="47"/>
    </row>
    <row r="120" spans="1:40" x14ac:dyDescent="0.25">
      <c r="A120" s="85" t="s">
        <v>45</v>
      </c>
      <c r="B120" s="145">
        <v>20</v>
      </c>
      <c r="C120" s="43" t="str">
        <f t="shared" si="7"/>
        <v>E5-520-036</v>
      </c>
      <c r="D120" s="43" t="s">
        <v>394</v>
      </c>
      <c r="E120" s="43" t="s">
        <v>394</v>
      </c>
      <c r="F120" s="145">
        <f t="shared" si="8"/>
        <v>36</v>
      </c>
      <c r="G120" s="145">
        <f t="shared" si="9"/>
        <v>24</v>
      </c>
      <c r="H120" s="45"/>
      <c r="I120" s="46"/>
      <c r="J120" s="46"/>
      <c r="K120" s="47"/>
      <c r="L120" s="47"/>
      <c r="M120" s="47"/>
      <c r="N120" s="86"/>
      <c r="O120" s="86" t="s">
        <v>200</v>
      </c>
      <c r="P120" s="36" t="str">
        <f t="shared" si="5"/>
        <v>A11</v>
      </c>
      <c r="Q120" s="36">
        <f>IF(AND(P120&lt;&gt;P119,NOT(ISBLANK(A120))),IF(ISBLANK(N120),INDEX(Summary!E:E,MATCH(P120,Summary!A:A,0)),INDEX(Summary!E:E,MATCH(P120,Summary!A:A,0))+1),IF(ISBLANK(N120),Q119,Q119+1))</f>
        <v>14</v>
      </c>
      <c r="R120" s="36">
        <f t="shared" si="6"/>
        <v>23</v>
      </c>
      <c r="S120" s="46"/>
      <c r="T120" s="46"/>
      <c r="U120" s="46"/>
      <c r="V120" s="46"/>
      <c r="W120" s="45"/>
      <c r="X120" s="45"/>
      <c r="Y120" s="45"/>
      <c r="Z120" s="46"/>
      <c r="AA120" s="46"/>
      <c r="AB120" s="46"/>
      <c r="AC120" s="46"/>
      <c r="AD120" s="47"/>
      <c r="AE120" s="47"/>
      <c r="AF120" s="46"/>
      <c r="AG120" s="47"/>
      <c r="AH120" s="47"/>
      <c r="AI120" s="47"/>
      <c r="AJ120" s="47"/>
      <c r="AK120" s="47"/>
      <c r="AL120" s="47"/>
      <c r="AM120" s="47"/>
      <c r="AN120" s="47"/>
    </row>
    <row r="121" spans="1:40" x14ac:dyDescent="0.25">
      <c r="A121" s="85"/>
      <c r="B121" s="145"/>
      <c r="C121" s="43" t="str">
        <f t="shared" si="7"/>
        <v/>
      </c>
      <c r="D121" s="43"/>
      <c r="E121" s="43"/>
      <c r="F121" s="145">
        <f t="shared" si="8"/>
        <v>36</v>
      </c>
      <c r="G121" s="145">
        <f t="shared" si="9"/>
        <v>24</v>
      </c>
      <c r="H121" s="45"/>
      <c r="I121" s="46"/>
      <c r="J121" s="46"/>
      <c r="K121" s="47"/>
      <c r="L121" s="47"/>
      <c r="M121" s="47"/>
      <c r="N121" s="86"/>
      <c r="O121" s="86" t="s">
        <v>525</v>
      </c>
      <c r="P121" s="36" t="str">
        <f t="shared" si="5"/>
        <v>A11</v>
      </c>
      <c r="Q121" s="36">
        <f>IF(AND(P121&lt;&gt;P120,NOT(ISBLANK(A121))),IF(ISBLANK(N121),INDEX(Summary!E:E,MATCH(P121,Summary!A:A,0)),INDEX(Summary!E:E,MATCH(P121,Summary!A:A,0))+1),IF(ISBLANK(N121),Q120,Q120+1))</f>
        <v>14</v>
      </c>
      <c r="R121" s="36">
        <f t="shared" si="6"/>
        <v>24</v>
      </c>
      <c r="S121" s="46"/>
      <c r="T121" s="46"/>
      <c r="U121" s="46"/>
      <c r="V121" s="46"/>
      <c r="W121" s="45"/>
      <c r="X121" s="45"/>
      <c r="Y121" s="45"/>
      <c r="Z121" s="46"/>
      <c r="AA121" s="46"/>
      <c r="AB121" s="46"/>
      <c r="AC121" s="46"/>
      <c r="AD121" s="47"/>
      <c r="AE121" s="47"/>
      <c r="AF121" s="46"/>
      <c r="AG121" s="47"/>
      <c r="AH121" s="47"/>
      <c r="AI121" s="47"/>
      <c r="AJ121" s="47"/>
      <c r="AK121" s="47"/>
      <c r="AL121" s="47"/>
      <c r="AM121" s="47"/>
      <c r="AN121" s="47"/>
    </row>
    <row r="122" spans="1:40" x14ac:dyDescent="0.25">
      <c r="A122" s="85" t="s">
        <v>45</v>
      </c>
      <c r="B122" s="145">
        <v>19</v>
      </c>
      <c r="C122" s="43" t="str">
        <f t="shared" si="7"/>
        <v>E5-520-037</v>
      </c>
      <c r="D122" s="43" t="s">
        <v>394</v>
      </c>
      <c r="E122" s="43" t="s">
        <v>394</v>
      </c>
      <c r="F122" s="145">
        <f t="shared" si="8"/>
        <v>37</v>
      </c>
      <c r="G122" s="145">
        <f t="shared" si="9"/>
        <v>24</v>
      </c>
      <c r="H122" s="45"/>
      <c r="I122" s="46"/>
      <c r="J122" s="46"/>
      <c r="K122" s="47"/>
      <c r="L122" s="47"/>
      <c r="M122" s="47"/>
      <c r="N122" s="86"/>
      <c r="O122" s="86" t="s">
        <v>200</v>
      </c>
      <c r="P122" s="36" t="str">
        <f t="shared" si="5"/>
        <v>A11</v>
      </c>
      <c r="Q122" s="36">
        <f>IF(AND(P122&lt;&gt;P121,NOT(ISBLANK(A122))),IF(ISBLANK(N122),INDEX(Summary!E:E,MATCH(P122,Summary!A:A,0)),INDEX(Summary!E:E,MATCH(P122,Summary!A:A,0))+1),IF(ISBLANK(N122),Q121,Q121+1))</f>
        <v>14</v>
      </c>
      <c r="R122" s="36">
        <f t="shared" si="6"/>
        <v>25</v>
      </c>
      <c r="S122" s="46"/>
      <c r="T122" s="46"/>
      <c r="U122" s="46"/>
      <c r="V122" s="46"/>
      <c r="W122" s="45"/>
      <c r="X122" s="45"/>
      <c r="Y122" s="45"/>
      <c r="Z122" s="46"/>
      <c r="AA122" s="46"/>
      <c r="AB122" s="46"/>
      <c r="AC122" s="46"/>
      <c r="AD122" s="47"/>
      <c r="AE122" s="47"/>
      <c r="AF122" s="46"/>
      <c r="AG122" s="47"/>
      <c r="AH122" s="47"/>
      <c r="AI122" s="47"/>
      <c r="AJ122" s="47"/>
      <c r="AK122" s="47"/>
      <c r="AL122" s="47"/>
      <c r="AM122" s="47"/>
      <c r="AN122" s="47"/>
    </row>
    <row r="123" spans="1:40" x14ac:dyDescent="0.25">
      <c r="A123" s="85"/>
      <c r="B123" s="145"/>
      <c r="C123" s="43" t="str">
        <f t="shared" si="7"/>
        <v/>
      </c>
      <c r="D123" s="43"/>
      <c r="E123" s="43"/>
      <c r="F123" s="145">
        <f t="shared" si="8"/>
        <v>37</v>
      </c>
      <c r="G123" s="145">
        <f t="shared" si="9"/>
        <v>24</v>
      </c>
      <c r="H123" s="45"/>
      <c r="I123" s="46"/>
      <c r="J123" s="46"/>
      <c r="K123" s="47"/>
      <c r="L123" s="47"/>
      <c r="M123" s="47"/>
      <c r="N123" s="86"/>
      <c r="O123" s="86" t="s">
        <v>525</v>
      </c>
      <c r="P123" s="36" t="str">
        <f t="shared" si="5"/>
        <v>A11</v>
      </c>
      <c r="Q123" s="36">
        <f>IF(AND(P123&lt;&gt;P122,NOT(ISBLANK(A123))),IF(ISBLANK(N123),INDEX(Summary!E:E,MATCH(P123,Summary!A:A,0)),INDEX(Summary!E:E,MATCH(P123,Summary!A:A,0))+1),IF(ISBLANK(N123),Q122,Q122+1))</f>
        <v>14</v>
      </c>
      <c r="R123" s="36">
        <f t="shared" si="6"/>
        <v>26</v>
      </c>
      <c r="S123" s="46"/>
      <c r="T123" s="46"/>
      <c r="U123" s="46"/>
      <c r="V123" s="46"/>
      <c r="W123" s="45"/>
      <c r="X123" s="45"/>
      <c r="Y123" s="45"/>
      <c r="Z123" s="46"/>
      <c r="AA123" s="46"/>
      <c r="AB123" s="46"/>
      <c r="AC123" s="46"/>
      <c r="AD123" s="47"/>
      <c r="AE123" s="47"/>
      <c r="AF123" s="46"/>
      <c r="AG123" s="47"/>
      <c r="AH123" s="47"/>
      <c r="AI123" s="47"/>
      <c r="AJ123" s="47"/>
      <c r="AK123" s="47"/>
      <c r="AL123" s="47"/>
      <c r="AM123" s="47"/>
      <c r="AN123" s="47"/>
    </row>
    <row r="124" spans="1:40" x14ac:dyDescent="0.25">
      <c r="A124" s="85" t="s">
        <v>45</v>
      </c>
      <c r="B124" s="145">
        <v>18</v>
      </c>
      <c r="C124" s="43" t="str">
        <f t="shared" si="7"/>
        <v>E5-520-038</v>
      </c>
      <c r="D124" s="43" t="s">
        <v>394</v>
      </c>
      <c r="E124" s="43" t="s">
        <v>394</v>
      </c>
      <c r="F124" s="145">
        <f t="shared" si="8"/>
        <v>38</v>
      </c>
      <c r="G124" s="145">
        <f t="shared" si="9"/>
        <v>24</v>
      </c>
      <c r="H124" s="45"/>
      <c r="I124" s="46"/>
      <c r="J124" s="46"/>
      <c r="K124" s="47"/>
      <c r="L124" s="47"/>
      <c r="M124" s="47"/>
      <c r="N124" s="86"/>
      <c r="O124" s="86" t="s">
        <v>200</v>
      </c>
      <c r="P124" s="36" t="str">
        <f t="shared" si="5"/>
        <v>A11</v>
      </c>
      <c r="Q124" s="36">
        <f>IF(AND(P124&lt;&gt;P123,NOT(ISBLANK(A124))),IF(ISBLANK(N124),INDEX(Summary!E:E,MATCH(P124,Summary!A:A,0)),INDEX(Summary!E:E,MATCH(P124,Summary!A:A,0))+1),IF(ISBLANK(N124),Q123,Q123+1))</f>
        <v>14</v>
      </c>
      <c r="R124" s="36">
        <f t="shared" si="6"/>
        <v>27</v>
      </c>
      <c r="S124" s="46"/>
      <c r="T124" s="46"/>
      <c r="U124" s="46"/>
      <c r="V124" s="46"/>
      <c r="W124" s="45"/>
      <c r="X124" s="45"/>
      <c r="Y124" s="45"/>
      <c r="Z124" s="46"/>
      <c r="AA124" s="46"/>
      <c r="AB124" s="46"/>
      <c r="AC124" s="46"/>
      <c r="AD124" s="47"/>
      <c r="AE124" s="47"/>
      <c r="AF124" s="46"/>
      <c r="AG124" s="47"/>
      <c r="AH124" s="47"/>
      <c r="AI124" s="47"/>
      <c r="AJ124" s="47"/>
      <c r="AK124" s="47"/>
      <c r="AL124" s="47"/>
      <c r="AM124" s="47"/>
      <c r="AN124" s="47"/>
    </row>
    <row r="125" spans="1:40" x14ac:dyDescent="0.25">
      <c r="A125" s="85"/>
      <c r="B125" s="145"/>
      <c r="C125" s="43" t="str">
        <f t="shared" si="7"/>
        <v/>
      </c>
      <c r="D125" s="43"/>
      <c r="E125" s="43"/>
      <c r="F125" s="145">
        <f t="shared" si="8"/>
        <v>38</v>
      </c>
      <c r="G125" s="145">
        <f t="shared" si="9"/>
        <v>24</v>
      </c>
      <c r="H125" s="45"/>
      <c r="I125" s="46"/>
      <c r="J125" s="46"/>
      <c r="K125" s="47"/>
      <c r="L125" s="47"/>
      <c r="M125" s="47"/>
      <c r="N125" s="86"/>
      <c r="O125" s="86" t="s">
        <v>525</v>
      </c>
      <c r="P125" s="36" t="str">
        <f t="shared" si="5"/>
        <v>A11</v>
      </c>
      <c r="Q125" s="36">
        <f>IF(AND(P125&lt;&gt;P124,NOT(ISBLANK(A125))),IF(ISBLANK(N125),INDEX(Summary!E:E,MATCH(P125,Summary!A:A,0)),INDEX(Summary!E:E,MATCH(P125,Summary!A:A,0))+1),IF(ISBLANK(N125),Q124,Q124+1))</f>
        <v>14</v>
      </c>
      <c r="R125" s="36">
        <f t="shared" si="6"/>
        <v>28</v>
      </c>
      <c r="S125" s="46"/>
      <c r="T125" s="46"/>
      <c r="U125" s="46"/>
      <c r="V125" s="46"/>
      <c r="W125" s="45"/>
      <c r="X125" s="45"/>
      <c r="Y125" s="45"/>
      <c r="Z125" s="46"/>
      <c r="AA125" s="46"/>
      <c r="AB125" s="46"/>
      <c r="AC125" s="46"/>
      <c r="AD125" s="47"/>
      <c r="AE125" s="47"/>
      <c r="AF125" s="46"/>
      <c r="AG125" s="47"/>
      <c r="AH125" s="47"/>
      <c r="AI125" s="47"/>
      <c r="AJ125" s="47"/>
      <c r="AK125" s="47"/>
      <c r="AL125" s="47"/>
      <c r="AM125" s="47"/>
      <c r="AN125" s="47"/>
    </row>
    <row r="126" spans="1:40" x14ac:dyDescent="0.25">
      <c r="A126" s="85" t="s">
        <v>45</v>
      </c>
      <c r="B126" s="145">
        <v>17</v>
      </c>
      <c r="C126" s="43" t="str">
        <f t="shared" si="7"/>
        <v>E5-520-039</v>
      </c>
      <c r="D126" s="43" t="s">
        <v>394</v>
      </c>
      <c r="E126" s="43" t="s">
        <v>394</v>
      </c>
      <c r="F126" s="145">
        <f t="shared" si="8"/>
        <v>39</v>
      </c>
      <c r="G126" s="145">
        <f t="shared" si="9"/>
        <v>24</v>
      </c>
      <c r="H126" s="45"/>
      <c r="I126" s="46"/>
      <c r="J126" s="46"/>
      <c r="K126" s="47"/>
      <c r="L126" s="47"/>
      <c r="M126" s="47"/>
      <c r="N126" s="86"/>
      <c r="O126" s="86" t="s">
        <v>200</v>
      </c>
      <c r="P126" s="36" t="str">
        <f t="shared" si="5"/>
        <v>A11</v>
      </c>
      <c r="Q126" s="36">
        <f>IF(AND(P126&lt;&gt;P125,NOT(ISBLANK(A126))),IF(ISBLANK(N126),INDEX(Summary!E:E,MATCH(P126,Summary!A:A,0)),INDEX(Summary!E:E,MATCH(P126,Summary!A:A,0))+1),IF(ISBLANK(N126),Q125,Q125+1))</f>
        <v>14</v>
      </c>
      <c r="R126" s="36">
        <f t="shared" si="6"/>
        <v>29</v>
      </c>
      <c r="S126" s="46"/>
      <c r="T126" s="46"/>
      <c r="U126" s="46"/>
      <c r="V126" s="46"/>
      <c r="W126" s="45"/>
      <c r="X126" s="45"/>
      <c r="Y126" s="45"/>
      <c r="Z126" s="46"/>
      <c r="AA126" s="46"/>
      <c r="AB126" s="46"/>
      <c r="AC126" s="46"/>
      <c r="AD126" s="47"/>
      <c r="AE126" s="47"/>
      <c r="AF126" s="46"/>
      <c r="AG126" s="47"/>
      <c r="AH126" s="47"/>
      <c r="AI126" s="47"/>
      <c r="AJ126" s="47"/>
      <c r="AK126" s="47"/>
      <c r="AL126" s="47"/>
      <c r="AM126" s="47"/>
      <c r="AN126" s="47"/>
    </row>
    <row r="127" spans="1:40" x14ac:dyDescent="0.25">
      <c r="A127" s="85"/>
      <c r="B127" s="145"/>
      <c r="C127" s="43" t="str">
        <f t="shared" si="7"/>
        <v/>
      </c>
      <c r="D127" s="43"/>
      <c r="E127" s="43"/>
      <c r="F127" s="145">
        <f t="shared" si="8"/>
        <v>39</v>
      </c>
      <c r="G127" s="145">
        <f t="shared" si="9"/>
        <v>24</v>
      </c>
      <c r="H127" s="45"/>
      <c r="I127" s="46"/>
      <c r="J127" s="46"/>
      <c r="K127" s="47"/>
      <c r="L127" s="47"/>
      <c r="M127" s="47"/>
      <c r="N127" s="86"/>
      <c r="O127" s="86" t="s">
        <v>525</v>
      </c>
      <c r="P127" s="36" t="str">
        <f t="shared" si="5"/>
        <v>A11</v>
      </c>
      <c r="Q127" s="36">
        <f>IF(AND(P127&lt;&gt;P126,NOT(ISBLANK(A127))),IF(ISBLANK(N127),INDEX(Summary!E:E,MATCH(P127,Summary!A:A,0)),INDEX(Summary!E:E,MATCH(P127,Summary!A:A,0))+1),IF(ISBLANK(N127),Q126,Q126+1))</f>
        <v>14</v>
      </c>
      <c r="R127" s="36">
        <f t="shared" si="6"/>
        <v>30</v>
      </c>
      <c r="S127" s="46"/>
      <c r="T127" s="46"/>
      <c r="U127" s="46"/>
      <c r="V127" s="46"/>
      <c r="W127" s="45"/>
      <c r="X127" s="45"/>
      <c r="Y127" s="45"/>
      <c r="Z127" s="46"/>
      <c r="AA127" s="46"/>
      <c r="AB127" s="46"/>
      <c r="AC127" s="46"/>
      <c r="AD127" s="47"/>
      <c r="AE127" s="47"/>
      <c r="AF127" s="46"/>
      <c r="AG127" s="47"/>
      <c r="AH127" s="47"/>
      <c r="AI127" s="47"/>
      <c r="AJ127" s="47"/>
      <c r="AK127" s="47"/>
      <c r="AL127" s="47"/>
      <c r="AM127" s="47"/>
      <c r="AN127" s="47"/>
    </row>
    <row r="128" spans="1:40" x14ac:dyDescent="0.25">
      <c r="A128" s="85" t="s">
        <v>45</v>
      </c>
      <c r="B128" s="145">
        <v>16</v>
      </c>
      <c r="C128" s="43" t="str">
        <f t="shared" si="7"/>
        <v>E5-520-040</v>
      </c>
      <c r="D128" s="43" t="s">
        <v>394</v>
      </c>
      <c r="E128" s="43" t="s">
        <v>394</v>
      </c>
      <c r="F128" s="145">
        <f t="shared" si="8"/>
        <v>40</v>
      </c>
      <c r="G128" s="145">
        <f t="shared" si="9"/>
        <v>24</v>
      </c>
      <c r="H128" s="45"/>
      <c r="I128" s="46"/>
      <c r="J128" s="46"/>
      <c r="K128" s="47"/>
      <c r="L128" s="47"/>
      <c r="M128" s="47"/>
      <c r="N128" s="86"/>
      <c r="O128" s="86" t="s">
        <v>200</v>
      </c>
      <c r="P128" s="36" t="str">
        <f t="shared" si="5"/>
        <v>A11</v>
      </c>
      <c r="Q128" s="36">
        <f>IF(AND(P128&lt;&gt;P127,NOT(ISBLANK(A128))),IF(ISBLANK(N128),INDEX(Summary!E:E,MATCH(P128,Summary!A:A,0)),INDEX(Summary!E:E,MATCH(P128,Summary!A:A,0))+1),IF(ISBLANK(N128),Q127,Q127+1))</f>
        <v>14</v>
      </c>
      <c r="R128" s="36">
        <f t="shared" si="6"/>
        <v>31</v>
      </c>
      <c r="S128" s="46"/>
      <c r="T128" s="46"/>
      <c r="U128" s="46"/>
      <c r="V128" s="46"/>
      <c r="W128" s="45"/>
      <c r="X128" s="45"/>
      <c r="Y128" s="45"/>
      <c r="Z128" s="46"/>
      <c r="AA128" s="46"/>
      <c r="AB128" s="46"/>
      <c r="AC128" s="46"/>
      <c r="AD128" s="47"/>
      <c r="AE128" s="47"/>
      <c r="AF128" s="46"/>
      <c r="AG128" s="47"/>
      <c r="AH128" s="47"/>
      <c r="AI128" s="47"/>
      <c r="AJ128" s="47"/>
      <c r="AK128" s="47"/>
      <c r="AL128" s="47"/>
      <c r="AM128" s="47"/>
      <c r="AN128" s="47"/>
    </row>
    <row r="129" spans="1:40" x14ac:dyDescent="0.25">
      <c r="A129" s="85"/>
      <c r="B129" s="145"/>
      <c r="C129" s="43" t="str">
        <f t="shared" si="7"/>
        <v/>
      </c>
      <c r="D129" s="43"/>
      <c r="E129" s="43"/>
      <c r="F129" s="145">
        <f t="shared" si="8"/>
        <v>40</v>
      </c>
      <c r="G129" s="145">
        <f t="shared" si="9"/>
        <v>24</v>
      </c>
      <c r="H129" s="45"/>
      <c r="I129" s="46"/>
      <c r="J129" s="46"/>
      <c r="K129" s="47"/>
      <c r="L129" s="47"/>
      <c r="M129" s="47"/>
      <c r="N129" s="86"/>
      <c r="O129" s="86" t="s">
        <v>525</v>
      </c>
      <c r="P129" s="36" t="str">
        <f t="shared" si="5"/>
        <v>A11</v>
      </c>
      <c r="Q129" s="36">
        <f>IF(AND(P129&lt;&gt;P128,NOT(ISBLANK(A129))),IF(ISBLANK(N129),INDEX(Summary!E:E,MATCH(P129,Summary!A:A,0)),INDEX(Summary!E:E,MATCH(P129,Summary!A:A,0))+1),IF(ISBLANK(N129),Q128,Q128+1))</f>
        <v>14</v>
      </c>
      <c r="R129" s="36">
        <f t="shared" si="6"/>
        <v>32</v>
      </c>
      <c r="S129" s="46"/>
      <c r="T129" s="46"/>
      <c r="U129" s="46"/>
      <c r="V129" s="46"/>
      <c r="W129" s="45"/>
      <c r="X129" s="45"/>
      <c r="Y129" s="45"/>
      <c r="Z129" s="46"/>
      <c r="AA129" s="46"/>
      <c r="AB129" s="46"/>
      <c r="AC129" s="46"/>
      <c r="AD129" s="47"/>
      <c r="AE129" s="47"/>
      <c r="AF129" s="46"/>
      <c r="AG129" s="47"/>
      <c r="AH129" s="47"/>
      <c r="AI129" s="47"/>
      <c r="AJ129" s="47"/>
      <c r="AK129" s="47"/>
      <c r="AL129" s="47"/>
      <c r="AM129" s="47"/>
      <c r="AN129" s="47"/>
    </row>
    <row r="130" spans="1:40" x14ac:dyDescent="0.25">
      <c r="A130" s="85" t="s">
        <v>45</v>
      </c>
      <c r="B130" s="145">
        <v>15</v>
      </c>
      <c r="C130" s="43" t="str">
        <f t="shared" si="7"/>
        <v>E5-520-041</v>
      </c>
      <c r="D130" s="43" t="s">
        <v>394</v>
      </c>
      <c r="E130" s="43" t="s">
        <v>394</v>
      </c>
      <c r="F130" s="145">
        <f t="shared" si="8"/>
        <v>41</v>
      </c>
      <c r="G130" s="145">
        <f t="shared" si="9"/>
        <v>24</v>
      </c>
      <c r="H130" s="45"/>
      <c r="I130" s="46"/>
      <c r="J130" s="46"/>
      <c r="K130" s="47"/>
      <c r="L130" s="47"/>
      <c r="M130" s="47"/>
      <c r="N130" s="86"/>
      <c r="O130" s="86" t="s">
        <v>200</v>
      </c>
      <c r="P130" s="36" t="str">
        <f t="shared" ref="P130:P193" si="10">IF(ISBLANK(A130),P129,A130)</f>
        <v>A11</v>
      </c>
      <c r="Q130" s="36">
        <f>IF(AND(P130&lt;&gt;P129,NOT(ISBLANK(A130))),IF(ISBLANK(N130),INDEX(Summary!E:E,MATCH(P130,Summary!A:A,0)),INDEX(Summary!E:E,MATCH(P130,Summary!A:A,0))+1),IF(ISBLANK(N130),Q129,Q129+1))</f>
        <v>14</v>
      </c>
      <c r="R130" s="36">
        <f t="shared" ref="R130:R193" si="11">IF(AND(P130&lt;&gt;P129,NOT(ISBLANK(A130))),IF(ISBLANK(O130),_xlfn.MAXIFS(Q:Q,P:P,P130),_xlfn.MAXIFS(Q:Q,P:P,P130)+1),IF(ISBLANK(O130),R129,R129+1))</f>
        <v>33</v>
      </c>
      <c r="S130" s="46"/>
      <c r="T130" s="46"/>
      <c r="U130" s="46"/>
      <c r="V130" s="46"/>
      <c r="W130" s="45"/>
      <c r="X130" s="45"/>
      <c r="Y130" s="45"/>
      <c r="Z130" s="46"/>
      <c r="AA130" s="46"/>
      <c r="AB130" s="46"/>
      <c r="AC130" s="46"/>
      <c r="AD130" s="47"/>
      <c r="AE130" s="47"/>
      <c r="AF130" s="46"/>
      <c r="AG130" s="47"/>
      <c r="AH130" s="47"/>
      <c r="AI130" s="47"/>
      <c r="AJ130" s="47"/>
      <c r="AK130" s="47"/>
      <c r="AL130" s="47"/>
      <c r="AM130" s="47"/>
      <c r="AN130" s="47"/>
    </row>
    <row r="131" spans="1:40" x14ac:dyDescent="0.25">
      <c r="A131" s="143"/>
      <c r="B131" s="145"/>
      <c r="C131" s="43" t="str">
        <f t="shared" ref="C131:C194" si="12">IF(F131&lt;&gt;F130,_xlfn.CONCAT("E5-520-",REPT(0,3-LEN(F131))&amp;F131),IF(G131&lt;&gt;G130,_xlfn.CONCAT("E5-308-",REPT(0,3-LEN(G131))&amp;G131),""))</f>
        <v/>
      </c>
      <c r="D131" s="43"/>
      <c r="E131" s="43"/>
      <c r="F131" s="145">
        <f t="shared" si="8"/>
        <v>41</v>
      </c>
      <c r="G131" s="145">
        <f t="shared" si="9"/>
        <v>24</v>
      </c>
      <c r="H131" s="45"/>
      <c r="I131" s="46"/>
      <c r="J131" s="46"/>
      <c r="K131" s="47"/>
      <c r="L131" s="47"/>
      <c r="M131" s="47"/>
      <c r="N131" s="86"/>
      <c r="O131" s="86" t="s">
        <v>525</v>
      </c>
      <c r="P131" s="36" t="str">
        <f t="shared" si="10"/>
        <v>A11</v>
      </c>
      <c r="Q131" s="36">
        <f>IF(AND(P131&lt;&gt;P130,NOT(ISBLANK(A131))),IF(ISBLANK(N131),INDEX(Summary!E:E,MATCH(P131,Summary!A:A,0)),INDEX(Summary!E:E,MATCH(P131,Summary!A:A,0))+1),IF(ISBLANK(N131),Q130,Q130+1))</f>
        <v>14</v>
      </c>
      <c r="R131" s="36">
        <f t="shared" si="11"/>
        <v>34</v>
      </c>
      <c r="S131" s="46"/>
      <c r="T131" s="46"/>
      <c r="U131" s="46"/>
      <c r="V131" s="46"/>
      <c r="W131" s="45"/>
      <c r="X131" s="45"/>
      <c r="Y131" s="45"/>
      <c r="Z131" s="46"/>
      <c r="AA131" s="46"/>
      <c r="AB131" s="46"/>
      <c r="AC131" s="46"/>
      <c r="AD131" s="47"/>
      <c r="AE131" s="47"/>
      <c r="AF131" s="46"/>
      <c r="AG131" s="47"/>
      <c r="AH131" s="47"/>
      <c r="AI131" s="47"/>
      <c r="AJ131" s="47"/>
      <c r="AK131" s="47"/>
      <c r="AL131" s="47"/>
      <c r="AM131" s="47"/>
      <c r="AN131" s="47"/>
    </row>
    <row r="132" spans="1:40" x14ac:dyDescent="0.25">
      <c r="A132" s="142" t="s">
        <v>138</v>
      </c>
      <c r="B132" s="145">
        <v>48</v>
      </c>
      <c r="C132" s="43" t="str">
        <f t="shared" si="12"/>
        <v>E5-308-025</v>
      </c>
      <c r="D132" s="43" t="s">
        <v>395</v>
      </c>
      <c r="E132" s="43" t="s">
        <v>395</v>
      </c>
      <c r="F132" s="145">
        <f t="shared" ref="F132:F195" si="13">IF(IFERROR(FIND("E5-520",D132),0),F131+1,F131)</f>
        <v>41</v>
      </c>
      <c r="G132" s="145">
        <f t="shared" ref="G132:G195" si="14">IF(IFERROR(FIND("E5-308",D132),0),G131+1,G131)</f>
        <v>25</v>
      </c>
      <c r="H132" s="45">
        <v>5</v>
      </c>
      <c r="I132" s="46">
        <v>5</v>
      </c>
      <c r="J132" s="46">
        <v>5</v>
      </c>
      <c r="K132" s="47">
        <v>8</v>
      </c>
      <c r="L132" s="47">
        <v>8</v>
      </c>
      <c r="M132" s="47">
        <v>6</v>
      </c>
      <c r="N132" s="86" t="s">
        <v>198</v>
      </c>
      <c r="O132" s="86"/>
      <c r="P132" s="36" t="str">
        <f t="shared" si="10"/>
        <v>A12</v>
      </c>
      <c r="Q132" s="36">
        <f>IF(AND(P132&lt;&gt;P131,NOT(ISBLANK(A132))),IF(ISBLANK(N132),INDEX(Summary!E:E,MATCH(P132,Summary!A:A,0)),INDEX(Summary!E:E,MATCH(P132,Summary!A:A,0))+1),IF(ISBLANK(N132),Q131,Q131+1))</f>
        <v>2</v>
      </c>
      <c r="R132" s="36">
        <f t="shared" si="11"/>
        <v>11</v>
      </c>
      <c r="S132" s="46">
        <v>2</v>
      </c>
      <c r="T132" s="46"/>
      <c r="U132" s="46"/>
      <c r="V132" s="46"/>
      <c r="W132" s="45"/>
      <c r="X132" s="45"/>
      <c r="Y132" s="45"/>
      <c r="Z132" s="46">
        <v>10</v>
      </c>
      <c r="AA132" s="46">
        <v>0</v>
      </c>
      <c r="AB132" s="46">
        <v>0</v>
      </c>
      <c r="AC132" s="46">
        <v>0</v>
      </c>
      <c r="AD132" s="47">
        <v>0</v>
      </c>
      <c r="AE132" s="47">
        <v>0</v>
      </c>
      <c r="AF132" s="46"/>
      <c r="AG132" s="47">
        <v>10</v>
      </c>
      <c r="AH132" s="47">
        <v>0</v>
      </c>
      <c r="AI132" s="47" t="s">
        <v>34</v>
      </c>
      <c r="AJ132" s="47">
        <v>0</v>
      </c>
      <c r="AK132" s="47">
        <v>0</v>
      </c>
      <c r="AL132" s="47">
        <v>0</v>
      </c>
      <c r="AM132" s="47">
        <v>0</v>
      </c>
      <c r="AN132" s="47" t="s">
        <v>34</v>
      </c>
    </row>
    <row r="133" spans="1:40" x14ac:dyDescent="0.25">
      <c r="A133" s="85"/>
      <c r="B133" s="145"/>
      <c r="C133" s="43" t="str">
        <f t="shared" si="12"/>
        <v/>
      </c>
      <c r="D133" s="43"/>
      <c r="E133" s="43"/>
      <c r="F133" s="145">
        <f t="shared" si="13"/>
        <v>41</v>
      </c>
      <c r="G133" s="145">
        <f t="shared" si="14"/>
        <v>25</v>
      </c>
      <c r="H133" s="45"/>
      <c r="I133" s="46"/>
      <c r="J133" s="46"/>
      <c r="K133" s="47"/>
      <c r="L133" s="47"/>
      <c r="M133" s="47"/>
      <c r="N133" s="86" t="s">
        <v>199</v>
      </c>
      <c r="O133" s="86"/>
      <c r="P133" s="36" t="str">
        <f t="shared" si="10"/>
        <v>A12</v>
      </c>
      <c r="Q133" s="36">
        <f>IF(AND(P133&lt;&gt;P132,NOT(ISBLANK(A133))),IF(ISBLANK(N133),INDEX(Summary!E:E,MATCH(P133,Summary!A:A,0)),INDEX(Summary!E:E,MATCH(P133,Summary!A:A,0))+1),IF(ISBLANK(N133),Q132,Q132+1))</f>
        <v>3</v>
      </c>
      <c r="R133" s="36">
        <f t="shared" si="11"/>
        <v>11</v>
      </c>
      <c r="S133" s="46"/>
      <c r="T133" s="46"/>
      <c r="U133" s="46"/>
      <c r="V133" s="46"/>
      <c r="W133" s="45"/>
      <c r="X133" s="45"/>
      <c r="Y133" s="45"/>
      <c r="Z133" s="46"/>
      <c r="AA133" s="46"/>
      <c r="AB133" s="46"/>
      <c r="AC133" s="46"/>
      <c r="AD133" s="47"/>
      <c r="AE133" s="47"/>
      <c r="AF133" s="46"/>
      <c r="AG133" s="47"/>
      <c r="AH133" s="47"/>
      <c r="AI133" s="47"/>
      <c r="AJ133" s="47"/>
      <c r="AK133" s="47"/>
      <c r="AL133" s="47"/>
      <c r="AM133" s="47"/>
      <c r="AN133" s="47"/>
    </row>
    <row r="134" spans="1:40" x14ac:dyDescent="0.25">
      <c r="A134" s="85" t="s">
        <v>138</v>
      </c>
      <c r="B134" s="145">
        <v>47</v>
      </c>
      <c r="C134" s="43" t="str">
        <f t="shared" si="12"/>
        <v>E5-308-026</v>
      </c>
      <c r="D134" s="43" t="s">
        <v>395</v>
      </c>
      <c r="E134" s="43" t="s">
        <v>395</v>
      </c>
      <c r="F134" s="145">
        <f t="shared" si="13"/>
        <v>41</v>
      </c>
      <c r="G134" s="145">
        <f t="shared" si="14"/>
        <v>26</v>
      </c>
      <c r="H134" s="45"/>
      <c r="I134" s="46"/>
      <c r="J134" s="46"/>
      <c r="K134" s="47"/>
      <c r="L134" s="47"/>
      <c r="M134" s="47"/>
      <c r="N134" s="86" t="s">
        <v>198</v>
      </c>
      <c r="O134" s="86"/>
      <c r="P134" s="36" t="str">
        <f t="shared" si="10"/>
        <v>A12</v>
      </c>
      <c r="Q134" s="36">
        <f>IF(AND(P134&lt;&gt;P133,NOT(ISBLANK(A134))),IF(ISBLANK(N134),INDEX(Summary!E:E,MATCH(P134,Summary!A:A,0)),INDEX(Summary!E:E,MATCH(P134,Summary!A:A,0))+1),IF(ISBLANK(N134),Q133,Q133+1))</f>
        <v>4</v>
      </c>
      <c r="R134" s="36">
        <f t="shared" si="11"/>
        <v>11</v>
      </c>
      <c r="S134" s="46"/>
      <c r="T134" s="46"/>
      <c r="U134" s="46"/>
      <c r="V134" s="46"/>
      <c r="W134" s="45"/>
      <c r="X134" s="45"/>
      <c r="Y134" s="45"/>
      <c r="Z134" s="46"/>
      <c r="AA134" s="46"/>
      <c r="AB134" s="46"/>
      <c r="AC134" s="46"/>
      <c r="AD134" s="47"/>
      <c r="AE134" s="47"/>
      <c r="AF134" s="46"/>
      <c r="AG134" s="47"/>
      <c r="AH134" s="47"/>
      <c r="AI134" s="47"/>
      <c r="AJ134" s="47"/>
      <c r="AK134" s="47"/>
      <c r="AL134" s="47"/>
      <c r="AM134" s="47"/>
      <c r="AN134" s="47"/>
    </row>
    <row r="135" spans="1:40" x14ac:dyDescent="0.25">
      <c r="A135" s="85"/>
      <c r="B135" s="145"/>
      <c r="C135" s="43" t="str">
        <f t="shared" si="12"/>
        <v/>
      </c>
      <c r="D135" s="43"/>
      <c r="E135" s="43"/>
      <c r="F135" s="145">
        <f t="shared" si="13"/>
        <v>41</v>
      </c>
      <c r="G135" s="145">
        <f t="shared" si="14"/>
        <v>26</v>
      </c>
      <c r="H135" s="45"/>
      <c r="I135" s="46"/>
      <c r="J135" s="46"/>
      <c r="K135" s="47"/>
      <c r="L135" s="47"/>
      <c r="M135" s="47"/>
      <c r="N135" s="86" t="s">
        <v>199</v>
      </c>
      <c r="O135" s="86"/>
      <c r="P135" s="36" t="str">
        <f t="shared" si="10"/>
        <v>A12</v>
      </c>
      <c r="Q135" s="36">
        <f>IF(AND(P135&lt;&gt;P134,NOT(ISBLANK(A135))),IF(ISBLANK(N135),INDEX(Summary!E:E,MATCH(P135,Summary!A:A,0)),INDEX(Summary!E:E,MATCH(P135,Summary!A:A,0))+1),IF(ISBLANK(N135),Q134,Q134+1))</f>
        <v>5</v>
      </c>
      <c r="R135" s="36">
        <f t="shared" si="11"/>
        <v>11</v>
      </c>
      <c r="S135" s="46"/>
      <c r="T135" s="46"/>
      <c r="U135" s="46"/>
      <c r="V135" s="46"/>
      <c r="W135" s="45"/>
      <c r="X135" s="45"/>
      <c r="Y135" s="45"/>
      <c r="Z135" s="46"/>
      <c r="AA135" s="46"/>
      <c r="AB135" s="46"/>
      <c r="AC135" s="46"/>
      <c r="AD135" s="47"/>
      <c r="AE135" s="47"/>
      <c r="AF135" s="46"/>
      <c r="AG135" s="47"/>
      <c r="AH135" s="47"/>
      <c r="AI135" s="47"/>
      <c r="AJ135" s="47"/>
      <c r="AK135" s="47"/>
      <c r="AL135" s="47"/>
      <c r="AM135" s="47"/>
      <c r="AN135" s="47"/>
    </row>
    <row r="136" spans="1:40" x14ac:dyDescent="0.25">
      <c r="A136" s="85" t="s">
        <v>138</v>
      </c>
      <c r="B136" s="145">
        <v>46</v>
      </c>
      <c r="C136" s="43" t="str">
        <f t="shared" si="12"/>
        <v>E5-308-027</v>
      </c>
      <c r="D136" s="43" t="s">
        <v>395</v>
      </c>
      <c r="E136" s="43" t="s">
        <v>395</v>
      </c>
      <c r="F136" s="145">
        <f t="shared" si="13"/>
        <v>41</v>
      </c>
      <c r="G136" s="145">
        <f t="shared" si="14"/>
        <v>27</v>
      </c>
      <c r="H136" s="45"/>
      <c r="I136" s="46"/>
      <c r="J136" s="46"/>
      <c r="K136" s="47"/>
      <c r="L136" s="47"/>
      <c r="M136" s="47"/>
      <c r="N136" s="86" t="s">
        <v>198</v>
      </c>
      <c r="O136" s="86"/>
      <c r="P136" s="36" t="str">
        <f t="shared" si="10"/>
        <v>A12</v>
      </c>
      <c r="Q136" s="36">
        <f>IF(AND(P136&lt;&gt;P135,NOT(ISBLANK(A136))),IF(ISBLANK(N136),INDEX(Summary!E:E,MATCH(P136,Summary!A:A,0)),INDEX(Summary!E:E,MATCH(P136,Summary!A:A,0))+1),IF(ISBLANK(N136),Q135,Q135+1))</f>
        <v>6</v>
      </c>
      <c r="R136" s="36">
        <f t="shared" si="11"/>
        <v>11</v>
      </c>
      <c r="S136" s="46"/>
      <c r="T136" s="46"/>
      <c r="U136" s="46"/>
      <c r="V136" s="46"/>
      <c r="W136" s="45"/>
      <c r="X136" s="45"/>
      <c r="Y136" s="45"/>
      <c r="Z136" s="46"/>
      <c r="AA136" s="46"/>
      <c r="AB136" s="46"/>
      <c r="AC136" s="46"/>
      <c r="AD136" s="47"/>
      <c r="AE136" s="47"/>
      <c r="AF136" s="46"/>
      <c r="AG136" s="47"/>
      <c r="AH136" s="47"/>
      <c r="AI136" s="47"/>
      <c r="AJ136" s="47"/>
      <c r="AK136" s="47"/>
      <c r="AL136" s="47"/>
      <c r="AM136" s="47"/>
      <c r="AN136" s="47"/>
    </row>
    <row r="137" spans="1:40" x14ac:dyDescent="0.25">
      <c r="A137" s="85"/>
      <c r="B137" s="145"/>
      <c r="C137" s="43" t="str">
        <f t="shared" si="12"/>
        <v/>
      </c>
      <c r="D137" s="43"/>
      <c r="E137" s="43"/>
      <c r="F137" s="145">
        <f t="shared" si="13"/>
        <v>41</v>
      </c>
      <c r="G137" s="145">
        <f t="shared" si="14"/>
        <v>27</v>
      </c>
      <c r="H137" s="45"/>
      <c r="I137" s="46"/>
      <c r="J137" s="46"/>
      <c r="K137" s="47"/>
      <c r="L137" s="47"/>
      <c r="M137" s="47"/>
      <c r="N137" s="86" t="s">
        <v>199</v>
      </c>
      <c r="O137" s="86"/>
      <c r="P137" s="36" t="str">
        <f t="shared" si="10"/>
        <v>A12</v>
      </c>
      <c r="Q137" s="36">
        <f>IF(AND(P137&lt;&gt;P136,NOT(ISBLANK(A137))),IF(ISBLANK(N137),INDEX(Summary!E:E,MATCH(P137,Summary!A:A,0)),INDEX(Summary!E:E,MATCH(P137,Summary!A:A,0))+1),IF(ISBLANK(N137),Q136,Q136+1))</f>
        <v>7</v>
      </c>
      <c r="R137" s="36">
        <f t="shared" si="11"/>
        <v>11</v>
      </c>
      <c r="S137" s="46"/>
      <c r="T137" s="46"/>
      <c r="U137" s="46"/>
      <c r="V137" s="46"/>
      <c r="W137" s="45"/>
      <c r="X137" s="45"/>
      <c r="Y137" s="45"/>
      <c r="Z137" s="46"/>
      <c r="AA137" s="46"/>
      <c r="AB137" s="46"/>
      <c r="AC137" s="46"/>
      <c r="AD137" s="47"/>
      <c r="AE137" s="47"/>
      <c r="AF137" s="46"/>
      <c r="AG137" s="47"/>
      <c r="AH137" s="47"/>
      <c r="AI137" s="47"/>
      <c r="AJ137" s="47"/>
      <c r="AK137" s="47"/>
      <c r="AL137" s="47"/>
      <c r="AM137" s="47"/>
      <c r="AN137" s="47"/>
    </row>
    <row r="138" spans="1:40" x14ac:dyDescent="0.25">
      <c r="A138" s="85" t="s">
        <v>138</v>
      </c>
      <c r="B138" s="145">
        <v>45</v>
      </c>
      <c r="C138" s="43" t="str">
        <f t="shared" si="12"/>
        <v>E5-308-028</v>
      </c>
      <c r="D138" s="43" t="s">
        <v>395</v>
      </c>
      <c r="E138" s="43" t="s">
        <v>395</v>
      </c>
      <c r="F138" s="145">
        <f t="shared" si="13"/>
        <v>41</v>
      </c>
      <c r="G138" s="145">
        <f t="shared" si="14"/>
        <v>28</v>
      </c>
      <c r="H138" s="45"/>
      <c r="I138" s="46"/>
      <c r="J138" s="46"/>
      <c r="K138" s="47"/>
      <c r="L138" s="47"/>
      <c r="M138" s="47"/>
      <c r="N138" s="86" t="s">
        <v>198</v>
      </c>
      <c r="O138" s="86"/>
      <c r="P138" s="36" t="str">
        <f t="shared" si="10"/>
        <v>A12</v>
      </c>
      <c r="Q138" s="36">
        <f>IF(AND(P138&lt;&gt;P137,NOT(ISBLANK(A138))),IF(ISBLANK(N138),INDEX(Summary!E:E,MATCH(P138,Summary!A:A,0)),INDEX(Summary!E:E,MATCH(P138,Summary!A:A,0))+1),IF(ISBLANK(N138),Q137,Q137+1))</f>
        <v>8</v>
      </c>
      <c r="R138" s="36">
        <f t="shared" si="11"/>
        <v>11</v>
      </c>
      <c r="S138" s="46"/>
      <c r="T138" s="46"/>
      <c r="U138" s="46"/>
      <c r="V138" s="46"/>
      <c r="W138" s="45"/>
      <c r="X138" s="45"/>
      <c r="Y138" s="45"/>
      <c r="Z138" s="46"/>
      <c r="AA138" s="46"/>
      <c r="AB138" s="46"/>
      <c r="AC138" s="46"/>
      <c r="AD138" s="47"/>
      <c r="AE138" s="47"/>
      <c r="AF138" s="46"/>
      <c r="AG138" s="47"/>
      <c r="AH138" s="47"/>
      <c r="AI138" s="47"/>
      <c r="AJ138" s="47"/>
      <c r="AK138" s="47"/>
      <c r="AL138" s="47"/>
      <c r="AM138" s="47"/>
      <c r="AN138" s="47"/>
    </row>
    <row r="139" spans="1:40" x14ac:dyDescent="0.25">
      <c r="A139" s="85"/>
      <c r="B139" s="145"/>
      <c r="C139" s="43" t="str">
        <f t="shared" si="12"/>
        <v/>
      </c>
      <c r="D139" s="43"/>
      <c r="E139" s="43"/>
      <c r="F139" s="145">
        <f t="shared" si="13"/>
        <v>41</v>
      </c>
      <c r="G139" s="145">
        <f t="shared" si="14"/>
        <v>28</v>
      </c>
      <c r="H139" s="45"/>
      <c r="I139" s="46"/>
      <c r="J139" s="46"/>
      <c r="K139" s="47"/>
      <c r="L139" s="47"/>
      <c r="M139" s="47"/>
      <c r="N139" s="86" t="s">
        <v>199</v>
      </c>
      <c r="O139" s="86"/>
      <c r="P139" s="36" t="str">
        <f t="shared" si="10"/>
        <v>A12</v>
      </c>
      <c r="Q139" s="36">
        <f>IF(AND(P139&lt;&gt;P138,NOT(ISBLANK(A139))),IF(ISBLANK(N139),INDEX(Summary!E:E,MATCH(P139,Summary!A:A,0)),INDEX(Summary!E:E,MATCH(P139,Summary!A:A,0))+1),IF(ISBLANK(N139),Q138,Q138+1))</f>
        <v>9</v>
      </c>
      <c r="R139" s="36">
        <f t="shared" si="11"/>
        <v>11</v>
      </c>
      <c r="S139" s="46"/>
      <c r="T139" s="46"/>
      <c r="U139" s="46"/>
      <c r="V139" s="46"/>
      <c r="W139" s="45"/>
      <c r="X139" s="45"/>
      <c r="Y139" s="45"/>
      <c r="Z139" s="46"/>
      <c r="AA139" s="46"/>
      <c r="AB139" s="46"/>
      <c r="AC139" s="46"/>
      <c r="AD139" s="47"/>
      <c r="AE139" s="47"/>
      <c r="AF139" s="46"/>
      <c r="AG139" s="47"/>
      <c r="AH139" s="47"/>
      <c r="AI139" s="47"/>
      <c r="AJ139" s="47"/>
      <c r="AK139" s="47"/>
      <c r="AL139" s="47"/>
      <c r="AM139" s="47"/>
      <c r="AN139" s="47"/>
    </row>
    <row r="140" spans="1:40" x14ac:dyDescent="0.25">
      <c r="A140" s="85" t="s">
        <v>138</v>
      </c>
      <c r="B140" s="145">
        <v>44</v>
      </c>
      <c r="C140" s="43" t="str">
        <f t="shared" si="12"/>
        <v>E5-308-029</v>
      </c>
      <c r="D140" s="43" t="s">
        <v>395</v>
      </c>
      <c r="E140" s="43" t="s">
        <v>395</v>
      </c>
      <c r="F140" s="145">
        <f t="shared" si="13"/>
        <v>41</v>
      </c>
      <c r="G140" s="145">
        <f t="shared" si="14"/>
        <v>29</v>
      </c>
      <c r="H140" s="45"/>
      <c r="I140" s="46"/>
      <c r="J140" s="46"/>
      <c r="K140" s="47"/>
      <c r="L140" s="47"/>
      <c r="M140" s="47"/>
      <c r="N140" s="86" t="s">
        <v>198</v>
      </c>
      <c r="O140" s="86"/>
      <c r="P140" s="36" t="str">
        <f t="shared" si="10"/>
        <v>A12</v>
      </c>
      <c r="Q140" s="36">
        <f>IF(AND(P140&lt;&gt;P139,NOT(ISBLANK(A140))),IF(ISBLANK(N140),INDEX(Summary!E:E,MATCH(P140,Summary!A:A,0)),INDEX(Summary!E:E,MATCH(P140,Summary!A:A,0))+1),IF(ISBLANK(N140),Q139,Q139+1))</f>
        <v>10</v>
      </c>
      <c r="R140" s="36">
        <f t="shared" si="11"/>
        <v>11</v>
      </c>
      <c r="S140" s="46"/>
      <c r="T140" s="46"/>
      <c r="U140" s="46"/>
      <c r="V140" s="46"/>
      <c r="W140" s="45"/>
      <c r="X140" s="45"/>
      <c r="Y140" s="45"/>
      <c r="Z140" s="46"/>
      <c r="AA140" s="46"/>
      <c r="AB140" s="46"/>
      <c r="AC140" s="46"/>
      <c r="AD140" s="47"/>
      <c r="AE140" s="47"/>
      <c r="AF140" s="46"/>
      <c r="AG140" s="47"/>
      <c r="AH140" s="47"/>
      <c r="AI140" s="47"/>
      <c r="AJ140" s="47"/>
      <c r="AK140" s="47"/>
      <c r="AL140" s="47"/>
      <c r="AM140" s="47"/>
      <c r="AN140" s="47"/>
    </row>
    <row r="141" spans="1:40" x14ac:dyDescent="0.25">
      <c r="A141" s="143"/>
      <c r="B141" s="145"/>
      <c r="C141" s="43" t="str">
        <f t="shared" si="12"/>
        <v/>
      </c>
      <c r="D141" s="43"/>
      <c r="E141" s="43"/>
      <c r="F141" s="145">
        <f t="shared" si="13"/>
        <v>41</v>
      </c>
      <c r="G141" s="145">
        <f t="shared" si="14"/>
        <v>29</v>
      </c>
      <c r="H141" s="45"/>
      <c r="I141" s="46"/>
      <c r="J141" s="46"/>
      <c r="K141" s="47"/>
      <c r="L141" s="47"/>
      <c r="M141" s="47"/>
      <c r="N141" s="86" t="s">
        <v>199</v>
      </c>
      <c r="O141" s="86"/>
      <c r="P141" s="36" t="str">
        <f t="shared" si="10"/>
        <v>A12</v>
      </c>
      <c r="Q141" s="36">
        <f>IF(AND(P141&lt;&gt;P140,NOT(ISBLANK(A141))),IF(ISBLANK(N141),INDEX(Summary!E:E,MATCH(P141,Summary!A:A,0)),INDEX(Summary!E:E,MATCH(P141,Summary!A:A,0))+1),IF(ISBLANK(N141),Q140,Q140+1))</f>
        <v>11</v>
      </c>
      <c r="R141" s="36">
        <f t="shared" si="11"/>
        <v>11</v>
      </c>
      <c r="S141" s="46"/>
      <c r="T141" s="46"/>
      <c r="U141" s="46"/>
      <c r="V141" s="46"/>
      <c r="W141" s="45"/>
      <c r="X141" s="45"/>
      <c r="Y141" s="45"/>
      <c r="Z141" s="46"/>
      <c r="AA141" s="46"/>
      <c r="AB141" s="46"/>
      <c r="AC141" s="46"/>
      <c r="AD141" s="47"/>
      <c r="AE141" s="47"/>
      <c r="AF141" s="46"/>
      <c r="AG141" s="47"/>
      <c r="AH141" s="47"/>
      <c r="AI141" s="47"/>
      <c r="AJ141" s="47"/>
      <c r="AK141" s="47"/>
      <c r="AL141" s="47"/>
      <c r="AM141" s="47"/>
      <c r="AN141" s="47"/>
    </row>
    <row r="142" spans="1:40" x14ac:dyDescent="0.25">
      <c r="A142" s="142" t="s">
        <v>141</v>
      </c>
      <c r="B142" s="145">
        <v>46</v>
      </c>
      <c r="C142" s="43" t="str">
        <f t="shared" si="12"/>
        <v>E5-308-030</v>
      </c>
      <c r="D142" s="43" t="s">
        <v>395</v>
      </c>
      <c r="E142" s="43" t="s">
        <v>395</v>
      </c>
      <c r="F142" s="145">
        <f t="shared" si="13"/>
        <v>41</v>
      </c>
      <c r="G142" s="145">
        <f t="shared" si="14"/>
        <v>30</v>
      </c>
      <c r="H142" s="45">
        <v>3</v>
      </c>
      <c r="I142" s="46">
        <v>3</v>
      </c>
      <c r="J142" s="46">
        <v>3</v>
      </c>
      <c r="K142" s="47">
        <v>7</v>
      </c>
      <c r="L142" s="47">
        <v>6</v>
      </c>
      <c r="M142" s="47">
        <v>4</v>
      </c>
      <c r="N142" s="86" t="s">
        <v>198</v>
      </c>
      <c r="O142" s="86"/>
      <c r="P142" s="36" t="str">
        <f t="shared" si="10"/>
        <v>A13</v>
      </c>
      <c r="Q142" s="36">
        <f>IF(AND(P142&lt;&gt;P141,NOT(ISBLANK(A142))),IF(ISBLANK(N142),INDEX(Summary!E:E,MATCH(P142,Summary!A:A,0)),INDEX(Summary!E:E,MATCH(P142,Summary!A:A,0))+1),IF(ISBLANK(N142),Q141,Q141+1))</f>
        <v>1</v>
      </c>
      <c r="R142" s="36">
        <f t="shared" si="11"/>
        <v>6</v>
      </c>
      <c r="S142" s="46">
        <v>2</v>
      </c>
      <c r="T142" s="46"/>
      <c r="U142" s="46"/>
      <c r="V142" s="46"/>
      <c r="W142" s="45"/>
      <c r="X142" s="45"/>
      <c r="Y142" s="45"/>
      <c r="Z142" s="46">
        <v>6</v>
      </c>
      <c r="AA142" s="46">
        <v>0</v>
      </c>
      <c r="AB142" s="46">
        <v>0</v>
      </c>
      <c r="AC142" s="46">
        <v>0</v>
      </c>
      <c r="AD142" s="47">
        <v>0</v>
      </c>
      <c r="AE142" s="47">
        <v>0</v>
      </c>
      <c r="AF142" s="46"/>
      <c r="AG142" s="47">
        <v>6</v>
      </c>
      <c r="AH142" s="47">
        <v>0</v>
      </c>
      <c r="AI142" s="47" t="s">
        <v>34</v>
      </c>
      <c r="AJ142" s="47">
        <v>0</v>
      </c>
      <c r="AK142" s="47">
        <v>0</v>
      </c>
      <c r="AL142" s="47">
        <v>0</v>
      </c>
      <c r="AM142" s="47">
        <v>0</v>
      </c>
      <c r="AN142" s="47" t="s">
        <v>34</v>
      </c>
    </row>
    <row r="143" spans="1:40" x14ac:dyDescent="0.25">
      <c r="A143" s="85"/>
      <c r="B143" s="145"/>
      <c r="C143" s="43" t="str">
        <f t="shared" si="12"/>
        <v/>
      </c>
      <c r="D143" s="43"/>
      <c r="E143" s="43"/>
      <c r="F143" s="145">
        <f t="shared" si="13"/>
        <v>41</v>
      </c>
      <c r="G143" s="145">
        <f t="shared" si="14"/>
        <v>30</v>
      </c>
      <c r="H143" s="45"/>
      <c r="I143" s="46"/>
      <c r="J143" s="46"/>
      <c r="K143" s="47"/>
      <c r="L143" s="47"/>
      <c r="M143" s="47"/>
      <c r="N143" s="86" t="s">
        <v>199</v>
      </c>
      <c r="O143" s="86"/>
      <c r="P143" s="36" t="str">
        <f t="shared" si="10"/>
        <v>A13</v>
      </c>
      <c r="Q143" s="36">
        <f>IF(AND(P143&lt;&gt;P142,NOT(ISBLANK(A143))),IF(ISBLANK(N143),INDEX(Summary!E:E,MATCH(P143,Summary!A:A,0)),INDEX(Summary!E:E,MATCH(P143,Summary!A:A,0))+1),IF(ISBLANK(N143),Q142,Q142+1))</f>
        <v>2</v>
      </c>
      <c r="R143" s="36">
        <f t="shared" si="11"/>
        <v>6</v>
      </c>
      <c r="S143" s="46"/>
      <c r="T143" s="46"/>
      <c r="U143" s="46"/>
      <c r="V143" s="46"/>
      <c r="W143" s="45"/>
      <c r="X143" s="45"/>
      <c r="Y143" s="45"/>
      <c r="Z143" s="46"/>
      <c r="AA143" s="46"/>
      <c r="AB143" s="46"/>
      <c r="AC143" s="46"/>
      <c r="AD143" s="47"/>
      <c r="AE143" s="47"/>
      <c r="AF143" s="46"/>
      <c r="AG143" s="47"/>
      <c r="AH143" s="47"/>
      <c r="AI143" s="47"/>
      <c r="AJ143" s="47"/>
      <c r="AK143" s="47"/>
      <c r="AL143" s="47"/>
      <c r="AM143" s="47"/>
      <c r="AN143" s="47"/>
    </row>
    <row r="144" spans="1:40" x14ac:dyDescent="0.25">
      <c r="A144" s="85" t="s">
        <v>141</v>
      </c>
      <c r="B144" s="145">
        <v>45</v>
      </c>
      <c r="C144" s="43" t="str">
        <f t="shared" si="12"/>
        <v>E5-308-031</v>
      </c>
      <c r="D144" s="43" t="s">
        <v>395</v>
      </c>
      <c r="E144" s="43" t="s">
        <v>395</v>
      </c>
      <c r="F144" s="145">
        <f t="shared" si="13"/>
        <v>41</v>
      </c>
      <c r="G144" s="145">
        <f t="shared" si="14"/>
        <v>31</v>
      </c>
      <c r="H144" s="45"/>
      <c r="I144" s="46"/>
      <c r="J144" s="46"/>
      <c r="K144" s="47"/>
      <c r="L144" s="47"/>
      <c r="M144" s="47"/>
      <c r="N144" s="86" t="s">
        <v>198</v>
      </c>
      <c r="O144" s="86"/>
      <c r="P144" s="36" t="str">
        <f t="shared" si="10"/>
        <v>A13</v>
      </c>
      <c r="Q144" s="36">
        <f>IF(AND(P144&lt;&gt;P143,NOT(ISBLANK(A144))),IF(ISBLANK(N144),INDEX(Summary!E:E,MATCH(P144,Summary!A:A,0)),INDEX(Summary!E:E,MATCH(P144,Summary!A:A,0))+1),IF(ISBLANK(N144),Q143,Q143+1))</f>
        <v>3</v>
      </c>
      <c r="R144" s="36">
        <f t="shared" si="11"/>
        <v>6</v>
      </c>
      <c r="S144" s="46"/>
      <c r="T144" s="46"/>
      <c r="U144" s="46"/>
      <c r="V144" s="46"/>
      <c r="W144" s="45"/>
      <c r="X144" s="45"/>
      <c r="Y144" s="45"/>
      <c r="Z144" s="46"/>
      <c r="AA144" s="46"/>
      <c r="AB144" s="46"/>
      <c r="AC144" s="46"/>
      <c r="AD144" s="47"/>
      <c r="AE144" s="47"/>
      <c r="AF144" s="46"/>
      <c r="AG144" s="47"/>
      <c r="AH144" s="47"/>
      <c r="AI144" s="47"/>
      <c r="AJ144" s="47"/>
      <c r="AK144" s="47"/>
      <c r="AL144" s="47"/>
      <c r="AM144" s="47"/>
      <c r="AN144" s="47"/>
    </row>
    <row r="145" spans="1:40" x14ac:dyDescent="0.25">
      <c r="A145" s="85"/>
      <c r="B145" s="145"/>
      <c r="C145" s="43" t="str">
        <f t="shared" si="12"/>
        <v/>
      </c>
      <c r="D145" s="43"/>
      <c r="E145" s="43"/>
      <c r="F145" s="145">
        <f t="shared" si="13"/>
        <v>41</v>
      </c>
      <c r="G145" s="145">
        <f t="shared" si="14"/>
        <v>31</v>
      </c>
      <c r="H145" s="45"/>
      <c r="I145" s="46"/>
      <c r="J145" s="46"/>
      <c r="K145" s="47"/>
      <c r="L145" s="47"/>
      <c r="M145" s="47"/>
      <c r="N145" s="86" t="s">
        <v>199</v>
      </c>
      <c r="O145" s="86"/>
      <c r="P145" s="36" t="str">
        <f t="shared" si="10"/>
        <v>A13</v>
      </c>
      <c r="Q145" s="36">
        <f>IF(AND(P145&lt;&gt;P144,NOT(ISBLANK(A145))),IF(ISBLANK(N145),INDEX(Summary!E:E,MATCH(P145,Summary!A:A,0)),INDEX(Summary!E:E,MATCH(P145,Summary!A:A,0))+1),IF(ISBLANK(N145),Q144,Q144+1))</f>
        <v>4</v>
      </c>
      <c r="R145" s="36">
        <f t="shared" si="11"/>
        <v>6</v>
      </c>
      <c r="S145" s="46"/>
      <c r="T145" s="46"/>
      <c r="U145" s="46"/>
      <c r="V145" s="46"/>
      <c r="W145" s="45"/>
      <c r="X145" s="45"/>
      <c r="Y145" s="45"/>
      <c r="Z145" s="46"/>
      <c r="AA145" s="46"/>
      <c r="AB145" s="46"/>
      <c r="AC145" s="46"/>
      <c r="AD145" s="47"/>
      <c r="AE145" s="47"/>
      <c r="AF145" s="46"/>
      <c r="AG145" s="47"/>
      <c r="AH145" s="47"/>
      <c r="AI145" s="47"/>
      <c r="AJ145" s="47"/>
      <c r="AK145" s="47"/>
      <c r="AL145" s="47"/>
      <c r="AM145" s="47"/>
      <c r="AN145" s="47"/>
    </row>
    <row r="146" spans="1:40" x14ac:dyDescent="0.25">
      <c r="A146" s="85" t="s">
        <v>141</v>
      </c>
      <c r="B146" s="145">
        <v>44</v>
      </c>
      <c r="C146" s="43" t="str">
        <f t="shared" si="12"/>
        <v>E5-308-032</v>
      </c>
      <c r="D146" s="43" t="s">
        <v>395</v>
      </c>
      <c r="E146" s="43" t="s">
        <v>395</v>
      </c>
      <c r="F146" s="145">
        <f t="shared" si="13"/>
        <v>41</v>
      </c>
      <c r="G146" s="145">
        <f t="shared" si="14"/>
        <v>32</v>
      </c>
      <c r="H146" s="45"/>
      <c r="I146" s="46"/>
      <c r="J146" s="46"/>
      <c r="K146" s="47"/>
      <c r="L146" s="47"/>
      <c r="M146" s="47"/>
      <c r="N146" s="86" t="s">
        <v>198</v>
      </c>
      <c r="O146" s="86"/>
      <c r="P146" s="36" t="str">
        <f t="shared" si="10"/>
        <v>A13</v>
      </c>
      <c r="Q146" s="36">
        <f>IF(AND(P146&lt;&gt;P145,NOT(ISBLANK(A146))),IF(ISBLANK(N146),INDEX(Summary!E:E,MATCH(P146,Summary!A:A,0)),INDEX(Summary!E:E,MATCH(P146,Summary!A:A,0))+1),IF(ISBLANK(N146),Q145,Q145+1))</f>
        <v>5</v>
      </c>
      <c r="R146" s="36">
        <f t="shared" si="11"/>
        <v>6</v>
      </c>
      <c r="S146" s="46"/>
      <c r="T146" s="46"/>
      <c r="U146" s="46"/>
      <c r="V146" s="46"/>
      <c r="W146" s="45"/>
      <c r="X146" s="45"/>
      <c r="Y146" s="45"/>
      <c r="Z146" s="46"/>
      <c r="AA146" s="46"/>
      <c r="AB146" s="46"/>
      <c r="AC146" s="46"/>
      <c r="AD146" s="47"/>
      <c r="AE146" s="47"/>
      <c r="AF146" s="46"/>
      <c r="AG146" s="47"/>
      <c r="AH146" s="47"/>
      <c r="AI146" s="47"/>
      <c r="AJ146" s="47"/>
      <c r="AK146" s="47"/>
      <c r="AL146" s="47"/>
      <c r="AM146" s="47"/>
      <c r="AN146" s="47"/>
    </row>
    <row r="147" spans="1:40" x14ac:dyDescent="0.25">
      <c r="A147" s="143"/>
      <c r="B147" s="145"/>
      <c r="C147" s="43" t="str">
        <f t="shared" si="12"/>
        <v/>
      </c>
      <c r="D147" s="43"/>
      <c r="E147" s="43"/>
      <c r="F147" s="145">
        <f t="shared" si="13"/>
        <v>41</v>
      </c>
      <c r="G147" s="145">
        <f t="shared" si="14"/>
        <v>32</v>
      </c>
      <c r="H147" s="45"/>
      <c r="I147" s="46"/>
      <c r="J147" s="46"/>
      <c r="K147" s="47"/>
      <c r="L147" s="47"/>
      <c r="M147" s="47"/>
      <c r="N147" s="86" t="s">
        <v>199</v>
      </c>
      <c r="O147" s="86"/>
      <c r="P147" s="36" t="str">
        <f t="shared" si="10"/>
        <v>A13</v>
      </c>
      <c r="Q147" s="36">
        <f>IF(AND(P147&lt;&gt;P146,NOT(ISBLANK(A147))),IF(ISBLANK(N147),INDEX(Summary!E:E,MATCH(P147,Summary!A:A,0)),INDEX(Summary!E:E,MATCH(P147,Summary!A:A,0))+1),IF(ISBLANK(N147),Q146,Q146+1))</f>
        <v>6</v>
      </c>
      <c r="R147" s="36">
        <f t="shared" si="11"/>
        <v>6</v>
      </c>
      <c r="S147" s="46"/>
      <c r="T147" s="46"/>
      <c r="U147" s="46"/>
      <c r="V147" s="46"/>
      <c r="W147" s="45"/>
      <c r="X147" s="45"/>
      <c r="Y147" s="45"/>
      <c r="Z147" s="46"/>
      <c r="AA147" s="46"/>
      <c r="AB147" s="46"/>
      <c r="AC147" s="46"/>
      <c r="AD147" s="47"/>
      <c r="AE147" s="47"/>
      <c r="AF147" s="46"/>
      <c r="AG147" s="47"/>
      <c r="AH147" s="47"/>
      <c r="AI147" s="47"/>
      <c r="AJ147" s="47"/>
      <c r="AK147" s="47"/>
      <c r="AL147" s="47"/>
      <c r="AM147" s="47"/>
      <c r="AN147" s="47"/>
    </row>
    <row r="148" spans="1:40" x14ac:dyDescent="0.25">
      <c r="A148" s="142" t="s">
        <v>48</v>
      </c>
      <c r="B148" s="145">
        <v>24</v>
      </c>
      <c r="C148" s="43" t="str">
        <f t="shared" si="12"/>
        <v>E5-520-042</v>
      </c>
      <c r="D148" s="43" t="s">
        <v>394</v>
      </c>
      <c r="E148" s="43" t="s">
        <v>394</v>
      </c>
      <c r="F148" s="145">
        <f t="shared" si="13"/>
        <v>42</v>
      </c>
      <c r="G148" s="145">
        <f t="shared" si="14"/>
        <v>32</v>
      </c>
      <c r="H148" s="45">
        <v>10</v>
      </c>
      <c r="I148" s="46">
        <v>10</v>
      </c>
      <c r="J148" s="46">
        <v>10</v>
      </c>
      <c r="K148" s="47">
        <v>23</v>
      </c>
      <c r="L148" s="47">
        <v>32</v>
      </c>
      <c r="M148" s="47">
        <v>29</v>
      </c>
      <c r="N148" s="86"/>
      <c r="O148" s="86" t="s">
        <v>200</v>
      </c>
      <c r="P148" s="36" t="str">
        <f t="shared" si="10"/>
        <v>A14</v>
      </c>
      <c r="Q148" s="36">
        <f>IF(AND(P148&lt;&gt;P147,NOT(ISBLANK(A148))),IF(ISBLANK(N148),INDEX(Summary!E:E,MATCH(P148,Summary!A:A,0)),INDEX(Summary!E:E,MATCH(P148,Summary!A:A,0))+1),IF(ISBLANK(N148),Q147,Q147+1))</f>
        <v>14</v>
      </c>
      <c r="R148" s="36">
        <f t="shared" si="11"/>
        <v>15</v>
      </c>
      <c r="S148" s="46"/>
      <c r="T148" s="46">
        <v>2</v>
      </c>
      <c r="U148" s="46"/>
      <c r="V148" s="46"/>
      <c r="W148" s="45"/>
      <c r="X148" s="45"/>
      <c r="Y148" s="45"/>
      <c r="Z148" s="46">
        <v>0</v>
      </c>
      <c r="AA148" s="46">
        <v>20</v>
      </c>
      <c r="AB148" s="46">
        <v>0</v>
      </c>
      <c r="AC148" s="46">
        <v>0</v>
      </c>
      <c r="AD148" s="47">
        <v>0</v>
      </c>
      <c r="AE148" s="47">
        <v>0</v>
      </c>
      <c r="AF148" s="46"/>
      <c r="AG148" s="47">
        <v>4</v>
      </c>
      <c r="AH148" s="47">
        <v>28</v>
      </c>
      <c r="AI148" s="47" t="s">
        <v>34</v>
      </c>
      <c r="AJ148" s="47">
        <v>0</v>
      </c>
      <c r="AK148" s="47">
        <v>0</v>
      </c>
      <c r="AL148" s="47">
        <v>7</v>
      </c>
      <c r="AM148" s="47">
        <v>0</v>
      </c>
      <c r="AN148" s="47" t="s">
        <v>34</v>
      </c>
    </row>
    <row r="149" spans="1:40" x14ac:dyDescent="0.25">
      <c r="A149" s="85"/>
      <c r="B149" s="145"/>
      <c r="C149" s="43" t="str">
        <f t="shared" si="12"/>
        <v/>
      </c>
      <c r="D149" s="43"/>
      <c r="E149" s="43"/>
      <c r="F149" s="145">
        <f t="shared" si="13"/>
        <v>42</v>
      </c>
      <c r="G149" s="145">
        <f t="shared" si="14"/>
        <v>32</v>
      </c>
      <c r="H149" s="45"/>
      <c r="I149" s="46"/>
      <c r="J149" s="46"/>
      <c r="K149" s="47"/>
      <c r="L149" s="47"/>
      <c r="M149" s="47"/>
      <c r="N149" s="86"/>
      <c r="O149" s="86" t="s">
        <v>525</v>
      </c>
      <c r="P149" s="36" t="str">
        <f t="shared" si="10"/>
        <v>A14</v>
      </c>
      <c r="Q149" s="36">
        <f>IF(AND(P149&lt;&gt;P148,NOT(ISBLANK(A149))),IF(ISBLANK(N149),INDEX(Summary!E:E,MATCH(P149,Summary!A:A,0)),INDEX(Summary!E:E,MATCH(P149,Summary!A:A,0))+1),IF(ISBLANK(N149),Q148,Q148+1))</f>
        <v>14</v>
      </c>
      <c r="R149" s="36">
        <f t="shared" si="11"/>
        <v>16</v>
      </c>
      <c r="S149" s="46"/>
      <c r="T149" s="46"/>
      <c r="U149" s="46"/>
      <c r="V149" s="46"/>
      <c r="W149" s="45"/>
      <c r="X149" s="45"/>
      <c r="Y149" s="45"/>
      <c r="Z149" s="46"/>
      <c r="AA149" s="46"/>
      <c r="AB149" s="46"/>
      <c r="AC149" s="46"/>
      <c r="AD149" s="47"/>
      <c r="AE149" s="47"/>
      <c r="AF149" s="46"/>
      <c r="AG149" s="47"/>
      <c r="AH149" s="47"/>
      <c r="AI149" s="47"/>
      <c r="AJ149" s="47"/>
      <c r="AK149" s="47"/>
      <c r="AL149" s="47"/>
      <c r="AM149" s="47"/>
      <c r="AN149" s="47"/>
    </row>
    <row r="150" spans="1:40" x14ac:dyDescent="0.25">
      <c r="A150" s="85" t="s">
        <v>48</v>
      </c>
      <c r="B150" s="145">
        <v>23</v>
      </c>
      <c r="C150" s="43" t="str">
        <f t="shared" si="12"/>
        <v>E5-520-043</v>
      </c>
      <c r="D150" s="43" t="s">
        <v>394</v>
      </c>
      <c r="E150" s="43" t="s">
        <v>394</v>
      </c>
      <c r="F150" s="145">
        <f t="shared" si="13"/>
        <v>43</v>
      </c>
      <c r="G150" s="145">
        <f t="shared" si="14"/>
        <v>32</v>
      </c>
      <c r="H150" s="45"/>
      <c r="I150" s="46"/>
      <c r="J150" s="46"/>
      <c r="K150" s="47"/>
      <c r="L150" s="47"/>
      <c r="M150" s="47"/>
      <c r="N150" s="86"/>
      <c r="O150" s="86" t="s">
        <v>200</v>
      </c>
      <c r="P150" s="36" t="str">
        <f t="shared" si="10"/>
        <v>A14</v>
      </c>
      <c r="Q150" s="36">
        <f>IF(AND(P150&lt;&gt;P149,NOT(ISBLANK(A150))),IF(ISBLANK(N150),INDEX(Summary!E:E,MATCH(P150,Summary!A:A,0)),INDEX(Summary!E:E,MATCH(P150,Summary!A:A,0))+1),IF(ISBLANK(N150),Q149,Q149+1))</f>
        <v>14</v>
      </c>
      <c r="R150" s="36">
        <f t="shared" si="11"/>
        <v>17</v>
      </c>
      <c r="S150" s="46"/>
      <c r="T150" s="46"/>
      <c r="U150" s="46"/>
      <c r="V150" s="46"/>
      <c r="W150" s="45"/>
      <c r="X150" s="45"/>
      <c r="Y150" s="45"/>
      <c r="Z150" s="46"/>
      <c r="AA150" s="46"/>
      <c r="AB150" s="46"/>
      <c r="AC150" s="46"/>
      <c r="AD150" s="47"/>
      <c r="AE150" s="47"/>
      <c r="AF150" s="46"/>
      <c r="AG150" s="47"/>
      <c r="AH150" s="47"/>
      <c r="AI150" s="47"/>
      <c r="AJ150" s="47"/>
      <c r="AK150" s="47"/>
      <c r="AL150" s="47"/>
      <c r="AM150" s="47"/>
      <c r="AN150" s="47"/>
    </row>
    <row r="151" spans="1:40" x14ac:dyDescent="0.25">
      <c r="A151" s="85"/>
      <c r="B151" s="145"/>
      <c r="C151" s="43" t="str">
        <f t="shared" si="12"/>
        <v/>
      </c>
      <c r="D151" s="43"/>
      <c r="E151" s="43"/>
      <c r="F151" s="145">
        <f t="shared" si="13"/>
        <v>43</v>
      </c>
      <c r="G151" s="145">
        <f t="shared" si="14"/>
        <v>32</v>
      </c>
      <c r="H151" s="45"/>
      <c r="I151" s="46"/>
      <c r="J151" s="46"/>
      <c r="K151" s="47"/>
      <c r="L151" s="47"/>
      <c r="M151" s="47"/>
      <c r="N151" s="86"/>
      <c r="O151" s="86" t="s">
        <v>525</v>
      </c>
      <c r="P151" s="36" t="str">
        <f t="shared" si="10"/>
        <v>A14</v>
      </c>
      <c r="Q151" s="36">
        <f>IF(AND(P151&lt;&gt;P150,NOT(ISBLANK(A151))),IF(ISBLANK(N151),INDEX(Summary!E:E,MATCH(P151,Summary!A:A,0)),INDEX(Summary!E:E,MATCH(P151,Summary!A:A,0))+1),IF(ISBLANK(N151),Q150,Q150+1))</f>
        <v>14</v>
      </c>
      <c r="R151" s="36">
        <f t="shared" si="11"/>
        <v>18</v>
      </c>
      <c r="S151" s="46"/>
      <c r="T151" s="46"/>
      <c r="U151" s="46"/>
      <c r="V151" s="46"/>
      <c r="W151" s="45"/>
      <c r="X151" s="45"/>
      <c r="Y151" s="45"/>
      <c r="Z151" s="46"/>
      <c r="AA151" s="46"/>
      <c r="AB151" s="46"/>
      <c r="AC151" s="46"/>
      <c r="AD151" s="47"/>
      <c r="AE151" s="47"/>
      <c r="AF151" s="46"/>
      <c r="AG151" s="47"/>
      <c r="AH151" s="47"/>
      <c r="AI151" s="47"/>
      <c r="AJ151" s="47"/>
      <c r="AK151" s="47"/>
      <c r="AL151" s="47"/>
      <c r="AM151" s="47"/>
      <c r="AN151" s="47"/>
    </row>
    <row r="152" spans="1:40" x14ac:dyDescent="0.25">
      <c r="A152" s="85" t="s">
        <v>48</v>
      </c>
      <c r="B152" s="145">
        <v>22</v>
      </c>
      <c r="C152" s="43" t="str">
        <f t="shared" si="12"/>
        <v>E5-520-044</v>
      </c>
      <c r="D152" s="43" t="s">
        <v>394</v>
      </c>
      <c r="E152" s="43" t="s">
        <v>394</v>
      </c>
      <c r="F152" s="145">
        <f t="shared" si="13"/>
        <v>44</v>
      </c>
      <c r="G152" s="145">
        <f t="shared" si="14"/>
        <v>32</v>
      </c>
      <c r="H152" s="45"/>
      <c r="I152" s="46"/>
      <c r="J152" s="46"/>
      <c r="K152" s="47"/>
      <c r="L152" s="47"/>
      <c r="M152" s="47"/>
      <c r="N152" s="86"/>
      <c r="O152" s="86" t="s">
        <v>200</v>
      </c>
      <c r="P152" s="36" t="str">
        <f t="shared" si="10"/>
        <v>A14</v>
      </c>
      <c r="Q152" s="36">
        <f>IF(AND(P152&lt;&gt;P151,NOT(ISBLANK(A152))),IF(ISBLANK(N152),INDEX(Summary!E:E,MATCH(P152,Summary!A:A,0)),INDEX(Summary!E:E,MATCH(P152,Summary!A:A,0))+1),IF(ISBLANK(N152),Q151,Q151+1))</f>
        <v>14</v>
      </c>
      <c r="R152" s="36">
        <f t="shared" si="11"/>
        <v>19</v>
      </c>
      <c r="S152" s="46"/>
      <c r="T152" s="46"/>
      <c r="U152" s="46"/>
      <c r="V152" s="46"/>
      <c r="W152" s="45"/>
      <c r="X152" s="45"/>
      <c r="Y152" s="45"/>
      <c r="Z152" s="46"/>
      <c r="AA152" s="46"/>
      <c r="AB152" s="46"/>
      <c r="AC152" s="46"/>
      <c r="AD152" s="47"/>
      <c r="AE152" s="47"/>
      <c r="AF152" s="46"/>
      <c r="AG152" s="47"/>
      <c r="AH152" s="47"/>
      <c r="AI152" s="47"/>
      <c r="AJ152" s="47"/>
      <c r="AK152" s="47"/>
      <c r="AL152" s="47"/>
      <c r="AM152" s="47"/>
      <c r="AN152" s="47"/>
    </row>
    <row r="153" spans="1:40" x14ac:dyDescent="0.25">
      <c r="A153" s="85"/>
      <c r="B153" s="145"/>
      <c r="C153" s="43" t="str">
        <f t="shared" si="12"/>
        <v/>
      </c>
      <c r="D153" s="43"/>
      <c r="E153" s="43"/>
      <c r="F153" s="145">
        <f t="shared" si="13"/>
        <v>44</v>
      </c>
      <c r="G153" s="145">
        <f t="shared" si="14"/>
        <v>32</v>
      </c>
      <c r="H153" s="45"/>
      <c r="I153" s="46"/>
      <c r="J153" s="46"/>
      <c r="K153" s="47"/>
      <c r="L153" s="47"/>
      <c r="M153" s="47"/>
      <c r="N153" s="86"/>
      <c r="O153" s="86" t="s">
        <v>525</v>
      </c>
      <c r="P153" s="36" t="str">
        <f t="shared" si="10"/>
        <v>A14</v>
      </c>
      <c r="Q153" s="36">
        <f>IF(AND(P153&lt;&gt;P152,NOT(ISBLANK(A153))),IF(ISBLANK(N153),INDEX(Summary!E:E,MATCH(P153,Summary!A:A,0)),INDEX(Summary!E:E,MATCH(P153,Summary!A:A,0))+1),IF(ISBLANK(N153),Q152,Q152+1))</f>
        <v>14</v>
      </c>
      <c r="R153" s="36">
        <f t="shared" si="11"/>
        <v>20</v>
      </c>
      <c r="S153" s="46"/>
      <c r="T153" s="46"/>
      <c r="U153" s="46"/>
      <c r="V153" s="46"/>
      <c r="W153" s="45"/>
      <c r="X153" s="45"/>
      <c r="Y153" s="45"/>
      <c r="Z153" s="46"/>
      <c r="AA153" s="46"/>
      <c r="AB153" s="46"/>
      <c r="AC153" s="46"/>
      <c r="AD153" s="47"/>
      <c r="AE153" s="47"/>
      <c r="AF153" s="46"/>
      <c r="AG153" s="47"/>
      <c r="AH153" s="47"/>
      <c r="AI153" s="47"/>
      <c r="AJ153" s="47"/>
      <c r="AK153" s="47"/>
      <c r="AL153" s="47"/>
      <c r="AM153" s="47"/>
      <c r="AN153" s="47"/>
    </row>
    <row r="154" spans="1:40" x14ac:dyDescent="0.25">
      <c r="A154" s="85" t="s">
        <v>48</v>
      </c>
      <c r="B154" s="145">
        <v>21</v>
      </c>
      <c r="C154" s="43" t="str">
        <f t="shared" si="12"/>
        <v>E5-520-045</v>
      </c>
      <c r="D154" s="43" t="s">
        <v>394</v>
      </c>
      <c r="E154" s="43" t="s">
        <v>394</v>
      </c>
      <c r="F154" s="145">
        <f t="shared" si="13"/>
        <v>45</v>
      </c>
      <c r="G154" s="145">
        <f t="shared" si="14"/>
        <v>32</v>
      </c>
      <c r="H154" s="45"/>
      <c r="I154" s="46"/>
      <c r="J154" s="46"/>
      <c r="K154" s="47"/>
      <c r="L154" s="47"/>
      <c r="M154" s="47"/>
      <c r="N154" s="86"/>
      <c r="O154" s="86" t="s">
        <v>200</v>
      </c>
      <c r="P154" s="36" t="str">
        <f t="shared" si="10"/>
        <v>A14</v>
      </c>
      <c r="Q154" s="36">
        <f>IF(AND(P154&lt;&gt;P153,NOT(ISBLANK(A154))),IF(ISBLANK(N154),INDEX(Summary!E:E,MATCH(P154,Summary!A:A,0)),INDEX(Summary!E:E,MATCH(P154,Summary!A:A,0))+1),IF(ISBLANK(N154),Q153,Q153+1))</f>
        <v>14</v>
      </c>
      <c r="R154" s="36">
        <f t="shared" si="11"/>
        <v>21</v>
      </c>
      <c r="S154" s="46"/>
      <c r="T154" s="46"/>
      <c r="U154" s="46"/>
      <c r="V154" s="46"/>
      <c r="W154" s="45"/>
      <c r="X154" s="45"/>
      <c r="Y154" s="45"/>
      <c r="Z154" s="46"/>
      <c r="AA154" s="46"/>
      <c r="AB154" s="46"/>
      <c r="AC154" s="46"/>
      <c r="AD154" s="47"/>
      <c r="AE154" s="47"/>
      <c r="AF154" s="46"/>
      <c r="AG154" s="47"/>
      <c r="AH154" s="47"/>
      <c r="AI154" s="47"/>
      <c r="AJ154" s="47"/>
      <c r="AK154" s="47"/>
      <c r="AL154" s="47"/>
      <c r="AM154" s="47"/>
      <c r="AN154" s="47"/>
    </row>
    <row r="155" spans="1:40" x14ac:dyDescent="0.25">
      <c r="A155" s="85"/>
      <c r="B155" s="145"/>
      <c r="C155" s="43" t="str">
        <f t="shared" si="12"/>
        <v/>
      </c>
      <c r="D155" s="43"/>
      <c r="E155" s="43"/>
      <c r="F155" s="145">
        <f t="shared" si="13"/>
        <v>45</v>
      </c>
      <c r="G155" s="145">
        <f t="shared" si="14"/>
        <v>32</v>
      </c>
      <c r="H155" s="45"/>
      <c r="I155" s="46"/>
      <c r="J155" s="46"/>
      <c r="K155" s="47"/>
      <c r="L155" s="47"/>
      <c r="M155" s="47"/>
      <c r="N155" s="86"/>
      <c r="O155" s="86" t="s">
        <v>525</v>
      </c>
      <c r="P155" s="36" t="str">
        <f t="shared" si="10"/>
        <v>A14</v>
      </c>
      <c r="Q155" s="36">
        <f>IF(AND(P155&lt;&gt;P154,NOT(ISBLANK(A155))),IF(ISBLANK(N155),INDEX(Summary!E:E,MATCH(P155,Summary!A:A,0)),INDEX(Summary!E:E,MATCH(P155,Summary!A:A,0))+1),IF(ISBLANK(N155),Q154,Q154+1))</f>
        <v>14</v>
      </c>
      <c r="R155" s="36">
        <f t="shared" si="11"/>
        <v>22</v>
      </c>
      <c r="S155" s="46"/>
      <c r="T155" s="46"/>
      <c r="U155" s="46"/>
      <c r="V155" s="46"/>
      <c r="W155" s="45"/>
      <c r="X155" s="45"/>
      <c r="Y155" s="45"/>
      <c r="Z155" s="46"/>
      <c r="AA155" s="46"/>
      <c r="AB155" s="46"/>
      <c r="AC155" s="46"/>
      <c r="AD155" s="47"/>
      <c r="AE155" s="47"/>
      <c r="AF155" s="46"/>
      <c r="AG155" s="47"/>
      <c r="AH155" s="47"/>
      <c r="AI155" s="47"/>
      <c r="AJ155" s="47"/>
      <c r="AK155" s="47"/>
      <c r="AL155" s="47"/>
      <c r="AM155" s="47"/>
      <c r="AN155" s="47"/>
    </row>
    <row r="156" spans="1:40" x14ac:dyDescent="0.25">
      <c r="A156" s="85" t="s">
        <v>48</v>
      </c>
      <c r="B156" s="145">
        <v>20</v>
      </c>
      <c r="C156" s="43" t="str">
        <f t="shared" si="12"/>
        <v>E5-520-046</v>
      </c>
      <c r="D156" s="43" t="s">
        <v>394</v>
      </c>
      <c r="E156" s="43" t="s">
        <v>394</v>
      </c>
      <c r="F156" s="145">
        <f t="shared" si="13"/>
        <v>46</v>
      </c>
      <c r="G156" s="145">
        <f t="shared" si="14"/>
        <v>32</v>
      </c>
      <c r="H156" s="45"/>
      <c r="I156" s="46"/>
      <c r="J156" s="46"/>
      <c r="K156" s="47"/>
      <c r="L156" s="47"/>
      <c r="M156" s="47"/>
      <c r="N156" s="86"/>
      <c r="O156" s="86" t="s">
        <v>200</v>
      </c>
      <c r="P156" s="36" t="str">
        <f t="shared" si="10"/>
        <v>A14</v>
      </c>
      <c r="Q156" s="36">
        <f>IF(AND(P156&lt;&gt;P155,NOT(ISBLANK(A156))),IF(ISBLANK(N156),INDEX(Summary!E:E,MATCH(P156,Summary!A:A,0)),INDEX(Summary!E:E,MATCH(P156,Summary!A:A,0))+1),IF(ISBLANK(N156),Q155,Q155+1))</f>
        <v>14</v>
      </c>
      <c r="R156" s="36">
        <f t="shared" si="11"/>
        <v>23</v>
      </c>
      <c r="S156" s="46"/>
      <c r="T156" s="46"/>
      <c r="U156" s="46"/>
      <c r="V156" s="46"/>
      <c r="W156" s="45"/>
      <c r="X156" s="45"/>
      <c r="Y156" s="45"/>
      <c r="Z156" s="46"/>
      <c r="AA156" s="46"/>
      <c r="AB156" s="46"/>
      <c r="AC156" s="46"/>
      <c r="AD156" s="47"/>
      <c r="AE156" s="47"/>
      <c r="AF156" s="46"/>
      <c r="AG156" s="47"/>
      <c r="AH156" s="47"/>
      <c r="AI156" s="47"/>
      <c r="AJ156" s="47"/>
      <c r="AK156" s="47"/>
      <c r="AL156" s="47"/>
      <c r="AM156" s="47"/>
      <c r="AN156" s="47"/>
    </row>
    <row r="157" spans="1:40" x14ac:dyDescent="0.25">
      <c r="A157" s="85"/>
      <c r="B157" s="145"/>
      <c r="C157" s="43" t="str">
        <f t="shared" si="12"/>
        <v/>
      </c>
      <c r="D157" s="43"/>
      <c r="E157" s="43"/>
      <c r="F157" s="145">
        <f t="shared" si="13"/>
        <v>46</v>
      </c>
      <c r="G157" s="145">
        <f t="shared" si="14"/>
        <v>32</v>
      </c>
      <c r="H157" s="45"/>
      <c r="I157" s="46"/>
      <c r="J157" s="46"/>
      <c r="K157" s="47"/>
      <c r="L157" s="47"/>
      <c r="M157" s="47"/>
      <c r="N157" s="86"/>
      <c r="O157" s="86" t="s">
        <v>525</v>
      </c>
      <c r="P157" s="36" t="str">
        <f t="shared" si="10"/>
        <v>A14</v>
      </c>
      <c r="Q157" s="36">
        <f>IF(AND(P157&lt;&gt;P156,NOT(ISBLANK(A157))),IF(ISBLANK(N157),INDEX(Summary!E:E,MATCH(P157,Summary!A:A,0)),INDEX(Summary!E:E,MATCH(P157,Summary!A:A,0))+1),IF(ISBLANK(N157),Q156,Q156+1))</f>
        <v>14</v>
      </c>
      <c r="R157" s="36">
        <f t="shared" si="11"/>
        <v>24</v>
      </c>
      <c r="S157" s="46"/>
      <c r="T157" s="46"/>
      <c r="U157" s="46"/>
      <c r="V157" s="46"/>
      <c r="W157" s="45"/>
      <c r="X157" s="45"/>
      <c r="Y157" s="45"/>
      <c r="Z157" s="46"/>
      <c r="AA157" s="46"/>
      <c r="AB157" s="46"/>
      <c r="AC157" s="46"/>
      <c r="AD157" s="47"/>
      <c r="AE157" s="47"/>
      <c r="AF157" s="46"/>
      <c r="AG157" s="47"/>
      <c r="AH157" s="47"/>
      <c r="AI157" s="47"/>
      <c r="AJ157" s="47"/>
      <c r="AK157" s="47"/>
      <c r="AL157" s="47"/>
      <c r="AM157" s="47"/>
      <c r="AN157" s="47"/>
    </row>
    <row r="158" spans="1:40" x14ac:dyDescent="0.25">
      <c r="A158" s="85" t="s">
        <v>48</v>
      </c>
      <c r="B158" s="145">
        <v>19</v>
      </c>
      <c r="C158" s="43" t="str">
        <f t="shared" si="12"/>
        <v>E5-520-047</v>
      </c>
      <c r="D158" s="43" t="s">
        <v>394</v>
      </c>
      <c r="E158" s="43" t="s">
        <v>394</v>
      </c>
      <c r="F158" s="145">
        <f t="shared" si="13"/>
        <v>47</v>
      </c>
      <c r="G158" s="145">
        <f t="shared" si="14"/>
        <v>32</v>
      </c>
      <c r="H158" s="45"/>
      <c r="I158" s="46"/>
      <c r="J158" s="46"/>
      <c r="K158" s="47"/>
      <c r="L158" s="47"/>
      <c r="M158" s="47"/>
      <c r="N158" s="86"/>
      <c r="O158" s="86" t="s">
        <v>200</v>
      </c>
      <c r="P158" s="36" t="str">
        <f t="shared" si="10"/>
        <v>A14</v>
      </c>
      <c r="Q158" s="36">
        <f>IF(AND(P158&lt;&gt;P157,NOT(ISBLANK(A158))),IF(ISBLANK(N158),INDEX(Summary!E:E,MATCH(P158,Summary!A:A,0)),INDEX(Summary!E:E,MATCH(P158,Summary!A:A,0))+1),IF(ISBLANK(N158),Q157,Q157+1))</f>
        <v>14</v>
      </c>
      <c r="R158" s="36">
        <f t="shared" si="11"/>
        <v>25</v>
      </c>
      <c r="S158" s="46"/>
      <c r="T158" s="46"/>
      <c r="U158" s="46"/>
      <c r="V158" s="46"/>
      <c r="W158" s="45"/>
      <c r="X158" s="45"/>
      <c r="Y158" s="45"/>
      <c r="Z158" s="46"/>
      <c r="AA158" s="46"/>
      <c r="AB158" s="46"/>
      <c r="AC158" s="46"/>
      <c r="AD158" s="47"/>
      <c r="AE158" s="47"/>
      <c r="AF158" s="46"/>
      <c r="AG158" s="47"/>
      <c r="AH158" s="47"/>
      <c r="AI158" s="47"/>
      <c r="AJ158" s="47"/>
      <c r="AK158" s="47"/>
      <c r="AL158" s="47"/>
      <c r="AM158" s="47"/>
      <c r="AN158" s="47"/>
    </row>
    <row r="159" spans="1:40" x14ac:dyDescent="0.25">
      <c r="A159" s="85"/>
      <c r="B159" s="145"/>
      <c r="C159" s="43" t="str">
        <f t="shared" si="12"/>
        <v/>
      </c>
      <c r="D159" s="43"/>
      <c r="E159" s="43"/>
      <c r="F159" s="145">
        <f t="shared" si="13"/>
        <v>47</v>
      </c>
      <c r="G159" s="145">
        <f t="shared" si="14"/>
        <v>32</v>
      </c>
      <c r="H159" s="45"/>
      <c r="I159" s="46"/>
      <c r="J159" s="46"/>
      <c r="K159" s="47"/>
      <c r="L159" s="47"/>
      <c r="M159" s="47"/>
      <c r="N159" s="86"/>
      <c r="O159" s="86" t="s">
        <v>525</v>
      </c>
      <c r="P159" s="36" t="str">
        <f t="shared" si="10"/>
        <v>A14</v>
      </c>
      <c r="Q159" s="36">
        <f>IF(AND(P159&lt;&gt;P158,NOT(ISBLANK(A159))),IF(ISBLANK(N159),INDEX(Summary!E:E,MATCH(P159,Summary!A:A,0)),INDEX(Summary!E:E,MATCH(P159,Summary!A:A,0))+1),IF(ISBLANK(N159),Q158,Q158+1))</f>
        <v>14</v>
      </c>
      <c r="R159" s="36">
        <f t="shared" si="11"/>
        <v>26</v>
      </c>
      <c r="S159" s="46"/>
      <c r="T159" s="46"/>
      <c r="U159" s="46"/>
      <c r="V159" s="46"/>
      <c r="W159" s="45"/>
      <c r="X159" s="45"/>
      <c r="Y159" s="45"/>
      <c r="Z159" s="46"/>
      <c r="AA159" s="46"/>
      <c r="AB159" s="46"/>
      <c r="AC159" s="46"/>
      <c r="AD159" s="47"/>
      <c r="AE159" s="47"/>
      <c r="AF159" s="46"/>
      <c r="AG159" s="47"/>
      <c r="AH159" s="47"/>
      <c r="AI159" s="47"/>
      <c r="AJ159" s="47"/>
      <c r="AK159" s="47"/>
      <c r="AL159" s="47"/>
      <c r="AM159" s="47"/>
      <c r="AN159" s="47"/>
    </row>
    <row r="160" spans="1:40" x14ac:dyDescent="0.25">
      <c r="A160" s="85" t="s">
        <v>48</v>
      </c>
      <c r="B160" s="145">
        <v>18</v>
      </c>
      <c r="C160" s="43" t="str">
        <f t="shared" si="12"/>
        <v>E5-520-048</v>
      </c>
      <c r="D160" s="43" t="s">
        <v>394</v>
      </c>
      <c r="E160" s="43" t="s">
        <v>394</v>
      </c>
      <c r="F160" s="145">
        <f t="shared" si="13"/>
        <v>48</v>
      </c>
      <c r="G160" s="145">
        <f t="shared" si="14"/>
        <v>32</v>
      </c>
      <c r="H160" s="45"/>
      <c r="I160" s="46"/>
      <c r="J160" s="46"/>
      <c r="K160" s="47"/>
      <c r="L160" s="47"/>
      <c r="M160" s="47"/>
      <c r="N160" s="86"/>
      <c r="O160" s="86" t="s">
        <v>200</v>
      </c>
      <c r="P160" s="36" t="str">
        <f t="shared" si="10"/>
        <v>A14</v>
      </c>
      <c r="Q160" s="36">
        <f>IF(AND(P160&lt;&gt;P159,NOT(ISBLANK(A160))),IF(ISBLANK(N160),INDEX(Summary!E:E,MATCH(P160,Summary!A:A,0)),INDEX(Summary!E:E,MATCH(P160,Summary!A:A,0))+1),IF(ISBLANK(N160),Q159,Q159+1))</f>
        <v>14</v>
      </c>
      <c r="R160" s="36">
        <f t="shared" si="11"/>
        <v>27</v>
      </c>
      <c r="S160" s="46"/>
      <c r="T160" s="46"/>
      <c r="U160" s="46"/>
      <c r="V160" s="46"/>
      <c r="W160" s="45"/>
      <c r="X160" s="45"/>
      <c r="Y160" s="45"/>
      <c r="Z160" s="46"/>
      <c r="AA160" s="46"/>
      <c r="AB160" s="46"/>
      <c r="AC160" s="46"/>
      <c r="AD160" s="47"/>
      <c r="AE160" s="47"/>
      <c r="AF160" s="46"/>
      <c r="AG160" s="47"/>
      <c r="AH160" s="47"/>
      <c r="AI160" s="47"/>
      <c r="AJ160" s="47"/>
      <c r="AK160" s="47"/>
      <c r="AL160" s="47"/>
      <c r="AM160" s="47"/>
      <c r="AN160" s="47"/>
    </row>
    <row r="161" spans="1:40" x14ac:dyDescent="0.25">
      <c r="A161" s="85"/>
      <c r="B161" s="145"/>
      <c r="C161" s="43" t="str">
        <f t="shared" si="12"/>
        <v/>
      </c>
      <c r="D161" s="43"/>
      <c r="E161" s="43"/>
      <c r="F161" s="145">
        <f t="shared" si="13"/>
        <v>48</v>
      </c>
      <c r="G161" s="145">
        <f t="shared" si="14"/>
        <v>32</v>
      </c>
      <c r="H161" s="45"/>
      <c r="I161" s="46"/>
      <c r="J161" s="46"/>
      <c r="K161" s="47"/>
      <c r="L161" s="47"/>
      <c r="M161" s="47"/>
      <c r="N161" s="86"/>
      <c r="O161" s="86" t="s">
        <v>525</v>
      </c>
      <c r="P161" s="36" t="str">
        <f t="shared" si="10"/>
        <v>A14</v>
      </c>
      <c r="Q161" s="36">
        <f>IF(AND(P161&lt;&gt;P160,NOT(ISBLANK(A161))),IF(ISBLANK(N161),INDEX(Summary!E:E,MATCH(P161,Summary!A:A,0)),INDEX(Summary!E:E,MATCH(P161,Summary!A:A,0))+1),IF(ISBLANK(N161),Q160,Q160+1))</f>
        <v>14</v>
      </c>
      <c r="R161" s="36">
        <f t="shared" si="11"/>
        <v>28</v>
      </c>
      <c r="S161" s="46"/>
      <c r="T161" s="46"/>
      <c r="U161" s="46"/>
      <c r="V161" s="46"/>
      <c r="W161" s="45"/>
      <c r="X161" s="45"/>
      <c r="Y161" s="45"/>
      <c r="Z161" s="46"/>
      <c r="AA161" s="46"/>
      <c r="AB161" s="46"/>
      <c r="AC161" s="46"/>
      <c r="AD161" s="47"/>
      <c r="AE161" s="47"/>
      <c r="AF161" s="46"/>
      <c r="AG161" s="47"/>
      <c r="AH161" s="47"/>
      <c r="AI161" s="47"/>
      <c r="AJ161" s="47"/>
      <c r="AK161" s="47"/>
      <c r="AL161" s="47"/>
      <c r="AM161" s="47"/>
      <c r="AN161" s="47"/>
    </row>
    <row r="162" spans="1:40" x14ac:dyDescent="0.25">
      <c r="A162" s="85" t="s">
        <v>48</v>
      </c>
      <c r="B162" s="145">
        <v>17</v>
      </c>
      <c r="C162" s="43" t="str">
        <f t="shared" si="12"/>
        <v>E5-520-049</v>
      </c>
      <c r="D162" s="43" t="s">
        <v>394</v>
      </c>
      <c r="E162" s="43" t="s">
        <v>394</v>
      </c>
      <c r="F162" s="145">
        <f t="shared" si="13"/>
        <v>49</v>
      </c>
      <c r="G162" s="145">
        <f t="shared" si="14"/>
        <v>32</v>
      </c>
      <c r="H162" s="45"/>
      <c r="I162" s="46"/>
      <c r="J162" s="46"/>
      <c r="K162" s="47"/>
      <c r="L162" s="47"/>
      <c r="M162" s="47"/>
      <c r="N162" s="86"/>
      <c r="O162" s="86" t="s">
        <v>200</v>
      </c>
      <c r="P162" s="36" t="str">
        <f t="shared" si="10"/>
        <v>A14</v>
      </c>
      <c r="Q162" s="36">
        <f>IF(AND(P162&lt;&gt;P161,NOT(ISBLANK(A162))),IF(ISBLANK(N162),INDEX(Summary!E:E,MATCH(P162,Summary!A:A,0)),INDEX(Summary!E:E,MATCH(P162,Summary!A:A,0))+1),IF(ISBLANK(N162),Q161,Q161+1))</f>
        <v>14</v>
      </c>
      <c r="R162" s="36">
        <f t="shared" si="11"/>
        <v>29</v>
      </c>
      <c r="S162" s="46"/>
      <c r="T162" s="46"/>
      <c r="U162" s="46"/>
      <c r="V162" s="46"/>
      <c r="W162" s="45"/>
      <c r="X162" s="45"/>
      <c r="Y162" s="45"/>
      <c r="Z162" s="46"/>
      <c r="AA162" s="46"/>
      <c r="AB162" s="46"/>
      <c r="AC162" s="46"/>
      <c r="AD162" s="47"/>
      <c r="AE162" s="47"/>
      <c r="AF162" s="46"/>
      <c r="AG162" s="47"/>
      <c r="AH162" s="47"/>
      <c r="AI162" s="47"/>
      <c r="AJ162" s="47"/>
      <c r="AK162" s="47"/>
      <c r="AL162" s="47"/>
      <c r="AM162" s="47"/>
      <c r="AN162" s="47"/>
    </row>
    <row r="163" spans="1:40" x14ac:dyDescent="0.25">
      <c r="A163" s="85"/>
      <c r="B163" s="145"/>
      <c r="C163" s="43" t="str">
        <f t="shared" si="12"/>
        <v/>
      </c>
      <c r="D163" s="43"/>
      <c r="E163" s="43"/>
      <c r="F163" s="145">
        <f t="shared" si="13"/>
        <v>49</v>
      </c>
      <c r="G163" s="145">
        <f t="shared" si="14"/>
        <v>32</v>
      </c>
      <c r="H163" s="45"/>
      <c r="I163" s="46"/>
      <c r="J163" s="46"/>
      <c r="K163" s="47"/>
      <c r="L163" s="47"/>
      <c r="M163" s="47"/>
      <c r="N163" s="86"/>
      <c r="O163" s="86" t="s">
        <v>525</v>
      </c>
      <c r="P163" s="36" t="str">
        <f t="shared" si="10"/>
        <v>A14</v>
      </c>
      <c r="Q163" s="36">
        <f>IF(AND(P163&lt;&gt;P162,NOT(ISBLANK(A163))),IF(ISBLANK(N163),INDEX(Summary!E:E,MATCH(P163,Summary!A:A,0)),INDEX(Summary!E:E,MATCH(P163,Summary!A:A,0))+1),IF(ISBLANK(N163),Q162,Q162+1))</f>
        <v>14</v>
      </c>
      <c r="R163" s="36">
        <f t="shared" si="11"/>
        <v>30</v>
      </c>
      <c r="S163" s="46"/>
      <c r="T163" s="46"/>
      <c r="U163" s="46"/>
      <c r="V163" s="46"/>
      <c r="W163" s="45"/>
      <c r="X163" s="45"/>
      <c r="Y163" s="45"/>
      <c r="Z163" s="46"/>
      <c r="AA163" s="46"/>
      <c r="AB163" s="46"/>
      <c r="AC163" s="46"/>
      <c r="AD163" s="47"/>
      <c r="AE163" s="47"/>
      <c r="AF163" s="46"/>
      <c r="AG163" s="47"/>
      <c r="AH163" s="47"/>
      <c r="AI163" s="47"/>
      <c r="AJ163" s="47"/>
      <c r="AK163" s="47"/>
      <c r="AL163" s="47"/>
      <c r="AM163" s="47"/>
      <c r="AN163" s="47"/>
    </row>
    <row r="164" spans="1:40" x14ac:dyDescent="0.25">
      <c r="A164" s="85" t="s">
        <v>48</v>
      </c>
      <c r="B164" s="145">
        <v>16</v>
      </c>
      <c r="C164" s="43" t="str">
        <f t="shared" si="12"/>
        <v>E5-520-050</v>
      </c>
      <c r="D164" s="43" t="s">
        <v>394</v>
      </c>
      <c r="E164" s="43" t="s">
        <v>394</v>
      </c>
      <c r="F164" s="145">
        <f t="shared" si="13"/>
        <v>50</v>
      </c>
      <c r="G164" s="145">
        <f t="shared" si="14"/>
        <v>32</v>
      </c>
      <c r="H164" s="45"/>
      <c r="I164" s="46"/>
      <c r="J164" s="46"/>
      <c r="K164" s="47"/>
      <c r="L164" s="47"/>
      <c r="M164" s="47"/>
      <c r="N164" s="86"/>
      <c r="O164" s="86" t="s">
        <v>200</v>
      </c>
      <c r="P164" s="36" t="str">
        <f t="shared" si="10"/>
        <v>A14</v>
      </c>
      <c r="Q164" s="36">
        <f>IF(AND(P164&lt;&gt;P163,NOT(ISBLANK(A164))),IF(ISBLANK(N164),INDEX(Summary!E:E,MATCH(P164,Summary!A:A,0)),INDEX(Summary!E:E,MATCH(P164,Summary!A:A,0))+1),IF(ISBLANK(N164),Q163,Q163+1))</f>
        <v>14</v>
      </c>
      <c r="R164" s="36">
        <f t="shared" si="11"/>
        <v>31</v>
      </c>
      <c r="S164" s="46"/>
      <c r="T164" s="46"/>
      <c r="U164" s="46"/>
      <c r="V164" s="46"/>
      <c r="W164" s="45"/>
      <c r="X164" s="45"/>
      <c r="Y164" s="45"/>
      <c r="Z164" s="46"/>
      <c r="AA164" s="46"/>
      <c r="AB164" s="46"/>
      <c r="AC164" s="46"/>
      <c r="AD164" s="47"/>
      <c r="AE164" s="47"/>
      <c r="AF164" s="46"/>
      <c r="AG164" s="47"/>
      <c r="AH164" s="47"/>
      <c r="AI164" s="47"/>
      <c r="AJ164" s="47"/>
      <c r="AK164" s="47"/>
      <c r="AL164" s="47"/>
      <c r="AM164" s="47"/>
      <c r="AN164" s="47"/>
    </row>
    <row r="165" spans="1:40" x14ac:dyDescent="0.25">
      <c r="A165" s="85"/>
      <c r="B165" s="145"/>
      <c r="C165" s="43" t="str">
        <f t="shared" si="12"/>
        <v/>
      </c>
      <c r="D165" s="43"/>
      <c r="E165" s="43"/>
      <c r="F165" s="145">
        <f t="shared" si="13"/>
        <v>50</v>
      </c>
      <c r="G165" s="145">
        <f t="shared" si="14"/>
        <v>32</v>
      </c>
      <c r="H165" s="45"/>
      <c r="I165" s="46"/>
      <c r="J165" s="46"/>
      <c r="K165" s="47"/>
      <c r="L165" s="47"/>
      <c r="M165" s="47"/>
      <c r="N165" s="86"/>
      <c r="O165" s="86" t="s">
        <v>525</v>
      </c>
      <c r="P165" s="36" t="str">
        <f t="shared" si="10"/>
        <v>A14</v>
      </c>
      <c r="Q165" s="36">
        <f>IF(AND(P165&lt;&gt;P164,NOT(ISBLANK(A165))),IF(ISBLANK(N165),INDEX(Summary!E:E,MATCH(P165,Summary!A:A,0)),INDEX(Summary!E:E,MATCH(P165,Summary!A:A,0))+1),IF(ISBLANK(N165),Q164,Q164+1))</f>
        <v>14</v>
      </c>
      <c r="R165" s="36">
        <f t="shared" si="11"/>
        <v>32</v>
      </c>
      <c r="S165" s="46"/>
      <c r="T165" s="46"/>
      <c r="U165" s="46"/>
      <c r="V165" s="46"/>
      <c r="W165" s="45"/>
      <c r="X165" s="45"/>
      <c r="Y165" s="45"/>
      <c r="Z165" s="46"/>
      <c r="AA165" s="46"/>
      <c r="AB165" s="46"/>
      <c r="AC165" s="46"/>
      <c r="AD165" s="47"/>
      <c r="AE165" s="47"/>
      <c r="AF165" s="46"/>
      <c r="AG165" s="47"/>
      <c r="AH165" s="47"/>
      <c r="AI165" s="47"/>
      <c r="AJ165" s="47"/>
      <c r="AK165" s="47"/>
      <c r="AL165" s="47"/>
      <c r="AM165" s="47"/>
      <c r="AN165" s="47"/>
    </row>
    <row r="166" spans="1:40" x14ac:dyDescent="0.25">
      <c r="A166" s="85" t="s">
        <v>48</v>
      </c>
      <c r="B166" s="145">
        <v>15</v>
      </c>
      <c r="C166" s="43" t="str">
        <f t="shared" si="12"/>
        <v>E5-520-051</v>
      </c>
      <c r="D166" s="43" t="s">
        <v>394</v>
      </c>
      <c r="E166" s="43" t="s">
        <v>394</v>
      </c>
      <c r="F166" s="145">
        <f t="shared" si="13"/>
        <v>51</v>
      </c>
      <c r="G166" s="145">
        <f t="shared" si="14"/>
        <v>32</v>
      </c>
      <c r="H166" s="45"/>
      <c r="I166" s="46"/>
      <c r="J166" s="46"/>
      <c r="K166" s="47"/>
      <c r="L166" s="47"/>
      <c r="M166" s="47"/>
      <c r="N166" s="86"/>
      <c r="O166" s="86" t="s">
        <v>200</v>
      </c>
      <c r="P166" s="36" t="str">
        <f t="shared" si="10"/>
        <v>A14</v>
      </c>
      <c r="Q166" s="36">
        <f>IF(AND(P166&lt;&gt;P165,NOT(ISBLANK(A166))),IF(ISBLANK(N166),INDEX(Summary!E:E,MATCH(P166,Summary!A:A,0)),INDEX(Summary!E:E,MATCH(P166,Summary!A:A,0))+1),IF(ISBLANK(N166),Q165,Q165+1))</f>
        <v>14</v>
      </c>
      <c r="R166" s="36">
        <f t="shared" si="11"/>
        <v>33</v>
      </c>
      <c r="S166" s="46"/>
      <c r="T166" s="46"/>
      <c r="U166" s="46"/>
      <c r="V166" s="46"/>
      <c r="W166" s="45"/>
      <c r="X166" s="45"/>
      <c r="Y166" s="45"/>
      <c r="Z166" s="46"/>
      <c r="AA166" s="46"/>
      <c r="AB166" s="46"/>
      <c r="AC166" s="46"/>
      <c r="AD166" s="47"/>
      <c r="AE166" s="47"/>
      <c r="AF166" s="46"/>
      <c r="AG166" s="47"/>
      <c r="AH166" s="47"/>
      <c r="AI166" s="47"/>
      <c r="AJ166" s="47"/>
      <c r="AK166" s="47"/>
      <c r="AL166" s="47"/>
      <c r="AM166" s="47"/>
      <c r="AN166" s="47"/>
    </row>
    <row r="167" spans="1:40" x14ac:dyDescent="0.25">
      <c r="A167" s="143"/>
      <c r="B167" s="145"/>
      <c r="C167" s="43" t="str">
        <f t="shared" si="12"/>
        <v/>
      </c>
      <c r="D167" s="43"/>
      <c r="E167" s="43"/>
      <c r="F167" s="145">
        <f t="shared" si="13"/>
        <v>51</v>
      </c>
      <c r="G167" s="145">
        <f t="shared" si="14"/>
        <v>32</v>
      </c>
      <c r="H167" s="45"/>
      <c r="I167" s="46"/>
      <c r="J167" s="46"/>
      <c r="K167" s="47"/>
      <c r="L167" s="47"/>
      <c r="M167" s="47"/>
      <c r="N167" s="86"/>
      <c r="O167" s="86" t="s">
        <v>525</v>
      </c>
      <c r="P167" s="36" t="str">
        <f t="shared" si="10"/>
        <v>A14</v>
      </c>
      <c r="Q167" s="36">
        <f>IF(AND(P167&lt;&gt;P166,NOT(ISBLANK(A167))),IF(ISBLANK(N167),INDEX(Summary!E:E,MATCH(P167,Summary!A:A,0)),INDEX(Summary!E:E,MATCH(P167,Summary!A:A,0))+1),IF(ISBLANK(N167),Q166,Q166+1))</f>
        <v>14</v>
      </c>
      <c r="R167" s="36">
        <f t="shared" si="11"/>
        <v>34</v>
      </c>
      <c r="S167" s="46"/>
      <c r="T167" s="46"/>
      <c r="U167" s="46"/>
      <c r="V167" s="46"/>
      <c r="W167" s="45"/>
      <c r="X167" s="45"/>
      <c r="Y167" s="45"/>
      <c r="Z167" s="46"/>
      <c r="AA167" s="46"/>
      <c r="AB167" s="46"/>
      <c r="AC167" s="46"/>
      <c r="AD167" s="47"/>
      <c r="AE167" s="47"/>
      <c r="AF167" s="46"/>
      <c r="AG167" s="47"/>
      <c r="AH167" s="47"/>
      <c r="AI167" s="47"/>
      <c r="AJ167" s="47"/>
      <c r="AK167" s="47"/>
      <c r="AL167" s="47"/>
      <c r="AM167" s="47"/>
      <c r="AN167" s="47"/>
    </row>
    <row r="168" spans="1:40" x14ac:dyDescent="0.25">
      <c r="A168" s="142" t="s">
        <v>148</v>
      </c>
      <c r="B168" s="145">
        <v>48</v>
      </c>
      <c r="C168" s="43" t="str">
        <f t="shared" si="12"/>
        <v>E5-308-033</v>
      </c>
      <c r="D168" s="43" t="s">
        <v>395</v>
      </c>
      <c r="E168" s="43" t="s">
        <v>395</v>
      </c>
      <c r="F168" s="145">
        <f t="shared" si="13"/>
        <v>51</v>
      </c>
      <c r="G168" s="145">
        <f t="shared" si="14"/>
        <v>33</v>
      </c>
      <c r="H168" s="45">
        <v>5</v>
      </c>
      <c r="I168" s="46">
        <v>5</v>
      </c>
      <c r="J168" s="46">
        <v>5</v>
      </c>
      <c r="K168" s="47">
        <v>8</v>
      </c>
      <c r="L168" s="47">
        <v>8</v>
      </c>
      <c r="M168" s="47">
        <v>6</v>
      </c>
      <c r="N168" s="86" t="s">
        <v>198</v>
      </c>
      <c r="O168" s="86"/>
      <c r="P168" s="36" t="str">
        <f t="shared" si="10"/>
        <v>A15</v>
      </c>
      <c r="Q168" s="36">
        <f>IF(AND(P168&lt;&gt;P167,NOT(ISBLANK(A168))),IF(ISBLANK(N168),INDEX(Summary!E:E,MATCH(P168,Summary!A:A,0)),INDEX(Summary!E:E,MATCH(P168,Summary!A:A,0))+1),IF(ISBLANK(N168),Q167,Q167+1))</f>
        <v>2</v>
      </c>
      <c r="R168" s="36">
        <f t="shared" si="11"/>
        <v>11</v>
      </c>
      <c r="S168" s="46">
        <v>2</v>
      </c>
      <c r="T168" s="46"/>
      <c r="U168" s="46"/>
      <c r="V168" s="46"/>
      <c r="W168" s="45"/>
      <c r="X168" s="45"/>
      <c r="Y168" s="45"/>
      <c r="Z168" s="46">
        <v>10</v>
      </c>
      <c r="AA168" s="46">
        <v>0</v>
      </c>
      <c r="AB168" s="46">
        <v>0</v>
      </c>
      <c r="AC168" s="46">
        <v>0</v>
      </c>
      <c r="AD168" s="47">
        <v>0</v>
      </c>
      <c r="AE168" s="47">
        <v>0</v>
      </c>
      <c r="AF168" s="46"/>
      <c r="AG168" s="47">
        <v>10</v>
      </c>
      <c r="AH168" s="47">
        <v>0</v>
      </c>
      <c r="AI168" s="47" t="s">
        <v>34</v>
      </c>
      <c r="AJ168" s="47">
        <v>0</v>
      </c>
      <c r="AK168" s="47">
        <v>0</v>
      </c>
      <c r="AL168" s="47">
        <v>0</v>
      </c>
      <c r="AM168" s="47">
        <v>0</v>
      </c>
      <c r="AN168" s="47" t="s">
        <v>34</v>
      </c>
    </row>
    <row r="169" spans="1:40" x14ac:dyDescent="0.25">
      <c r="A169" s="85"/>
      <c r="B169" s="145"/>
      <c r="C169" s="43" t="str">
        <f t="shared" si="12"/>
        <v/>
      </c>
      <c r="D169" s="43"/>
      <c r="E169" s="43"/>
      <c r="F169" s="145">
        <f t="shared" si="13"/>
        <v>51</v>
      </c>
      <c r="G169" s="145">
        <f t="shared" si="14"/>
        <v>33</v>
      </c>
      <c r="H169" s="45"/>
      <c r="I169" s="46"/>
      <c r="J169" s="46"/>
      <c r="K169" s="47"/>
      <c r="L169" s="47"/>
      <c r="M169" s="47"/>
      <c r="N169" s="86" t="s">
        <v>199</v>
      </c>
      <c r="O169" s="86"/>
      <c r="P169" s="36" t="str">
        <f t="shared" si="10"/>
        <v>A15</v>
      </c>
      <c r="Q169" s="36">
        <f>IF(AND(P169&lt;&gt;P168,NOT(ISBLANK(A169))),IF(ISBLANK(N169),INDEX(Summary!E:E,MATCH(P169,Summary!A:A,0)),INDEX(Summary!E:E,MATCH(P169,Summary!A:A,0))+1),IF(ISBLANK(N169),Q168,Q168+1))</f>
        <v>3</v>
      </c>
      <c r="R169" s="36">
        <f t="shared" si="11"/>
        <v>11</v>
      </c>
      <c r="S169" s="46"/>
      <c r="T169" s="46"/>
      <c r="U169" s="46"/>
      <c r="V169" s="46"/>
      <c r="W169" s="45"/>
      <c r="X169" s="45"/>
      <c r="Y169" s="45"/>
      <c r="Z169" s="46"/>
      <c r="AA169" s="46"/>
      <c r="AB169" s="46"/>
      <c r="AC169" s="46"/>
      <c r="AD169" s="47"/>
      <c r="AE169" s="47"/>
      <c r="AF169" s="46"/>
      <c r="AG169" s="47"/>
      <c r="AH169" s="47"/>
      <c r="AI169" s="47"/>
      <c r="AJ169" s="47"/>
      <c r="AK169" s="47"/>
      <c r="AL169" s="47"/>
      <c r="AM169" s="47"/>
      <c r="AN169" s="47"/>
    </row>
    <row r="170" spans="1:40" x14ac:dyDescent="0.25">
      <c r="A170" s="85" t="s">
        <v>148</v>
      </c>
      <c r="B170" s="145">
        <v>47</v>
      </c>
      <c r="C170" s="43" t="str">
        <f t="shared" si="12"/>
        <v>E5-308-034</v>
      </c>
      <c r="D170" s="43" t="s">
        <v>395</v>
      </c>
      <c r="E170" s="43" t="s">
        <v>395</v>
      </c>
      <c r="F170" s="145">
        <f t="shared" si="13"/>
        <v>51</v>
      </c>
      <c r="G170" s="145">
        <f t="shared" si="14"/>
        <v>34</v>
      </c>
      <c r="H170" s="45"/>
      <c r="I170" s="46"/>
      <c r="J170" s="46"/>
      <c r="K170" s="47"/>
      <c r="L170" s="47"/>
      <c r="M170" s="47"/>
      <c r="N170" s="86" t="s">
        <v>198</v>
      </c>
      <c r="O170" s="86"/>
      <c r="P170" s="36" t="str">
        <f t="shared" si="10"/>
        <v>A15</v>
      </c>
      <c r="Q170" s="36">
        <f>IF(AND(P170&lt;&gt;P169,NOT(ISBLANK(A170))),IF(ISBLANK(N170),INDEX(Summary!E:E,MATCH(P170,Summary!A:A,0)),INDEX(Summary!E:E,MATCH(P170,Summary!A:A,0))+1),IF(ISBLANK(N170),Q169,Q169+1))</f>
        <v>4</v>
      </c>
      <c r="R170" s="36">
        <f t="shared" si="11"/>
        <v>11</v>
      </c>
      <c r="S170" s="46"/>
      <c r="T170" s="46"/>
      <c r="U170" s="46"/>
      <c r="V170" s="46"/>
      <c r="W170" s="45"/>
      <c r="X170" s="45"/>
      <c r="Y170" s="45"/>
      <c r="Z170" s="46"/>
      <c r="AA170" s="46"/>
      <c r="AB170" s="46"/>
      <c r="AC170" s="46"/>
      <c r="AD170" s="47"/>
      <c r="AE170" s="47"/>
      <c r="AF170" s="46"/>
      <c r="AG170" s="47"/>
      <c r="AH170" s="47"/>
      <c r="AI170" s="47"/>
      <c r="AJ170" s="47"/>
      <c r="AK170" s="47"/>
      <c r="AL170" s="47"/>
      <c r="AM170" s="47"/>
      <c r="AN170" s="47"/>
    </row>
    <row r="171" spans="1:40" x14ac:dyDescent="0.25">
      <c r="A171" s="85"/>
      <c r="B171" s="145"/>
      <c r="C171" s="43" t="str">
        <f t="shared" si="12"/>
        <v/>
      </c>
      <c r="D171" s="43"/>
      <c r="E171" s="43"/>
      <c r="F171" s="145">
        <f t="shared" si="13"/>
        <v>51</v>
      </c>
      <c r="G171" s="145">
        <f t="shared" si="14"/>
        <v>34</v>
      </c>
      <c r="H171" s="45"/>
      <c r="I171" s="46"/>
      <c r="J171" s="46"/>
      <c r="K171" s="47"/>
      <c r="L171" s="47"/>
      <c r="M171" s="47"/>
      <c r="N171" s="86" t="s">
        <v>199</v>
      </c>
      <c r="O171" s="86"/>
      <c r="P171" s="36" t="str">
        <f t="shared" si="10"/>
        <v>A15</v>
      </c>
      <c r="Q171" s="36">
        <f>IF(AND(P171&lt;&gt;P170,NOT(ISBLANK(A171))),IF(ISBLANK(N171),INDEX(Summary!E:E,MATCH(P171,Summary!A:A,0)),INDEX(Summary!E:E,MATCH(P171,Summary!A:A,0))+1),IF(ISBLANK(N171),Q170,Q170+1))</f>
        <v>5</v>
      </c>
      <c r="R171" s="36">
        <f t="shared" si="11"/>
        <v>11</v>
      </c>
      <c r="S171" s="46"/>
      <c r="T171" s="46"/>
      <c r="U171" s="46"/>
      <c r="V171" s="46"/>
      <c r="W171" s="45"/>
      <c r="X171" s="45"/>
      <c r="Y171" s="45"/>
      <c r="Z171" s="46"/>
      <c r="AA171" s="46"/>
      <c r="AB171" s="46"/>
      <c r="AC171" s="46"/>
      <c r="AD171" s="47"/>
      <c r="AE171" s="47"/>
      <c r="AF171" s="46"/>
      <c r="AG171" s="47"/>
      <c r="AH171" s="47"/>
      <c r="AI171" s="47"/>
      <c r="AJ171" s="47"/>
      <c r="AK171" s="47"/>
      <c r="AL171" s="47"/>
      <c r="AM171" s="47"/>
      <c r="AN171" s="47"/>
    </row>
    <row r="172" spans="1:40" x14ac:dyDescent="0.25">
      <c r="A172" s="85" t="s">
        <v>148</v>
      </c>
      <c r="B172" s="145">
        <v>46</v>
      </c>
      <c r="C172" s="43" t="str">
        <f t="shared" si="12"/>
        <v>E5-308-035</v>
      </c>
      <c r="D172" s="43" t="s">
        <v>395</v>
      </c>
      <c r="E172" s="43" t="s">
        <v>395</v>
      </c>
      <c r="F172" s="145">
        <f t="shared" si="13"/>
        <v>51</v>
      </c>
      <c r="G172" s="145">
        <f t="shared" si="14"/>
        <v>35</v>
      </c>
      <c r="H172" s="45"/>
      <c r="I172" s="46"/>
      <c r="J172" s="46"/>
      <c r="K172" s="47"/>
      <c r="L172" s="47"/>
      <c r="M172" s="47"/>
      <c r="N172" s="86" t="s">
        <v>198</v>
      </c>
      <c r="O172" s="86"/>
      <c r="P172" s="36" t="str">
        <f t="shared" si="10"/>
        <v>A15</v>
      </c>
      <c r="Q172" s="36">
        <f>IF(AND(P172&lt;&gt;P171,NOT(ISBLANK(A172))),IF(ISBLANK(N172),INDEX(Summary!E:E,MATCH(P172,Summary!A:A,0)),INDEX(Summary!E:E,MATCH(P172,Summary!A:A,0))+1),IF(ISBLANK(N172),Q171,Q171+1))</f>
        <v>6</v>
      </c>
      <c r="R172" s="36">
        <f t="shared" si="11"/>
        <v>11</v>
      </c>
      <c r="S172" s="46"/>
      <c r="T172" s="46"/>
      <c r="U172" s="46"/>
      <c r="V172" s="46"/>
      <c r="W172" s="45"/>
      <c r="X172" s="45"/>
      <c r="Y172" s="45"/>
      <c r="Z172" s="46"/>
      <c r="AA172" s="46"/>
      <c r="AB172" s="46"/>
      <c r="AC172" s="46"/>
      <c r="AD172" s="47"/>
      <c r="AE172" s="47"/>
      <c r="AF172" s="46"/>
      <c r="AG172" s="47"/>
      <c r="AH172" s="47"/>
      <c r="AI172" s="47"/>
      <c r="AJ172" s="47"/>
      <c r="AK172" s="47"/>
      <c r="AL172" s="47"/>
      <c r="AM172" s="47"/>
      <c r="AN172" s="47"/>
    </row>
    <row r="173" spans="1:40" x14ac:dyDescent="0.25">
      <c r="A173" s="85"/>
      <c r="B173" s="145"/>
      <c r="C173" s="43" t="str">
        <f t="shared" si="12"/>
        <v/>
      </c>
      <c r="D173" s="43"/>
      <c r="E173" s="43"/>
      <c r="F173" s="145">
        <f t="shared" si="13"/>
        <v>51</v>
      </c>
      <c r="G173" s="145">
        <f t="shared" si="14"/>
        <v>35</v>
      </c>
      <c r="H173" s="45"/>
      <c r="I173" s="46"/>
      <c r="J173" s="46"/>
      <c r="K173" s="47"/>
      <c r="L173" s="47"/>
      <c r="M173" s="47"/>
      <c r="N173" s="86" t="s">
        <v>199</v>
      </c>
      <c r="O173" s="86"/>
      <c r="P173" s="36" t="str">
        <f t="shared" si="10"/>
        <v>A15</v>
      </c>
      <c r="Q173" s="36">
        <f>IF(AND(P173&lt;&gt;P172,NOT(ISBLANK(A173))),IF(ISBLANK(N173),INDEX(Summary!E:E,MATCH(P173,Summary!A:A,0)),INDEX(Summary!E:E,MATCH(P173,Summary!A:A,0))+1),IF(ISBLANK(N173),Q172,Q172+1))</f>
        <v>7</v>
      </c>
      <c r="R173" s="36">
        <f t="shared" si="11"/>
        <v>11</v>
      </c>
      <c r="S173" s="46"/>
      <c r="T173" s="46"/>
      <c r="U173" s="46"/>
      <c r="V173" s="46"/>
      <c r="W173" s="45"/>
      <c r="X173" s="45"/>
      <c r="Y173" s="45"/>
      <c r="Z173" s="46"/>
      <c r="AA173" s="46"/>
      <c r="AB173" s="46"/>
      <c r="AC173" s="46"/>
      <c r="AD173" s="47"/>
      <c r="AE173" s="47"/>
      <c r="AF173" s="46"/>
      <c r="AG173" s="47"/>
      <c r="AH173" s="47"/>
      <c r="AI173" s="47"/>
      <c r="AJ173" s="47"/>
      <c r="AK173" s="47"/>
      <c r="AL173" s="47"/>
      <c r="AM173" s="47"/>
      <c r="AN173" s="47"/>
    </row>
    <row r="174" spans="1:40" x14ac:dyDescent="0.25">
      <c r="A174" s="85" t="s">
        <v>148</v>
      </c>
      <c r="B174" s="145">
        <v>45</v>
      </c>
      <c r="C174" s="43" t="str">
        <f t="shared" si="12"/>
        <v>E5-308-036</v>
      </c>
      <c r="D174" s="43" t="s">
        <v>395</v>
      </c>
      <c r="E174" s="43" t="s">
        <v>395</v>
      </c>
      <c r="F174" s="145">
        <f t="shared" si="13"/>
        <v>51</v>
      </c>
      <c r="G174" s="145">
        <f t="shared" si="14"/>
        <v>36</v>
      </c>
      <c r="H174" s="45"/>
      <c r="I174" s="46"/>
      <c r="J174" s="46"/>
      <c r="K174" s="47"/>
      <c r="L174" s="47"/>
      <c r="M174" s="47"/>
      <c r="N174" s="86" t="s">
        <v>198</v>
      </c>
      <c r="O174" s="86"/>
      <c r="P174" s="36" t="str">
        <f t="shared" si="10"/>
        <v>A15</v>
      </c>
      <c r="Q174" s="36">
        <f>IF(AND(P174&lt;&gt;P173,NOT(ISBLANK(A174))),IF(ISBLANK(N174),INDEX(Summary!E:E,MATCH(P174,Summary!A:A,0)),INDEX(Summary!E:E,MATCH(P174,Summary!A:A,0))+1),IF(ISBLANK(N174),Q173,Q173+1))</f>
        <v>8</v>
      </c>
      <c r="R174" s="36">
        <f t="shared" si="11"/>
        <v>11</v>
      </c>
      <c r="S174" s="46"/>
      <c r="T174" s="46"/>
      <c r="U174" s="46"/>
      <c r="V174" s="46"/>
      <c r="W174" s="45"/>
      <c r="X174" s="45"/>
      <c r="Y174" s="45"/>
      <c r="Z174" s="46"/>
      <c r="AA174" s="46"/>
      <c r="AB174" s="46"/>
      <c r="AC174" s="46"/>
      <c r="AD174" s="47"/>
      <c r="AE174" s="47"/>
      <c r="AF174" s="46"/>
      <c r="AG174" s="47"/>
      <c r="AH174" s="47"/>
      <c r="AI174" s="47"/>
      <c r="AJ174" s="47"/>
      <c r="AK174" s="47"/>
      <c r="AL174" s="47"/>
      <c r="AM174" s="47"/>
      <c r="AN174" s="47"/>
    </row>
    <row r="175" spans="1:40" x14ac:dyDescent="0.25">
      <c r="A175" s="85"/>
      <c r="B175" s="145"/>
      <c r="C175" s="43" t="str">
        <f t="shared" si="12"/>
        <v/>
      </c>
      <c r="D175" s="43"/>
      <c r="E175" s="43"/>
      <c r="F175" s="145">
        <f t="shared" si="13"/>
        <v>51</v>
      </c>
      <c r="G175" s="145">
        <f t="shared" si="14"/>
        <v>36</v>
      </c>
      <c r="H175" s="45"/>
      <c r="I175" s="46"/>
      <c r="J175" s="46"/>
      <c r="K175" s="47"/>
      <c r="L175" s="47"/>
      <c r="M175" s="47"/>
      <c r="N175" s="86" t="s">
        <v>199</v>
      </c>
      <c r="O175" s="86"/>
      <c r="P175" s="36" t="str">
        <f t="shared" si="10"/>
        <v>A15</v>
      </c>
      <c r="Q175" s="36">
        <f>IF(AND(P175&lt;&gt;P174,NOT(ISBLANK(A175))),IF(ISBLANK(N175),INDEX(Summary!E:E,MATCH(P175,Summary!A:A,0)),INDEX(Summary!E:E,MATCH(P175,Summary!A:A,0))+1),IF(ISBLANK(N175),Q174,Q174+1))</f>
        <v>9</v>
      </c>
      <c r="R175" s="36">
        <f t="shared" si="11"/>
        <v>11</v>
      </c>
      <c r="S175" s="46"/>
      <c r="T175" s="46"/>
      <c r="U175" s="46"/>
      <c r="V175" s="46"/>
      <c r="W175" s="45"/>
      <c r="X175" s="45"/>
      <c r="Y175" s="45"/>
      <c r="Z175" s="46"/>
      <c r="AA175" s="46"/>
      <c r="AB175" s="46"/>
      <c r="AC175" s="46"/>
      <c r="AD175" s="47"/>
      <c r="AE175" s="47"/>
      <c r="AF175" s="46"/>
      <c r="AG175" s="47"/>
      <c r="AH175" s="47"/>
      <c r="AI175" s="47"/>
      <c r="AJ175" s="47"/>
      <c r="AK175" s="47"/>
      <c r="AL175" s="47"/>
      <c r="AM175" s="47"/>
      <c r="AN175" s="47"/>
    </row>
    <row r="176" spans="1:40" x14ac:dyDescent="0.25">
      <c r="A176" s="85" t="s">
        <v>148</v>
      </c>
      <c r="B176" s="145">
        <v>44</v>
      </c>
      <c r="C176" s="43" t="str">
        <f t="shared" si="12"/>
        <v>E5-308-037</v>
      </c>
      <c r="D176" s="43" t="s">
        <v>395</v>
      </c>
      <c r="E176" s="43" t="s">
        <v>395</v>
      </c>
      <c r="F176" s="145">
        <f t="shared" si="13"/>
        <v>51</v>
      </c>
      <c r="G176" s="145">
        <f t="shared" si="14"/>
        <v>37</v>
      </c>
      <c r="H176" s="45"/>
      <c r="I176" s="46"/>
      <c r="J176" s="46"/>
      <c r="K176" s="47"/>
      <c r="L176" s="47"/>
      <c r="M176" s="47"/>
      <c r="N176" s="86" t="s">
        <v>198</v>
      </c>
      <c r="O176" s="86"/>
      <c r="P176" s="36" t="str">
        <f t="shared" si="10"/>
        <v>A15</v>
      </c>
      <c r="Q176" s="36">
        <f>IF(AND(P176&lt;&gt;P175,NOT(ISBLANK(A176))),IF(ISBLANK(N176),INDEX(Summary!E:E,MATCH(P176,Summary!A:A,0)),INDEX(Summary!E:E,MATCH(P176,Summary!A:A,0))+1),IF(ISBLANK(N176),Q175,Q175+1))</f>
        <v>10</v>
      </c>
      <c r="R176" s="36">
        <f t="shared" si="11"/>
        <v>11</v>
      </c>
      <c r="S176" s="46"/>
      <c r="T176" s="46"/>
      <c r="U176" s="46"/>
      <c r="V176" s="46"/>
      <c r="W176" s="45"/>
      <c r="X176" s="45"/>
      <c r="Y176" s="45"/>
      <c r="Z176" s="46"/>
      <c r="AA176" s="46"/>
      <c r="AB176" s="46"/>
      <c r="AC176" s="46"/>
      <c r="AD176" s="47"/>
      <c r="AE176" s="47"/>
      <c r="AF176" s="46"/>
      <c r="AG176" s="47"/>
      <c r="AH176" s="47"/>
      <c r="AI176" s="47"/>
      <c r="AJ176" s="47"/>
      <c r="AK176" s="47"/>
      <c r="AL176" s="47"/>
      <c r="AM176" s="47"/>
      <c r="AN176" s="47"/>
    </row>
    <row r="177" spans="1:40" x14ac:dyDescent="0.25">
      <c r="A177" s="143"/>
      <c r="B177" s="145"/>
      <c r="C177" s="43" t="str">
        <f t="shared" si="12"/>
        <v/>
      </c>
      <c r="D177" s="43"/>
      <c r="E177" s="43"/>
      <c r="F177" s="145">
        <f t="shared" si="13"/>
        <v>51</v>
      </c>
      <c r="G177" s="145">
        <f t="shared" si="14"/>
        <v>37</v>
      </c>
      <c r="H177" s="45"/>
      <c r="I177" s="46"/>
      <c r="J177" s="46"/>
      <c r="K177" s="47"/>
      <c r="L177" s="47"/>
      <c r="M177" s="47"/>
      <c r="N177" s="86" t="s">
        <v>199</v>
      </c>
      <c r="O177" s="86"/>
      <c r="P177" s="36" t="str">
        <f t="shared" si="10"/>
        <v>A15</v>
      </c>
      <c r="Q177" s="36">
        <f>IF(AND(P177&lt;&gt;P176,NOT(ISBLANK(A177))),IF(ISBLANK(N177),INDEX(Summary!E:E,MATCH(P177,Summary!A:A,0)),INDEX(Summary!E:E,MATCH(P177,Summary!A:A,0))+1),IF(ISBLANK(N177),Q176,Q176+1))</f>
        <v>11</v>
      </c>
      <c r="R177" s="36">
        <f t="shared" si="11"/>
        <v>11</v>
      </c>
      <c r="S177" s="46"/>
      <c r="T177" s="46"/>
      <c r="U177" s="46"/>
      <c r="V177" s="46"/>
      <c r="W177" s="45"/>
      <c r="X177" s="45"/>
      <c r="Y177" s="45"/>
      <c r="Z177" s="46"/>
      <c r="AA177" s="46"/>
      <c r="AB177" s="46"/>
      <c r="AC177" s="46"/>
      <c r="AD177" s="47"/>
      <c r="AE177" s="47"/>
      <c r="AF177" s="46"/>
      <c r="AG177" s="47"/>
      <c r="AH177" s="47"/>
      <c r="AI177" s="47"/>
      <c r="AJ177" s="47"/>
      <c r="AK177" s="47"/>
      <c r="AL177" s="47"/>
      <c r="AM177" s="47"/>
      <c r="AN177" s="47"/>
    </row>
    <row r="178" spans="1:40" x14ac:dyDescent="0.25">
      <c r="A178" s="142" t="s">
        <v>149</v>
      </c>
      <c r="B178" s="145">
        <v>46</v>
      </c>
      <c r="C178" s="43" t="str">
        <f t="shared" si="12"/>
        <v>E5-308-038</v>
      </c>
      <c r="D178" s="43" t="s">
        <v>395</v>
      </c>
      <c r="E178" s="43" t="s">
        <v>395</v>
      </c>
      <c r="F178" s="145">
        <f t="shared" si="13"/>
        <v>51</v>
      </c>
      <c r="G178" s="145">
        <f t="shared" si="14"/>
        <v>38</v>
      </c>
      <c r="H178" s="45">
        <v>3</v>
      </c>
      <c r="I178" s="46">
        <v>3</v>
      </c>
      <c r="J178" s="46">
        <v>3</v>
      </c>
      <c r="K178" s="47">
        <v>7</v>
      </c>
      <c r="L178" s="47">
        <v>6</v>
      </c>
      <c r="M178" s="47">
        <v>4</v>
      </c>
      <c r="N178" s="86" t="s">
        <v>198</v>
      </c>
      <c r="O178" s="86"/>
      <c r="P178" s="36" t="str">
        <f t="shared" si="10"/>
        <v>A16</v>
      </c>
      <c r="Q178" s="36">
        <f>IF(AND(P178&lt;&gt;P177,NOT(ISBLANK(A178))),IF(ISBLANK(N178),INDEX(Summary!E:E,MATCH(P178,Summary!A:A,0)),INDEX(Summary!E:E,MATCH(P178,Summary!A:A,0))+1),IF(ISBLANK(N178),Q177,Q177+1))</f>
        <v>1</v>
      </c>
      <c r="R178" s="36">
        <f t="shared" si="11"/>
        <v>6</v>
      </c>
      <c r="S178" s="46">
        <v>2</v>
      </c>
      <c r="T178" s="46"/>
      <c r="U178" s="46"/>
      <c r="V178" s="46"/>
      <c r="W178" s="45"/>
      <c r="X178" s="45"/>
      <c r="Y178" s="45"/>
      <c r="Z178" s="46">
        <v>6</v>
      </c>
      <c r="AA178" s="46">
        <v>0</v>
      </c>
      <c r="AB178" s="46">
        <v>0</v>
      </c>
      <c r="AC178" s="46">
        <v>0</v>
      </c>
      <c r="AD178" s="47">
        <v>0</v>
      </c>
      <c r="AE178" s="47">
        <v>0</v>
      </c>
      <c r="AF178" s="46"/>
      <c r="AG178" s="47">
        <v>6</v>
      </c>
      <c r="AH178" s="47">
        <v>0</v>
      </c>
      <c r="AI178" s="47" t="s">
        <v>34</v>
      </c>
      <c r="AJ178" s="47">
        <v>0</v>
      </c>
      <c r="AK178" s="47">
        <v>0</v>
      </c>
      <c r="AL178" s="47">
        <v>0</v>
      </c>
      <c r="AM178" s="47">
        <v>0</v>
      </c>
      <c r="AN178" s="47" t="s">
        <v>34</v>
      </c>
    </row>
    <row r="179" spans="1:40" x14ac:dyDescent="0.25">
      <c r="A179" s="85"/>
      <c r="B179" s="145"/>
      <c r="C179" s="43" t="str">
        <f t="shared" si="12"/>
        <v/>
      </c>
      <c r="D179" s="43"/>
      <c r="E179" s="43"/>
      <c r="F179" s="145">
        <f t="shared" si="13"/>
        <v>51</v>
      </c>
      <c r="G179" s="145">
        <f t="shared" si="14"/>
        <v>38</v>
      </c>
      <c r="H179" s="45"/>
      <c r="I179" s="46"/>
      <c r="J179" s="46"/>
      <c r="K179" s="47"/>
      <c r="L179" s="47"/>
      <c r="M179" s="47"/>
      <c r="N179" s="86" t="s">
        <v>199</v>
      </c>
      <c r="O179" s="86"/>
      <c r="P179" s="36" t="str">
        <f t="shared" si="10"/>
        <v>A16</v>
      </c>
      <c r="Q179" s="36">
        <f>IF(AND(P179&lt;&gt;P178,NOT(ISBLANK(A179))),IF(ISBLANK(N179),INDEX(Summary!E:E,MATCH(P179,Summary!A:A,0)),INDEX(Summary!E:E,MATCH(P179,Summary!A:A,0))+1),IF(ISBLANK(N179),Q178,Q178+1))</f>
        <v>2</v>
      </c>
      <c r="R179" s="36">
        <f t="shared" si="11"/>
        <v>6</v>
      </c>
      <c r="S179" s="46"/>
      <c r="T179" s="46"/>
      <c r="U179" s="46"/>
      <c r="V179" s="46"/>
      <c r="W179" s="45"/>
      <c r="X179" s="45"/>
      <c r="Y179" s="45"/>
      <c r="Z179" s="46"/>
      <c r="AA179" s="46"/>
      <c r="AB179" s="46"/>
      <c r="AC179" s="46"/>
      <c r="AD179" s="47"/>
      <c r="AE179" s="47"/>
      <c r="AF179" s="46"/>
      <c r="AG179" s="47"/>
      <c r="AH179" s="47"/>
      <c r="AI179" s="47"/>
      <c r="AJ179" s="47"/>
      <c r="AK179" s="47"/>
      <c r="AL179" s="47"/>
      <c r="AM179" s="47"/>
      <c r="AN179" s="47"/>
    </row>
    <row r="180" spans="1:40" x14ac:dyDescent="0.25">
      <c r="A180" s="85" t="s">
        <v>149</v>
      </c>
      <c r="B180" s="145">
        <v>45</v>
      </c>
      <c r="C180" s="43" t="str">
        <f t="shared" si="12"/>
        <v>E5-308-039</v>
      </c>
      <c r="D180" s="43" t="s">
        <v>395</v>
      </c>
      <c r="E180" s="43" t="s">
        <v>395</v>
      </c>
      <c r="F180" s="145">
        <f t="shared" si="13"/>
        <v>51</v>
      </c>
      <c r="G180" s="145">
        <f t="shared" si="14"/>
        <v>39</v>
      </c>
      <c r="H180" s="45"/>
      <c r="I180" s="46"/>
      <c r="J180" s="46"/>
      <c r="K180" s="47"/>
      <c r="L180" s="47"/>
      <c r="M180" s="47"/>
      <c r="N180" s="86" t="s">
        <v>198</v>
      </c>
      <c r="O180" s="86"/>
      <c r="P180" s="36" t="str">
        <f t="shared" si="10"/>
        <v>A16</v>
      </c>
      <c r="Q180" s="36">
        <f>IF(AND(P180&lt;&gt;P179,NOT(ISBLANK(A180))),IF(ISBLANK(N180),INDEX(Summary!E:E,MATCH(P180,Summary!A:A,0)),INDEX(Summary!E:E,MATCH(P180,Summary!A:A,0))+1),IF(ISBLANK(N180),Q179,Q179+1))</f>
        <v>3</v>
      </c>
      <c r="R180" s="36">
        <f t="shared" si="11"/>
        <v>6</v>
      </c>
      <c r="S180" s="46"/>
      <c r="T180" s="46"/>
      <c r="U180" s="46"/>
      <c r="V180" s="46"/>
      <c r="W180" s="45"/>
      <c r="X180" s="45"/>
      <c r="Y180" s="45"/>
      <c r="Z180" s="46"/>
      <c r="AA180" s="46"/>
      <c r="AB180" s="46"/>
      <c r="AC180" s="46"/>
      <c r="AD180" s="47"/>
      <c r="AE180" s="47"/>
      <c r="AF180" s="46"/>
      <c r="AG180" s="47"/>
      <c r="AH180" s="47"/>
      <c r="AI180" s="47"/>
      <c r="AJ180" s="47"/>
      <c r="AK180" s="47"/>
      <c r="AL180" s="47"/>
      <c r="AM180" s="47"/>
      <c r="AN180" s="47"/>
    </row>
    <row r="181" spans="1:40" x14ac:dyDescent="0.25">
      <c r="A181" s="85"/>
      <c r="B181" s="145"/>
      <c r="C181" s="43" t="str">
        <f t="shared" si="12"/>
        <v/>
      </c>
      <c r="D181" s="43"/>
      <c r="E181" s="43"/>
      <c r="F181" s="145">
        <f t="shared" si="13"/>
        <v>51</v>
      </c>
      <c r="G181" s="145">
        <f t="shared" si="14"/>
        <v>39</v>
      </c>
      <c r="H181" s="45"/>
      <c r="I181" s="46"/>
      <c r="J181" s="46"/>
      <c r="K181" s="47"/>
      <c r="L181" s="47"/>
      <c r="M181" s="47"/>
      <c r="N181" s="86" t="s">
        <v>199</v>
      </c>
      <c r="O181" s="86"/>
      <c r="P181" s="36" t="str">
        <f t="shared" si="10"/>
        <v>A16</v>
      </c>
      <c r="Q181" s="36">
        <f>IF(AND(P181&lt;&gt;P180,NOT(ISBLANK(A181))),IF(ISBLANK(N181),INDEX(Summary!E:E,MATCH(P181,Summary!A:A,0)),INDEX(Summary!E:E,MATCH(P181,Summary!A:A,0))+1),IF(ISBLANK(N181),Q180,Q180+1))</f>
        <v>4</v>
      </c>
      <c r="R181" s="36">
        <f t="shared" si="11"/>
        <v>6</v>
      </c>
      <c r="S181" s="46"/>
      <c r="T181" s="46"/>
      <c r="U181" s="46"/>
      <c r="V181" s="46"/>
      <c r="W181" s="45"/>
      <c r="X181" s="45"/>
      <c r="Y181" s="45"/>
      <c r="Z181" s="46"/>
      <c r="AA181" s="46"/>
      <c r="AB181" s="46"/>
      <c r="AC181" s="46"/>
      <c r="AD181" s="47"/>
      <c r="AE181" s="47"/>
      <c r="AF181" s="46"/>
      <c r="AG181" s="47"/>
      <c r="AH181" s="47"/>
      <c r="AI181" s="47"/>
      <c r="AJ181" s="47"/>
      <c r="AK181" s="47"/>
      <c r="AL181" s="47"/>
      <c r="AM181" s="47"/>
      <c r="AN181" s="47"/>
    </row>
    <row r="182" spans="1:40" x14ac:dyDescent="0.25">
      <c r="A182" s="85" t="s">
        <v>149</v>
      </c>
      <c r="B182" s="145">
        <v>44</v>
      </c>
      <c r="C182" s="43" t="str">
        <f t="shared" si="12"/>
        <v>E5-308-040</v>
      </c>
      <c r="D182" s="43" t="s">
        <v>395</v>
      </c>
      <c r="E182" s="43" t="s">
        <v>395</v>
      </c>
      <c r="F182" s="145">
        <f t="shared" si="13"/>
        <v>51</v>
      </c>
      <c r="G182" s="145">
        <f t="shared" si="14"/>
        <v>40</v>
      </c>
      <c r="H182" s="45"/>
      <c r="I182" s="46"/>
      <c r="J182" s="46"/>
      <c r="K182" s="47"/>
      <c r="L182" s="47"/>
      <c r="M182" s="47"/>
      <c r="N182" s="86" t="s">
        <v>198</v>
      </c>
      <c r="O182" s="86"/>
      <c r="P182" s="36" t="str">
        <f t="shared" si="10"/>
        <v>A16</v>
      </c>
      <c r="Q182" s="36">
        <f>IF(AND(P182&lt;&gt;P181,NOT(ISBLANK(A182))),IF(ISBLANK(N182),INDEX(Summary!E:E,MATCH(P182,Summary!A:A,0)),INDEX(Summary!E:E,MATCH(P182,Summary!A:A,0))+1),IF(ISBLANK(N182),Q181,Q181+1))</f>
        <v>5</v>
      </c>
      <c r="R182" s="36">
        <f t="shared" si="11"/>
        <v>6</v>
      </c>
      <c r="S182" s="46"/>
      <c r="T182" s="46"/>
      <c r="U182" s="46"/>
      <c r="V182" s="46"/>
      <c r="W182" s="45"/>
      <c r="X182" s="45"/>
      <c r="Y182" s="45"/>
      <c r="Z182" s="46"/>
      <c r="AA182" s="46"/>
      <c r="AB182" s="46"/>
      <c r="AC182" s="46"/>
      <c r="AD182" s="47"/>
      <c r="AE182" s="47"/>
      <c r="AF182" s="46"/>
      <c r="AG182" s="47"/>
      <c r="AH182" s="47"/>
      <c r="AI182" s="47"/>
      <c r="AJ182" s="47"/>
      <c r="AK182" s="47"/>
      <c r="AL182" s="47"/>
      <c r="AM182" s="47"/>
      <c r="AN182" s="47"/>
    </row>
    <row r="183" spans="1:40" x14ac:dyDescent="0.25">
      <c r="A183" s="143"/>
      <c r="B183" s="145"/>
      <c r="C183" s="43" t="str">
        <f t="shared" si="12"/>
        <v/>
      </c>
      <c r="D183" s="43"/>
      <c r="E183" s="43"/>
      <c r="F183" s="145">
        <f t="shared" si="13"/>
        <v>51</v>
      </c>
      <c r="G183" s="145">
        <f t="shared" si="14"/>
        <v>40</v>
      </c>
      <c r="H183" s="45"/>
      <c r="I183" s="46"/>
      <c r="J183" s="46"/>
      <c r="K183" s="47"/>
      <c r="L183" s="47"/>
      <c r="M183" s="47"/>
      <c r="N183" s="86" t="s">
        <v>199</v>
      </c>
      <c r="O183" s="86"/>
      <c r="P183" s="36" t="str">
        <f t="shared" si="10"/>
        <v>A16</v>
      </c>
      <c r="Q183" s="36">
        <f>IF(AND(P183&lt;&gt;P182,NOT(ISBLANK(A183))),IF(ISBLANK(N183),INDEX(Summary!E:E,MATCH(P183,Summary!A:A,0)),INDEX(Summary!E:E,MATCH(P183,Summary!A:A,0))+1),IF(ISBLANK(N183),Q182,Q182+1))</f>
        <v>6</v>
      </c>
      <c r="R183" s="36">
        <f t="shared" si="11"/>
        <v>6</v>
      </c>
      <c r="S183" s="46"/>
      <c r="T183" s="46"/>
      <c r="U183" s="46"/>
      <c r="V183" s="46"/>
      <c r="W183" s="45"/>
      <c r="X183" s="45"/>
      <c r="Y183" s="45"/>
      <c r="Z183" s="46"/>
      <c r="AA183" s="46"/>
      <c r="AB183" s="46"/>
      <c r="AC183" s="46"/>
      <c r="AD183" s="47"/>
      <c r="AE183" s="47"/>
      <c r="AF183" s="46"/>
      <c r="AG183" s="47"/>
      <c r="AH183" s="47"/>
      <c r="AI183" s="47"/>
      <c r="AJ183" s="47"/>
      <c r="AK183" s="47"/>
      <c r="AL183" s="47"/>
      <c r="AM183" s="47"/>
      <c r="AN183" s="47"/>
    </row>
    <row r="184" spans="1:40" x14ac:dyDescent="0.25">
      <c r="A184" s="142" t="s">
        <v>49</v>
      </c>
      <c r="B184" s="145">
        <v>24</v>
      </c>
      <c r="C184" s="43" t="str">
        <f t="shared" si="12"/>
        <v>E5-520-052</v>
      </c>
      <c r="D184" s="43" t="s">
        <v>394</v>
      </c>
      <c r="E184" s="43" t="s">
        <v>394</v>
      </c>
      <c r="F184" s="145">
        <f t="shared" si="13"/>
        <v>52</v>
      </c>
      <c r="G184" s="145">
        <f t="shared" si="14"/>
        <v>40</v>
      </c>
      <c r="H184" s="45">
        <v>10</v>
      </c>
      <c r="I184" s="46">
        <v>10</v>
      </c>
      <c r="J184" s="46">
        <v>10</v>
      </c>
      <c r="K184" s="47">
        <v>22</v>
      </c>
      <c r="L184" s="47">
        <v>30</v>
      </c>
      <c r="M184" s="47">
        <v>27</v>
      </c>
      <c r="N184" s="86"/>
      <c r="O184" s="86" t="s">
        <v>200</v>
      </c>
      <c r="P184" s="36" t="str">
        <f t="shared" si="10"/>
        <v>A17</v>
      </c>
      <c r="Q184" s="36">
        <f>IF(AND(P184&lt;&gt;P183,NOT(ISBLANK(A184))),IF(ISBLANK(N184),INDEX(Summary!E:E,MATCH(P184,Summary!A:A,0)),INDEX(Summary!E:E,MATCH(P184,Summary!A:A,0))+1),IF(ISBLANK(N184),Q183,Q183+1))</f>
        <v>19</v>
      </c>
      <c r="R184" s="36">
        <f t="shared" si="11"/>
        <v>20</v>
      </c>
      <c r="S184" s="46"/>
      <c r="T184" s="46">
        <v>2</v>
      </c>
      <c r="U184" s="46"/>
      <c r="V184" s="46"/>
      <c r="W184" s="45"/>
      <c r="X184" s="45"/>
      <c r="Y184" s="45"/>
      <c r="Z184" s="46">
        <v>0</v>
      </c>
      <c r="AA184" s="46">
        <v>20</v>
      </c>
      <c r="AB184" s="46">
        <v>0</v>
      </c>
      <c r="AC184" s="46">
        <v>0</v>
      </c>
      <c r="AD184" s="47">
        <v>0</v>
      </c>
      <c r="AE184" s="47">
        <v>0</v>
      </c>
      <c r="AF184" s="46"/>
      <c r="AG184" s="47">
        <v>4</v>
      </c>
      <c r="AH184" s="47">
        <v>33</v>
      </c>
      <c r="AI184" s="47" t="s">
        <v>34</v>
      </c>
      <c r="AJ184" s="47">
        <v>0</v>
      </c>
      <c r="AK184" s="47">
        <v>0</v>
      </c>
      <c r="AL184" s="47">
        <v>4</v>
      </c>
      <c r="AM184" s="47">
        <v>0</v>
      </c>
      <c r="AN184" s="47" t="s">
        <v>34</v>
      </c>
    </row>
    <row r="185" spans="1:40" x14ac:dyDescent="0.25">
      <c r="A185" s="85"/>
      <c r="B185" s="145"/>
      <c r="C185" s="43" t="str">
        <f t="shared" si="12"/>
        <v/>
      </c>
      <c r="D185" s="43"/>
      <c r="E185" s="43"/>
      <c r="F185" s="145">
        <f t="shared" si="13"/>
        <v>52</v>
      </c>
      <c r="G185" s="145">
        <f t="shared" si="14"/>
        <v>40</v>
      </c>
      <c r="H185" s="45"/>
      <c r="I185" s="46"/>
      <c r="J185" s="46"/>
      <c r="K185" s="47"/>
      <c r="L185" s="47"/>
      <c r="M185" s="47"/>
      <c r="N185" s="86"/>
      <c r="O185" s="86" t="s">
        <v>525</v>
      </c>
      <c r="P185" s="36" t="str">
        <f t="shared" si="10"/>
        <v>A17</v>
      </c>
      <c r="Q185" s="36">
        <f>IF(AND(P185&lt;&gt;P184,NOT(ISBLANK(A185))),IF(ISBLANK(N185),INDEX(Summary!E:E,MATCH(P185,Summary!A:A,0)),INDEX(Summary!E:E,MATCH(P185,Summary!A:A,0))+1),IF(ISBLANK(N185),Q184,Q184+1))</f>
        <v>19</v>
      </c>
      <c r="R185" s="36">
        <f t="shared" si="11"/>
        <v>21</v>
      </c>
      <c r="S185" s="46"/>
      <c r="T185" s="46"/>
      <c r="U185" s="46"/>
      <c r="V185" s="46"/>
      <c r="W185" s="45"/>
      <c r="X185" s="45"/>
      <c r="Y185" s="45"/>
      <c r="Z185" s="46"/>
      <c r="AA185" s="46"/>
      <c r="AB185" s="46"/>
      <c r="AC185" s="46"/>
      <c r="AD185" s="47"/>
      <c r="AE185" s="47"/>
      <c r="AF185" s="46"/>
      <c r="AG185" s="47"/>
      <c r="AH185" s="47"/>
      <c r="AI185" s="47"/>
      <c r="AJ185" s="47"/>
      <c r="AK185" s="47"/>
      <c r="AL185" s="47"/>
      <c r="AM185" s="47"/>
      <c r="AN185" s="47"/>
    </row>
    <row r="186" spans="1:40" x14ac:dyDescent="0.25">
      <c r="A186" s="85" t="s">
        <v>49</v>
      </c>
      <c r="B186" s="145">
        <v>23</v>
      </c>
      <c r="C186" s="43" t="str">
        <f t="shared" si="12"/>
        <v>E5-520-053</v>
      </c>
      <c r="D186" s="43" t="s">
        <v>394</v>
      </c>
      <c r="E186" s="43" t="s">
        <v>394</v>
      </c>
      <c r="F186" s="145">
        <f t="shared" si="13"/>
        <v>53</v>
      </c>
      <c r="G186" s="145">
        <f t="shared" si="14"/>
        <v>40</v>
      </c>
      <c r="H186" s="45"/>
      <c r="I186" s="46"/>
      <c r="J186" s="46"/>
      <c r="K186" s="47"/>
      <c r="L186" s="47"/>
      <c r="M186" s="47"/>
      <c r="N186" s="86"/>
      <c r="O186" s="86" t="s">
        <v>200</v>
      </c>
      <c r="P186" s="36" t="str">
        <f t="shared" si="10"/>
        <v>A17</v>
      </c>
      <c r="Q186" s="36">
        <f>IF(AND(P186&lt;&gt;P185,NOT(ISBLANK(A186))),IF(ISBLANK(N186),INDEX(Summary!E:E,MATCH(P186,Summary!A:A,0)),INDEX(Summary!E:E,MATCH(P186,Summary!A:A,0))+1),IF(ISBLANK(N186),Q185,Q185+1))</f>
        <v>19</v>
      </c>
      <c r="R186" s="36">
        <f t="shared" si="11"/>
        <v>22</v>
      </c>
      <c r="S186" s="46"/>
      <c r="T186" s="46"/>
      <c r="U186" s="46"/>
      <c r="V186" s="46"/>
      <c r="W186" s="45"/>
      <c r="X186" s="45"/>
      <c r="Y186" s="45"/>
      <c r="Z186" s="46"/>
      <c r="AA186" s="46"/>
      <c r="AB186" s="46"/>
      <c r="AC186" s="46"/>
      <c r="AD186" s="47"/>
      <c r="AE186" s="47"/>
      <c r="AF186" s="46"/>
      <c r="AG186" s="47"/>
      <c r="AH186" s="47"/>
      <c r="AI186" s="47"/>
      <c r="AJ186" s="47"/>
      <c r="AK186" s="47"/>
      <c r="AL186" s="47"/>
      <c r="AM186" s="47"/>
      <c r="AN186" s="47"/>
    </row>
    <row r="187" spans="1:40" x14ac:dyDescent="0.25">
      <c r="A187" s="85"/>
      <c r="B187" s="145"/>
      <c r="C187" s="43" t="str">
        <f t="shared" si="12"/>
        <v/>
      </c>
      <c r="D187" s="43"/>
      <c r="E187" s="43"/>
      <c r="F187" s="145">
        <f t="shared" si="13"/>
        <v>53</v>
      </c>
      <c r="G187" s="145">
        <f t="shared" si="14"/>
        <v>40</v>
      </c>
      <c r="H187" s="45"/>
      <c r="I187" s="46"/>
      <c r="J187" s="46"/>
      <c r="K187" s="47"/>
      <c r="L187" s="47"/>
      <c r="M187" s="47"/>
      <c r="N187" s="86"/>
      <c r="O187" s="86" t="s">
        <v>525</v>
      </c>
      <c r="P187" s="36" t="str">
        <f t="shared" si="10"/>
        <v>A17</v>
      </c>
      <c r="Q187" s="36">
        <f>IF(AND(P187&lt;&gt;P186,NOT(ISBLANK(A187))),IF(ISBLANK(N187),INDEX(Summary!E:E,MATCH(P187,Summary!A:A,0)),INDEX(Summary!E:E,MATCH(P187,Summary!A:A,0))+1),IF(ISBLANK(N187),Q186,Q186+1))</f>
        <v>19</v>
      </c>
      <c r="R187" s="36">
        <f t="shared" si="11"/>
        <v>23</v>
      </c>
      <c r="S187" s="46"/>
      <c r="T187" s="46"/>
      <c r="U187" s="46"/>
      <c r="V187" s="46"/>
      <c r="W187" s="45"/>
      <c r="X187" s="45"/>
      <c r="Y187" s="45"/>
      <c r="Z187" s="46"/>
      <c r="AA187" s="46"/>
      <c r="AB187" s="46"/>
      <c r="AC187" s="46"/>
      <c r="AD187" s="47"/>
      <c r="AE187" s="47"/>
      <c r="AF187" s="46"/>
      <c r="AG187" s="47"/>
      <c r="AH187" s="47"/>
      <c r="AI187" s="47"/>
      <c r="AJ187" s="47"/>
      <c r="AK187" s="47"/>
      <c r="AL187" s="47"/>
      <c r="AM187" s="47"/>
      <c r="AN187" s="47"/>
    </row>
    <row r="188" spans="1:40" x14ac:dyDescent="0.25">
      <c r="A188" s="85" t="s">
        <v>49</v>
      </c>
      <c r="B188" s="145">
        <v>22</v>
      </c>
      <c r="C188" s="43" t="str">
        <f t="shared" si="12"/>
        <v>E5-520-054</v>
      </c>
      <c r="D188" s="43" t="s">
        <v>394</v>
      </c>
      <c r="E188" s="43" t="s">
        <v>394</v>
      </c>
      <c r="F188" s="145">
        <f t="shared" si="13"/>
        <v>54</v>
      </c>
      <c r="G188" s="145">
        <f t="shared" si="14"/>
        <v>40</v>
      </c>
      <c r="H188" s="45"/>
      <c r="I188" s="46"/>
      <c r="J188" s="46"/>
      <c r="K188" s="47"/>
      <c r="L188" s="47"/>
      <c r="M188" s="47"/>
      <c r="N188" s="86"/>
      <c r="O188" s="86" t="s">
        <v>200</v>
      </c>
      <c r="P188" s="36" t="str">
        <f t="shared" si="10"/>
        <v>A17</v>
      </c>
      <c r="Q188" s="36">
        <f>IF(AND(P188&lt;&gt;P187,NOT(ISBLANK(A188))),IF(ISBLANK(N188),INDEX(Summary!E:E,MATCH(P188,Summary!A:A,0)),INDEX(Summary!E:E,MATCH(P188,Summary!A:A,0))+1),IF(ISBLANK(N188),Q187,Q187+1))</f>
        <v>19</v>
      </c>
      <c r="R188" s="36">
        <f t="shared" si="11"/>
        <v>24</v>
      </c>
      <c r="S188" s="46"/>
      <c r="T188" s="46"/>
      <c r="U188" s="46"/>
      <c r="V188" s="46"/>
      <c r="W188" s="45"/>
      <c r="X188" s="45"/>
      <c r="Y188" s="45"/>
      <c r="Z188" s="46"/>
      <c r="AA188" s="46"/>
      <c r="AB188" s="46"/>
      <c r="AC188" s="46"/>
      <c r="AD188" s="47"/>
      <c r="AE188" s="47"/>
      <c r="AF188" s="46"/>
      <c r="AG188" s="47"/>
      <c r="AH188" s="47"/>
      <c r="AI188" s="47"/>
      <c r="AJ188" s="47"/>
      <c r="AK188" s="47"/>
      <c r="AL188" s="47"/>
      <c r="AM188" s="47"/>
      <c r="AN188" s="47"/>
    </row>
    <row r="189" spans="1:40" x14ac:dyDescent="0.25">
      <c r="A189" s="85"/>
      <c r="B189" s="145"/>
      <c r="C189" s="43" t="str">
        <f t="shared" si="12"/>
        <v/>
      </c>
      <c r="D189" s="43"/>
      <c r="E189" s="43"/>
      <c r="F189" s="145">
        <f t="shared" si="13"/>
        <v>54</v>
      </c>
      <c r="G189" s="145">
        <f t="shared" si="14"/>
        <v>40</v>
      </c>
      <c r="H189" s="45"/>
      <c r="I189" s="46"/>
      <c r="J189" s="46"/>
      <c r="K189" s="47"/>
      <c r="L189" s="47"/>
      <c r="M189" s="47"/>
      <c r="N189" s="86"/>
      <c r="O189" s="86" t="s">
        <v>525</v>
      </c>
      <c r="P189" s="36" t="str">
        <f t="shared" si="10"/>
        <v>A17</v>
      </c>
      <c r="Q189" s="36">
        <f>IF(AND(P189&lt;&gt;P188,NOT(ISBLANK(A189))),IF(ISBLANK(N189),INDEX(Summary!E:E,MATCH(P189,Summary!A:A,0)),INDEX(Summary!E:E,MATCH(P189,Summary!A:A,0))+1),IF(ISBLANK(N189),Q188,Q188+1))</f>
        <v>19</v>
      </c>
      <c r="R189" s="36">
        <f t="shared" si="11"/>
        <v>25</v>
      </c>
      <c r="S189" s="46"/>
      <c r="T189" s="46"/>
      <c r="U189" s="46"/>
      <c r="V189" s="46"/>
      <c r="W189" s="45"/>
      <c r="X189" s="45"/>
      <c r="Y189" s="45"/>
      <c r="Z189" s="46"/>
      <c r="AA189" s="46"/>
      <c r="AB189" s="46"/>
      <c r="AC189" s="46"/>
      <c r="AD189" s="47"/>
      <c r="AE189" s="47"/>
      <c r="AF189" s="46"/>
      <c r="AG189" s="47"/>
      <c r="AH189" s="47"/>
      <c r="AI189" s="47"/>
      <c r="AJ189" s="47"/>
      <c r="AK189" s="47"/>
      <c r="AL189" s="47"/>
      <c r="AM189" s="47"/>
      <c r="AN189" s="47"/>
    </row>
    <row r="190" spans="1:40" x14ac:dyDescent="0.25">
      <c r="A190" s="85" t="s">
        <v>49</v>
      </c>
      <c r="B190" s="145">
        <v>21</v>
      </c>
      <c r="C190" s="43" t="str">
        <f t="shared" si="12"/>
        <v>E5-520-055</v>
      </c>
      <c r="D190" s="43" t="s">
        <v>394</v>
      </c>
      <c r="E190" s="43" t="s">
        <v>394</v>
      </c>
      <c r="F190" s="145">
        <f t="shared" si="13"/>
        <v>55</v>
      </c>
      <c r="G190" s="145">
        <f t="shared" si="14"/>
        <v>40</v>
      </c>
      <c r="H190" s="45"/>
      <c r="I190" s="46"/>
      <c r="J190" s="46"/>
      <c r="K190" s="47"/>
      <c r="L190" s="47"/>
      <c r="M190" s="47"/>
      <c r="N190" s="86"/>
      <c r="O190" s="86" t="s">
        <v>200</v>
      </c>
      <c r="P190" s="36" t="str">
        <f t="shared" si="10"/>
        <v>A17</v>
      </c>
      <c r="Q190" s="36">
        <f>IF(AND(P190&lt;&gt;P189,NOT(ISBLANK(A190))),IF(ISBLANK(N190),INDEX(Summary!E:E,MATCH(P190,Summary!A:A,0)),INDEX(Summary!E:E,MATCH(P190,Summary!A:A,0))+1),IF(ISBLANK(N190),Q189,Q189+1))</f>
        <v>19</v>
      </c>
      <c r="R190" s="36">
        <f t="shared" si="11"/>
        <v>26</v>
      </c>
      <c r="S190" s="46"/>
      <c r="T190" s="46"/>
      <c r="U190" s="46"/>
      <c r="V190" s="46"/>
      <c r="W190" s="45"/>
      <c r="X190" s="45"/>
      <c r="Y190" s="45"/>
      <c r="Z190" s="46"/>
      <c r="AA190" s="46"/>
      <c r="AB190" s="46"/>
      <c r="AC190" s="46"/>
      <c r="AD190" s="47"/>
      <c r="AE190" s="47"/>
      <c r="AF190" s="46"/>
      <c r="AG190" s="47"/>
      <c r="AH190" s="47"/>
      <c r="AI190" s="47"/>
      <c r="AJ190" s="47"/>
      <c r="AK190" s="47"/>
      <c r="AL190" s="47"/>
      <c r="AM190" s="47"/>
      <c r="AN190" s="47"/>
    </row>
    <row r="191" spans="1:40" x14ac:dyDescent="0.25">
      <c r="A191" s="85"/>
      <c r="B191" s="145"/>
      <c r="C191" s="43" t="str">
        <f t="shared" si="12"/>
        <v/>
      </c>
      <c r="D191" s="43"/>
      <c r="E191" s="43"/>
      <c r="F191" s="145">
        <f t="shared" si="13"/>
        <v>55</v>
      </c>
      <c r="G191" s="145">
        <f t="shared" si="14"/>
        <v>40</v>
      </c>
      <c r="H191" s="45"/>
      <c r="I191" s="46"/>
      <c r="J191" s="46"/>
      <c r="K191" s="47"/>
      <c r="L191" s="47"/>
      <c r="M191" s="47"/>
      <c r="N191" s="86"/>
      <c r="O191" s="86" t="s">
        <v>525</v>
      </c>
      <c r="P191" s="36" t="str">
        <f t="shared" si="10"/>
        <v>A17</v>
      </c>
      <c r="Q191" s="36">
        <f>IF(AND(P191&lt;&gt;P190,NOT(ISBLANK(A191))),IF(ISBLANK(N191),INDEX(Summary!E:E,MATCH(P191,Summary!A:A,0)),INDEX(Summary!E:E,MATCH(P191,Summary!A:A,0))+1),IF(ISBLANK(N191),Q190,Q190+1))</f>
        <v>19</v>
      </c>
      <c r="R191" s="36">
        <f t="shared" si="11"/>
        <v>27</v>
      </c>
      <c r="S191" s="46"/>
      <c r="T191" s="46"/>
      <c r="U191" s="46"/>
      <c r="V191" s="46"/>
      <c r="W191" s="45"/>
      <c r="X191" s="45"/>
      <c r="Y191" s="45"/>
      <c r="Z191" s="46"/>
      <c r="AA191" s="46"/>
      <c r="AB191" s="46"/>
      <c r="AC191" s="46"/>
      <c r="AD191" s="47"/>
      <c r="AE191" s="47"/>
      <c r="AF191" s="46"/>
      <c r="AG191" s="47"/>
      <c r="AH191" s="47"/>
      <c r="AI191" s="47"/>
      <c r="AJ191" s="47"/>
      <c r="AK191" s="47"/>
      <c r="AL191" s="47"/>
      <c r="AM191" s="47"/>
      <c r="AN191" s="47"/>
    </row>
    <row r="192" spans="1:40" x14ac:dyDescent="0.25">
      <c r="A192" s="85" t="s">
        <v>49</v>
      </c>
      <c r="B192" s="145">
        <v>20</v>
      </c>
      <c r="C192" s="43" t="str">
        <f t="shared" si="12"/>
        <v>E5-520-056</v>
      </c>
      <c r="D192" s="43" t="s">
        <v>394</v>
      </c>
      <c r="E192" s="43" t="s">
        <v>394</v>
      </c>
      <c r="F192" s="145">
        <f t="shared" si="13"/>
        <v>56</v>
      </c>
      <c r="G192" s="145">
        <f t="shared" si="14"/>
        <v>40</v>
      </c>
      <c r="H192" s="45"/>
      <c r="I192" s="46"/>
      <c r="J192" s="46"/>
      <c r="K192" s="47"/>
      <c r="L192" s="47"/>
      <c r="M192" s="47"/>
      <c r="N192" s="86"/>
      <c r="O192" s="86" t="s">
        <v>200</v>
      </c>
      <c r="P192" s="36" t="str">
        <f t="shared" si="10"/>
        <v>A17</v>
      </c>
      <c r="Q192" s="36">
        <f>IF(AND(P192&lt;&gt;P191,NOT(ISBLANK(A192))),IF(ISBLANK(N192),INDEX(Summary!E:E,MATCH(P192,Summary!A:A,0)),INDEX(Summary!E:E,MATCH(P192,Summary!A:A,0))+1),IF(ISBLANK(N192),Q191,Q191+1))</f>
        <v>19</v>
      </c>
      <c r="R192" s="36">
        <f t="shared" si="11"/>
        <v>28</v>
      </c>
      <c r="S192" s="46"/>
      <c r="T192" s="46"/>
      <c r="U192" s="46"/>
      <c r="V192" s="46"/>
      <c r="W192" s="45"/>
      <c r="X192" s="45"/>
      <c r="Y192" s="45"/>
      <c r="Z192" s="46"/>
      <c r="AA192" s="46"/>
      <c r="AB192" s="46"/>
      <c r="AC192" s="46"/>
      <c r="AD192" s="47"/>
      <c r="AE192" s="47"/>
      <c r="AF192" s="46"/>
      <c r="AG192" s="47"/>
      <c r="AH192" s="47"/>
      <c r="AI192" s="47"/>
      <c r="AJ192" s="47"/>
      <c r="AK192" s="47"/>
      <c r="AL192" s="47"/>
      <c r="AM192" s="47"/>
      <c r="AN192" s="47"/>
    </row>
    <row r="193" spans="1:40" x14ac:dyDescent="0.25">
      <c r="A193" s="85"/>
      <c r="B193" s="145"/>
      <c r="C193" s="43" t="str">
        <f t="shared" si="12"/>
        <v/>
      </c>
      <c r="D193" s="43"/>
      <c r="E193" s="43"/>
      <c r="F193" s="145">
        <f t="shared" si="13"/>
        <v>56</v>
      </c>
      <c r="G193" s="145">
        <f t="shared" si="14"/>
        <v>40</v>
      </c>
      <c r="H193" s="45"/>
      <c r="I193" s="46"/>
      <c r="J193" s="46"/>
      <c r="K193" s="47"/>
      <c r="L193" s="47"/>
      <c r="M193" s="47"/>
      <c r="N193" s="86"/>
      <c r="O193" s="86" t="s">
        <v>525</v>
      </c>
      <c r="P193" s="36" t="str">
        <f t="shared" si="10"/>
        <v>A17</v>
      </c>
      <c r="Q193" s="36">
        <f>IF(AND(P193&lt;&gt;P192,NOT(ISBLANK(A193))),IF(ISBLANK(N193),INDEX(Summary!E:E,MATCH(P193,Summary!A:A,0)),INDEX(Summary!E:E,MATCH(P193,Summary!A:A,0))+1),IF(ISBLANK(N193),Q192,Q192+1))</f>
        <v>19</v>
      </c>
      <c r="R193" s="36">
        <f t="shared" si="11"/>
        <v>29</v>
      </c>
      <c r="S193" s="46"/>
      <c r="T193" s="46"/>
      <c r="U193" s="46"/>
      <c r="V193" s="46"/>
      <c r="W193" s="45"/>
      <c r="X193" s="45"/>
      <c r="Y193" s="45"/>
      <c r="Z193" s="46"/>
      <c r="AA193" s="46"/>
      <c r="AB193" s="46"/>
      <c r="AC193" s="46"/>
      <c r="AD193" s="47"/>
      <c r="AE193" s="47"/>
      <c r="AF193" s="46"/>
      <c r="AG193" s="47"/>
      <c r="AH193" s="47"/>
      <c r="AI193" s="47"/>
      <c r="AJ193" s="47"/>
      <c r="AK193" s="47"/>
      <c r="AL193" s="47"/>
      <c r="AM193" s="47"/>
      <c r="AN193" s="47"/>
    </row>
    <row r="194" spans="1:40" x14ac:dyDescent="0.25">
      <c r="A194" s="85" t="s">
        <v>49</v>
      </c>
      <c r="B194" s="145">
        <v>19</v>
      </c>
      <c r="C194" s="43" t="str">
        <f t="shared" si="12"/>
        <v>E5-520-057</v>
      </c>
      <c r="D194" s="43" t="s">
        <v>394</v>
      </c>
      <c r="E194" s="43" t="s">
        <v>394</v>
      </c>
      <c r="F194" s="145">
        <f t="shared" si="13"/>
        <v>57</v>
      </c>
      <c r="G194" s="145">
        <f t="shared" si="14"/>
        <v>40</v>
      </c>
      <c r="H194" s="45"/>
      <c r="I194" s="46"/>
      <c r="J194" s="46"/>
      <c r="K194" s="47"/>
      <c r="L194" s="47"/>
      <c r="M194" s="47"/>
      <c r="N194" s="86"/>
      <c r="O194" s="86" t="s">
        <v>200</v>
      </c>
      <c r="P194" s="36" t="str">
        <f t="shared" ref="P194:P257" si="15">IF(ISBLANK(A194),P193,A194)</f>
        <v>A17</v>
      </c>
      <c r="Q194" s="36">
        <f>IF(AND(P194&lt;&gt;P193,NOT(ISBLANK(A194))),IF(ISBLANK(N194),INDEX(Summary!E:E,MATCH(P194,Summary!A:A,0)),INDEX(Summary!E:E,MATCH(P194,Summary!A:A,0))+1),IF(ISBLANK(N194),Q193,Q193+1))</f>
        <v>19</v>
      </c>
      <c r="R194" s="36">
        <f t="shared" ref="R194:R257" si="16">IF(AND(P194&lt;&gt;P193,NOT(ISBLANK(A194))),IF(ISBLANK(O194),_xlfn.MAXIFS(Q:Q,P:P,P194),_xlfn.MAXIFS(Q:Q,P:P,P194)+1),IF(ISBLANK(O194),R193,R193+1))</f>
        <v>30</v>
      </c>
      <c r="S194" s="46"/>
      <c r="T194" s="46"/>
      <c r="U194" s="46"/>
      <c r="V194" s="46"/>
      <c r="W194" s="45"/>
      <c r="X194" s="45"/>
      <c r="Y194" s="45"/>
      <c r="Z194" s="46"/>
      <c r="AA194" s="46"/>
      <c r="AB194" s="46"/>
      <c r="AC194" s="46"/>
      <c r="AD194" s="47"/>
      <c r="AE194" s="47"/>
      <c r="AF194" s="46"/>
      <c r="AG194" s="47"/>
      <c r="AH194" s="47"/>
      <c r="AI194" s="47"/>
      <c r="AJ194" s="47"/>
      <c r="AK194" s="47"/>
      <c r="AL194" s="47"/>
      <c r="AM194" s="47"/>
      <c r="AN194" s="47"/>
    </row>
    <row r="195" spans="1:40" x14ac:dyDescent="0.25">
      <c r="A195" s="85"/>
      <c r="B195" s="145"/>
      <c r="C195" s="43" t="str">
        <f t="shared" ref="C195:C258" si="17">IF(F195&lt;&gt;F194,_xlfn.CONCAT("E5-520-",REPT(0,3-LEN(F195))&amp;F195),IF(G195&lt;&gt;G194,_xlfn.CONCAT("E5-308-",REPT(0,3-LEN(G195))&amp;G195),""))</f>
        <v/>
      </c>
      <c r="D195" s="43"/>
      <c r="E195" s="43"/>
      <c r="F195" s="145">
        <f t="shared" si="13"/>
        <v>57</v>
      </c>
      <c r="G195" s="145">
        <f t="shared" si="14"/>
        <v>40</v>
      </c>
      <c r="H195" s="45"/>
      <c r="I195" s="46"/>
      <c r="J195" s="46"/>
      <c r="K195" s="47"/>
      <c r="L195" s="47"/>
      <c r="M195" s="47"/>
      <c r="N195" s="86"/>
      <c r="O195" s="86" t="s">
        <v>525</v>
      </c>
      <c r="P195" s="36" t="str">
        <f t="shared" si="15"/>
        <v>A17</v>
      </c>
      <c r="Q195" s="36">
        <f>IF(AND(P195&lt;&gt;P194,NOT(ISBLANK(A195))),IF(ISBLANK(N195),INDEX(Summary!E:E,MATCH(P195,Summary!A:A,0)),INDEX(Summary!E:E,MATCH(P195,Summary!A:A,0))+1),IF(ISBLANK(N195),Q194,Q194+1))</f>
        <v>19</v>
      </c>
      <c r="R195" s="36">
        <f t="shared" si="16"/>
        <v>31</v>
      </c>
      <c r="S195" s="46"/>
      <c r="T195" s="46"/>
      <c r="U195" s="46"/>
      <c r="V195" s="46"/>
      <c r="W195" s="45"/>
      <c r="X195" s="45"/>
      <c r="Y195" s="45"/>
      <c r="Z195" s="46"/>
      <c r="AA195" s="46"/>
      <c r="AB195" s="46"/>
      <c r="AC195" s="46"/>
      <c r="AD195" s="47"/>
      <c r="AE195" s="47"/>
      <c r="AF195" s="46"/>
      <c r="AG195" s="47"/>
      <c r="AH195" s="47"/>
      <c r="AI195" s="47"/>
      <c r="AJ195" s="47"/>
      <c r="AK195" s="47"/>
      <c r="AL195" s="47"/>
      <c r="AM195" s="47"/>
      <c r="AN195" s="47"/>
    </row>
    <row r="196" spans="1:40" x14ac:dyDescent="0.25">
      <c r="A196" s="85" t="s">
        <v>49</v>
      </c>
      <c r="B196" s="145">
        <v>18</v>
      </c>
      <c r="C196" s="43" t="str">
        <f t="shared" si="17"/>
        <v>E5-520-058</v>
      </c>
      <c r="D196" s="43" t="s">
        <v>394</v>
      </c>
      <c r="E196" s="43" t="s">
        <v>394</v>
      </c>
      <c r="F196" s="145">
        <f t="shared" ref="F196:F259" si="18">IF(IFERROR(FIND("E5-520",D196),0),F195+1,F195)</f>
        <v>58</v>
      </c>
      <c r="G196" s="145">
        <f t="shared" ref="G196:G259" si="19">IF(IFERROR(FIND("E5-308",D196),0),G195+1,G195)</f>
        <v>40</v>
      </c>
      <c r="H196" s="45"/>
      <c r="I196" s="46"/>
      <c r="J196" s="46"/>
      <c r="K196" s="47"/>
      <c r="L196" s="47"/>
      <c r="M196" s="47"/>
      <c r="N196" s="86"/>
      <c r="O196" s="86" t="s">
        <v>200</v>
      </c>
      <c r="P196" s="36" t="str">
        <f t="shared" si="15"/>
        <v>A17</v>
      </c>
      <c r="Q196" s="36">
        <f>IF(AND(P196&lt;&gt;P195,NOT(ISBLANK(A196))),IF(ISBLANK(N196),INDEX(Summary!E:E,MATCH(P196,Summary!A:A,0)),INDEX(Summary!E:E,MATCH(P196,Summary!A:A,0))+1),IF(ISBLANK(N196),Q195,Q195+1))</f>
        <v>19</v>
      </c>
      <c r="R196" s="36">
        <f t="shared" si="16"/>
        <v>32</v>
      </c>
      <c r="S196" s="46"/>
      <c r="T196" s="46"/>
      <c r="U196" s="46"/>
      <c r="V196" s="46"/>
      <c r="W196" s="45"/>
      <c r="X196" s="45"/>
      <c r="Y196" s="45"/>
      <c r="Z196" s="46"/>
      <c r="AA196" s="46"/>
      <c r="AB196" s="46"/>
      <c r="AC196" s="46"/>
      <c r="AD196" s="47"/>
      <c r="AE196" s="47"/>
      <c r="AF196" s="46"/>
      <c r="AG196" s="47"/>
      <c r="AH196" s="47"/>
      <c r="AI196" s="47"/>
      <c r="AJ196" s="47"/>
      <c r="AK196" s="47"/>
      <c r="AL196" s="47"/>
      <c r="AM196" s="47"/>
      <c r="AN196" s="47"/>
    </row>
    <row r="197" spans="1:40" x14ac:dyDescent="0.25">
      <c r="A197" s="85"/>
      <c r="B197" s="145"/>
      <c r="C197" s="43" t="str">
        <f t="shared" si="17"/>
        <v/>
      </c>
      <c r="D197" s="43"/>
      <c r="E197" s="43"/>
      <c r="F197" s="145">
        <f t="shared" si="18"/>
        <v>58</v>
      </c>
      <c r="G197" s="145">
        <f t="shared" si="19"/>
        <v>40</v>
      </c>
      <c r="H197" s="45"/>
      <c r="I197" s="46"/>
      <c r="J197" s="46"/>
      <c r="K197" s="47"/>
      <c r="L197" s="47"/>
      <c r="M197" s="47"/>
      <c r="N197" s="86"/>
      <c r="O197" s="86" t="s">
        <v>525</v>
      </c>
      <c r="P197" s="36" t="str">
        <f t="shared" si="15"/>
        <v>A17</v>
      </c>
      <c r="Q197" s="36">
        <f>IF(AND(P197&lt;&gt;P196,NOT(ISBLANK(A197))),IF(ISBLANK(N197),INDEX(Summary!E:E,MATCH(P197,Summary!A:A,0)),INDEX(Summary!E:E,MATCH(P197,Summary!A:A,0))+1),IF(ISBLANK(N197),Q196,Q196+1))</f>
        <v>19</v>
      </c>
      <c r="R197" s="36">
        <f t="shared" si="16"/>
        <v>33</v>
      </c>
      <c r="S197" s="46"/>
      <c r="T197" s="46"/>
      <c r="U197" s="46"/>
      <c r="V197" s="46"/>
      <c r="W197" s="45"/>
      <c r="X197" s="45"/>
      <c r="Y197" s="45"/>
      <c r="Z197" s="46"/>
      <c r="AA197" s="46"/>
      <c r="AB197" s="46"/>
      <c r="AC197" s="46"/>
      <c r="AD197" s="47"/>
      <c r="AE197" s="47"/>
      <c r="AF197" s="46"/>
      <c r="AG197" s="47"/>
      <c r="AH197" s="47"/>
      <c r="AI197" s="47"/>
      <c r="AJ197" s="47"/>
      <c r="AK197" s="47"/>
      <c r="AL197" s="47"/>
      <c r="AM197" s="47"/>
      <c r="AN197" s="47"/>
    </row>
    <row r="198" spans="1:40" x14ac:dyDescent="0.25">
      <c r="A198" s="85" t="s">
        <v>49</v>
      </c>
      <c r="B198" s="145">
        <v>17</v>
      </c>
      <c r="C198" s="43" t="str">
        <f t="shared" si="17"/>
        <v>E5-520-059</v>
      </c>
      <c r="D198" s="43" t="s">
        <v>394</v>
      </c>
      <c r="E198" s="43" t="s">
        <v>394</v>
      </c>
      <c r="F198" s="145">
        <f t="shared" si="18"/>
        <v>59</v>
      </c>
      <c r="G198" s="145">
        <f t="shared" si="19"/>
        <v>40</v>
      </c>
      <c r="H198" s="45"/>
      <c r="I198" s="46"/>
      <c r="J198" s="46"/>
      <c r="K198" s="47"/>
      <c r="L198" s="47"/>
      <c r="M198" s="47"/>
      <c r="N198" s="86"/>
      <c r="O198" s="86" t="s">
        <v>200</v>
      </c>
      <c r="P198" s="36" t="str">
        <f t="shared" si="15"/>
        <v>A17</v>
      </c>
      <c r="Q198" s="36">
        <f>IF(AND(P198&lt;&gt;P197,NOT(ISBLANK(A198))),IF(ISBLANK(N198),INDEX(Summary!E:E,MATCH(P198,Summary!A:A,0)),INDEX(Summary!E:E,MATCH(P198,Summary!A:A,0))+1),IF(ISBLANK(N198),Q197,Q197+1))</f>
        <v>19</v>
      </c>
      <c r="R198" s="36">
        <f t="shared" si="16"/>
        <v>34</v>
      </c>
      <c r="S198" s="46"/>
      <c r="T198" s="46"/>
      <c r="U198" s="46"/>
      <c r="V198" s="46"/>
      <c r="W198" s="45"/>
      <c r="X198" s="45"/>
      <c r="Y198" s="45"/>
      <c r="Z198" s="46"/>
      <c r="AA198" s="46"/>
      <c r="AB198" s="46"/>
      <c r="AC198" s="46"/>
      <c r="AD198" s="47"/>
      <c r="AE198" s="47"/>
      <c r="AF198" s="46"/>
      <c r="AG198" s="47"/>
      <c r="AH198" s="47"/>
      <c r="AI198" s="47"/>
      <c r="AJ198" s="47"/>
      <c r="AK198" s="47"/>
      <c r="AL198" s="47"/>
      <c r="AM198" s="47"/>
      <c r="AN198" s="47"/>
    </row>
    <row r="199" spans="1:40" x14ac:dyDescent="0.25">
      <c r="A199" s="85"/>
      <c r="B199" s="145"/>
      <c r="C199" s="43" t="str">
        <f t="shared" si="17"/>
        <v/>
      </c>
      <c r="D199" s="43"/>
      <c r="E199" s="43"/>
      <c r="F199" s="145">
        <f t="shared" si="18"/>
        <v>59</v>
      </c>
      <c r="G199" s="145">
        <f t="shared" si="19"/>
        <v>40</v>
      </c>
      <c r="H199" s="45"/>
      <c r="I199" s="46"/>
      <c r="J199" s="46"/>
      <c r="K199" s="47"/>
      <c r="L199" s="47"/>
      <c r="M199" s="47"/>
      <c r="N199" s="86"/>
      <c r="O199" s="86" t="s">
        <v>525</v>
      </c>
      <c r="P199" s="36" t="str">
        <f t="shared" si="15"/>
        <v>A17</v>
      </c>
      <c r="Q199" s="36">
        <f>IF(AND(P199&lt;&gt;P198,NOT(ISBLANK(A199))),IF(ISBLANK(N199),INDEX(Summary!E:E,MATCH(P199,Summary!A:A,0)),INDEX(Summary!E:E,MATCH(P199,Summary!A:A,0))+1),IF(ISBLANK(N199),Q198,Q198+1))</f>
        <v>19</v>
      </c>
      <c r="R199" s="36">
        <f t="shared" si="16"/>
        <v>35</v>
      </c>
      <c r="S199" s="46"/>
      <c r="T199" s="46"/>
      <c r="U199" s="46"/>
      <c r="V199" s="46"/>
      <c r="W199" s="45"/>
      <c r="X199" s="45"/>
      <c r="Y199" s="45"/>
      <c r="Z199" s="46"/>
      <c r="AA199" s="46"/>
      <c r="AB199" s="46"/>
      <c r="AC199" s="46"/>
      <c r="AD199" s="47"/>
      <c r="AE199" s="47"/>
      <c r="AF199" s="46"/>
      <c r="AG199" s="47"/>
      <c r="AH199" s="47"/>
      <c r="AI199" s="47"/>
      <c r="AJ199" s="47"/>
      <c r="AK199" s="47"/>
      <c r="AL199" s="47"/>
      <c r="AM199" s="47"/>
      <c r="AN199" s="47"/>
    </row>
    <row r="200" spans="1:40" x14ac:dyDescent="0.25">
      <c r="A200" s="85" t="s">
        <v>49</v>
      </c>
      <c r="B200" s="145">
        <v>16</v>
      </c>
      <c r="C200" s="43" t="str">
        <f t="shared" si="17"/>
        <v>E5-520-060</v>
      </c>
      <c r="D200" s="43" t="s">
        <v>394</v>
      </c>
      <c r="E200" s="43" t="s">
        <v>394</v>
      </c>
      <c r="F200" s="145">
        <f t="shared" si="18"/>
        <v>60</v>
      </c>
      <c r="G200" s="145">
        <f t="shared" si="19"/>
        <v>40</v>
      </c>
      <c r="H200" s="45"/>
      <c r="I200" s="46"/>
      <c r="J200" s="46"/>
      <c r="K200" s="47"/>
      <c r="L200" s="47"/>
      <c r="M200" s="47"/>
      <c r="N200" s="86"/>
      <c r="O200" s="86" t="s">
        <v>200</v>
      </c>
      <c r="P200" s="36" t="str">
        <f t="shared" si="15"/>
        <v>A17</v>
      </c>
      <c r="Q200" s="36">
        <f>IF(AND(P200&lt;&gt;P199,NOT(ISBLANK(A200))),IF(ISBLANK(N200),INDEX(Summary!E:E,MATCH(P200,Summary!A:A,0)),INDEX(Summary!E:E,MATCH(P200,Summary!A:A,0))+1),IF(ISBLANK(N200),Q199,Q199+1))</f>
        <v>19</v>
      </c>
      <c r="R200" s="36">
        <f t="shared" si="16"/>
        <v>36</v>
      </c>
      <c r="S200" s="46"/>
      <c r="T200" s="46"/>
      <c r="U200" s="46"/>
      <c r="V200" s="46"/>
      <c r="W200" s="45"/>
      <c r="X200" s="45"/>
      <c r="Y200" s="45"/>
      <c r="Z200" s="46"/>
      <c r="AA200" s="46"/>
      <c r="AB200" s="46"/>
      <c r="AC200" s="46"/>
      <c r="AD200" s="47"/>
      <c r="AE200" s="47"/>
      <c r="AF200" s="46"/>
      <c r="AG200" s="47"/>
      <c r="AH200" s="47"/>
      <c r="AI200" s="47"/>
      <c r="AJ200" s="47"/>
      <c r="AK200" s="47"/>
      <c r="AL200" s="47"/>
      <c r="AM200" s="47"/>
      <c r="AN200" s="47"/>
    </row>
    <row r="201" spans="1:40" x14ac:dyDescent="0.25">
      <c r="A201" s="85"/>
      <c r="B201" s="145"/>
      <c r="C201" s="43" t="str">
        <f t="shared" si="17"/>
        <v/>
      </c>
      <c r="D201" s="43"/>
      <c r="E201" s="43"/>
      <c r="F201" s="145">
        <f t="shared" si="18"/>
        <v>60</v>
      </c>
      <c r="G201" s="145">
        <f t="shared" si="19"/>
        <v>40</v>
      </c>
      <c r="H201" s="45"/>
      <c r="I201" s="46"/>
      <c r="J201" s="46"/>
      <c r="K201" s="47"/>
      <c r="L201" s="47"/>
      <c r="M201" s="47"/>
      <c r="N201" s="86"/>
      <c r="O201" s="86" t="s">
        <v>525</v>
      </c>
      <c r="P201" s="36" t="str">
        <f t="shared" si="15"/>
        <v>A17</v>
      </c>
      <c r="Q201" s="36">
        <f>IF(AND(P201&lt;&gt;P200,NOT(ISBLANK(A201))),IF(ISBLANK(N201),INDEX(Summary!E:E,MATCH(P201,Summary!A:A,0)),INDEX(Summary!E:E,MATCH(P201,Summary!A:A,0))+1),IF(ISBLANK(N201),Q200,Q200+1))</f>
        <v>19</v>
      </c>
      <c r="R201" s="36">
        <f t="shared" si="16"/>
        <v>37</v>
      </c>
      <c r="S201" s="46"/>
      <c r="T201" s="46"/>
      <c r="U201" s="46"/>
      <c r="V201" s="46"/>
      <c r="W201" s="45"/>
      <c r="X201" s="45"/>
      <c r="Y201" s="45"/>
      <c r="Z201" s="46"/>
      <c r="AA201" s="46"/>
      <c r="AB201" s="46"/>
      <c r="AC201" s="46"/>
      <c r="AD201" s="47"/>
      <c r="AE201" s="47"/>
      <c r="AF201" s="46"/>
      <c r="AG201" s="47"/>
      <c r="AH201" s="47"/>
      <c r="AI201" s="47"/>
      <c r="AJ201" s="47"/>
      <c r="AK201" s="47"/>
      <c r="AL201" s="47"/>
      <c r="AM201" s="47"/>
      <c r="AN201" s="47"/>
    </row>
    <row r="202" spans="1:40" x14ac:dyDescent="0.25">
      <c r="A202" s="85" t="s">
        <v>49</v>
      </c>
      <c r="B202" s="145">
        <v>15</v>
      </c>
      <c r="C202" s="43" t="str">
        <f t="shared" si="17"/>
        <v>E5-520-061</v>
      </c>
      <c r="D202" s="43" t="s">
        <v>394</v>
      </c>
      <c r="E202" s="43" t="s">
        <v>394</v>
      </c>
      <c r="F202" s="145">
        <f t="shared" si="18"/>
        <v>61</v>
      </c>
      <c r="G202" s="145">
        <f t="shared" si="19"/>
        <v>40</v>
      </c>
      <c r="H202" s="45"/>
      <c r="I202" s="46"/>
      <c r="J202" s="46"/>
      <c r="K202" s="47"/>
      <c r="L202" s="47"/>
      <c r="M202" s="47"/>
      <c r="N202" s="86"/>
      <c r="O202" s="86" t="s">
        <v>200</v>
      </c>
      <c r="P202" s="36" t="str">
        <f t="shared" si="15"/>
        <v>A17</v>
      </c>
      <c r="Q202" s="36">
        <f>IF(AND(P202&lt;&gt;P201,NOT(ISBLANK(A202))),IF(ISBLANK(N202),INDEX(Summary!E:E,MATCH(P202,Summary!A:A,0)),INDEX(Summary!E:E,MATCH(P202,Summary!A:A,0))+1),IF(ISBLANK(N202),Q201,Q201+1))</f>
        <v>19</v>
      </c>
      <c r="R202" s="36">
        <f t="shared" si="16"/>
        <v>38</v>
      </c>
      <c r="S202" s="46"/>
      <c r="T202" s="46"/>
      <c r="U202" s="46"/>
      <c r="V202" s="46"/>
      <c r="W202" s="45"/>
      <c r="X202" s="45"/>
      <c r="Y202" s="45"/>
      <c r="Z202" s="46"/>
      <c r="AA202" s="46"/>
      <c r="AB202" s="46"/>
      <c r="AC202" s="46"/>
      <c r="AD202" s="47"/>
      <c r="AE202" s="47"/>
      <c r="AF202" s="46"/>
      <c r="AG202" s="47"/>
      <c r="AH202" s="47"/>
      <c r="AI202" s="47"/>
      <c r="AJ202" s="47"/>
      <c r="AK202" s="47"/>
      <c r="AL202" s="47"/>
      <c r="AM202" s="47"/>
      <c r="AN202" s="47"/>
    </row>
    <row r="203" spans="1:40" x14ac:dyDescent="0.25">
      <c r="A203" s="143"/>
      <c r="B203" s="145"/>
      <c r="C203" s="43" t="str">
        <f t="shared" si="17"/>
        <v/>
      </c>
      <c r="D203" s="43"/>
      <c r="E203" s="43"/>
      <c r="F203" s="145">
        <f t="shared" si="18"/>
        <v>61</v>
      </c>
      <c r="G203" s="145">
        <f t="shared" si="19"/>
        <v>40</v>
      </c>
      <c r="H203" s="45"/>
      <c r="I203" s="46"/>
      <c r="J203" s="46"/>
      <c r="K203" s="47"/>
      <c r="L203" s="47"/>
      <c r="M203" s="47"/>
      <c r="N203" s="86"/>
      <c r="O203" s="86" t="s">
        <v>525</v>
      </c>
      <c r="P203" s="36" t="str">
        <f t="shared" si="15"/>
        <v>A17</v>
      </c>
      <c r="Q203" s="36">
        <f>IF(AND(P203&lt;&gt;P202,NOT(ISBLANK(A203))),IF(ISBLANK(N203),INDEX(Summary!E:E,MATCH(P203,Summary!A:A,0)),INDEX(Summary!E:E,MATCH(P203,Summary!A:A,0))+1),IF(ISBLANK(N203),Q202,Q202+1))</f>
        <v>19</v>
      </c>
      <c r="R203" s="36">
        <f t="shared" si="16"/>
        <v>39</v>
      </c>
      <c r="S203" s="46"/>
      <c r="T203" s="46"/>
      <c r="U203" s="46"/>
      <c r="V203" s="46"/>
      <c r="W203" s="45"/>
      <c r="X203" s="45"/>
      <c r="Y203" s="45"/>
      <c r="Z203" s="46"/>
      <c r="AA203" s="46"/>
      <c r="AB203" s="46"/>
      <c r="AC203" s="46"/>
      <c r="AD203" s="47"/>
      <c r="AE203" s="47"/>
      <c r="AF203" s="46"/>
      <c r="AG203" s="47"/>
      <c r="AH203" s="47"/>
      <c r="AI203" s="47"/>
      <c r="AJ203" s="47"/>
      <c r="AK203" s="47"/>
      <c r="AL203" s="47"/>
      <c r="AM203" s="47"/>
      <c r="AN203" s="47"/>
    </row>
    <row r="204" spans="1:40" x14ac:dyDescent="0.25">
      <c r="A204" s="142" t="s">
        <v>152</v>
      </c>
      <c r="B204" s="145">
        <v>48</v>
      </c>
      <c r="C204" s="43" t="str">
        <f t="shared" si="17"/>
        <v>E5-308-041</v>
      </c>
      <c r="D204" s="43" t="s">
        <v>395</v>
      </c>
      <c r="E204" s="43" t="s">
        <v>395</v>
      </c>
      <c r="F204" s="145">
        <f t="shared" si="18"/>
        <v>61</v>
      </c>
      <c r="G204" s="145">
        <f t="shared" si="19"/>
        <v>41</v>
      </c>
      <c r="H204" s="45">
        <v>5</v>
      </c>
      <c r="I204" s="46">
        <v>5</v>
      </c>
      <c r="J204" s="46">
        <v>5</v>
      </c>
      <c r="K204" s="47">
        <v>8</v>
      </c>
      <c r="L204" s="47">
        <v>8</v>
      </c>
      <c r="M204" s="47">
        <v>6</v>
      </c>
      <c r="N204" s="86" t="s">
        <v>198</v>
      </c>
      <c r="O204" s="86"/>
      <c r="P204" s="36" t="str">
        <f t="shared" si="15"/>
        <v>A18</v>
      </c>
      <c r="Q204" s="36">
        <f>IF(AND(P204&lt;&gt;P203,NOT(ISBLANK(A204))),IF(ISBLANK(N204),INDEX(Summary!E:E,MATCH(P204,Summary!A:A,0)),INDEX(Summary!E:E,MATCH(P204,Summary!A:A,0))+1),IF(ISBLANK(N204),Q203,Q203+1))</f>
        <v>2</v>
      </c>
      <c r="R204" s="36">
        <f t="shared" si="16"/>
        <v>11</v>
      </c>
      <c r="S204" s="46">
        <v>2</v>
      </c>
      <c r="T204" s="46"/>
      <c r="U204" s="46"/>
      <c r="V204" s="46"/>
      <c r="W204" s="45"/>
      <c r="X204" s="45"/>
      <c r="Y204" s="45"/>
      <c r="Z204" s="46">
        <v>10</v>
      </c>
      <c r="AA204" s="46">
        <v>0</v>
      </c>
      <c r="AB204" s="46">
        <v>0</v>
      </c>
      <c r="AC204" s="46">
        <v>0</v>
      </c>
      <c r="AD204" s="47">
        <v>0</v>
      </c>
      <c r="AE204" s="47">
        <v>0</v>
      </c>
      <c r="AF204" s="46"/>
      <c r="AG204" s="47">
        <v>10</v>
      </c>
      <c r="AH204" s="47">
        <v>0</v>
      </c>
      <c r="AI204" s="47" t="s">
        <v>34</v>
      </c>
      <c r="AJ204" s="47">
        <v>0</v>
      </c>
      <c r="AK204" s="47">
        <v>0</v>
      </c>
      <c r="AL204" s="47">
        <v>0</v>
      </c>
      <c r="AM204" s="47">
        <v>0</v>
      </c>
      <c r="AN204" s="47" t="s">
        <v>34</v>
      </c>
    </row>
    <row r="205" spans="1:40" x14ac:dyDescent="0.25">
      <c r="A205" s="85"/>
      <c r="B205" s="145"/>
      <c r="C205" s="43" t="str">
        <f t="shared" si="17"/>
        <v/>
      </c>
      <c r="D205" s="43"/>
      <c r="E205" s="43"/>
      <c r="F205" s="145">
        <f t="shared" si="18"/>
        <v>61</v>
      </c>
      <c r="G205" s="145">
        <f t="shared" si="19"/>
        <v>41</v>
      </c>
      <c r="H205" s="45"/>
      <c r="I205" s="46"/>
      <c r="J205" s="46"/>
      <c r="K205" s="47"/>
      <c r="L205" s="47"/>
      <c r="M205" s="47"/>
      <c r="N205" s="86" t="s">
        <v>199</v>
      </c>
      <c r="O205" s="86"/>
      <c r="P205" s="36" t="str">
        <f t="shared" si="15"/>
        <v>A18</v>
      </c>
      <c r="Q205" s="36">
        <f>IF(AND(P205&lt;&gt;P204,NOT(ISBLANK(A205))),IF(ISBLANK(N205),INDEX(Summary!E:E,MATCH(P205,Summary!A:A,0)),INDEX(Summary!E:E,MATCH(P205,Summary!A:A,0))+1),IF(ISBLANK(N205),Q204,Q204+1))</f>
        <v>3</v>
      </c>
      <c r="R205" s="36">
        <f t="shared" si="16"/>
        <v>11</v>
      </c>
      <c r="S205" s="46"/>
      <c r="T205" s="46"/>
      <c r="U205" s="46"/>
      <c r="V205" s="46"/>
      <c r="W205" s="45"/>
      <c r="X205" s="45"/>
      <c r="Y205" s="45"/>
      <c r="Z205" s="46"/>
      <c r="AA205" s="46"/>
      <c r="AB205" s="46"/>
      <c r="AC205" s="46"/>
      <c r="AD205" s="47"/>
      <c r="AE205" s="47"/>
      <c r="AF205" s="46"/>
      <c r="AG205" s="47"/>
      <c r="AH205" s="47"/>
      <c r="AI205" s="47"/>
      <c r="AJ205" s="47"/>
      <c r="AK205" s="47"/>
      <c r="AL205" s="47"/>
      <c r="AM205" s="47"/>
      <c r="AN205" s="47"/>
    </row>
    <row r="206" spans="1:40" x14ac:dyDescent="0.25">
      <c r="A206" s="85" t="s">
        <v>152</v>
      </c>
      <c r="B206" s="145">
        <v>47</v>
      </c>
      <c r="C206" s="43" t="str">
        <f t="shared" si="17"/>
        <v>E5-308-042</v>
      </c>
      <c r="D206" s="43" t="s">
        <v>395</v>
      </c>
      <c r="E206" s="43" t="s">
        <v>395</v>
      </c>
      <c r="F206" s="145">
        <f t="shared" si="18"/>
        <v>61</v>
      </c>
      <c r="G206" s="145">
        <f t="shared" si="19"/>
        <v>42</v>
      </c>
      <c r="H206" s="45"/>
      <c r="I206" s="46"/>
      <c r="J206" s="46"/>
      <c r="K206" s="47"/>
      <c r="L206" s="47"/>
      <c r="M206" s="47"/>
      <c r="N206" s="86" t="s">
        <v>198</v>
      </c>
      <c r="O206" s="86"/>
      <c r="P206" s="36" t="str">
        <f t="shared" si="15"/>
        <v>A18</v>
      </c>
      <c r="Q206" s="36">
        <f>IF(AND(P206&lt;&gt;P205,NOT(ISBLANK(A206))),IF(ISBLANK(N206),INDEX(Summary!E:E,MATCH(P206,Summary!A:A,0)),INDEX(Summary!E:E,MATCH(P206,Summary!A:A,0))+1),IF(ISBLANK(N206),Q205,Q205+1))</f>
        <v>4</v>
      </c>
      <c r="R206" s="36">
        <f t="shared" si="16"/>
        <v>11</v>
      </c>
      <c r="S206" s="46"/>
      <c r="T206" s="46"/>
      <c r="U206" s="46"/>
      <c r="V206" s="46"/>
      <c r="W206" s="45"/>
      <c r="X206" s="45"/>
      <c r="Y206" s="45"/>
      <c r="Z206" s="46"/>
      <c r="AA206" s="46"/>
      <c r="AB206" s="46"/>
      <c r="AC206" s="46"/>
      <c r="AD206" s="47"/>
      <c r="AE206" s="47"/>
      <c r="AF206" s="46"/>
      <c r="AG206" s="47"/>
      <c r="AH206" s="47"/>
      <c r="AI206" s="47"/>
      <c r="AJ206" s="47"/>
      <c r="AK206" s="47"/>
      <c r="AL206" s="47"/>
      <c r="AM206" s="47"/>
      <c r="AN206" s="47"/>
    </row>
    <row r="207" spans="1:40" x14ac:dyDescent="0.25">
      <c r="A207" s="85"/>
      <c r="B207" s="145"/>
      <c r="C207" s="43" t="str">
        <f t="shared" si="17"/>
        <v/>
      </c>
      <c r="D207" s="43"/>
      <c r="E207" s="43"/>
      <c r="F207" s="145">
        <f t="shared" si="18"/>
        <v>61</v>
      </c>
      <c r="G207" s="145">
        <f t="shared" si="19"/>
        <v>42</v>
      </c>
      <c r="H207" s="45"/>
      <c r="I207" s="46"/>
      <c r="J207" s="46"/>
      <c r="K207" s="47"/>
      <c r="L207" s="47"/>
      <c r="M207" s="47"/>
      <c r="N207" s="86" t="s">
        <v>199</v>
      </c>
      <c r="O207" s="86"/>
      <c r="P207" s="36" t="str">
        <f t="shared" si="15"/>
        <v>A18</v>
      </c>
      <c r="Q207" s="36">
        <f>IF(AND(P207&lt;&gt;P206,NOT(ISBLANK(A207))),IF(ISBLANK(N207),INDEX(Summary!E:E,MATCH(P207,Summary!A:A,0)),INDEX(Summary!E:E,MATCH(P207,Summary!A:A,0))+1),IF(ISBLANK(N207),Q206,Q206+1))</f>
        <v>5</v>
      </c>
      <c r="R207" s="36">
        <f t="shared" si="16"/>
        <v>11</v>
      </c>
      <c r="S207" s="46"/>
      <c r="T207" s="46"/>
      <c r="U207" s="46"/>
      <c r="V207" s="46"/>
      <c r="W207" s="45"/>
      <c r="X207" s="45"/>
      <c r="Y207" s="45"/>
      <c r="Z207" s="46"/>
      <c r="AA207" s="46"/>
      <c r="AB207" s="46"/>
      <c r="AC207" s="46"/>
      <c r="AD207" s="47"/>
      <c r="AE207" s="47"/>
      <c r="AF207" s="46"/>
      <c r="AG207" s="47"/>
      <c r="AH207" s="47"/>
      <c r="AI207" s="47"/>
      <c r="AJ207" s="47"/>
      <c r="AK207" s="47"/>
      <c r="AL207" s="47"/>
      <c r="AM207" s="47"/>
      <c r="AN207" s="47"/>
    </row>
    <row r="208" spans="1:40" x14ac:dyDescent="0.25">
      <c r="A208" s="85" t="s">
        <v>152</v>
      </c>
      <c r="B208" s="145">
        <v>46</v>
      </c>
      <c r="C208" s="43" t="str">
        <f t="shared" si="17"/>
        <v>E5-308-043</v>
      </c>
      <c r="D208" s="43" t="s">
        <v>395</v>
      </c>
      <c r="E208" s="43" t="s">
        <v>395</v>
      </c>
      <c r="F208" s="145">
        <f t="shared" si="18"/>
        <v>61</v>
      </c>
      <c r="G208" s="145">
        <f t="shared" si="19"/>
        <v>43</v>
      </c>
      <c r="H208" s="45"/>
      <c r="I208" s="46"/>
      <c r="J208" s="46"/>
      <c r="K208" s="47"/>
      <c r="L208" s="47"/>
      <c r="M208" s="47"/>
      <c r="N208" s="86" t="s">
        <v>198</v>
      </c>
      <c r="O208" s="86"/>
      <c r="P208" s="36" t="str">
        <f t="shared" si="15"/>
        <v>A18</v>
      </c>
      <c r="Q208" s="36">
        <f>IF(AND(P208&lt;&gt;P207,NOT(ISBLANK(A208))),IF(ISBLANK(N208),INDEX(Summary!E:E,MATCH(P208,Summary!A:A,0)),INDEX(Summary!E:E,MATCH(P208,Summary!A:A,0))+1),IF(ISBLANK(N208),Q207,Q207+1))</f>
        <v>6</v>
      </c>
      <c r="R208" s="36">
        <f t="shared" si="16"/>
        <v>11</v>
      </c>
      <c r="S208" s="46"/>
      <c r="T208" s="46"/>
      <c r="U208" s="46"/>
      <c r="V208" s="46"/>
      <c r="W208" s="45"/>
      <c r="X208" s="45"/>
      <c r="Y208" s="45"/>
      <c r="Z208" s="46"/>
      <c r="AA208" s="46"/>
      <c r="AB208" s="46"/>
      <c r="AC208" s="46"/>
      <c r="AD208" s="47"/>
      <c r="AE208" s="47"/>
      <c r="AF208" s="46"/>
      <c r="AG208" s="47"/>
      <c r="AH208" s="47"/>
      <c r="AI208" s="47"/>
      <c r="AJ208" s="47"/>
      <c r="AK208" s="47"/>
      <c r="AL208" s="47"/>
      <c r="AM208" s="47"/>
      <c r="AN208" s="47"/>
    </row>
    <row r="209" spans="1:40" x14ac:dyDescent="0.25">
      <c r="A209" s="85"/>
      <c r="B209" s="145"/>
      <c r="C209" s="43" t="str">
        <f t="shared" si="17"/>
        <v/>
      </c>
      <c r="D209" s="43"/>
      <c r="E209" s="43"/>
      <c r="F209" s="145">
        <f t="shared" si="18"/>
        <v>61</v>
      </c>
      <c r="G209" s="145">
        <f t="shared" si="19"/>
        <v>43</v>
      </c>
      <c r="H209" s="45"/>
      <c r="I209" s="46"/>
      <c r="J209" s="46"/>
      <c r="K209" s="47"/>
      <c r="L209" s="47"/>
      <c r="M209" s="47"/>
      <c r="N209" s="86" t="s">
        <v>199</v>
      </c>
      <c r="O209" s="86"/>
      <c r="P209" s="36" t="str">
        <f t="shared" si="15"/>
        <v>A18</v>
      </c>
      <c r="Q209" s="36">
        <f>IF(AND(P209&lt;&gt;P208,NOT(ISBLANK(A209))),IF(ISBLANK(N209),INDEX(Summary!E:E,MATCH(P209,Summary!A:A,0)),INDEX(Summary!E:E,MATCH(P209,Summary!A:A,0))+1),IF(ISBLANK(N209),Q208,Q208+1))</f>
        <v>7</v>
      </c>
      <c r="R209" s="36">
        <f t="shared" si="16"/>
        <v>11</v>
      </c>
      <c r="S209" s="46"/>
      <c r="T209" s="46"/>
      <c r="U209" s="46"/>
      <c r="V209" s="46"/>
      <c r="W209" s="45"/>
      <c r="X209" s="45"/>
      <c r="Y209" s="45"/>
      <c r="Z209" s="46"/>
      <c r="AA209" s="46"/>
      <c r="AB209" s="46"/>
      <c r="AC209" s="46"/>
      <c r="AD209" s="47"/>
      <c r="AE209" s="47"/>
      <c r="AF209" s="46"/>
      <c r="AG209" s="47"/>
      <c r="AH209" s="47"/>
      <c r="AI209" s="47"/>
      <c r="AJ209" s="47"/>
      <c r="AK209" s="47"/>
      <c r="AL209" s="47"/>
      <c r="AM209" s="47"/>
      <c r="AN209" s="47"/>
    </row>
    <row r="210" spans="1:40" x14ac:dyDescent="0.25">
      <c r="A210" s="85" t="s">
        <v>152</v>
      </c>
      <c r="B210" s="145">
        <v>45</v>
      </c>
      <c r="C210" s="43" t="str">
        <f t="shared" si="17"/>
        <v>E5-308-044</v>
      </c>
      <c r="D210" s="43" t="s">
        <v>395</v>
      </c>
      <c r="E210" s="43" t="s">
        <v>395</v>
      </c>
      <c r="F210" s="145">
        <f t="shared" si="18"/>
        <v>61</v>
      </c>
      <c r="G210" s="145">
        <f t="shared" si="19"/>
        <v>44</v>
      </c>
      <c r="H210" s="45"/>
      <c r="I210" s="46"/>
      <c r="J210" s="46"/>
      <c r="K210" s="47"/>
      <c r="L210" s="47"/>
      <c r="M210" s="47"/>
      <c r="N210" s="86" t="s">
        <v>198</v>
      </c>
      <c r="O210" s="86"/>
      <c r="P210" s="36" t="str">
        <f t="shared" si="15"/>
        <v>A18</v>
      </c>
      <c r="Q210" s="36">
        <f>IF(AND(P210&lt;&gt;P209,NOT(ISBLANK(A210))),IF(ISBLANK(N210),INDEX(Summary!E:E,MATCH(P210,Summary!A:A,0)),INDEX(Summary!E:E,MATCH(P210,Summary!A:A,0))+1),IF(ISBLANK(N210),Q209,Q209+1))</f>
        <v>8</v>
      </c>
      <c r="R210" s="36">
        <f t="shared" si="16"/>
        <v>11</v>
      </c>
      <c r="S210" s="46"/>
      <c r="T210" s="46"/>
      <c r="U210" s="46"/>
      <c r="V210" s="46"/>
      <c r="W210" s="45"/>
      <c r="X210" s="45"/>
      <c r="Y210" s="45"/>
      <c r="Z210" s="46"/>
      <c r="AA210" s="46"/>
      <c r="AB210" s="46"/>
      <c r="AC210" s="46"/>
      <c r="AD210" s="47"/>
      <c r="AE210" s="47"/>
      <c r="AF210" s="46"/>
      <c r="AG210" s="47"/>
      <c r="AH210" s="47"/>
      <c r="AI210" s="47"/>
      <c r="AJ210" s="47"/>
      <c r="AK210" s="47"/>
      <c r="AL210" s="47"/>
      <c r="AM210" s="47"/>
      <c r="AN210" s="47"/>
    </row>
    <row r="211" spans="1:40" x14ac:dyDescent="0.25">
      <c r="A211" s="85"/>
      <c r="B211" s="145"/>
      <c r="C211" s="43" t="str">
        <f t="shared" si="17"/>
        <v/>
      </c>
      <c r="D211" s="43"/>
      <c r="E211" s="43"/>
      <c r="F211" s="145">
        <f t="shared" si="18"/>
        <v>61</v>
      </c>
      <c r="G211" s="145">
        <f t="shared" si="19"/>
        <v>44</v>
      </c>
      <c r="H211" s="45"/>
      <c r="I211" s="46"/>
      <c r="J211" s="46"/>
      <c r="K211" s="47"/>
      <c r="L211" s="47"/>
      <c r="M211" s="47"/>
      <c r="N211" s="86" t="s">
        <v>199</v>
      </c>
      <c r="O211" s="86"/>
      <c r="P211" s="36" t="str">
        <f t="shared" si="15"/>
        <v>A18</v>
      </c>
      <c r="Q211" s="36">
        <f>IF(AND(P211&lt;&gt;P210,NOT(ISBLANK(A211))),IF(ISBLANK(N211),INDEX(Summary!E:E,MATCH(P211,Summary!A:A,0)),INDEX(Summary!E:E,MATCH(P211,Summary!A:A,0))+1),IF(ISBLANK(N211),Q210,Q210+1))</f>
        <v>9</v>
      </c>
      <c r="R211" s="36">
        <f t="shared" si="16"/>
        <v>11</v>
      </c>
      <c r="S211" s="46"/>
      <c r="T211" s="46"/>
      <c r="U211" s="46"/>
      <c r="V211" s="46"/>
      <c r="W211" s="45"/>
      <c r="X211" s="45"/>
      <c r="Y211" s="45"/>
      <c r="Z211" s="46"/>
      <c r="AA211" s="46"/>
      <c r="AB211" s="46"/>
      <c r="AC211" s="46"/>
      <c r="AD211" s="47"/>
      <c r="AE211" s="47"/>
      <c r="AF211" s="46"/>
      <c r="AG211" s="47"/>
      <c r="AH211" s="47"/>
      <c r="AI211" s="47"/>
      <c r="AJ211" s="47"/>
      <c r="AK211" s="47"/>
      <c r="AL211" s="47"/>
      <c r="AM211" s="47"/>
      <c r="AN211" s="47"/>
    </row>
    <row r="212" spans="1:40" x14ac:dyDescent="0.25">
      <c r="A212" s="85" t="s">
        <v>152</v>
      </c>
      <c r="B212" s="145">
        <v>44</v>
      </c>
      <c r="C212" s="43" t="str">
        <f t="shared" si="17"/>
        <v>E5-308-045</v>
      </c>
      <c r="D212" s="43" t="s">
        <v>395</v>
      </c>
      <c r="E212" s="43" t="s">
        <v>395</v>
      </c>
      <c r="F212" s="145">
        <f t="shared" si="18"/>
        <v>61</v>
      </c>
      <c r="G212" s="145">
        <f t="shared" si="19"/>
        <v>45</v>
      </c>
      <c r="H212" s="45"/>
      <c r="I212" s="46"/>
      <c r="J212" s="46"/>
      <c r="K212" s="47"/>
      <c r="L212" s="47"/>
      <c r="M212" s="47"/>
      <c r="N212" s="86" t="s">
        <v>198</v>
      </c>
      <c r="O212" s="86"/>
      <c r="P212" s="36" t="str">
        <f t="shared" si="15"/>
        <v>A18</v>
      </c>
      <c r="Q212" s="36">
        <f>IF(AND(P212&lt;&gt;P211,NOT(ISBLANK(A212))),IF(ISBLANK(N212),INDEX(Summary!E:E,MATCH(P212,Summary!A:A,0)),INDEX(Summary!E:E,MATCH(P212,Summary!A:A,0))+1),IF(ISBLANK(N212),Q211,Q211+1))</f>
        <v>10</v>
      </c>
      <c r="R212" s="36">
        <f t="shared" si="16"/>
        <v>11</v>
      </c>
      <c r="S212" s="46"/>
      <c r="T212" s="46"/>
      <c r="U212" s="46"/>
      <c r="V212" s="46"/>
      <c r="W212" s="45"/>
      <c r="X212" s="45"/>
      <c r="Y212" s="45"/>
      <c r="Z212" s="46"/>
      <c r="AA212" s="46"/>
      <c r="AB212" s="46"/>
      <c r="AC212" s="46"/>
      <c r="AD212" s="47"/>
      <c r="AE212" s="47"/>
      <c r="AF212" s="46"/>
      <c r="AG212" s="47"/>
      <c r="AH212" s="47"/>
      <c r="AI212" s="47"/>
      <c r="AJ212" s="47"/>
      <c r="AK212" s="47"/>
      <c r="AL212" s="47"/>
      <c r="AM212" s="47"/>
      <c r="AN212" s="47"/>
    </row>
    <row r="213" spans="1:40" x14ac:dyDescent="0.25">
      <c r="A213" s="143"/>
      <c r="B213" s="145"/>
      <c r="C213" s="43" t="str">
        <f t="shared" si="17"/>
        <v/>
      </c>
      <c r="D213" s="43"/>
      <c r="E213" s="43"/>
      <c r="F213" s="145">
        <f t="shared" si="18"/>
        <v>61</v>
      </c>
      <c r="G213" s="145">
        <f t="shared" si="19"/>
        <v>45</v>
      </c>
      <c r="H213" s="45"/>
      <c r="I213" s="46"/>
      <c r="J213" s="46"/>
      <c r="K213" s="47"/>
      <c r="L213" s="47"/>
      <c r="M213" s="47"/>
      <c r="N213" s="86" t="s">
        <v>199</v>
      </c>
      <c r="O213" s="86"/>
      <c r="P213" s="36" t="str">
        <f t="shared" si="15"/>
        <v>A18</v>
      </c>
      <c r="Q213" s="36">
        <f>IF(AND(P213&lt;&gt;P212,NOT(ISBLANK(A213))),IF(ISBLANK(N213),INDEX(Summary!E:E,MATCH(P213,Summary!A:A,0)),INDEX(Summary!E:E,MATCH(P213,Summary!A:A,0))+1),IF(ISBLANK(N213),Q212,Q212+1))</f>
        <v>11</v>
      </c>
      <c r="R213" s="36">
        <f t="shared" si="16"/>
        <v>11</v>
      </c>
      <c r="S213" s="46"/>
      <c r="T213" s="46"/>
      <c r="U213" s="46"/>
      <c r="V213" s="46"/>
      <c r="W213" s="45"/>
      <c r="X213" s="45"/>
      <c r="Y213" s="45"/>
      <c r="Z213" s="46"/>
      <c r="AA213" s="46"/>
      <c r="AB213" s="46"/>
      <c r="AC213" s="46"/>
      <c r="AD213" s="47"/>
      <c r="AE213" s="47"/>
      <c r="AF213" s="46"/>
      <c r="AG213" s="47"/>
      <c r="AH213" s="47"/>
      <c r="AI213" s="47"/>
      <c r="AJ213" s="47"/>
      <c r="AK213" s="47"/>
      <c r="AL213" s="47"/>
      <c r="AM213" s="47"/>
      <c r="AN213" s="47"/>
    </row>
    <row r="214" spans="1:40" x14ac:dyDescent="0.25">
      <c r="A214" s="142" t="s">
        <v>154</v>
      </c>
      <c r="B214" s="145">
        <v>46</v>
      </c>
      <c r="C214" s="43" t="str">
        <f t="shared" si="17"/>
        <v>E5-308-046</v>
      </c>
      <c r="D214" s="43" t="s">
        <v>395</v>
      </c>
      <c r="E214" s="43" t="s">
        <v>395</v>
      </c>
      <c r="F214" s="145">
        <f t="shared" si="18"/>
        <v>61</v>
      </c>
      <c r="G214" s="145">
        <f t="shared" si="19"/>
        <v>46</v>
      </c>
      <c r="H214" s="45">
        <v>3</v>
      </c>
      <c r="I214" s="46">
        <v>3</v>
      </c>
      <c r="J214" s="46">
        <v>3</v>
      </c>
      <c r="K214" s="47">
        <v>6</v>
      </c>
      <c r="L214" s="47">
        <v>5</v>
      </c>
      <c r="M214" s="47">
        <v>4</v>
      </c>
      <c r="N214" s="86" t="s">
        <v>198</v>
      </c>
      <c r="O214" s="86"/>
      <c r="P214" s="36" t="str">
        <f t="shared" si="15"/>
        <v>A19</v>
      </c>
      <c r="Q214" s="36">
        <f>IF(AND(P214&lt;&gt;P213,NOT(ISBLANK(A214))),IF(ISBLANK(N214),INDEX(Summary!E:E,MATCH(P214,Summary!A:A,0)),INDEX(Summary!E:E,MATCH(P214,Summary!A:A,0))+1),IF(ISBLANK(N214),Q213,Q213+1))</f>
        <v>1</v>
      </c>
      <c r="R214" s="36">
        <f t="shared" si="16"/>
        <v>6</v>
      </c>
      <c r="S214" s="46">
        <v>2</v>
      </c>
      <c r="T214" s="46"/>
      <c r="U214" s="46"/>
      <c r="V214" s="46"/>
      <c r="W214" s="45"/>
      <c r="X214" s="45"/>
      <c r="Y214" s="45"/>
      <c r="Z214" s="46">
        <v>6</v>
      </c>
      <c r="AA214" s="46">
        <v>0</v>
      </c>
      <c r="AB214" s="46">
        <v>0</v>
      </c>
      <c r="AC214" s="46">
        <v>0</v>
      </c>
      <c r="AD214" s="47">
        <v>0</v>
      </c>
      <c r="AE214" s="47">
        <v>0</v>
      </c>
      <c r="AF214" s="46"/>
      <c r="AG214" s="47">
        <v>6</v>
      </c>
      <c r="AH214" s="47">
        <v>0</v>
      </c>
      <c r="AI214" s="47" t="s">
        <v>34</v>
      </c>
      <c r="AJ214" s="47">
        <v>0</v>
      </c>
      <c r="AK214" s="47">
        <v>0</v>
      </c>
      <c r="AL214" s="47">
        <v>0</v>
      </c>
      <c r="AM214" s="47">
        <v>0</v>
      </c>
      <c r="AN214" s="47" t="s">
        <v>34</v>
      </c>
    </row>
    <row r="215" spans="1:40" x14ac:dyDescent="0.25">
      <c r="A215" s="85"/>
      <c r="B215" s="145"/>
      <c r="C215" s="43" t="str">
        <f t="shared" si="17"/>
        <v/>
      </c>
      <c r="D215" s="43"/>
      <c r="E215" s="43"/>
      <c r="F215" s="145">
        <f t="shared" si="18"/>
        <v>61</v>
      </c>
      <c r="G215" s="145">
        <f t="shared" si="19"/>
        <v>46</v>
      </c>
      <c r="H215" s="45"/>
      <c r="I215" s="46"/>
      <c r="J215" s="46"/>
      <c r="K215" s="47"/>
      <c r="L215" s="47"/>
      <c r="M215" s="47"/>
      <c r="N215" s="86" t="s">
        <v>199</v>
      </c>
      <c r="O215" s="86"/>
      <c r="P215" s="36" t="str">
        <f t="shared" si="15"/>
        <v>A19</v>
      </c>
      <c r="Q215" s="36">
        <f>IF(AND(P215&lt;&gt;P214,NOT(ISBLANK(A215))),IF(ISBLANK(N215),INDEX(Summary!E:E,MATCH(P215,Summary!A:A,0)),INDEX(Summary!E:E,MATCH(P215,Summary!A:A,0))+1),IF(ISBLANK(N215),Q214,Q214+1))</f>
        <v>2</v>
      </c>
      <c r="R215" s="36">
        <f t="shared" si="16"/>
        <v>6</v>
      </c>
      <c r="S215" s="46"/>
      <c r="T215" s="46"/>
      <c r="U215" s="46"/>
      <c r="V215" s="46"/>
      <c r="W215" s="45"/>
      <c r="X215" s="45"/>
      <c r="Y215" s="45"/>
      <c r="Z215" s="46"/>
      <c r="AA215" s="46"/>
      <c r="AB215" s="46"/>
      <c r="AC215" s="46"/>
      <c r="AD215" s="47"/>
      <c r="AE215" s="47"/>
      <c r="AF215" s="46"/>
      <c r="AG215" s="47"/>
      <c r="AH215" s="47"/>
      <c r="AI215" s="47"/>
      <c r="AJ215" s="47"/>
      <c r="AK215" s="47"/>
      <c r="AL215" s="47"/>
      <c r="AM215" s="47"/>
      <c r="AN215" s="47"/>
    </row>
    <row r="216" spans="1:40" x14ac:dyDescent="0.25">
      <c r="A216" s="85" t="s">
        <v>154</v>
      </c>
      <c r="B216" s="145">
        <v>45</v>
      </c>
      <c r="C216" s="43" t="str">
        <f t="shared" si="17"/>
        <v>E5-308-047</v>
      </c>
      <c r="D216" s="43" t="s">
        <v>395</v>
      </c>
      <c r="E216" s="43" t="s">
        <v>395</v>
      </c>
      <c r="F216" s="145">
        <f t="shared" si="18"/>
        <v>61</v>
      </c>
      <c r="G216" s="145">
        <f t="shared" si="19"/>
        <v>47</v>
      </c>
      <c r="H216" s="45"/>
      <c r="I216" s="46"/>
      <c r="J216" s="46"/>
      <c r="K216" s="47"/>
      <c r="L216" s="47"/>
      <c r="M216" s="47"/>
      <c r="N216" s="86" t="s">
        <v>198</v>
      </c>
      <c r="O216" s="86"/>
      <c r="P216" s="36" t="str">
        <f t="shared" si="15"/>
        <v>A19</v>
      </c>
      <c r="Q216" s="36">
        <f>IF(AND(P216&lt;&gt;P215,NOT(ISBLANK(A216))),IF(ISBLANK(N216),INDEX(Summary!E:E,MATCH(P216,Summary!A:A,0)),INDEX(Summary!E:E,MATCH(P216,Summary!A:A,0))+1),IF(ISBLANK(N216),Q215,Q215+1))</f>
        <v>3</v>
      </c>
      <c r="R216" s="36">
        <f t="shared" si="16"/>
        <v>6</v>
      </c>
      <c r="S216" s="46"/>
      <c r="T216" s="46"/>
      <c r="U216" s="46"/>
      <c r="V216" s="46"/>
      <c r="W216" s="45"/>
      <c r="X216" s="45"/>
      <c r="Y216" s="45"/>
      <c r="Z216" s="46"/>
      <c r="AA216" s="46"/>
      <c r="AB216" s="46"/>
      <c r="AC216" s="46"/>
      <c r="AD216" s="47"/>
      <c r="AE216" s="47"/>
      <c r="AF216" s="46"/>
      <c r="AG216" s="47"/>
      <c r="AH216" s="47"/>
      <c r="AI216" s="47"/>
      <c r="AJ216" s="47"/>
      <c r="AK216" s="47"/>
      <c r="AL216" s="47"/>
      <c r="AM216" s="47"/>
      <c r="AN216" s="47"/>
    </row>
    <row r="217" spans="1:40" x14ac:dyDescent="0.25">
      <c r="A217" s="85"/>
      <c r="B217" s="145"/>
      <c r="C217" s="43" t="str">
        <f t="shared" si="17"/>
        <v/>
      </c>
      <c r="D217" s="43"/>
      <c r="E217" s="43"/>
      <c r="F217" s="145">
        <f t="shared" si="18"/>
        <v>61</v>
      </c>
      <c r="G217" s="145">
        <f t="shared" si="19"/>
        <v>47</v>
      </c>
      <c r="H217" s="45"/>
      <c r="I217" s="46"/>
      <c r="J217" s="46"/>
      <c r="K217" s="47"/>
      <c r="L217" s="47"/>
      <c r="M217" s="47"/>
      <c r="N217" s="86" t="s">
        <v>199</v>
      </c>
      <c r="O217" s="86"/>
      <c r="P217" s="36" t="str">
        <f t="shared" si="15"/>
        <v>A19</v>
      </c>
      <c r="Q217" s="36">
        <f>IF(AND(P217&lt;&gt;P216,NOT(ISBLANK(A217))),IF(ISBLANK(N217),INDEX(Summary!E:E,MATCH(P217,Summary!A:A,0)),INDEX(Summary!E:E,MATCH(P217,Summary!A:A,0))+1),IF(ISBLANK(N217),Q216,Q216+1))</f>
        <v>4</v>
      </c>
      <c r="R217" s="36">
        <f t="shared" si="16"/>
        <v>6</v>
      </c>
      <c r="S217" s="46"/>
      <c r="T217" s="46"/>
      <c r="U217" s="46"/>
      <c r="V217" s="46"/>
      <c r="W217" s="45"/>
      <c r="X217" s="45"/>
      <c r="Y217" s="45"/>
      <c r="Z217" s="46"/>
      <c r="AA217" s="46"/>
      <c r="AB217" s="46"/>
      <c r="AC217" s="46"/>
      <c r="AD217" s="47"/>
      <c r="AE217" s="47"/>
      <c r="AF217" s="46"/>
      <c r="AG217" s="47"/>
      <c r="AH217" s="47"/>
      <c r="AI217" s="47"/>
      <c r="AJ217" s="47"/>
      <c r="AK217" s="47"/>
      <c r="AL217" s="47"/>
      <c r="AM217" s="47"/>
      <c r="AN217" s="47"/>
    </row>
    <row r="218" spans="1:40" x14ac:dyDescent="0.25">
      <c r="A218" s="85" t="s">
        <v>154</v>
      </c>
      <c r="B218" s="145">
        <v>44</v>
      </c>
      <c r="C218" s="43" t="str">
        <f t="shared" si="17"/>
        <v>E5-308-048</v>
      </c>
      <c r="D218" s="43" t="s">
        <v>395</v>
      </c>
      <c r="E218" s="43" t="s">
        <v>395</v>
      </c>
      <c r="F218" s="145">
        <f t="shared" si="18"/>
        <v>61</v>
      </c>
      <c r="G218" s="145">
        <f t="shared" si="19"/>
        <v>48</v>
      </c>
      <c r="H218" s="45"/>
      <c r="I218" s="46"/>
      <c r="J218" s="46"/>
      <c r="K218" s="47"/>
      <c r="L218" s="47"/>
      <c r="M218" s="47"/>
      <c r="N218" s="86" t="s">
        <v>198</v>
      </c>
      <c r="O218" s="86"/>
      <c r="P218" s="36" t="str">
        <f t="shared" si="15"/>
        <v>A19</v>
      </c>
      <c r="Q218" s="36">
        <f>IF(AND(P218&lt;&gt;P217,NOT(ISBLANK(A218))),IF(ISBLANK(N218),INDEX(Summary!E:E,MATCH(P218,Summary!A:A,0)),INDEX(Summary!E:E,MATCH(P218,Summary!A:A,0))+1),IF(ISBLANK(N218),Q217,Q217+1))</f>
        <v>5</v>
      </c>
      <c r="R218" s="36">
        <f t="shared" si="16"/>
        <v>6</v>
      </c>
      <c r="S218" s="46"/>
      <c r="T218" s="46"/>
      <c r="U218" s="46"/>
      <c r="V218" s="46"/>
      <c r="W218" s="45"/>
      <c r="X218" s="45"/>
      <c r="Y218" s="45"/>
      <c r="Z218" s="46"/>
      <c r="AA218" s="46"/>
      <c r="AB218" s="46"/>
      <c r="AC218" s="46"/>
      <c r="AD218" s="47"/>
      <c r="AE218" s="47"/>
      <c r="AF218" s="46"/>
      <c r="AG218" s="47"/>
      <c r="AH218" s="47"/>
      <c r="AI218" s="47"/>
      <c r="AJ218" s="47"/>
      <c r="AK218" s="47"/>
      <c r="AL218" s="47"/>
      <c r="AM218" s="47"/>
      <c r="AN218" s="47"/>
    </row>
    <row r="219" spans="1:40" x14ac:dyDescent="0.25">
      <c r="A219" s="143"/>
      <c r="B219" s="145"/>
      <c r="C219" s="43" t="str">
        <f t="shared" si="17"/>
        <v/>
      </c>
      <c r="D219" s="43"/>
      <c r="E219" s="43"/>
      <c r="F219" s="145">
        <f t="shared" si="18"/>
        <v>61</v>
      </c>
      <c r="G219" s="145">
        <f t="shared" si="19"/>
        <v>48</v>
      </c>
      <c r="H219" s="45"/>
      <c r="I219" s="46"/>
      <c r="J219" s="46"/>
      <c r="K219" s="47"/>
      <c r="L219" s="47"/>
      <c r="M219" s="47"/>
      <c r="N219" s="86" t="s">
        <v>199</v>
      </c>
      <c r="O219" s="86"/>
      <c r="P219" s="36" t="str">
        <f t="shared" si="15"/>
        <v>A19</v>
      </c>
      <c r="Q219" s="36">
        <f>IF(AND(P219&lt;&gt;P218,NOT(ISBLANK(A219))),IF(ISBLANK(N219),INDEX(Summary!E:E,MATCH(P219,Summary!A:A,0)),INDEX(Summary!E:E,MATCH(P219,Summary!A:A,0))+1),IF(ISBLANK(N219),Q218,Q218+1))</f>
        <v>6</v>
      </c>
      <c r="R219" s="36">
        <f t="shared" si="16"/>
        <v>6</v>
      </c>
      <c r="S219" s="46"/>
      <c r="T219" s="46"/>
      <c r="U219" s="46"/>
      <c r="V219" s="46"/>
      <c r="W219" s="45"/>
      <c r="X219" s="45"/>
      <c r="Y219" s="45"/>
      <c r="Z219" s="46"/>
      <c r="AA219" s="46"/>
      <c r="AB219" s="46"/>
      <c r="AC219" s="46"/>
      <c r="AD219" s="47"/>
      <c r="AE219" s="47"/>
      <c r="AF219" s="46"/>
      <c r="AG219" s="47"/>
      <c r="AH219" s="47"/>
      <c r="AI219" s="47"/>
      <c r="AJ219" s="47"/>
      <c r="AK219" s="47"/>
      <c r="AL219" s="47"/>
      <c r="AM219" s="47"/>
      <c r="AN219" s="47"/>
    </row>
    <row r="220" spans="1:40" x14ac:dyDescent="0.25">
      <c r="A220" s="142" t="s">
        <v>50</v>
      </c>
      <c r="B220" s="145">
        <v>24</v>
      </c>
      <c r="C220" s="43" t="str">
        <f t="shared" si="17"/>
        <v>E5-520-062</v>
      </c>
      <c r="D220" s="43" t="s">
        <v>394</v>
      </c>
      <c r="E220" s="43" t="s">
        <v>394</v>
      </c>
      <c r="F220" s="145">
        <f t="shared" si="18"/>
        <v>62</v>
      </c>
      <c r="G220" s="145">
        <f t="shared" si="19"/>
        <v>48</v>
      </c>
      <c r="H220" s="45">
        <v>10</v>
      </c>
      <c r="I220" s="46">
        <v>10</v>
      </c>
      <c r="J220" s="46">
        <v>10</v>
      </c>
      <c r="K220" s="47">
        <v>24</v>
      </c>
      <c r="L220" s="47">
        <v>32</v>
      </c>
      <c r="M220" s="47">
        <v>29</v>
      </c>
      <c r="N220" s="86"/>
      <c r="O220" s="86" t="s">
        <v>200</v>
      </c>
      <c r="P220" s="36" t="str">
        <f t="shared" si="15"/>
        <v>A21</v>
      </c>
      <c r="Q220" s="36">
        <f>IF(AND(P220&lt;&gt;P219,NOT(ISBLANK(A220))),IF(ISBLANK(N220),INDEX(Summary!E:E,MATCH(P220,Summary!A:A,0)),INDEX(Summary!E:E,MATCH(P220,Summary!A:A,0))+1),IF(ISBLANK(N220),Q219,Q219+1))</f>
        <v>20</v>
      </c>
      <c r="R220" s="36">
        <f t="shared" si="16"/>
        <v>21</v>
      </c>
      <c r="S220" s="46"/>
      <c r="T220" s="46">
        <v>2</v>
      </c>
      <c r="U220" s="46"/>
      <c r="V220" s="46"/>
      <c r="W220" s="45"/>
      <c r="X220" s="45"/>
      <c r="Y220" s="45"/>
      <c r="Z220" s="46">
        <v>0</v>
      </c>
      <c r="AA220" s="46">
        <v>20</v>
      </c>
      <c r="AB220" s="46">
        <v>0</v>
      </c>
      <c r="AC220" s="46">
        <v>0</v>
      </c>
      <c r="AD220" s="47">
        <v>0</v>
      </c>
      <c r="AE220" s="47">
        <v>0</v>
      </c>
      <c r="AF220" s="46"/>
      <c r="AG220" s="47">
        <v>0</v>
      </c>
      <c r="AH220" s="47">
        <v>38</v>
      </c>
      <c r="AI220" s="47" t="s">
        <v>34</v>
      </c>
      <c r="AJ220" s="47">
        <v>0</v>
      </c>
      <c r="AK220" s="47">
        <v>0</v>
      </c>
      <c r="AL220" s="47">
        <v>7</v>
      </c>
      <c r="AM220" s="47">
        <v>0</v>
      </c>
      <c r="AN220" s="47" t="s">
        <v>34</v>
      </c>
    </row>
    <row r="221" spans="1:40" x14ac:dyDescent="0.25">
      <c r="A221" s="85"/>
      <c r="B221" s="145"/>
      <c r="C221" s="43" t="str">
        <f t="shared" si="17"/>
        <v/>
      </c>
      <c r="D221" s="43"/>
      <c r="E221" s="43"/>
      <c r="F221" s="145">
        <f t="shared" si="18"/>
        <v>62</v>
      </c>
      <c r="G221" s="145">
        <f t="shared" si="19"/>
        <v>48</v>
      </c>
      <c r="H221" s="45"/>
      <c r="I221" s="46"/>
      <c r="J221" s="46"/>
      <c r="K221" s="47"/>
      <c r="L221" s="47"/>
      <c r="M221" s="47"/>
      <c r="N221" s="86"/>
      <c r="O221" s="86" t="s">
        <v>525</v>
      </c>
      <c r="P221" s="36" t="str">
        <f t="shared" si="15"/>
        <v>A21</v>
      </c>
      <c r="Q221" s="36">
        <f>IF(AND(P221&lt;&gt;P220,NOT(ISBLANK(A221))),IF(ISBLANK(N221),INDEX(Summary!E:E,MATCH(P221,Summary!A:A,0)),INDEX(Summary!E:E,MATCH(P221,Summary!A:A,0))+1),IF(ISBLANK(N221),Q220,Q220+1))</f>
        <v>20</v>
      </c>
      <c r="R221" s="36">
        <f t="shared" si="16"/>
        <v>22</v>
      </c>
      <c r="S221" s="46"/>
      <c r="T221" s="46"/>
      <c r="U221" s="46"/>
      <c r="V221" s="46"/>
      <c r="W221" s="45"/>
      <c r="X221" s="45"/>
      <c r="Y221" s="45"/>
      <c r="Z221" s="46"/>
      <c r="AA221" s="46"/>
      <c r="AB221" s="46"/>
      <c r="AC221" s="46"/>
      <c r="AD221" s="47"/>
      <c r="AE221" s="47"/>
      <c r="AF221" s="46"/>
      <c r="AG221" s="47"/>
      <c r="AH221" s="47"/>
      <c r="AI221" s="47"/>
      <c r="AJ221" s="47"/>
      <c r="AK221" s="47"/>
      <c r="AL221" s="47"/>
      <c r="AM221" s="47"/>
      <c r="AN221" s="47"/>
    </row>
    <row r="222" spans="1:40" x14ac:dyDescent="0.25">
      <c r="A222" s="85" t="s">
        <v>50</v>
      </c>
      <c r="B222" s="145">
        <v>23</v>
      </c>
      <c r="C222" s="43" t="str">
        <f t="shared" si="17"/>
        <v>E5-520-063</v>
      </c>
      <c r="D222" s="43" t="s">
        <v>394</v>
      </c>
      <c r="E222" s="43" t="s">
        <v>394</v>
      </c>
      <c r="F222" s="145">
        <f t="shared" si="18"/>
        <v>63</v>
      </c>
      <c r="G222" s="145">
        <f t="shared" si="19"/>
        <v>48</v>
      </c>
      <c r="H222" s="45"/>
      <c r="I222" s="46"/>
      <c r="J222" s="46"/>
      <c r="K222" s="47"/>
      <c r="L222" s="47"/>
      <c r="M222" s="47"/>
      <c r="N222" s="86"/>
      <c r="O222" s="86" t="s">
        <v>200</v>
      </c>
      <c r="P222" s="36" t="str">
        <f t="shared" si="15"/>
        <v>A21</v>
      </c>
      <c r="Q222" s="36">
        <f>IF(AND(P222&lt;&gt;P221,NOT(ISBLANK(A222))),IF(ISBLANK(N222),INDEX(Summary!E:E,MATCH(P222,Summary!A:A,0)),INDEX(Summary!E:E,MATCH(P222,Summary!A:A,0))+1),IF(ISBLANK(N222),Q221,Q221+1))</f>
        <v>20</v>
      </c>
      <c r="R222" s="36">
        <f t="shared" si="16"/>
        <v>23</v>
      </c>
      <c r="S222" s="46"/>
      <c r="T222" s="46"/>
      <c r="U222" s="46"/>
      <c r="V222" s="46"/>
      <c r="W222" s="45"/>
      <c r="X222" s="45"/>
      <c r="Y222" s="45"/>
      <c r="Z222" s="46"/>
      <c r="AA222" s="46"/>
      <c r="AB222" s="46"/>
      <c r="AC222" s="46"/>
      <c r="AD222" s="47"/>
      <c r="AE222" s="47"/>
      <c r="AF222" s="46"/>
      <c r="AG222" s="47"/>
      <c r="AH222" s="47"/>
      <c r="AI222" s="47"/>
      <c r="AJ222" s="47"/>
      <c r="AK222" s="47"/>
      <c r="AL222" s="47"/>
      <c r="AM222" s="47"/>
      <c r="AN222" s="47"/>
    </row>
    <row r="223" spans="1:40" x14ac:dyDescent="0.25">
      <c r="A223" s="85"/>
      <c r="B223" s="145"/>
      <c r="C223" s="43" t="str">
        <f t="shared" si="17"/>
        <v/>
      </c>
      <c r="D223" s="43"/>
      <c r="E223" s="43"/>
      <c r="F223" s="145">
        <f t="shared" si="18"/>
        <v>63</v>
      </c>
      <c r="G223" s="145">
        <f t="shared" si="19"/>
        <v>48</v>
      </c>
      <c r="H223" s="45"/>
      <c r="I223" s="46"/>
      <c r="J223" s="46"/>
      <c r="K223" s="47"/>
      <c r="L223" s="47"/>
      <c r="M223" s="47"/>
      <c r="N223" s="86"/>
      <c r="O223" s="86" t="s">
        <v>525</v>
      </c>
      <c r="P223" s="36" t="str">
        <f t="shared" si="15"/>
        <v>A21</v>
      </c>
      <c r="Q223" s="36">
        <f>IF(AND(P223&lt;&gt;P222,NOT(ISBLANK(A223))),IF(ISBLANK(N223),INDEX(Summary!E:E,MATCH(P223,Summary!A:A,0)),INDEX(Summary!E:E,MATCH(P223,Summary!A:A,0))+1),IF(ISBLANK(N223),Q222,Q222+1))</f>
        <v>20</v>
      </c>
      <c r="R223" s="36">
        <f t="shared" si="16"/>
        <v>24</v>
      </c>
      <c r="S223" s="46"/>
      <c r="T223" s="46"/>
      <c r="U223" s="46"/>
      <c r="V223" s="46"/>
      <c r="W223" s="45"/>
      <c r="X223" s="45"/>
      <c r="Y223" s="45"/>
      <c r="Z223" s="46"/>
      <c r="AA223" s="46"/>
      <c r="AB223" s="46"/>
      <c r="AC223" s="46"/>
      <c r="AD223" s="47"/>
      <c r="AE223" s="47"/>
      <c r="AF223" s="46"/>
      <c r="AG223" s="47"/>
      <c r="AH223" s="47"/>
      <c r="AI223" s="47"/>
      <c r="AJ223" s="47"/>
      <c r="AK223" s="47"/>
      <c r="AL223" s="47"/>
      <c r="AM223" s="47"/>
      <c r="AN223" s="47"/>
    </row>
    <row r="224" spans="1:40" x14ac:dyDescent="0.25">
      <c r="A224" s="85" t="s">
        <v>50</v>
      </c>
      <c r="B224" s="145">
        <v>22</v>
      </c>
      <c r="C224" s="43" t="str">
        <f t="shared" si="17"/>
        <v>E5-520-064</v>
      </c>
      <c r="D224" s="43" t="s">
        <v>394</v>
      </c>
      <c r="E224" s="43" t="s">
        <v>394</v>
      </c>
      <c r="F224" s="145">
        <f t="shared" si="18"/>
        <v>64</v>
      </c>
      <c r="G224" s="145">
        <f t="shared" si="19"/>
        <v>48</v>
      </c>
      <c r="H224" s="45"/>
      <c r="I224" s="46"/>
      <c r="J224" s="46"/>
      <c r="K224" s="47"/>
      <c r="L224" s="47"/>
      <c r="M224" s="47"/>
      <c r="N224" s="86"/>
      <c r="O224" s="86" t="s">
        <v>200</v>
      </c>
      <c r="P224" s="36" t="str">
        <f t="shared" si="15"/>
        <v>A21</v>
      </c>
      <c r="Q224" s="36">
        <f>IF(AND(P224&lt;&gt;P223,NOT(ISBLANK(A224))),IF(ISBLANK(N224),INDEX(Summary!E:E,MATCH(P224,Summary!A:A,0)),INDEX(Summary!E:E,MATCH(P224,Summary!A:A,0))+1),IF(ISBLANK(N224),Q223,Q223+1))</f>
        <v>20</v>
      </c>
      <c r="R224" s="36">
        <f t="shared" si="16"/>
        <v>25</v>
      </c>
      <c r="S224" s="46"/>
      <c r="T224" s="46"/>
      <c r="U224" s="46"/>
      <c r="V224" s="46"/>
      <c r="W224" s="45"/>
      <c r="X224" s="45"/>
      <c r="Y224" s="45"/>
      <c r="Z224" s="46"/>
      <c r="AA224" s="46"/>
      <c r="AB224" s="46"/>
      <c r="AC224" s="46"/>
      <c r="AD224" s="47"/>
      <c r="AE224" s="47"/>
      <c r="AF224" s="46"/>
      <c r="AG224" s="47"/>
      <c r="AH224" s="47"/>
      <c r="AI224" s="47"/>
      <c r="AJ224" s="47"/>
      <c r="AK224" s="47"/>
      <c r="AL224" s="47"/>
      <c r="AM224" s="47"/>
      <c r="AN224" s="47"/>
    </row>
    <row r="225" spans="1:40" x14ac:dyDescent="0.25">
      <c r="A225" s="85"/>
      <c r="B225" s="145"/>
      <c r="C225" s="43" t="str">
        <f t="shared" si="17"/>
        <v/>
      </c>
      <c r="D225" s="43"/>
      <c r="E225" s="43"/>
      <c r="F225" s="145">
        <f t="shared" si="18"/>
        <v>64</v>
      </c>
      <c r="G225" s="145">
        <f t="shared" si="19"/>
        <v>48</v>
      </c>
      <c r="H225" s="45"/>
      <c r="I225" s="46"/>
      <c r="J225" s="46"/>
      <c r="K225" s="47"/>
      <c r="L225" s="47"/>
      <c r="M225" s="47"/>
      <c r="N225" s="86"/>
      <c r="O225" s="86" t="s">
        <v>525</v>
      </c>
      <c r="P225" s="36" t="str">
        <f t="shared" si="15"/>
        <v>A21</v>
      </c>
      <c r="Q225" s="36">
        <f>IF(AND(P225&lt;&gt;P224,NOT(ISBLANK(A225))),IF(ISBLANK(N225),INDEX(Summary!E:E,MATCH(P225,Summary!A:A,0)),INDEX(Summary!E:E,MATCH(P225,Summary!A:A,0))+1),IF(ISBLANK(N225),Q224,Q224+1))</f>
        <v>20</v>
      </c>
      <c r="R225" s="36">
        <f t="shared" si="16"/>
        <v>26</v>
      </c>
      <c r="S225" s="46"/>
      <c r="T225" s="46"/>
      <c r="U225" s="46"/>
      <c r="V225" s="46"/>
      <c r="W225" s="45"/>
      <c r="X225" s="45"/>
      <c r="Y225" s="45"/>
      <c r="Z225" s="46"/>
      <c r="AA225" s="46"/>
      <c r="AB225" s="46"/>
      <c r="AC225" s="46"/>
      <c r="AD225" s="47"/>
      <c r="AE225" s="47"/>
      <c r="AF225" s="46"/>
      <c r="AG225" s="47"/>
      <c r="AH225" s="47"/>
      <c r="AI225" s="47"/>
      <c r="AJ225" s="47"/>
      <c r="AK225" s="47"/>
      <c r="AL225" s="47"/>
      <c r="AM225" s="47"/>
      <c r="AN225" s="47"/>
    </row>
    <row r="226" spans="1:40" x14ac:dyDescent="0.25">
      <c r="A226" s="85" t="s">
        <v>50</v>
      </c>
      <c r="B226" s="145">
        <v>21</v>
      </c>
      <c r="C226" s="43" t="str">
        <f t="shared" si="17"/>
        <v>E5-520-065</v>
      </c>
      <c r="D226" s="43" t="s">
        <v>394</v>
      </c>
      <c r="E226" s="43" t="s">
        <v>394</v>
      </c>
      <c r="F226" s="145">
        <f t="shared" si="18"/>
        <v>65</v>
      </c>
      <c r="G226" s="145">
        <f t="shared" si="19"/>
        <v>48</v>
      </c>
      <c r="H226" s="45"/>
      <c r="I226" s="46"/>
      <c r="J226" s="46"/>
      <c r="K226" s="47"/>
      <c r="L226" s="47"/>
      <c r="M226" s="47"/>
      <c r="N226" s="86"/>
      <c r="O226" s="86" t="s">
        <v>200</v>
      </c>
      <c r="P226" s="36" t="str">
        <f t="shared" si="15"/>
        <v>A21</v>
      </c>
      <c r="Q226" s="36">
        <f>IF(AND(P226&lt;&gt;P225,NOT(ISBLANK(A226))),IF(ISBLANK(N226),INDEX(Summary!E:E,MATCH(P226,Summary!A:A,0)),INDEX(Summary!E:E,MATCH(P226,Summary!A:A,0))+1),IF(ISBLANK(N226),Q225,Q225+1))</f>
        <v>20</v>
      </c>
      <c r="R226" s="36">
        <f t="shared" si="16"/>
        <v>27</v>
      </c>
      <c r="S226" s="46"/>
      <c r="T226" s="46"/>
      <c r="U226" s="46"/>
      <c r="V226" s="46"/>
      <c r="W226" s="45"/>
      <c r="X226" s="45"/>
      <c r="Y226" s="45"/>
      <c r="Z226" s="46"/>
      <c r="AA226" s="46"/>
      <c r="AB226" s="46"/>
      <c r="AC226" s="46"/>
      <c r="AD226" s="47"/>
      <c r="AE226" s="47"/>
      <c r="AF226" s="46"/>
      <c r="AG226" s="47"/>
      <c r="AH226" s="47"/>
      <c r="AI226" s="47"/>
      <c r="AJ226" s="47"/>
      <c r="AK226" s="47"/>
      <c r="AL226" s="47"/>
      <c r="AM226" s="47"/>
      <c r="AN226" s="47"/>
    </row>
    <row r="227" spans="1:40" x14ac:dyDescent="0.25">
      <c r="A227" s="85"/>
      <c r="B227" s="145"/>
      <c r="C227" s="43" t="str">
        <f t="shared" si="17"/>
        <v/>
      </c>
      <c r="D227" s="43"/>
      <c r="E227" s="43"/>
      <c r="F227" s="145">
        <f t="shared" si="18"/>
        <v>65</v>
      </c>
      <c r="G227" s="145">
        <f t="shared" si="19"/>
        <v>48</v>
      </c>
      <c r="H227" s="45"/>
      <c r="I227" s="46"/>
      <c r="J227" s="46"/>
      <c r="K227" s="47"/>
      <c r="L227" s="47"/>
      <c r="M227" s="47"/>
      <c r="N227" s="86"/>
      <c r="O227" s="86" t="s">
        <v>525</v>
      </c>
      <c r="P227" s="36" t="str">
        <f t="shared" si="15"/>
        <v>A21</v>
      </c>
      <c r="Q227" s="36">
        <f>IF(AND(P227&lt;&gt;P226,NOT(ISBLANK(A227))),IF(ISBLANK(N227),INDEX(Summary!E:E,MATCH(P227,Summary!A:A,0)),INDEX(Summary!E:E,MATCH(P227,Summary!A:A,0))+1),IF(ISBLANK(N227),Q226,Q226+1))</f>
        <v>20</v>
      </c>
      <c r="R227" s="36">
        <f t="shared" si="16"/>
        <v>28</v>
      </c>
      <c r="S227" s="46"/>
      <c r="T227" s="46"/>
      <c r="U227" s="46"/>
      <c r="V227" s="46"/>
      <c r="W227" s="45"/>
      <c r="X227" s="45"/>
      <c r="Y227" s="45"/>
      <c r="Z227" s="46"/>
      <c r="AA227" s="46"/>
      <c r="AB227" s="46"/>
      <c r="AC227" s="46"/>
      <c r="AD227" s="47"/>
      <c r="AE227" s="47"/>
      <c r="AF227" s="46"/>
      <c r="AG227" s="47"/>
      <c r="AH227" s="47"/>
      <c r="AI227" s="47"/>
      <c r="AJ227" s="47"/>
      <c r="AK227" s="47"/>
      <c r="AL227" s="47"/>
      <c r="AM227" s="47"/>
      <c r="AN227" s="47"/>
    </row>
    <row r="228" spans="1:40" x14ac:dyDescent="0.25">
      <c r="A228" s="85" t="s">
        <v>50</v>
      </c>
      <c r="B228" s="145">
        <v>20</v>
      </c>
      <c r="C228" s="43" t="str">
        <f t="shared" si="17"/>
        <v>E5-520-066</v>
      </c>
      <c r="D228" s="43" t="s">
        <v>394</v>
      </c>
      <c r="E228" s="43" t="s">
        <v>394</v>
      </c>
      <c r="F228" s="145">
        <f t="shared" si="18"/>
        <v>66</v>
      </c>
      <c r="G228" s="145">
        <f t="shared" si="19"/>
        <v>48</v>
      </c>
      <c r="H228" s="45"/>
      <c r="I228" s="46"/>
      <c r="J228" s="46"/>
      <c r="K228" s="47"/>
      <c r="L228" s="47"/>
      <c r="M228" s="47"/>
      <c r="N228" s="86"/>
      <c r="O228" s="86" t="s">
        <v>200</v>
      </c>
      <c r="P228" s="36" t="str">
        <f t="shared" si="15"/>
        <v>A21</v>
      </c>
      <c r="Q228" s="36">
        <f>IF(AND(P228&lt;&gt;P227,NOT(ISBLANK(A228))),IF(ISBLANK(N228),INDEX(Summary!E:E,MATCH(P228,Summary!A:A,0)),INDEX(Summary!E:E,MATCH(P228,Summary!A:A,0))+1),IF(ISBLANK(N228),Q227,Q227+1))</f>
        <v>20</v>
      </c>
      <c r="R228" s="36">
        <f t="shared" si="16"/>
        <v>29</v>
      </c>
      <c r="S228" s="46"/>
      <c r="T228" s="46"/>
      <c r="U228" s="46"/>
      <c r="V228" s="46"/>
      <c r="W228" s="45"/>
      <c r="X228" s="45"/>
      <c r="Y228" s="45"/>
      <c r="Z228" s="46"/>
      <c r="AA228" s="46"/>
      <c r="AB228" s="46"/>
      <c r="AC228" s="46"/>
      <c r="AD228" s="47"/>
      <c r="AE228" s="47"/>
      <c r="AF228" s="46"/>
      <c r="AG228" s="47"/>
      <c r="AH228" s="47"/>
      <c r="AI228" s="47"/>
      <c r="AJ228" s="47"/>
      <c r="AK228" s="47"/>
      <c r="AL228" s="47"/>
      <c r="AM228" s="47"/>
      <c r="AN228" s="47"/>
    </row>
    <row r="229" spans="1:40" x14ac:dyDescent="0.25">
      <c r="A229" s="85"/>
      <c r="B229" s="145"/>
      <c r="C229" s="43" t="str">
        <f t="shared" si="17"/>
        <v/>
      </c>
      <c r="D229" s="43"/>
      <c r="E229" s="43"/>
      <c r="F229" s="145">
        <f t="shared" si="18"/>
        <v>66</v>
      </c>
      <c r="G229" s="145">
        <f t="shared" si="19"/>
        <v>48</v>
      </c>
      <c r="H229" s="45"/>
      <c r="I229" s="46"/>
      <c r="J229" s="46"/>
      <c r="K229" s="47"/>
      <c r="L229" s="47"/>
      <c r="M229" s="47"/>
      <c r="N229" s="86"/>
      <c r="O229" s="86" t="s">
        <v>525</v>
      </c>
      <c r="P229" s="36" t="str">
        <f t="shared" si="15"/>
        <v>A21</v>
      </c>
      <c r="Q229" s="36">
        <f>IF(AND(P229&lt;&gt;P228,NOT(ISBLANK(A229))),IF(ISBLANK(N229),INDEX(Summary!E:E,MATCH(P229,Summary!A:A,0)),INDEX(Summary!E:E,MATCH(P229,Summary!A:A,0))+1),IF(ISBLANK(N229),Q228,Q228+1))</f>
        <v>20</v>
      </c>
      <c r="R229" s="36">
        <f t="shared" si="16"/>
        <v>30</v>
      </c>
      <c r="S229" s="46"/>
      <c r="T229" s="46"/>
      <c r="U229" s="46"/>
      <c r="V229" s="46"/>
      <c r="W229" s="45"/>
      <c r="X229" s="45"/>
      <c r="Y229" s="45"/>
      <c r="Z229" s="46"/>
      <c r="AA229" s="46"/>
      <c r="AB229" s="46"/>
      <c r="AC229" s="46"/>
      <c r="AD229" s="47"/>
      <c r="AE229" s="47"/>
      <c r="AF229" s="46"/>
      <c r="AG229" s="47"/>
      <c r="AH229" s="47"/>
      <c r="AI229" s="47"/>
      <c r="AJ229" s="47"/>
      <c r="AK229" s="47"/>
      <c r="AL229" s="47"/>
      <c r="AM229" s="47"/>
      <c r="AN229" s="47"/>
    </row>
    <row r="230" spans="1:40" x14ac:dyDescent="0.25">
      <c r="A230" s="85" t="s">
        <v>50</v>
      </c>
      <c r="B230" s="145">
        <v>19</v>
      </c>
      <c r="C230" s="43" t="str">
        <f t="shared" si="17"/>
        <v>E5-520-067</v>
      </c>
      <c r="D230" s="43" t="s">
        <v>394</v>
      </c>
      <c r="E230" s="43" t="s">
        <v>394</v>
      </c>
      <c r="F230" s="145">
        <f t="shared" si="18"/>
        <v>67</v>
      </c>
      <c r="G230" s="145">
        <f t="shared" si="19"/>
        <v>48</v>
      </c>
      <c r="H230" s="45"/>
      <c r="I230" s="46"/>
      <c r="J230" s="46"/>
      <c r="K230" s="47"/>
      <c r="L230" s="47"/>
      <c r="M230" s="47"/>
      <c r="N230" s="86"/>
      <c r="O230" s="86" t="s">
        <v>200</v>
      </c>
      <c r="P230" s="36" t="str">
        <f t="shared" si="15"/>
        <v>A21</v>
      </c>
      <c r="Q230" s="36">
        <f>IF(AND(P230&lt;&gt;P229,NOT(ISBLANK(A230))),IF(ISBLANK(N230),INDEX(Summary!E:E,MATCH(P230,Summary!A:A,0)),INDEX(Summary!E:E,MATCH(P230,Summary!A:A,0))+1),IF(ISBLANK(N230),Q229,Q229+1))</f>
        <v>20</v>
      </c>
      <c r="R230" s="36">
        <f t="shared" si="16"/>
        <v>31</v>
      </c>
      <c r="S230" s="46"/>
      <c r="T230" s="46"/>
      <c r="U230" s="46"/>
      <c r="V230" s="46"/>
      <c r="W230" s="45"/>
      <c r="X230" s="45"/>
      <c r="Y230" s="45"/>
      <c r="Z230" s="46"/>
      <c r="AA230" s="46"/>
      <c r="AB230" s="46"/>
      <c r="AC230" s="46"/>
      <c r="AD230" s="47"/>
      <c r="AE230" s="47"/>
      <c r="AF230" s="46"/>
      <c r="AG230" s="47"/>
      <c r="AH230" s="47"/>
      <c r="AI230" s="47"/>
      <c r="AJ230" s="47"/>
      <c r="AK230" s="47"/>
      <c r="AL230" s="47"/>
      <c r="AM230" s="47"/>
      <c r="AN230" s="47"/>
    </row>
    <row r="231" spans="1:40" x14ac:dyDescent="0.25">
      <c r="A231" s="85"/>
      <c r="B231" s="145"/>
      <c r="C231" s="43" t="str">
        <f t="shared" si="17"/>
        <v/>
      </c>
      <c r="D231" s="43"/>
      <c r="E231" s="43"/>
      <c r="F231" s="145">
        <f t="shared" si="18"/>
        <v>67</v>
      </c>
      <c r="G231" s="145">
        <f t="shared" si="19"/>
        <v>48</v>
      </c>
      <c r="H231" s="45"/>
      <c r="I231" s="46"/>
      <c r="J231" s="46"/>
      <c r="K231" s="47"/>
      <c r="L231" s="47"/>
      <c r="M231" s="47"/>
      <c r="N231" s="86"/>
      <c r="O231" s="86" t="s">
        <v>525</v>
      </c>
      <c r="P231" s="36" t="str">
        <f t="shared" si="15"/>
        <v>A21</v>
      </c>
      <c r="Q231" s="36">
        <f>IF(AND(P231&lt;&gt;P230,NOT(ISBLANK(A231))),IF(ISBLANK(N231),INDEX(Summary!E:E,MATCH(P231,Summary!A:A,0)),INDEX(Summary!E:E,MATCH(P231,Summary!A:A,0))+1),IF(ISBLANK(N231),Q230,Q230+1))</f>
        <v>20</v>
      </c>
      <c r="R231" s="36">
        <f t="shared" si="16"/>
        <v>32</v>
      </c>
      <c r="S231" s="46"/>
      <c r="T231" s="46"/>
      <c r="U231" s="46"/>
      <c r="V231" s="46"/>
      <c r="W231" s="45"/>
      <c r="X231" s="45"/>
      <c r="Y231" s="45"/>
      <c r="Z231" s="46"/>
      <c r="AA231" s="46"/>
      <c r="AB231" s="46"/>
      <c r="AC231" s="46"/>
      <c r="AD231" s="47"/>
      <c r="AE231" s="47"/>
      <c r="AF231" s="46"/>
      <c r="AG231" s="47"/>
      <c r="AH231" s="47"/>
      <c r="AI231" s="47"/>
      <c r="AJ231" s="47"/>
      <c r="AK231" s="47"/>
      <c r="AL231" s="47"/>
      <c r="AM231" s="47"/>
      <c r="AN231" s="47"/>
    </row>
    <row r="232" spans="1:40" x14ac:dyDescent="0.25">
      <c r="A232" s="85" t="s">
        <v>50</v>
      </c>
      <c r="B232" s="145">
        <v>18</v>
      </c>
      <c r="C232" s="43" t="str">
        <f t="shared" si="17"/>
        <v>E5-520-068</v>
      </c>
      <c r="D232" s="43" t="s">
        <v>394</v>
      </c>
      <c r="E232" s="43" t="s">
        <v>394</v>
      </c>
      <c r="F232" s="145">
        <f t="shared" si="18"/>
        <v>68</v>
      </c>
      <c r="G232" s="145">
        <f t="shared" si="19"/>
        <v>48</v>
      </c>
      <c r="H232" s="45"/>
      <c r="I232" s="46"/>
      <c r="J232" s="46"/>
      <c r="K232" s="47"/>
      <c r="L232" s="47"/>
      <c r="M232" s="47"/>
      <c r="N232" s="86"/>
      <c r="O232" s="86" t="s">
        <v>200</v>
      </c>
      <c r="P232" s="36" t="str">
        <f t="shared" si="15"/>
        <v>A21</v>
      </c>
      <c r="Q232" s="36">
        <f>IF(AND(P232&lt;&gt;P231,NOT(ISBLANK(A232))),IF(ISBLANK(N232),INDEX(Summary!E:E,MATCH(P232,Summary!A:A,0)),INDEX(Summary!E:E,MATCH(P232,Summary!A:A,0))+1),IF(ISBLANK(N232),Q231,Q231+1))</f>
        <v>20</v>
      </c>
      <c r="R232" s="36">
        <f t="shared" si="16"/>
        <v>33</v>
      </c>
      <c r="S232" s="46"/>
      <c r="T232" s="46"/>
      <c r="U232" s="46"/>
      <c r="V232" s="46"/>
      <c r="W232" s="45"/>
      <c r="X232" s="45"/>
      <c r="Y232" s="45"/>
      <c r="Z232" s="46"/>
      <c r="AA232" s="46"/>
      <c r="AB232" s="46"/>
      <c r="AC232" s="46"/>
      <c r="AD232" s="47"/>
      <c r="AE232" s="47"/>
      <c r="AF232" s="46"/>
      <c r="AG232" s="47"/>
      <c r="AH232" s="47"/>
      <c r="AI232" s="47"/>
      <c r="AJ232" s="47"/>
      <c r="AK232" s="47"/>
      <c r="AL232" s="47"/>
      <c r="AM232" s="47"/>
      <c r="AN232" s="47"/>
    </row>
    <row r="233" spans="1:40" x14ac:dyDescent="0.25">
      <c r="A233" s="85"/>
      <c r="B233" s="145"/>
      <c r="C233" s="43" t="str">
        <f t="shared" si="17"/>
        <v/>
      </c>
      <c r="D233" s="43"/>
      <c r="E233" s="43"/>
      <c r="F233" s="145">
        <f t="shared" si="18"/>
        <v>68</v>
      </c>
      <c r="G233" s="145">
        <f t="shared" si="19"/>
        <v>48</v>
      </c>
      <c r="H233" s="45"/>
      <c r="I233" s="46"/>
      <c r="J233" s="46"/>
      <c r="K233" s="47"/>
      <c r="L233" s="47"/>
      <c r="M233" s="47"/>
      <c r="N233" s="86"/>
      <c r="O233" s="86" t="s">
        <v>525</v>
      </c>
      <c r="P233" s="36" t="str">
        <f t="shared" si="15"/>
        <v>A21</v>
      </c>
      <c r="Q233" s="36">
        <f>IF(AND(P233&lt;&gt;P232,NOT(ISBLANK(A233))),IF(ISBLANK(N233),INDEX(Summary!E:E,MATCH(P233,Summary!A:A,0)),INDEX(Summary!E:E,MATCH(P233,Summary!A:A,0))+1),IF(ISBLANK(N233),Q232,Q232+1))</f>
        <v>20</v>
      </c>
      <c r="R233" s="36">
        <f t="shared" si="16"/>
        <v>34</v>
      </c>
      <c r="S233" s="46"/>
      <c r="T233" s="46"/>
      <c r="U233" s="46"/>
      <c r="V233" s="46"/>
      <c r="W233" s="45"/>
      <c r="X233" s="45"/>
      <c r="Y233" s="45"/>
      <c r="Z233" s="46"/>
      <c r="AA233" s="46"/>
      <c r="AB233" s="46"/>
      <c r="AC233" s="46"/>
      <c r="AD233" s="47"/>
      <c r="AE233" s="47"/>
      <c r="AF233" s="46"/>
      <c r="AG233" s="47"/>
      <c r="AH233" s="47"/>
      <c r="AI233" s="47"/>
      <c r="AJ233" s="47"/>
      <c r="AK233" s="47"/>
      <c r="AL233" s="47"/>
      <c r="AM233" s="47"/>
      <c r="AN233" s="47"/>
    </row>
    <row r="234" spans="1:40" x14ac:dyDescent="0.25">
      <c r="A234" s="85" t="s">
        <v>50</v>
      </c>
      <c r="B234" s="145">
        <v>17</v>
      </c>
      <c r="C234" s="43" t="str">
        <f t="shared" si="17"/>
        <v>E5-520-069</v>
      </c>
      <c r="D234" s="43" t="s">
        <v>394</v>
      </c>
      <c r="E234" s="43" t="s">
        <v>394</v>
      </c>
      <c r="F234" s="145">
        <f t="shared" si="18"/>
        <v>69</v>
      </c>
      <c r="G234" s="145">
        <f t="shared" si="19"/>
        <v>48</v>
      </c>
      <c r="H234" s="45"/>
      <c r="I234" s="46"/>
      <c r="J234" s="46"/>
      <c r="K234" s="47"/>
      <c r="L234" s="47"/>
      <c r="M234" s="47"/>
      <c r="N234" s="86"/>
      <c r="O234" s="86" t="s">
        <v>200</v>
      </c>
      <c r="P234" s="36" t="str">
        <f t="shared" si="15"/>
        <v>A21</v>
      </c>
      <c r="Q234" s="36">
        <f>IF(AND(P234&lt;&gt;P233,NOT(ISBLANK(A234))),IF(ISBLANK(N234),INDEX(Summary!E:E,MATCH(P234,Summary!A:A,0)),INDEX(Summary!E:E,MATCH(P234,Summary!A:A,0))+1),IF(ISBLANK(N234),Q233,Q233+1))</f>
        <v>20</v>
      </c>
      <c r="R234" s="36">
        <f t="shared" si="16"/>
        <v>35</v>
      </c>
      <c r="S234" s="46"/>
      <c r="T234" s="46"/>
      <c r="U234" s="46"/>
      <c r="V234" s="46"/>
      <c r="W234" s="45"/>
      <c r="X234" s="45"/>
      <c r="Y234" s="45"/>
      <c r="Z234" s="46"/>
      <c r="AA234" s="46"/>
      <c r="AB234" s="46"/>
      <c r="AC234" s="46"/>
      <c r="AD234" s="47"/>
      <c r="AE234" s="47"/>
      <c r="AF234" s="46"/>
      <c r="AG234" s="47"/>
      <c r="AH234" s="47"/>
      <c r="AI234" s="47"/>
      <c r="AJ234" s="47"/>
      <c r="AK234" s="47"/>
      <c r="AL234" s="47"/>
      <c r="AM234" s="47"/>
      <c r="AN234" s="47"/>
    </row>
    <row r="235" spans="1:40" x14ac:dyDescent="0.25">
      <c r="A235" s="85"/>
      <c r="B235" s="145"/>
      <c r="C235" s="43" t="str">
        <f t="shared" si="17"/>
        <v/>
      </c>
      <c r="D235" s="43"/>
      <c r="E235" s="43"/>
      <c r="F235" s="145">
        <f t="shared" si="18"/>
        <v>69</v>
      </c>
      <c r="G235" s="145">
        <f t="shared" si="19"/>
        <v>48</v>
      </c>
      <c r="H235" s="45"/>
      <c r="I235" s="46"/>
      <c r="J235" s="46"/>
      <c r="K235" s="47"/>
      <c r="L235" s="47"/>
      <c r="M235" s="47"/>
      <c r="N235" s="86"/>
      <c r="O235" s="86" t="s">
        <v>525</v>
      </c>
      <c r="P235" s="36" t="str">
        <f t="shared" si="15"/>
        <v>A21</v>
      </c>
      <c r="Q235" s="36">
        <f>IF(AND(P235&lt;&gt;P234,NOT(ISBLANK(A235))),IF(ISBLANK(N235),INDEX(Summary!E:E,MATCH(P235,Summary!A:A,0)),INDEX(Summary!E:E,MATCH(P235,Summary!A:A,0))+1),IF(ISBLANK(N235),Q234,Q234+1))</f>
        <v>20</v>
      </c>
      <c r="R235" s="36">
        <f t="shared" si="16"/>
        <v>36</v>
      </c>
      <c r="S235" s="46"/>
      <c r="T235" s="46"/>
      <c r="U235" s="46"/>
      <c r="V235" s="46"/>
      <c r="W235" s="45"/>
      <c r="X235" s="45"/>
      <c r="Y235" s="45"/>
      <c r="Z235" s="46"/>
      <c r="AA235" s="46"/>
      <c r="AB235" s="46"/>
      <c r="AC235" s="46"/>
      <c r="AD235" s="47"/>
      <c r="AE235" s="47"/>
      <c r="AF235" s="46"/>
      <c r="AG235" s="47"/>
      <c r="AH235" s="47"/>
      <c r="AI235" s="47"/>
      <c r="AJ235" s="47"/>
      <c r="AK235" s="47"/>
      <c r="AL235" s="47"/>
      <c r="AM235" s="47"/>
      <c r="AN235" s="47"/>
    </row>
    <row r="236" spans="1:40" x14ac:dyDescent="0.25">
      <c r="A236" s="85" t="s">
        <v>50</v>
      </c>
      <c r="B236" s="145">
        <v>16</v>
      </c>
      <c r="C236" s="43" t="str">
        <f t="shared" si="17"/>
        <v>E5-520-070</v>
      </c>
      <c r="D236" s="43" t="s">
        <v>394</v>
      </c>
      <c r="E236" s="43" t="s">
        <v>394</v>
      </c>
      <c r="F236" s="145">
        <f t="shared" si="18"/>
        <v>70</v>
      </c>
      <c r="G236" s="145">
        <f t="shared" si="19"/>
        <v>48</v>
      </c>
      <c r="H236" s="45"/>
      <c r="I236" s="46"/>
      <c r="J236" s="46"/>
      <c r="K236" s="47"/>
      <c r="L236" s="47"/>
      <c r="M236" s="47"/>
      <c r="N236" s="86"/>
      <c r="O236" s="86" t="s">
        <v>200</v>
      </c>
      <c r="P236" s="36" t="str">
        <f t="shared" si="15"/>
        <v>A21</v>
      </c>
      <c r="Q236" s="36">
        <f>IF(AND(P236&lt;&gt;P235,NOT(ISBLANK(A236))),IF(ISBLANK(N236),INDEX(Summary!E:E,MATCH(P236,Summary!A:A,0)),INDEX(Summary!E:E,MATCH(P236,Summary!A:A,0))+1),IF(ISBLANK(N236),Q235,Q235+1))</f>
        <v>20</v>
      </c>
      <c r="R236" s="36">
        <f t="shared" si="16"/>
        <v>37</v>
      </c>
      <c r="S236" s="46"/>
      <c r="T236" s="46"/>
      <c r="U236" s="46"/>
      <c r="V236" s="46"/>
      <c r="W236" s="45"/>
      <c r="X236" s="45"/>
      <c r="Y236" s="45"/>
      <c r="Z236" s="46"/>
      <c r="AA236" s="46"/>
      <c r="AB236" s="46"/>
      <c r="AC236" s="46"/>
      <c r="AD236" s="47"/>
      <c r="AE236" s="47"/>
      <c r="AF236" s="46"/>
      <c r="AG236" s="47"/>
      <c r="AH236" s="47"/>
      <c r="AI236" s="47"/>
      <c r="AJ236" s="47"/>
      <c r="AK236" s="47"/>
      <c r="AL236" s="47"/>
      <c r="AM236" s="47"/>
      <c r="AN236" s="47"/>
    </row>
    <row r="237" spans="1:40" x14ac:dyDescent="0.25">
      <c r="A237" s="85"/>
      <c r="B237" s="145"/>
      <c r="C237" s="43" t="str">
        <f t="shared" si="17"/>
        <v/>
      </c>
      <c r="D237" s="43"/>
      <c r="E237" s="43"/>
      <c r="F237" s="145">
        <f t="shared" si="18"/>
        <v>70</v>
      </c>
      <c r="G237" s="145">
        <f t="shared" si="19"/>
        <v>48</v>
      </c>
      <c r="H237" s="45"/>
      <c r="I237" s="46"/>
      <c r="J237" s="46"/>
      <c r="K237" s="47"/>
      <c r="L237" s="47"/>
      <c r="M237" s="47"/>
      <c r="N237" s="86"/>
      <c r="O237" s="86" t="s">
        <v>525</v>
      </c>
      <c r="P237" s="36" t="str">
        <f t="shared" si="15"/>
        <v>A21</v>
      </c>
      <c r="Q237" s="36">
        <f>IF(AND(P237&lt;&gt;P236,NOT(ISBLANK(A237))),IF(ISBLANK(N237),INDEX(Summary!E:E,MATCH(P237,Summary!A:A,0)),INDEX(Summary!E:E,MATCH(P237,Summary!A:A,0))+1),IF(ISBLANK(N237),Q236,Q236+1))</f>
        <v>20</v>
      </c>
      <c r="R237" s="36">
        <f t="shared" si="16"/>
        <v>38</v>
      </c>
      <c r="S237" s="46"/>
      <c r="T237" s="46"/>
      <c r="U237" s="46"/>
      <c r="V237" s="46"/>
      <c r="W237" s="45"/>
      <c r="X237" s="45"/>
      <c r="Y237" s="45"/>
      <c r="Z237" s="46"/>
      <c r="AA237" s="46"/>
      <c r="AB237" s="46"/>
      <c r="AC237" s="46"/>
      <c r="AD237" s="47"/>
      <c r="AE237" s="47"/>
      <c r="AF237" s="46"/>
      <c r="AG237" s="47"/>
      <c r="AH237" s="47"/>
      <c r="AI237" s="47"/>
      <c r="AJ237" s="47"/>
      <c r="AK237" s="47"/>
      <c r="AL237" s="47"/>
      <c r="AM237" s="47"/>
      <c r="AN237" s="47"/>
    </row>
    <row r="238" spans="1:40" x14ac:dyDescent="0.25">
      <c r="A238" s="85" t="s">
        <v>50</v>
      </c>
      <c r="B238" s="145">
        <v>15</v>
      </c>
      <c r="C238" s="43" t="str">
        <f t="shared" si="17"/>
        <v>E5-520-071</v>
      </c>
      <c r="D238" s="43" t="s">
        <v>394</v>
      </c>
      <c r="E238" s="43" t="s">
        <v>394</v>
      </c>
      <c r="F238" s="145">
        <f t="shared" si="18"/>
        <v>71</v>
      </c>
      <c r="G238" s="145">
        <f t="shared" si="19"/>
        <v>48</v>
      </c>
      <c r="H238" s="45"/>
      <c r="I238" s="46"/>
      <c r="J238" s="46"/>
      <c r="K238" s="47"/>
      <c r="L238" s="47"/>
      <c r="M238" s="47"/>
      <c r="N238" s="86"/>
      <c r="O238" s="86" t="s">
        <v>200</v>
      </c>
      <c r="P238" s="36" t="str">
        <f t="shared" si="15"/>
        <v>A21</v>
      </c>
      <c r="Q238" s="36">
        <f>IF(AND(P238&lt;&gt;P237,NOT(ISBLANK(A238))),IF(ISBLANK(N238),INDEX(Summary!E:E,MATCH(P238,Summary!A:A,0)),INDEX(Summary!E:E,MATCH(P238,Summary!A:A,0))+1),IF(ISBLANK(N238),Q237,Q237+1))</f>
        <v>20</v>
      </c>
      <c r="R238" s="36">
        <f t="shared" si="16"/>
        <v>39</v>
      </c>
      <c r="S238" s="46"/>
      <c r="T238" s="46"/>
      <c r="U238" s="46"/>
      <c r="V238" s="46"/>
      <c r="W238" s="45"/>
      <c r="X238" s="45"/>
      <c r="Y238" s="45"/>
      <c r="Z238" s="46"/>
      <c r="AA238" s="46"/>
      <c r="AB238" s="46"/>
      <c r="AC238" s="46"/>
      <c r="AD238" s="47"/>
      <c r="AE238" s="47"/>
      <c r="AF238" s="46"/>
      <c r="AG238" s="47"/>
      <c r="AH238" s="47"/>
      <c r="AI238" s="47"/>
      <c r="AJ238" s="47"/>
      <c r="AK238" s="47"/>
      <c r="AL238" s="47"/>
      <c r="AM238" s="47"/>
      <c r="AN238" s="47"/>
    </row>
    <row r="239" spans="1:40" x14ac:dyDescent="0.25">
      <c r="A239" s="143"/>
      <c r="B239" s="145"/>
      <c r="C239" s="43" t="str">
        <f t="shared" si="17"/>
        <v/>
      </c>
      <c r="D239" s="43"/>
      <c r="E239" s="43"/>
      <c r="F239" s="145">
        <f t="shared" si="18"/>
        <v>71</v>
      </c>
      <c r="G239" s="145">
        <f t="shared" si="19"/>
        <v>48</v>
      </c>
      <c r="H239" s="45"/>
      <c r="I239" s="46"/>
      <c r="J239" s="46"/>
      <c r="K239" s="47"/>
      <c r="L239" s="47"/>
      <c r="M239" s="47"/>
      <c r="N239" s="86"/>
      <c r="O239" s="86" t="s">
        <v>525</v>
      </c>
      <c r="P239" s="36" t="str">
        <f t="shared" si="15"/>
        <v>A21</v>
      </c>
      <c r="Q239" s="36">
        <f>IF(AND(P239&lt;&gt;P238,NOT(ISBLANK(A239))),IF(ISBLANK(N239),INDEX(Summary!E:E,MATCH(P239,Summary!A:A,0)),INDEX(Summary!E:E,MATCH(P239,Summary!A:A,0))+1),IF(ISBLANK(N239),Q238,Q238+1))</f>
        <v>20</v>
      </c>
      <c r="R239" s="36">
        <f t="shared" si="16"/>
        <v>40</v>
      </c>
      <c r="S239" s="46"/>
      <c r="T239" s="46"/>
      <c r="U239" s="46"/>
      <c r="V239" s="46"/>
      <c r="W239" s="45"/>
      <c r="X239" s="45"/>
      <c r="Y239" s="45"/>
      <c r="Z239" s="46"/>
      <c r="AA239" s="46"/>
      <c r="AB239" s="46"/>
      <c r="AC239" s="46"/>
      <c r="AD239" s="47"/>
      <c r="AE239" s="47"/>
      <c r="AF239" s="46"/>
      <c r="AG239" s="47"/>
      <c r="AH239" s="47"/>
      <c r="AI239" s="47"/>
      <c r="AJ239" s="47"/>
      <c r="AK239" s="47"/>
      <c r="AL239" s="47"/>
      <c r="AM239" s="47"/>
      <c r="AN239" s="47"/>
    </row>
    <row r="240" spans="1:40" x14ac:dyDescent="0.25">
      <c r="A240" s="142" t="s">
        <v>160</v>
      </c>
      <c r="B240" s="145">
        <v>48</v>
      </c>
      <c r="C240" s="43" t="str">
        <f t="shared" si="17"/>
        <v>E5-308-049</v>
      </c>
      <c r="D240" s="43" t="s">
        <v>395</v>
      </c>
      <c r="E240" s="43" t="s">
        <v>395</v>
      </c>
      <c r="F240" s="145">
        <f t="shared" si="18"/>
        <v>71</v>
      </c>
      <c r="G240" s="145">
        <f t="shared" si="19"/>
        <v>49</v>
      </c>
      <c r="H240" s="45">
        <v>5</v>
      </c>
      <c r="I240" s="46">
        <v>5</v>
      </c>
      <c r="J240" s="46">
        <v>5</v>
      </c>
      <c r="K240" s="47">
        <v>8</v>
      </c>
      <c r="L240" s="47">
        <v>8</v>
      </c>
      <c r="M240" s="47">
        <v>6</v>
      </c>
      <c r="N240" s="86" t="s">
        <v>198</v>
      </c>
      <c r="O240" s="86"/>
      <c r="P240" s="36" t="str">
        <f t="shared" si="15"/>
        <v>A22</v>
      </c>
      <c r="Q240" s="36">
        <f>IF(AND(P240&lt;&gt;P239,NOT(ISBLANK(A240))),IF(ISBLANK(N240),INDEX(Summary!E:E,MATCH(P240,Summary!A:A,0)),INDEX(Summary!E:E,MATCH(P240,Summary!A:A,0))+1),IF(ISBLANK(N240),Q239,Q239+1))</f>
        <v>2</v>
      </c>
      <c r="R240" s="36">
        <f t="shared" si="16"/>
        <v>11</v>
      </c>
      <c r="S240" s="46">
        <v>2</v>
      </c>
      <c r="T240" s="46"/>
      <c r="U240" s="46"/>
      <c r="V240" s="46"/>
      <c r="W240" s="45"/>
      <c r="X240" s="45"/>
      <c r="Y240" s="45"/>
      <c r="Z240" s="46">
        <v>10</v>
      </c>
      <c r="AA240" s="46">
        <v>0</v>
      </c>
      <c r="AB240" s="46">
        <v>0</v>
      </c>
      <c r="AC240" s="46">
        <v>0</v>
      </c>
      <c r="AD240" s="47">
        <v>0</v>
      </c>
      <c r="AE240" s="47">
        <v>0</v>
      </c>
      <c r="AF240" s="46"/>
      <c r="AG240" s="47">
        <v>10</v>
      </c>
      <c r="AH240" s="47">
        <v>0</v>
      </c>
      <c r="AI240" s="47" t="s">
        <v>34</v>
      </c>
      <c r="AJ240" s="47">
        <v>0</v>
      </c>
      <c r="AK240" s="47">
        <v>0</v>
      </c>
      <c r="AL240" s="47">
        <v>0</v>
      </c>
      <c r="AM240" s="47">
        <v>0</v>
      </c>
      <c r="AN240" s="47" t="s">
        <v>34</v>
      </c>
    </row>
    <row r="241" spans="1:40" x14ac:dyDescent="0.25">
      <c r="A241" s="85"/>
      <c r="B241" s="145"/>
      <c r="C241" s="43" t="str">
        <f t="shared" si="17"/>
        <v/>
      </c>
      <c r="D241" s="43"/>
      <c r="E241" s="43"/>
      <c r="F241" s="145">
        <f t="shared" si="18"/>
        <v>71</v>
      </c>
      <c r="G241" s="145">
        <f t="shared" si="19"/>
        <v>49</v>
      </c>
      <c r="H241" s="45"/>
      <c r="I241" s="46"/>
      <c r="J241" s="46"/>
      <c r="K241" s="47"/>
      <c r="L241" s="47"/>
      <c r="M241" s="47"/>
      <c r="N241" s="86" t="s">
        <v>199</v>
      </c>
      <c r="O241" s="86"/>
      <c r="P241" s="36" t="str">
        <f t="shared" si="15"/>
        <v>A22</v>
      </c>
      <c r="Q241" s="36">
        <f>IF(AND(P241&lt;&gt;P240,NOT(ISBLANK(A241))),IF(ISBLANK(N241),INDEX(Summary!E:E,MATCH(P241,Summary!A:A,0)),INDEX(Summary!E:E,MATCH(P241,Summary!A:A,0))+1),IF(ISBLANK(N241),Q240,Q240+1))</f>
        <v>3</v>
      </c>
      <c r="R241" s="36">
        <f t="shared" si="16"/>
        <v>11</v>
      </c>
      <c r="S241" s="46"/>
      <c r="T241" s="46"/>
      <c r="U241" s="46"/>
      <c r="V241" s="46"/>
      <c r="W241" s="45"/>
      <c r="X241" s="45"/>
      <c r="Y241" s="45"/>
      <c r="Z241" s="46"/>
      <c r="AA241" s="46"/>
      <c r="AB241" s="46"/>
      <c r="AC241" s="46"/>
      <c r="AD241" s="47"/>
      <c r="AE241" s="47"/>
      <c r="AF241" s="46"/>
      <c r="AG241" s="47"/>
      <c r="AH241" s="47"/>
      <c r="AI241" s="47"/>
      <c r="AJ241" s="47"/>
      <c r="AK241" s="47"/>
      <c r="AL241" s="47"/>
      <c r="AM241" s="47"/>
      <c r="AN241" s="47"/>
    </row>
    <row r="242" spans="1:40" x14ac:dyDescent="0.25">
      <c r="A242" s="85" t="s">
        <v>160</v>
      </c>
      <c r="B242" s="145">
        <v>47</v>
      </c>
      <c r="C242" s="43" t="str">
        <f t="shared" si="17"/>
        <v>E5-308-050</v>
      </c>
      <c r="D242" s="43" t="s">
        <v>395</v>
      </c>
      <c r="E242" s="43" t="s">
        <v>395</v>
      </c>
      <c r="F242" s="145">
        <f t="shared" si="18"/>
        <v>71</v>
      </c>
      <c r="G242" s="145">
        <f t="shared" si="19"/>
        <v>50</v>
      </c>
      <c r="H242" s="45"/>
      <c r="I242" s="46"/>
      <c r="J242" s="46"/>
      <c r="K242" s="47"/>
      <c r="L242" s="47"/>
      <c r="M242" s="47"/>
      <c r="N242" s="86" t="s">
        <v>198</v>
      </c>
      <c r="O242" s="86"/>
      <c r="P242" s="36" t="str">
        <f t="shared" si="15"/>
        <v>A22</v>
      </c>
      <c r="Q242" s="36">
        <f>IF(AND(P242&lt;&gt;P241,NOT(ISBLANK(A242))),IF(ISBLANK(N242),INDEX(Summary!E:E,MATCH(P242,Summary!A:A,0)),INDEX(Summary!E:E,MATCH(P242,Summary!A:A,0))+1),IF(ISBLANK(N242),Q241,Q241+1))</f>
        <v>4</v>
      </c>
      <c r="R242" s="36">
        <f t="shared" si="16"/>
        <v>11</v>
      </c>
      <c r="S242" s="46"/>
      <c r="T242" s="46"/>
      <c r="U242" s="46"/>
      <c r="V242" s="46"/>
      <c r="W242" s="45"/>
      <c r="X242" s="45"/>
      <c r="Y242" s="45"/>
      <c r="Z242" s="46"/>
      <c r="AA242" s="46"/>
      <c r="AB242" s="46"/>
      <c r="AC242" s="46"/>
      <c r="AD242" s="47"/>
      <c r="AE242" s="47"/>
      <c r="AF242" s="46"/>
      <c r="AG242" s="47"/>
      <c r="AH242" s="47"/>
      <c r="AI242" s="47"/>
      <c r="AJ242" s="47"/>
      <c r="AK242" s="47"/>
      <c r="AL242" s="47"/>
      <c r="AM242" s="47"/>
      <c r="AN242" s="47"/>
    </row>
    <row r="243" spans="1:40" x14ac:dyDescent="0.25">
      <c r="A243" s="85"/>
      <c r="B243" s="145"/>
      <c r="C243" s="43" t="str">
        <f t="shared" si="17"/>
        <v/>
      </c>
      <c r="D243" s="43"/>
      <c r="E243" s="43"/>
      <c r="F243" s="145">
        <f t="shared" si="18"/>
        <v>71</v>
      </c>
      <c r="G243" s="145">
        <f t="shared" si="19"/>
        <v>50</v>
      </c>
      <c r="H243" s="45"/>
      <c r="I243" s="46"/>
      <c r="J243" s="46"/>
      <c r="K243" s="47"/>
      <c r="L243" s="47"/>
      <c r="M243" s="47"/>
      <c r="N243" s="86" t="s">
        <v>199</v>
      </c>
      <c r="O243" s="86"/>
      <c r="P243" s="36" t="str">
        <f t="shared" si="15"/>
        <v>A22</v>
      </c>
      <c r="Q243" s="36">
        <f>IF(AND(P243&lt;&gt;P242,NOT(ISBLANK(A243))),IF(ISBLANK(N243),INDEX(Summary!E:E,MATCH(P243,Summary!A:A,0)),INDEX(Summary!E:E,MATCH(P243,Summary!A:A,0))+1),IF(ISBLANK(N243),Q242,Q242+1))</f>
        <v>5</v>
      </c>
      <c r="R243" s="36">
        <f t="shared" si="16"/>
        <v>11</v>
      </c>
      <c r="S243" s="46"/>
      <c r="T243" s="46"/>
      <c r="U243" s="46"/>
      <c r="V243" s="46"/>
      <c r="W243" s="45"/>
      <c r="X243" s="45"/>
      <c r="Y243" s="45"/>
      <c r="Z243" s="46"/>
      <c r="AA243" s="46"/>
      <c r="AB243" s="46"/>
      <c r="AC243" s="46"/>
      <c r="AD243" s="47"/>
      <c r="AE243" s="47"/>
      <c r="AF243" s="46"/>
      <c r="AG243" s="47"/>
      <c r="AH243" s="47"/>
      <c r="AI243" s="47"/>
      <c r="AJ243" s="47"/>
      <c r="AK243" s="47"/>
      <c r="AL243" s="47"/>
      <c r="AM243" s="47"/>
      <c r="AN243" s="47"/>
    </row>
    <row r="244" spans="1:40" x14ac:dyDescent="0.25">
      <c r="A244" s="85" t="s">
        <v>160</v>
      </c>
      <c r="B244" s="145">
        <v>46</v>
      </c>
      <c r="C244" s="43" t="str">
        <f t="shared" si="17"/>
        <v>E5-308-051</v>
      </c>
      <c r="D244" s="43" t="s">
        <v>395</v>
      </c>
      <c r="E244" s="43" t="s">
        <v>395</v>
      </c>
      <c r="F244" s="145">
        <f t="shared" si="18"/>
        <v>71</v>
      </c>
      <c r="G244" s="145">
        <f t="shared" si="19"/>
        <v>51</v>
      </c>
      <c r="H244" s="45"/>
      <c r="I244" s="46"/>
      <c r="J244" s="46"/>
      <c r="K244" s="47"/>
      <c r="L244" s="47"/>
      <c r="M244" s="47"/>
      <c r="N244" s="86" t="s">
        <v>198</v>
      </c>
      <c r="O244" s="86"/>
      <c r="P244" s="36" t="str">
        <f t="shared" si="15"/>
        <v>A22</v>
      </c>
      <c r="Q244" s="36">
        <f>IF(AND(P244&lt;&gt;P243,NOT(ISBLANK(A244))),IF(ISBLANK(N244),INDEX(Summary!E:E,MATCH(P244,Summary!A:A,0)),INDEX(Summary!E:E,MATCH(P244,Summary!A:A,0))+1),IF(ISBLANK(N244),Q243,Q243+1))</f>
        <v>6</v>
      </c>
      <c r="R244" s="36">
        <f t="shared" si="16"/>
        <v>11</v>
      </c>
      <c r="S244" s="46"/>
      <c r="T244" s="46"/>
      <c r="U244" s="46"/>
      <c r="V244" s="46"/>
      <c r="W244" s="45"/>
      <c r="X244" s="45"/>
      <c r="Y244" s="45"/>
      <c r="Z244" s="46"/>
      <c r="AA244" s="46"/>
      <c r="AB244" s="46"/>
      <c r="AC244" s="46"/>
      <c r="AD244" s="47"/>
      <c r="AE244" s="47"/>
      <c r="AF244" s="46"/>
      <c r="AG244" s="47"/>
      <c r="AH244" s="47"/>
      <c r="AI244" s="47"/>
      <c r="AJ244" s="47"/>
      <c r="AK244" s="47"/>
      <c r="AL244" s="47"/>
      <c r="AM244" s="47"/>
      <c r="AN244" s="47"/>
    </row>
    <row r="245" spans="1:40" x14ac:dyDescent="0.25">
      <c r="A245" s="85"/>
      <c r="B245" s="145"/>
      <c r="C245" s="43" t="str">
        <f t="shared" si="17"/>
        <v/>
      </c>
      <c r="D245" s="43"/>
      <c r="E245" s="43"/>
      <c r="F245" s="145">
        <f t="shared" si="18"/>
        <v>71</v>
      </c>
      <c r="G245" s="145">
        <f t="shared" si="19"/>
        <v>51</v>
      </c>
      <c r="H245" s="45"/>
      <c r="I245" s="46"/>
      <c r="J245" s="46"/>
      <c r="K245" s="47"/>
      <c r="L245" s="47"/>
      <c r="M245" s="47"/>
      <c r="N245" s="86" t="s">
        <v>199</v>
      </c>
      <c r="O245" s="86"/>
      <c r="P245" s="36" t="str">
        <f t="shared" si="15"/>
        <v>A22</v>
      </c>
      <c r="Q245" s="36">
        <f>IF(AND(P245&lt;&gt;P244,NOT(ISBLANK(A245))),IF(ISBLANK(N245),INDEX(Summary!E:E,MATCH(P245,Summary!A:A,0)),INDEX(Summary!E:E,MATCH(P245,Summary!A:A,0))+1),IF(ISBLANK(N245),Q244,Q244+1))</f>
        <v>7</v>
      </c>
      <c r="R245" s="36">
        <f t="shared" si="16"/>
        <v>11</v>
      </c>
      <c r="S245" s="46"/>
      <c r="T245" s="46"/>
      <c r="U245" s="46"/>
      <c r="V245" s="46"/>
      <c r="W245" s="45"/>
      <c r="X245" s="45"/>
      <c r="Y245" s="45"/>
      <c r="Z245" s="46"/>
      <c r="AA245" s="46"/>
      <c r="AB245" s="46"/>
      <c r="AC245" s="46"/>
      <c r="AD245" s="47"/>
      <c r="AE245" s="47"/>
      <c r="AF245" s="46"/>
      <c r="AG245" s="47"/>
      <c r="AH245" s="47"/>
      <c r="AI245" s="47"/>
      <c r="AJ245" s="47"/>
      <c r="AK245" s="47"/>
      <c r="AL245" s="47"/>
      <c r="AM245" s="47"/>
      <c r="AN245" s="47"/>
    </row>
    <row r="246" spans="1:40" x14ac:dyDescent="0.25">
      <c r="A246" s="85" t="s">
        <v>160</v>
      </c>
      <c r="B246" s="145">
        <v>45</v>
      </c>
      <c r="C246" s="43" t="str">
        <f t="shared" si="17"/>
        <v>E5-308-052</v>
      </c>
      <c r="D246" s="43" t="s">
        <v>395</v>
      </c>
      <c r="E246" s="43" t="s">
        <v>395</v>
      </c>
      <c r="F246" s="145">
        <f t="shared" si="18"/>
        <v>71</v>
      </c>
      <c r="G246" s="145">
        <f t="shared" si="19"/>
        <v>52</v>
      </c>
      <c r="H246" s="45"/>
      <c r="I246" s="46"/>
      <c r="J246" s="46"/>
      <c r="K246" s="47"/>
      <c r="L246" s="47"/>
      <c r="M246" s="47"/>
      <c r="N246" s="86" t="s">
        <v>198</v>
      </c>
      <c r="O246" s="86"/>
      <c r="P246" s="36" t="str">
        <f t="shared" si="15"/>
        <v>A22</v>
      </c>
      <c r="Q246" s="36">
        <f>IF(AND(P246&lt;&gt;P245,NOT(ISBLANK(A246))),IF(ISBLANK(N246),INDEX(Summary!E:E,MATCH(P246,Summary!A:A,0)),INDEX(Summary!E:E,MATCH(P246,Summary!A:A,0))+1),IF(ISBLANK(N246),Q245,Q245+1))</f>
        <v>8</v>
      </c>
      <c r="R246" s="36">
        <f t="shared" si="16"/>
        <v>11</v>
      </c>
      <c r="S246" s="46"/>
      <c r="T246" s="46"/>
      <c r="U246" s="46"/>
      <c r="V246" s="46"/>
      <c r="W246" s="45"/>
      <c r="X246" s="45"/>
      <c r="Y246" s="45"/>
      <c r="Z246" s="46"/>
      <c r="AA246" s="46"/>
      <c r="AB246" s="46"/>
      <c r="AC246" s="46"/>
      <c r="AD246" s="47"/>
      <c r="AE246" s="47"/>
      <c r="AF246" s="46"/>
      <c r="AG246" s="47"/>
      <c r="AH246" s="47"/>
      <c r="AI246" s="47"/>
      <c r="AJ246" s="47"/>
      <c r="AK246" s="47"/>
      <c r="AL246" s="47"/>
      <c r="AM246" s="47"/>
      <c r="AN246" s="47"/>
    </row>
    <row r="247" spans="1:40" x14ac:dyDescent="0.25">
      <c r="A247" s="85"/>
      <c r="B247" s="145"/>
      <c r="C247" s="43" t="str">
        <f t="shared" si="17"/>
        <v/>
      </c>
      <c r="D247" s="43"/>
      <c r="E247" s="43"/>
      <c r="F247" s="145">
        <f t="shared" si="18"/>
        <v>71</v>
      </c>
      <c r="G247" s="145">
        <f t="shared" si="19"/>
        <v>52</v>
      </c>
      <c r="H247" s="45"/>
      <c r="I247" s="46"/>
      <c r="J247" s="46"/>
      <c r="K247" s="47"/>
      <c r="L247" s="47"/>
      <c r="M247" s="47"/>
      <c r="N247" s="86" t="s">
        <v>199</v>
      </c>
      <c r="O247" s="86"/>
      <c r="P247" s="36" t="str">
        <f t="shared" si="15"/>
        <v>A22</v>
      </c>
      <c r="Q247" s="36">
        <f>IF(AND(P247&lt;&gt;P246,NOT(ISBLANK(A247))),IF(ISBLANK(N247),INDEX(Summary!E:E,MATCH(P247,Summary!A:A,0)),INDEX(Summary!E:E,MATCH(P247,Summary!A:A,0))+1),IF(ISBLANK(N247),Q246,Q246+1))</f>
        <v>9</v>
      </c>
      <c r="R247" s="36">
        <f t="shared" si="16"/>
        <v>11</v>
      </c>
      <c r="S247" s="46"/>
      <c r="T247" s="46"/>
      <c r="U247" s="46"/>
      <c r="V247" s="46"/>
      <c r="W247" s="45"/>
      <c r="X247" s="45"/>
      <c r="Y247" s="45"/>
      <c r="Z247" s="46"/>
      <c r="AA247" s="46"/>
      <c r="AB247" s="46"/>
      <c r="AC247" s="46"/>
      <c r="AD247" s="47"/>
      <c r="AE247" s="47"/>
      <c r="AF247" s="46"/>
      <c r="AG247" s="47"/>
      <c r="AH247" s="47"/>
      <c r="AI247" s="47"/>
      <c r="AJ247" s="47"/>
      <c r="AK247" s="47"/>
      <c r="AL247" s="47"/>
      <c r="AM247" s="47"/>
      <c r="AN247" s="47"/>
    </row>
    <row r="248" spans="1:40" x14ac:dyDescent="0.25">
      <c r="A248" s="85" t="s">
        <v>160</v>
      </c>
      <c r="B248" s="145">
        <v>44</v>
      </c>
      <c r="C248" s="43" t="str">
        <f t="shared" si="17"/>
        <v>E5-308-053</v>
      </c>
      <c r="D248" s="43" t="s">
        <v>395</v>
      </c>
      <c r="E248" s="43" t="s">
        <v>395</v>
      </c>
      <c r="F248" s="145">
        <f t="shared" si="18"/>
        <v>71</v>
      </c>
      <c r="G248" s="145">
        <f t="shared" si="19"/>
        <v>53</v>
      </c>
      <c r="H248" s="45"/>
      <c r="I248" s="46"/>
      <c r="J248" s="46"/>
      <c r="K248" s="47"/>
      <c r="L248" s="47"/>
      <c r="M248" s="47"/>
      <c r="N248" s="86" t="s">
        <v>198</v>
      </c>
      <c r="O248" s="86"/>
      <c r="P248" s="36" t="str">
        <f t="shared" si="15"/>
        <v>A22</v>
      </c>
      <c r="Q248" s="36">
        <f>IF(AND(P248&lt;&gt;P247,NOT(ISBLANK(A248))),IF(ISBLANK(N248),INDEX(Summary!E:E,MATCH(P248,Summary!A:A,0)),INDEX(Summary!E:E,MATCH(P248,Summary!A:A,0))+1),IF(ISBLANK(N248),Q247,Q247+1))</f>
        <v>10</v>
      </c>
      <c r="R248" s="36">
        <f t="shared" si="16"/>
        <v>11</v>
      </c>
      <c r="S248" s="46"/>
      <c r="T248" s="46"/>
      <c r="U248" s="46"/>
      <c r="V248" s="46"/>
      <c r="W248" s="45"/>
      <c r="X248" s="45"/>
      <c r="Y248" s="45"/>
      <c r="Z248" s="46"/>
      <c r="AA248" s="46"/>
      <c r="AB248" s="46"/>
      <c r="AC248" s="46"/>
      <c r="AD248" s="47"/>
      <c r="AE248" s="47"/>
      <c r="AF248" s="46"/>
      <c r="AG248" s="47"/>
      <c r="AH248" s="47"/>
      <c r="AI248" s="47"/>
      <c r="AJ248" s="47"/>
      <c r="AK248" s="47"/>
      <c r="AL248" s="47"/>
      <c r="AM248" s="47"/>
      <c r="AN248" s="47"/>
    </row>
    <row r="249" spans="1:40" x14ac:dyDescent="0.25">
      <c r="A249" s="143"/>
      <c r="B249" s="145"/>
      <c r="C249" s="43" t="str">
        <f t="shared" si="17"/>
        <v/>
      </c>
      <c r="D249" s="43"/>
      <c r="E249" s="43"/>
      <c r="F249" s="145">
        <f t="shared" si="18"/>
        <v>71</v>
      </c>
      <c r="G249" s="145">
        <f t="shared" si="19"/>
        <v>53</v>
      </c>
      <c r="H249" s="45"/>
      <c r="I249" s="46"/>
      <c r="J249" s="46"/>
      <c r="K249" s="47"/>
      <c r="L249" s="47"/>
      <c r="M249" s="47"/>
      <c r="N249" s="86" t="s">
        <v>199</v>
      </c>
      <c r="O249" s="86"/>
      <c r="P249" s="36" t="str">
        <f t="shared" si="15"/>
        <v>A22</v>
      </c>
      <c r="Q249" s="36">
        <f>IF(AND(P249&lt;&gt;P248,NOT(ISBLANK(A249))),IF(ISBLANK(N249),INDEX(Summary!E:E,MATCH(P249,Summary!A:A,0)),INDEX(Summary!E:E,MATCH(P249,Summary!A:A,0))+1),IF(ISBLANK(N249),Q248,Q248+1))</f>
        <v>11</v>
      </c>
      <c r="R249" s="36">
        <f t="shared" si="16"/>
        <v>11</v>
      </c>
      <c r="S249" s="46"/>
      <c r="T249" s="46"/>
      <c r="U249" s="46"/>
      <c r="V249" s="46"/>
      <c r="W249" s="45"/>
      <c r="X249" s="45"/>
      <c r="Y249" s="45"/>
      <c r="Z249" s="46"/>
      <c r="AA249" s="46"/>
      <c r="AB249" s="46"/>
      <c r="AC249" s="46"/>
      <c r="AD249" s="47"/>
      <c r="AE249" s="47"/>
      <c r="AF249" s="46"/>
      <c r="AG249" s="47"/>
      <c r="AH249" s="47"/>
      <c r="AI249" s="47"/>
      <c r="AJ249" s="47"/>
      <c r="AK249" s="47"/>
      <c r="AL249" s="47"/>
      <c r="AM249" s="47"/>
      <c r="AN249" s="47"/>
    </row>
    <row r="250" spans="1:40" x14ac:dyDescent="0.25">
      <c r="A250" s="142" t="s">
        <v>161</v>
      </c>
      <c r="B250" s="145">
        <v>46</v>
      </c>
      <c r="C250" s="43" t="str">
        <f t="shared" si="17"/>
        <v>E5-308-054</v>
      </c>
      <c r="D250" s="43" t="s">
        <v>395</v>
      </c>
      <c r="E250" s="43" t="s">
        <v>395</v>
      </c>
      <c r="F250" s="145">
        <f t="shared" si="18"/>
        <v>71</v>
      </c>
      <c r="G250" s="145">
        <f t="shared" si="19"/>
        <v>54</v>
      </c>
      <c r="H250" s="45">
        <v>3</v>
      </c>
      <c r="I250" s="46">
        <v>3</v>
      </c>
      <c r="J250" s="46">
        <v>3</v>
      </c>
      <c r="K250" s="47">
        <v>7</v>
      </c>
      <c r="L250" s="47">
        <v>6</v>
      </c>
      <c r="M250" s="47">
        <v>4</v>
      </c>
      <c r="N250" s="86" t="s">
        <v>198</v>
      </c>
      <c r="O250" s="86"/>
      <c r="P250" s="36" t="str">
        <f t="shared" si="15"/>
        <v>A23</v>
      </c>
      <c r="Q250" s="36">
        <f>IF(AND(P250&lt;&gt;P249,NOT(ISBLANK(A250))),IF(ISBLANK(N250),INDEX(Summary!E:E,MATCH(P250,Summary!A:A,0)),INDEX(Summary!E:E,MATCH(P250,Summary!A:A,0))+1),IF(ISBLANK(N250),Q249,Q249+1))</f>
        <v>1</v>
      </c>
      <c r="R250" s="36">
        <f t="shared" si="16"/>
        <v>6</v>
      </c>
      <c r="S250" s="46">
        <v>2</v>
      </c>
      <c r="T250" s="46"/>
      <c r="U250" s="46"/>
      <c r="V250" s="46"/>
      <c r="W250" s="45"/>
      <c r="X250" s="45"/>
      <c r="Y250" s="45"/>
      <c r="Z250" s="46">
        <v>6</v>
      </c>
      <c r="AA250" s="46">
        <v>0</v>
      </c>
      <c r="AB250" s="46">
        <v>0</v>
      </c>
      <c r="AC250" s="46">
        <v>0</v>
      </c>
      <c r="AD250" s="47">
        <v>0</v>
      </c>
      <c r="AE250" s="47">
        <v>0</v>
      </c>
      <c r="AF250" s="46"/>
      <c r="AG250" s="47">
        <v>6</v>
      </c>
      <c r="AH250" s="47">
        <v>0</v>
      </c>
      <c r="AI250" s="47" t="s">
        <v>34</v>
      </c>
      <c r="AJ250" s="47">
        <v>0</v>
      </c>
      <c r="AK250" s="47">
        <v>0</v>
      </c>
      <c r="AL250" s="47">
        <v>0</v>
      </c>
      <c r="AM250" s="47">
        <v>0</v>
      </c>
      <c r="AN250" s="47" t="s">
        <v>34</v>
      </c>
    </row>
    <row r="251" spans="1:40" x14ac:dyDescent="0.25">
      <c r="A251" s="85"/>
      <c r="B251" s="145"/>
      <c r="C251" s="43" t="str">
        <f t="shared" si="17"/>
        <v/>
      </c>
      <c r="D251" s="43"/>
      <c r="E251" s="43"/>
      <c r="F251" s="145">
        <f t="shared" si="18"/>
        <v>71</v>
      </c>
      <c r="G251" s="145">
        <f t="shared" si="19"/>
        <v>54</v>
      </c>
      <c r="H251" s="45"/>
      <c r="I251" s="46"/>
      <c r="J251" s="46"/>
      <c r="K251" s="47"/>
      <c r="L251" s="47"/>
      <c r="M251" s="47"/>
      <c r="N251" s="86" t="s">
        <v>199</v>
      </c>
      <c r="O251" s="86"/>
      <c r="P251" s="36" t="str">
        <f t="shared" si="15"/>
        <v>A23</v>
      </c>
      <c r="Q251" s="36">
        <f>IF(AND(P251&lt;&gt;P250,NOT(ISBLANK(A251))),IF(ISBLANK(N251),INDEX(Summary!E:E,MATCH(P251,Summary!A:A,0)),INDEX(Summary!E:E,MATCH(P251,Summary!A:A,0))+1),IF(ISBLANK(N251),Q250,Q250+1))</f>
        <v>2</v>
      </c>
      <c r="R251" s="36">
        <f t="shared" si="16"/>
        <v>6</v>
      </c>
      <c r="S251" s="46"/>
      <c r="T251" s="46"/>
      <c r="U251" s="46"/>
      <c r="V251" s="46"/>
      <c r="W251" s="45"/>
      <c r="X251" s="45"/>
      <c r="Y251" s="45"/>
      <c r="Z251" s="46"/>
      <c r="AA251" s="46"/>
      <c r="AB251" s="46"/>
      <c r="AC251" s="46"/>
      <c r="AD251" s="47"/>
      <c r="AE251" s="47"/>
      <c r="AF251" s="46"/>
      <c r="AG251" s="47"/>
      <c r="AH251" s="47"/>
      <c r="AI251" s="47"/>
      <c r="AJ251" s="47"/>
      <c r="AK251" s="47"/>
      <c r="AL251" s="47"/>
      <c r="AM251" s="47"/>
      <c r="AN251" s="47"/>
    </row>
    <row r="252" spans="1:40" x14ac:dyDescent="0.25">
      <c r="A252" s="85" t="s">
        <v>161</v>
      </c>
      <c r="B252" s="145">
        <v>45</v>
      </c>
      <c r="C252" s="43" t="str">
        <f t="shared" si="17"/>
        <v>E5-308-055</v>
      </c>
      <c r="D252" s="43" t="s">
        <v>395</v>
      </c>
      <c r="E252" s="43" t="s">
        <v>395</v>
      </c>
      <c r="F252" s="145">
        <f t="shared" si="18"/>
        <v>71</v>
      </c>
      <c r="G252" s="145">
        <f t="shared" si="19"/>
        <v>55</v>
      </c>
      <c r="H252" s="45"/>
      <c r="I252" s="46"/>
      <c r="J252" s="46"/>
      <c r="K252" s="47"/>
      <c r="L252" s="47"/>
      <c r="M252" s="47"/>
      <c r="N252" s="86" t="s">
        <v>198</v>
      </c>
      <c r="O252" s="86"/>
      <c r="P252" s="36" t="str">
        <f t="shared" si="15"/>
        <v>A23</v>
      </c>
      <c r="Q252" s="36">
        <f>IF(AND(P252&lt;&gt;P251,NOT(ISBLANK(A252))),IF(ISBLANK(N252),INDEX(Summary!E:E,MATCH(P252,Summary!A:A,0)),INDEX(Summary!E:E,MATCH(P252,Summary!A:A,0))+1),IF(ISBLANK(N252),Q251,Q251+1))</f>
        <v>3</v>
      </c>
      <c r="R252" s="36">
        <f t="shared" si="16"/>
        <v>6</v>
      </c>
      <c r="S252" s="46"/>
      <c r="T252" s="46"/>
      <c r="U252" s="46"/>
      <c r="V252" s="46"/>
      <c r="W252" s="45"/>
      <c r="X252" s="45"/>
      <c r="Y252" s="45"/>
      <c r="Z252" s="46"/>
      <c r="AA252" s="46"/>
      <c r="AB252" s="46"/>
      <c r="AC252" s="46"/>
      <c r="AD252" s="47"/>
      <c r="AE252" s="47"/>
      <c r="AF252" s="46"/>
      <c r="AG252" s="47"/>
      <c r="AH252" s="47"/>
      <c r="AI252" s="47"/>
      <c r="AJ252" s="47"/>
      <c r="AK252" s="47"/>
      <c r="AL252" s="47"/>
      <c r="AM252" s="47"/>
      <c r="AN252" s="47"/>
    </row>
    <row r="253" spans="1:40" x14ac:dyDescent="0.25">
      <c r="A253" s="85"/>
      <c r="B253" s="145"/>
      <c r="C253" s="43" t="str">
        <f t="shared" si="17"/>
        <v/>
      </c>
      <c r="D253" s="43"/>
      <c r="E253" s="43"/>
      <c r="F253" s="145">
        <f t="shared" si="18"/>
        <v>71</v>
      </c>
      <c r="G253" s="145">
        <f t="shared" si="19"/>
        <v>55</v>
      </c>
      <c r="H253" s="45"/>
      <c r="I253" s="46"/>
      <c r="J253" s="46"/>
      <c r="K253" s="47"/>
      <c r="L253" s="47"/>
      <c r="M253" s="47"/>
      <c r="N253" s="86" t="s">
        <v>199</v>
      </c>
      <c r="O253" s="86"/>
      <c r="P253" s="36" t="str">
        <f t="shared" si="15"/>
        <v>A23</v>
      </c>
      <c r="Q253" s="36">
        <f>IF(AND(P253&lt;&gt;P252,NOT(ISBLANK(A253))),IF(ISBLANK(N253),INDEX(Summary!E:E,MATCH(P253,Summary!A:A,0)),INDEX(Summary!E:E,MATCH(P253,Summary!A:A,0))+1),IF(ISBLANK(N253),Q252,Q252+1))</f>
        <v>4</v>
      </c>
      <c r="R253" s="36">
        <f t="shared" si="16"/>
        <v>6</v>
      </c>
      <c r="S253" s="46"/>
      <c r="T253" s="46"/>
      <c r="U253" s="46"/>
      <c r="V253" s="46"/>
      <c r="W253" s="45"/>
      <c r="X253" s="45"/>
      <c r="Y253" s="45"/>
      <c r="Z253" s="46"/>
      <c r="AA253" s="46"/>
      <c r="AB253" s="46"/>
      <c r="AC253" s="46"/>
      <c r="AD253" s="47"/>
      <c r="AE253" s="47"/>
      <c r="AF253" s="46"/>
      <c r="AG253" s="47"/>
      <c r="AH253" s="47"/>
      <c r="AI253" s="47"/>
      <c r="AJ253" s="47"/>
      <c r="AK253" s="47"/>
      <c r="AL253" s="47"/>
      <c r="AM253" s="47"/>
      <c r="AN253" s="47"/>
    </row>
    <row r="254" spans="1:40" x14ac:dyDescent="0.25">
      <c r="A254" s="85" t="s">
        <v>161</v>
      </c>
      <c r="B254" s="145">
        <v>44</v>
      </c>
      <c r="C254" s="43" t="str">
        <f t="shared" si="17"/>
        <v>E5-308-056</v>
      </c>
      <c r="D254" s="43" t="s">
        <v>395</v>
      </c>
      <c r="E254" s="43" t="s">
        <v>395</v>
      </c>
      <c r="F254" s="145">
        <f t="shared" si="18"/>
        <v>71</v>
      </c>
      <c r="G254" s="145">
        <f t="shared" si="19"/>
        <v>56</v>
      </c>
      <c r="H254" s="45"/>
      <c r="I254" s="46"/>
      <c r="J254" s="46"/>
      <c r="K254" s="47"/>
      <c r="L254" s="47"/>
      <c r="M254" s="47"/>
      <c r="N254" s="86" t="s">
        <v>198</v>
      </c>
      <c r="O254" s="86"/>
      <c r="P254" s="36" t="str">
        <f t="shared" si="15"/>
        <v>A23</v>
      </c>
      <c r="Q254" s="36">
        <f>IF(AND(P254&lt;&gt;P253,NOT(ISBLANK(A254))),IF(ISBLANK(N254),INDEX(Summary!E:E,MATCH(P254,Summary!A:A,0)),INDEX(Summary!E:E,MATCH(P254,Summary!A:A,0))+1),IF(ISBLANK(N254),Q253,Q253+1))</f>
        <v>5</v>
      </c>
      <c r="R254" s="36">
        <f t="shared" si="16"/>
        <v>6</v>
      </c>
      <c r="S254" s="46"/>
      <c r="T254" s="46"/>
      <c r="U254" s="46"/>
      <c r="V254" s="46"/>
      <c r="W254" s="45"/>
      <c r="X254" s="45"/>
      <c r="Y254" s="45"/>
      <c r="Z254" s="46"/>
      <c r="AA254" s="46"/>
      <c r="AB254" s="46"/>
      <c r="AC254" s="46"/>
      <c r="AD254" s="47"/>
      <c r="AE254" s="47"/>
      <c r="AF254" s="46"/>
      <c r="AG254" s="47"/>
      <c r="AH254" s="47"/>
      <c r="AI254" s="47"/>
      <c r="AJ254" s="47"/>
      <c r="AK254" s="47"/>
      <c r="AL254" s="47"/>
      <c r="AM254" s="47"/>
      <c r="AN254" s="47"/>
    </row>
    <row r="255" spans="1:40" x14ac:dyDescent="0.25">
      <c r="A255" s="143"/>
      <c r="B255" s="145"/>
      <c r="C255" s="43" t="str">
        <f t="shared" si="17"/>
        <v/>
      </c>
      <c r="D255" s="43"/>
      <c r="E255" s="43"/>
      <c r="F255" s="145">
        <f t="shared" si="18"/>
        <v>71</v>
      </c>
      <c r="G255" s="145">
        <f t="shared" si="19"/>
        <v>56</v>
      </c>
      <c r="H255" s="45"/>
      <c r="I255" s="46"/>
      <c r="J255" s="46"/>
      <c r="K255" s="47"/>
      <c r="L255" s="47"/>
      <c r="M255" s="47"/>
      <c r="N255" s="86" t="s">
        <v>199</v>
      </c>
      <c r="O255" s="86"/>
      <c r="P255" s="36" t="str">
        <f t="shared" si="15"/>
        <v>A23</v>
      </c>
      <c r="Q255" s="36">
        <f>IF(AND(P255&lt;&gt;P254,NOT(ISBLANK(A255))),IF(ISBLANK(N255),INDEX(Summary!E:E,MATCH(P255,Summary!A:A,0)),INDEX(Summary!E:E,MATCH(P255,Summary!A:A,0))+1),IF(ISBLANK(N255),Q254,Q254+1))</f>
        <v>6</v>
      </c>
      <c r="R255" s="36">
        <f t="shared" si="16"/>
        <v>6</v>
      </c>
      <c r="S255" s="46"/>
      <c r="T255" s="46"/>
      <c r="U255" s="46"/>
      <c r="V255" s="46"/>
      <c r="W255" s="45"/>
      <c r="X255" s="45"/>
      <c r="Y255" s="45"/>
      <c r="Z255" s="46"/>
      <c r="AA255" s="46"/>
      <c r="AB255" s="46"/>
      <c r="AC255" s="46"/>
      <c r="AD255" s="47"/>
      <c r="AE255" s="47"/>
      <c r="AF255" s="46"/>
      <c r="AG255" s="47"/>
      <c r="AH255" s="47"/>
      <c r="AI255" s="47"/>
      <c r="AJ255" s="47"/>
      <c r="AK255" s="47"/>
      <c r="AL255" s="47"/>
      <c r="AM255" s="47"/>
      <c r="AN255" s="47"/>
    </row>
    <row r="256" spans="1:40" x14ac:dyDescent="0.25">
      <c r="A256" s="142" t="s">
        <v>51</v>
      </c>
      <c r="B256" s="145">
        <v>24</v>
      </c>
      <c r="C256" s="43" t="str">
        <f t="shared" si="17"/>
        <v>E5-520-072</v>
      </c>
      <c r="D256" s="43" t="s">
        <v>394</v>
      </c>
      <c r="E256" s="43" t="s">
        <v>394</v>
      </c>
      <c r="F256" s="145">
        <f t="shared" si="18"/>
        <v>72</v>
      </c>
      <c r="G256" s="145">
        <f t="shared" si="19"/>
        <v>56</v>
      </c>
      <c r="H256" s="45">
        <v>10</v>
      </c>
      <c r="I256" s="46">
        <v>10</v>
      </c>
      <c r="J256" s="46">
        <v>10</v>
      </c>
      <c r="K256" s="47">
        <v>23</v>
      </c>
      <c r="L256" s="47">
        <v>32</v>
      </c>
      <c r="M256" s="47">
        <v>29</v>
      </c>
      <c r="N256" s="86"/>
      <c r="O256" s="86" t="s">
        <v>200</v>
      </c>
      <c r="P256" s="36" t="str">
        <f t="shared" si="15"/>
        <v>A24</v>
      </c>
      <c r="Q256" s="36">
        <f>IF(AND(P256&lt;&gt;P255,NOT(ISBLANK(A256))),IF(ISBLANK(N256),INDEX(Summary!E:E,MATCH(P256,Summary!A:A,0)),INDEX(Summary!E:E,MATCH(P256,Summary!A:A,0))+1),IF(ISBLANK(N256),Q255,Q255+1))</f>
        <v>14</v>
      </c>
      <c r="R256" s="36">
        <f t="shared" si="16"/>
        <v>15</v>
      </c>
      <c r="S256" s="46"/>
      <c r="T256" s="46">
        <v>2</v>
      </c>
      <c r="U256" s="46"/>
      <c r="V256" s="46"/>
      <c r="W256" s="45"/>
      <c r="X256" s="45"/>
      <c r="Y256" s="45"/>
      <c r="Z256" s="46">
        <v>0</v>
      </c>
      <c r="AA256" s="46">
        <v>20</v>
      </c>
      <c r="AB256" s="46">
        <v>0</v>
      </c>
      <c r="AC256" s="46">
        <v>0</v>
      </c>
      <c r="AD256" s="47">
        <v>0</v>
      </c>
      <c r="AE256" s="47">
        <v>0</v>
      </c>
      <c r="AF256" s="46"/>
      <c r="AG256" s="47">
        <v>4</v>
      </c>
      <c r="AH256" s="47">
        <v>28</v>
      </c>
      <c r="AI256" s="47" t="s">
        <v>34</v>
      </c>
      <c r="AJ256" s="47">
        <v>0</v>
      </c>
      <c r="AK256" s="47">
        <v>0</v>
      </c>
      <c r="AL256" s="47">
        <v>7</v>
      </c>
      <c r="AM256" s="47">
        <v>0</v>
      </c>
      <c r="AN256" s="47" t="s">
        <v>34</v>
      </c>
    </row>
    <row r="257" spans="1:40" x14ac:dyDescent="0.25">
      <c r="A257" s="85"/>
      <c r="B257" s="145"/>
      <c r="C257" s="43" t="str">
        <f t="shared" si="17"/>
        <v/>
      </c>
      <c r="D257" s="43"/>
      <c r="E257" s="43"/>
      <c r="F257" s="145">
        <f t="shared" si="18"/>
        <v>72</v>
      </c>
      <c r="G257" s="145">
        <f t="shared" si="19"/>
        <v>56</v>
      </c>
      <c r="H257" s="45"/>
      <c r="I257" s="46"/>
      <c r="J257" s="46"/>
      <c r="K257" s="47"/>
      <c r="L257" s="47"/>
      <c r="M257" s="47"/>
      <c r="N257" s="86"/>
      <c r="O257" s="86" t="s">
        <v>525</v>
      </c>
      <c r="P257" s="36" t="str">
        <f t="shared" si="15"/>
        <v>A24</v>
      </c>
      <c r="Q257" s="36">
        <f>IF(AND(P257&lt;&gt;P256,NOT(ISBLANK(A257))),IF(ISBLANK(N257),INDEX(Summary!E:E,MATCH(P257,Summary!A:A,0)),INDEX(Summary!E:E,MATCH(P257,Summary!A:A,0))+1),IF(ISBLANK(N257),Q256,Q256+1))</f>
        <v>14</v>
      </c>
      <c r="R257" s="36">
        <f t="shared" si="16"/>
        <v>16</v>
      </c>
      <c r="S257" s="46"/>
      <c r="T257" s="46"/>
      <c r="U257" s="46"/>
      <c r="V257" s="46"/>
      <c r="W257" s="45"/>
      <c r="X257" s="45"/>
      <c r="Y257" s="45"/>
      <c r="Z257" s="46"/>
      <c r="AA257" s="46"/>
      <c r="AB257" s="46"/>
      <c r="AC257" s="46"/>
      <c r="AD257" s="47"/>
      <c r="AE257" s="47"/>
      <c r="AF257" s="46"/>
      <c r="AG257" s="47"/>
      <c r="AH257" s="47"/>
      <c r="AI257" s="47"/>
      <c r="AJ257" s="47"/>
      <c r="AK257" s="47"/>
      <c r="AL257" s="47"/>
      <c r="AM257" s="47"/>
      <c r="AN257" s="47"/>
    </row>
    <row r="258" spans="1:40" x14ac:dyDescent="0.25">
      <c r="A258" s="85" t="s">
        <v>51</v>
      </c>
      <c r="B258" s="145">
        <v>23</v>
      </c>
      <c r="C258" s="43" t="str">
        <f t="shared" si="17"/>
        <v>E5-520-073</v>
      </c>
      <c r="D258" s="43" t="s">
        <v>394</v>
      </c>
      <c r="E258" s="43" t="s">
        <v>394</v>
      </c>
      <c r="F258" s="145">
        <f t="shared" si="18"/>
        <v>73</v>
      </c>
      <c r="G258" s="145">
        <f t="shared" si="19"/>
        <v>56</v>
      </c>
      <c r="H258" s="45"/>
      <c r="I258" s="46"/>
      <c r="J258" s="46"/>
      <c r="K258" s="47"/>
      <c r="L258" s="47"/>
      <c r="M258" s="47"/>
      <c r="N258" s="86"/>
      <c r="O258" s="86" t="s">
        <v>200</v>
      </c>
      <c r="P258" s="36" t="str">
        <f t="shared" ref="P258:P321" si="20">IF(ISBLANK(A258),P257,A258)</f>
        <v>A24</v>
      </c>
      <c r="Q258" s="36">
        <f>IF(AND(P258&lt;&gt;P257,NOT(ISBLANK(A258))),IF(ISBLANK(N258),INDEX(Summary!E:E,MATCH(P258,Summary!A:A,0)),INDEX(Summary!E:E,MATCH(P258,Summary!A:A,0))+1),IF(ISBLANK(N258),Q257,Q257+1))</f>
        <v>14</v>
      </c>
      <c r="R258" s="36">
        <f t="shared" ref="R258:R321" si="21">IF(AND(P258&lt;&gt;P257,NOT(ISBLANK(A258))),IF(ISBLANK(O258),_xlfn.MAXIFS(Q:Q,P:P,P258),_xlfn.MAXIFS(Q:Q,P:P,P258)+1),IF(ISBLANK(O258),R257,R257+1))</f>
        <v>17</v>
      </c>
      <c r="S258" s="46"/>
      <c r="T258" s="46"/>
      <c r="U258" s="46"/>
      <c r="V258" s="46"/>
      <c r="W258" s="45"/>
      <c r="X258" s="45"/>
      <c r="Y258" s="45"/>
      <c r="Z258" s="46"/>
      <c r="AA258" s="46"/>
      <c r="AB258" s="46"/>
      <c r="AC258" s="46"/>
      <c r="AD258" s="47"/>
      <c r="AE258" s="47"/>
      <c r="AF258" s="46"/>
      <c r="AG258" s="47"/>
      <c r="AH258" s="47"/>
      <c r="AI258" s="47"/>
      <c r="AJ258" s="47"/>
      <c r="AK258" s="47"/>
      <c r="AL258" s="47"/>
      <c r="AM258" s="47"/>
      <c r="AN258" s="47"/>
    </row>
    <row r="259" spans="1:40" x14ac:dyDescent="0.25">
      <c r="A259" s="85"/>
      <c r="B259" s="145"/>
      <c r="C259" s="43" t="str">
        <f t="shared" ref="C259:C322" si="22">IF(F259&lt;&gt;F258,_xlfn.CONCAT("E5-520-",REPT(0,3-LEN(F259))&amp;F259),IF(G259&lt;&gt;G258,_xlfn.CONCAT("E5-308-",REPT(0,3-LEN(G259))&amp;G259),""))</f>
        <v/>
      </c>
      <c r="D259" s="43"/>
      <c r="E259" s="43"/>
      <c r="F259" s="145">
        <f t="shared" si="18"/>
        <v>73</v>
      </c>
      <c r="G259" s="145">
        <f t="shared" si="19"/>
        <v>56</v>
      </c>
      <c r="H259" s="45"/>
      <c r="I259" s="46"/>
      <c r="J259" s="46"/>
      <c r="K259" s="47"/>
      <c r="L259" s="47"/>
      <c r="M259" s="47"/>
      <c r="N259" s="86"/>
      <c r="O259" s="86" t="s">
        <v>525</v>
      </c>
      <c r="P259" s="36" t="str">
        <f t="shared" si="20"/>
        <v>A24</v>
      </c>
      <c r="Q259" s="36">
        <f>IF(AND(P259&lt;&gt;P258,NOT(ISBLANK(A259))),IF(ISBLANK(N259),INDEX(Summary!E:E,MATCH(P259,Summary!A:A,0)),INDEX(Summary!E:E,MATCH(P259,Summary!A:A,0))+1),IF(ISBLANK(N259),Q258,Q258+1))</f>
        <v>14</v>
      </c>
      <c r="R259" s="36">
        <f t="shared" si="21"/>
        <v>18</v>
      </c>
      <c r="S259" s="46"/>
      <c r="T259" s="46"/>
      <c r="U259" s="46"/>
      <c r="V259" s="46"/>
      <c r="W259" s="45"/>
      <c r="X259" s="45"/>
      <c r="Y259" s="45"/>
      <c r="Z259" s="46"/>
      <c r="AA259" s="46"/>
      <c r="AB259" s="46"/>
      <c r="AC259" s="46"/>
      <c r="AD259" s="47"/>
      <c r="AE259" s="47"/>
      <c r="AF259" s="46"/>
      <c r="AG259" s="47"/>
      <c r="AH259" s="47"/>
      <c r="AI259" s="47"/>
      <c r="AJ259" s="47"/>
      <c r="AK259" s="47"/>
      <c r="AL259" s="47"/>
      <c r="AM259" s="47"/>
      <c r="AN259" s="47"/>
    </row>
    <row r="260" spans="1:40" x14ac:dyDescent="0.25">
      <c r="A260" s="85" t="s">
        <v>51</v>
      </c>
      <c r="B260" s="145">
        <v>22</v>
      </c>
      <c r="C260" s="43" t="str">
        <f t="shared" si="22"/>
        <v>E5-520-074</v>
      </c>
      <c r="D260" s="43" t="s">
        <v>394</v>
      </c>
      <c r="E260" s="43" t="s">
        <v>394</v>
      </c>
      <c r="F260" s="145">
        <f t="shared" ref="F260:F323" si="23">IF(IFERROR(FIND("E5-520",D260),0),F259+1,F259)</f>
        <v>74</v>
      </c>
      <c r="G260" s="145">
        <f t="shared" ref="G260:G323" si="24">IF(IFERROR(FIND("E5-308",D260),0),G259+1,G259)</f>
        <v>56</v>
      </c>
      <c r="H260" s="45"/>
      <c r="I260" s="46"/>
      <c r="J260" s="46"/>
      <c r="K260" s="47"/>
      <c r="L260" s="47"/>
      <c r="M260" s="47"/>
      <c r="N260" s="86"/>
      <c r="O260" s="86" t="s">
        <v>200</v>
      </c>
      <c r="P260" s="36" t="str">
        <f t="shared" si="20"/>
        <v>A24</v>
      </c>
      <c r="Q260" s="36">
        <f>IF(AND(P260&lt;&gt;P259,NOT(ISBLANK(A260))),IF(ISBLANK(N260),INDEX(Summary!E:E,MATCH(P260,Summary!A:A,0)),INDEX(Summary!E:E,MATCH(P260,Summary!A:A,0))+1),IF(ISBLANK(N260),Q259,Q259+1))</f>
        <v>14</v>
      </c>
      <c r="R260" s="36">
        <f t="shared" si="21"/>
        <v>19</v>
      </c>
      <c r="S260" s="46"/>
      <c r="T260" s="46"/>
      <c r="U260" s="46"/>
      <c r="V260" s="46"/>
      <c r="W260" s="45"/>
      <c r="X260" s="45"/>
      <c r="Y260" s="45"/>
      <c r="Z260" s="46"/>
      <c r="AA260" s="46"/>
      <c r="AB260" s="46"/>
      <c r="AC260" s="46"/>
      <c r="AD260" s="47"/>
      <c r="AE260" s="47"/>
      <c r="AF260" s="46"/>
      <c r="AG260" s="47"/>
      <c r="AH260" s="47"/>
      <c r="AI260" s="47"/>
      <c r="AJ260" s="47"/>
      <c r="AK260" s="47"/>
      <c r="AL260" s="47"/>
      <c r="AM260" s="47"/>
      <c r="AN260" s="47"/>
    </row>
    <row r="261" spans="1:40" x14ac:dyDescent="0.25">
      <c r="A261" s="85"/>
      <c r="B261" s="145"/>
      <c r="C261" s="43" t="str">
        <f t="shared" si="22"/>
        <v/>
      </c>
      <c r="D261" s="43"/>
      <c r="E261" s="43"/>
      <c r="F261" s="145">
        <f t="shared" si="23"/>
        <v>74</v>
      </c>
      <c r="G261" s="145">
        <f t="shared" si="24"/>
        <v>56</v>
      </c>
      <c r="H261" s="45"/>
      <c r="I261" s="46"/>
      <c r="J261" s="46"/>
      <c r="K261" s="47"/>
      <c r="L261" s="47"/>
      <c r="M261" s="47"/>
      <c r="N261" s="86"/>
      <c r="O261" s="86" t="s">
        <v>525</v>
      </c>
      <c r="P261" s="36" t="str">
        <f t="shared" si="20"/>
        <v>A24</v>
      </c>
      <c r="Q261" s="36">
        <f>IF(AND(P261&lt;&gt;P260,NOT(ISBLANK(A261))),IF(ISBLANK(N261),INDEX(Summary!E:E,MATCH(P261,Summary!A:A,0)),INDEX(Summary!E:E,MATCH(P261,Summary!A:A,0))+1),IF(ISBLANK(N261),Q260,Q260+1))</f>
        <v>14</v>
      </c>
      <c r="R261" s="36">
        <f t="shared" si="21"/>
        <v>20</v>
      </c>
      <c r="S261" s="46"/>
      <c r="T261" s="46"/>
      <c r="U261" s="46"/>
      <c r="V261" s="46"/>
      <c r="W261" s="45"/>
      <c r="X261" s="45"/>
      <c r="Y261" s="45"/>
      <c r="Z261" s="46"/>
      <c r="AA261" s="46"/>
      <c r="AB261" s="46"/>
      <c r="AC261" s="46"/>
      <c r="AD261" s="47"/>
      <c r="AE261" s="47"/>
      <c r="AF261" s="46"/>
      <c r="AG261" s="47"/>
      <c r="AH261" s="47"/>
      <c r="AI261" s="47"/>
      <c r="AJ261" s="47"/>
      <c r="AK261" s="47"/>
      <c r="AL261" s="47"/>
      <c r="AM261" s="47"/>
      <c r="AN261" s="47"/>
    </row>
    <row r="262" spans="1:40" x14ac:dyDescent="0.25">
      <c r="A262" s="85" t="s">
        <v>51</v>
      </c>
      <c r="B262" s="145">
        <v>21</v>
      </c>
      <c r="C262" s="43" t="str">
        <f t="shared" si="22"/>
        <v>E5-520-075</v>
      </c>
      <c r="D262" s="43" t="s">
        <v>394</v>
      </c>
      <c r="E262" s="43" t="s">
        <v>394</v>
      </c>
      <c r="F262" s="145">
        <f t="shared" si="23"/>
        <v>75</v>
      </c>
      <c r="G262" s="145">
        <f t="shared" si="24"/>
        <v>56</v>
      </c>
      <c r="H262" s="45"/>
      <c r="I262" s="46"/>
      <c r="J262" s="46"/>
      <c r="K262" s="47"/>
      <c r="L262" s="47"/>
      <c r="M262" s="47"/>
      <c r="N262" s="86"/>
      <c r="O262" s="86" t="s">
        <v>200</v>
      </c>
      <c r="P262" s="36" t="str">
        <f t="shared" si="20"/>
        <v>A24</v>
      </c>
      <c r="Q262" s="36">
        <f>IF(AND(P262&lt;&gt;P261,NOT(ISBLANK(A262))),IF(ISBLANK(N262),INDEX(Summary!E:E,MATCH(P262,Summary!A:A,0)),INDEX(Summary!E:E,MATCH(P262,Summary!A:A,0))+1),IF(ISBLANK(N262),Q261,Q261+1))</f>
        <v>14</v>
      </c>
      <c r="R262" s="36">
        <f t="shared" si="21"/>
        <v>21</v>
      </c>
      <c r="S262" s="46"/>
      <c r="T262" s="46"/>
      <c r="U262" s="46"/>
      <c r="V262" s="46"/>
      <c r="W262" s="45"/>
      <c r="X262" s="45"/>
      <c r="Y262" s="45"/>
      <c r="Z262" s="46"/>
      <c r="AA262" s="46"/>
      <c r="AB262" s="46"/>
      <c r="AC262" s="46"/>
      <c r="AD262" s="47"/>
      <c r="AE262" s="47"/>
      <c r="AF262" s="46"/>
      <c r="AG262" s="47"/>
      <c r="AH262" s="47"/>
      <c r="AI262" s="47"/>
      <c r="AJ262" s="47"/>
      <c r="AK262" s="47"/>
      <c r="AL262" s="47"/>
      <c r="AM262" s="47"/>
      <c r="AN262" s="47"/>
    </row>
    <row r="263" spans="1:40" x14ac:dyDescent="0.25">
      <c r="A263" s="85"/>
      <c r="B263" s="145"/>
      <c r="C263" s="43" t="str">
        <f t="shared" si="22"/>
        <v/>
      </c>
      <c r="D263" s="43"/>
      <c r="E263" s="43"/>
      <c r="F263" s="145">
        <f t="shared" si="23"/>
        <v>75</v>
      </c>
      <c r="G263" s="145">
        <f t="shared" si="24"/>
        <v>56</v>
      </c>
      <c r="H263" s="45"/>
      <c r="I263" s="46"/>
      <c r="J263" s="46"/>
      <c r="K263" s="47"/>
      <c r="L263" s="47"/>
      <c r="M263" s="47"/>
      <c r="N263" s="86"/>
      <c r="O263" s="86" t="s">
        <v>525</v>
      </c>
      <c r="P263" s="36" t="str">
        <f t="shared" si="20"/>
        <v>A24</v>
      </c>
      <c r="Q263" s="36">
        <f>IF(AND(P263&lt;&gt;P262,NOT(ISBLANK(A263))),IF(ISBLANK(N263),INDEX(Summary!E:E,MATCH(P263,Summary!A:A,0)),INDEX(Summary!E:E,MATCH(P263,Summary!A:A,0))+1),IF(ISBLANK(N263),Q262,Q262+1))</f>
        <v>14</v>
      </c>
      <c r="R263" s="36">
        <f t="shared" si="21"/>
        <v>22</v>
      </c>
      <c r="S263" s="46"/>
      <c r="T263" s="46"/>
      <c r="U263" s="46"/>
      <c r="V263" s="46"/>
      <c r="W263" s="45"/>
      <c r="X263" s="45"/>
      <c r="Y263" s="45"/>
      <c r="Z263" s="46"/>
      <c r="AA263" s="46"/>
      <c r="AB263" s="46"/>
      <c r="AC263" s="46"/>
      <c r="AD263" s="47"/>
      <c r="AE263" s="47"/>
      <c r="AF263" s="46"/>
      <c r="AG263" s="47"/>
      <c r="AH263" s="47"/>
      <c r="AI263" s="47"/>
      <c r="AJ263" s="47"/>
      <c r="AK263" s="47"/>
      <c r="AL263" s="47"/>
      <c r="AM263" s="47"/>
      <c r="AN263" s="47"/>
    </row>
    <row r="264" spans="1:40" x14ac:dyDescent="0.25">
      <c r="A264" s="85" t="s">
        <v>51</v>
      </c>
      <c r="B264" s="145">
        <v>20</v>
      </c>
      <c r="C264" s="43" t="str">
        <f t="shared" si="22"/>
        <v>E5-520-076</v>
      </c>
      <c r="D264" s="43" t="s">
        <v>394</v>
      </c>
      <c r="E264" s="43" t="s">
        <v>394</v>
      </c>
      <c r="F264" s="145">
        <f t="shared" si="23"/>
        <v>76</v>
      </c>
      <c r="G264" s="145">
        <f t="shared" si="24"/>
        <v>56</v>
      </c>
      <c r="H264" s="45"/>
      <c r="I264" s="46"/>
      <c r="J264" s="46"/>
      <c r="K264" s="47"/>
      <c r="L264" s="47"/>
      <c r="M264" s="47"/>
      <c r="N264" s="86"/>
      <c r="O264" s="86" t="s">
        <v>200</v>
      </c>
      <c r="P264" s="36" t="str">
        <f t="shared" si="20"/>
        <v>A24</v>
      </c>
      <c r="Q264" s="36">
        <f>IF(AND(P264&lt;&gt;P263,NOT(ISBLANK(A264))),IF(ISBLANK(N264),INDEX(Summary!E:E,MATCH(P264,Summary!A:A,0)),INDEX(Summary!E:E,MATCH(P264,Summary!A:A,0))+1),IF(ISBLANK(N264),Q263,Q263+1))</f>
        <v>14</v>
      </c>
      <c r="R264" s="36">
        <f t="shared" si="21"/>
        <v>23</v>
      </c>
      <c r="S264" s="46"/>
      <c r="T264" s="46"/>
      <c r="U264" s="46"/>
      <c r="V264" s="46"/>
      <c r="W264" s="45"/>
      <c r="X264" s="45"/>
      <c r="Y264" s="45"/>
      <c r="Z264" s="46"/>
      <c r="AA264" s="46"/>
      <c r="AB264" s="46"/>
      <c r="AC264" s="46"/>
      <c r="AD264" s="47"/>
      <c r="AE264" s="47"/>
      <c r="AF264" s="46"/>
      <c r="AG264" s="47"/>
      <c r="AH264" s="47"/>
      <c r="AI264" s="47"/>
      <c r="AJ264" s="47"/>
      <c r="AK264" s="47"/>
      <c r="AL264" s="47"/>
      <c r="AM264" s="47"/>
      <c r="AN264" s="47"/>
    </row>
    <row r="265" spans="1:40" x14ac:dyDescent="0.25">
      <c r="A265" s="85"/>
      <c r="B265" s="145"/>
      <c r="C265" s="43" t="str">
        <f t="shared" si="22"/>
        <v/>
      </c>
      <c r="D265" s="43"/>
      <c r="E265" s="43"/>
      <c r="F265" s="145">
        <f t="shared" si="23"/>
        <v>76</v>
      </c>
      <c r="G265" s="145">
        <f t="shared" si="24"/>
        <v>56</v>
      </c>
      <c r="H265" s="45"/>
      <c r="I265" s="46"/>
      <c r="J265" s="46"/>
      <c r="K265" s="47"/>
      <c r="L265" s="47"/>
      <c r="M265" s="47"/>
      <c r="N265" s="86"/>
      <c r="O265" s="86" t="s">
        <v>525</v>
      </c>
      <c r="P265" s="36" t="str">
        <f t="shared" si="20"/>
        <v>A24</v>
      </c>
      <c r="Q265" s="36">
        <f>IF(AND(P265&lt;&gt;P264,NOT(ISBLANK(A265))),IF(ISBLANK(N265),INDEX(Summary!E:E,MATCH(P265,Summary!A:A,0)),INDEX(Summary!E:E,MATCH(P265,Summary!A:A,0))+1),IF(ISBLANK(N265),Q264,Q264+1))</f>
        <v>14</v>
      </c>
      <c r="R265" s="36">
        <f t="shared" si="21"/>
        <v>24</v>
      </c>
      <c r="S265" s="46"/>
      <c r="T265" s="46"/>
      <c r="U265" s="46"/>
      <c r="V265" s="46"/>
      <c r="W265" s="45"/>
      <c r="X265" s="45"/>
      <c r="Y265" s="45"/>
      <c r="Z265" s="46"/>
      <c r="AA265" s="46"/>
      <c r="AB265" s="46"/>
      <c r="AC265" s="46"/>
      <c r="AD265" s="47"/>
      <c r="AE265" s="47"/>
      <c r="AF265" s="46"/>
      <c r="AG265" s="47"/>
      <c r="AH265" s="47"/>
      <c r="AI265" s="47"/>
      <c r="AJ265" s="47"/>
      <c r="AK265" s="47"/>
      <c r="AL265" s="47"/>
      <c r="AM265" s="47"/>
      <c r="AN265" s="47"/>
    </row>
    <row r="266" spans="1:40" x14ac:dyDescent="0.25">
      <c r="A266" s="85" t="s">
        <v>51</v>
      </c>
      <c r="B266" s="145">
        <v>19</v>
      </c>
      <c r="C266" s="43" t="str">
        <f t="shared" si="22"/>
        <v>E5-520-077</v>
      </c>
      <c r="D266" s="43" t="s">
        <v>394</v>
      </c>
      <c r="E266" s="43" t="s">
        <v>394</v>
      </c>
      <c r="F266" s="145">
        <f t="shared" si="23"/>
        <v>77</v>
      </c>
      <c r="G266" s="145">
        <f t="shared" si="24"/>
        <v>56</v>
      </c>
      <c r="H266" s="45"/>
      <c r="I266" s="46"/>
      <c r="J266" s="46"/>
      <c r="K266" s="47"/>
      <c r="L266" s="47"/>
      <c r="M266" s="47"/>
      <c r="N266" s="86"/>
      <c r="O266" s="86" t="s">
        <v>200</v>
      </c>
      <c r="P266" s="36" t="str">
        <f t="shared" si="20"/>
        <v>A24</v>
      </c>
      <c r="Q266" s="36">
        <f>IF(AND(P266&lt;&gt;P265,NOT(ISBLANK(A266))),IF(ISBLANK(N266),INDEX(Summary!E:E,MATCH(P266,Summary!A:A,0)),INDEX(Summary!E:E,MATCH(P266,Summary!A:A,0))+1),IF(ISBLANK(N266),Q265,Q265+1))</f>
        <v>14</v>
      </c>
      <c r="R266" s="36">
        <f t="shared" si="21"/>
        <v>25</v>
      </c>
      <c r="S266" s="46"/>
      <c r="T266" s="46"/>
      <c r="U266" s="46"/>
      <c r="V266" s="46"/>
      <c r="W266" s="45"/>
      <c r="X266" s="45"/>
      <c r="Y266" s="45"/>
      <c r="Z266" s="46"/>
      <c r="AA266" s="46"/>
      <c r="AB266" s="46"/>
      <c r="AC266" s="46"/>
      <c r="AD266" s="47"/>
      <c r="AE266" s="47"/>
      <c r="AF266" s="46"/>
      <c r="AG266" s="47"/>
      <c r="AH266" s="47"/>
      <c r="AI266" s="47"/>
      <c r="AJ266" s="47"/>
      <c r="AK266" s="47"/>
      <c r="AL266" s="47"/>
      <c r="AM266" s="47"/>
      <c r="AN266" s="47"/>
    </row>
    <row r="267" spans="1:40" x14ac:dyDescent="0.25">
      <c r="A267" s="85"/>
      <c r="B267" s="145"/>
      <c r="C267" s="43" t="str">
        <f t="shared" si="22"/>
        <v/>
      </c>
      <c r="D267" s="43"/>
      <c r="E267" s="43"/>
      <c r="F267" s="145">
        <f t="shared" si="23"/>
        <v>77</v>
      </c>
      <c r="G267" s="145">
        <f t="shared" si="24"/>
        <v>56</v>
      </c>
      <c r="H267" s="45"/>
      <c r="I267" s="46"/>
      <c r="J267" s="46"/>
      <c r="K267" s="47"/>
      <c r="L267" s="47"/>
      <c r="M267" s="47"/>
      <c r="N267" s="86"/>
      <c r="O267" s="86" t="s">
        <v>525</v>
      </c>
      <c r="P267" s="36" t="str">
        <f t="shared" si="20"/>
        <v>A24</v>
      </c>
      <c r="Q267" s="36">
        <f>IF(AND(P267&lt;&gt;P266,NOT(ISBLANK(A267))),IF(ISBLANK(N267),INDEX(Summary!E:E,MATCH(P267,Summary!A:A,0)),INDEX(Summary!E:E,MATCH(P267,Summary!A:A,0))+1),IF(ISBLANK(N267),Q266,Q266+1))</f>
        <v>14</v>
      </c>
      <c r="R267" s="36">
        <f t="shared" si="21"/>
        <v>26</v>
      </c>
      <c r="S267" s="46"/>
      <c r="T267" s="46"/>
      <c r="U267" s="46"/>
      <c r="V267" s="46"/>
      <c r="W267" s="45"/>
      <c r="X267" s="45"/>
      <c r="Y267" s="45"/>
      <c r="Z267" s="46"/>
      <c r="AA267" s="46"/>
      <c r="AB267" s="46"/>
      <c r="AC267" s="46"/>
      <c r="AD267" s="47"/>
      <c r="AE267" s="47"/>
      <c r="AF267" s="46"/>
      <c r="AG267" s="47"/>
      <c r="AH267" s="47"/>
      <c r="AI267" s="47"/>
      <c r="AJ267" s="47"/>
      <c r="AK267" s="47"/>
      <c r="AL267" s="47"/>
      <c r="AM267" s="47"/>
      <c r="AN267" s="47"/>
    </row>
    <row r="268" spans="1:40" x14ac:dyDescent="0.25">
      <c r="A268" s="85" t="s">
        <v>51</v>
      </c>
      <c r="B268" s="145">
        <v>18</v>
      </c>
      <c r="C268" s="43" t="str">
        <f t="shared" si="22"/>
        <v>E5-520-078</v>
      </c>
      <c r="D268" s="43" t="s">
        <v>394</v>
      </c>
      <c r="E268" s="43" t="s">
        <v>394</v>
      </c>
      <c r="F268" s="145">
        <f t="shared" si="23"/>
        <v>78</v>
      </c>
      <c r="G268" s="145">
        <f t="shared" si="24"/>
        <v>56</v>
      </c>
      <c r="H268" s="45"/>
      <c r="I268" s="46"/>
      <c r="J268" s="46"/>
      <c r="K268" s="47"/>
      <c r="L268" s="47"/>
      <c r="M268" s="47"/>
      <c r="N268" s="86"/>
      <c r="O268" s="86" t="s">
        <v>200</v>
      </c>
      <c r="P268" s="36" t="str">
        <f t="shared" si="20"/>
        <v>A24</v>
      </c>
      <c r="Q268" s="36">
        <f>IF(AND(P268&lt;&gt;P267,NOT(ISBLANK(A268))),IF(ISBLANK(N268),INDEX(Summary!E:E,MATCH(P268,Summary!A:A,0)),INDEX(Summary!E:E,MATCH(P268,Summary!A:A,0))+1),IF(ISBLANK(N268),Q267,Q267+1))</f>
        <v>14</v>
      </c>
      <c r="R268" s="36">
        <f t="shared" si="21"/>
        <v>27</v>
      </c>
      <c r="S268" s="46"/>
      <c r="T268" s="46"/>
      <c r="U268" s="46"/>
      <c r="V268" s="46"/>
      <c r="W268" s="45"/>
      <c r="X268" s="45"/>
      <c r="Y268" s="45"/>
      <c r="Z268" s="46"/>
      <c r="AA268" s="46"/>
      <c r="AB268" s="46"/>
      <c r="AC268" s="46"/>
      <c r="AD268" s="47"/>
      <c r="AE268" s="47"/>
      <c r="AF268" s="46"/>
      <c r="AG268" s="47"/>
      <c r="AH268" s="47"/>
      <c r="AI268" s="47"/>
      <c r="AJ268" s="47"/>
      <c r="AK268" s="47"/>
      <c r="AL268" s="47"/>
      <c r="AM268" s="47"/>
      <c r="AN268" s="47"/>
    </row>
    <row r="269" spans="1:40" x14ac:dyDescent="0.25">
      <c r="A269" s="85"/>
      <c r="B269" s="145"/>
      <c r="C269" s="43" t="str">
        <f t="shared" si="22"/>
        <v/>
      </c>
      <c r="D269" s="43"/>
      <c r="E269" s="43"/>
      <c r="F269" s="145">
        <f t="shared" si="23"/>
        <v>78</v>
      </c>
      <c r="G269" s="145">
        <f t="shared" si="24"/>
        <v>56</v>
      </c>
      <c r="H269" s="45"/>
      <c r="I269" s="46"/>
      <c r="J269" s="46"/>
      <c r="K269" s="47"/>
      <c r="L269" s="47"/>
      <c r="M269" s="47"/>
      <c r="N269" s="86"/>
      <c r="O269" s="86" t="s">
        <v>525</v>
      </c>
      <c r="P269" s="36" t="str">
        <f t="shared" si="20"/>
        <v>A24</v>
      </c>
      <c r="Q269" s="36">
        <f>IF(AND(P269&lt;&gt;P268,NOT(ISBLANK(A269))),IF(ISBLANK(N269),INDEX(Summary!E:E,MATCH(P269,Summary!A:A,0)),INDEX(Summary!E:E,MATCH(P269,Summary!A:A,0))+1),IF(ISBLANK(N269),Q268,Q268+1))</f>
        <v>14</v>
      </c>
      <c r="R269" s="36">
        <f t="shared" si="21"/>
        <v>28</v>
      </c>
      <c r="S269" s="46"/>
      <c r="T269" s="46"/>
      <c r="U269" s="46"/>
      <c r="V269" s="46"/>
      <c r="W269" s="45"/>
      <c r="X269" s="45"/>
      <c r="Y269" s="45"/>
      <c r="Z269" s="46"/>
      <c r="AA269" s="46"/>
      <c r="AB269" s="46"/>
      <c r="AC269" s="46"/>
      <c r="AD269" s="47"/>
      <c r="AE269" s="47"/>
      <c r="AF269" s="46"/>
      <c r="AG269" s="47"/>
      <c r="AH269" s="47"/>
      <c r="AI269" s="47"/>
      <c r="AJ269" s="47"/>
      <c r="AK269" s="47"/>
      <c r="AL269" s="47"/>
      <c r="AM269" s="47"/>
      <c r="AN269" s="47"/>
    </row>
    <row r="270" spans="1:40" x14ac:dyDescent="0.25">
      <c r="A270" s="85" t="s">
        <v>51</v>
      </c>
      <c r="B270" s="145">
        <v>17</v>
      </c>
      <c r="C270" s="43" t="str">
        <f t="shared" si="22"/>
        <v>E5-520-079</v>
      </c>
      <c r="D270" s="43" t="s">
        <v>394</v>
      </c>
      <c r="E270" s="43" t="s">
        <v>394</v>
      </c>
      <c r="F270" s="145">
        <f t="shared" si="23"/>
        <v>79</v>
      </c>
      <c r="G270" s="145">
        <f t="shared" si="24"/>
        <v>56</v>
      </c>
      <c r="H270" s="45"/>
      <c r="I270" s="46"/>
      <c r="J270" s="46"/>
      <c r="K270" s="47"/>
      <c r="L270" s="47"/>
      <c r="M270" s="47"/>
      <c r="N270" s="86"/>
      <c r="O270" s="86" t="s">
        <v>200</v>
      </c>
      <c r="P270" s="36" t="str">
        <f t="shared" si="20"/>
        <v>A24</v>
      </c>
      <c r="Q270" s="36">
        <f>IF(AND(P270&lt;&gt;P269,NOT(ISBLANK(A270))),IF(ISBLANK(N270),INDEX(Summary!E:E,MATCH(P270,Summary!A:A,0)),INDEX(Summary!E:E,MATCH(P270,Summary!A:A,0))+1),IF(ISBLANK(N270),Q269,Q269+1))</f>
        <v>14</v>
      </c>
      <c r="R270" s="36">
        <f t="shared" si="21"/>
        <v>29</v>
      </c>
      <c r="S270" s="46"/>
      <c r="T270" s="46"/>
      <c r="U270" s="46"/>
      <c r="V270" s="46"/>
      <c r="W270" s="45"/>
      <c r="X270" s="45"/>
      <c r="Y270" s="45"/>
      <c r="Z270" s="46"/>
      <c r="AA270" s="46"/>
      <c r="AB270" s="46"/>
      <c r="AC270" s="46"/>
      <c r="AD270" s="47"/>
      <c r="AE270" s="47"/>
      <c r="AF270" s="46"/>
      <c r="AG270" s="47"/>
      <c r="AH270" s="47"/>
      <c r="AI270" s="47"/>
      <c r="AJ270" s="47"/>
      <c r="AK270" s="47"/>
      <c r="AL270" s="47"/>
      <c r="AM270" s="47"/>
      <c r="AN270" s="47"/>
    </row>
    <row r="271" spans="1:40" x14ac:dyDescent="0.25">
      <c r="A271" s="85"/>
      <c r="B271" s="145"/>
      <c r="C271" s="43" t="str">
        <f t="shared" si="22"/>
        <v/>
      </c>
      <c r="D271" s="43"/>
      <c r="E271" s="43"/>
      <c r="F271" s="145">
        <f t="shared" si="23"/>
        <v>79</v>
      </c>
      <c r="G271" s="145">
        <f t="shared" si="24"/>
        <v>56</v>
      </c>
      <c r="H271" s="45"/>
      <c r="I271" s="46"/>
      <c r="J271" s="46"/>
      <c r="K271" s="47"/>
      <c r="L271" s="47"/>
      <c r="M271" s="47"/>
      <c r="N271" s="86"/>
      <c r="O271" s="86" t="s">
        <v>525</v>
      </c>
      <c r="P271" s="36" t="str">
        <f t="shared" si="20"/>
        <v>A24</v>
      </c>
      <c r="Q271" s="36">
        <f>IF(AND(P271&lt;&gt;P270,NOT(ISBLANK(A271))),IF(ISBLANK(N271),INDEX(Summary!E:E,MATCH(P271,Summary!A:A,0)),INDEX(Summary!E:E,MATCH(P271,Summary!A:A,0))+1),IF(ISBLANK(N271),Q270,Q270+1))</f>
        <v>14</v>
      </c>
      <c r="R271" s="36">
        <f t="shared" si="21"/>
        <v>30</v>
      </c>
      <c r="S271" s="46"/>
      <c r="T271" s="46"/>
      <c r="U271" s="46"/>
      <c r="V271" s="46"/>
      <c r="W271" s="45"/>
      <c r="X271" s="45"/>
      <c r="Y271" s="45"/>
      <c r="Z271" s="46"/>
      <c r="AA271" s="46"/>
      <c r="AB271" s="46"/>
      <c r="AC271" s="46"/>
      <c r="AD271" s="47"/>
      <c r="AE271" s="47"/>
      <c r="AF271" s="46"/>
      <c r="AG271" s="47"/>
      <c r="AH271" s="47"/>
      <c r="AI271" s="47"/>
      <c r="AJ271" s="47"/>
      <c r="AK271" s="47"/>
      <c r="AL271" s="47"/>
      <c r="AM271" s="47"/>
      <c r="AN271" s="47"/>
    </row>
    <row r="272" spans="1:40" x14ac:dyDescent="0.25">
      <c r="A272" s="85" t="s">
        <v>51</v>
      </c>
      <c r="B272" s="145">
        <v>16</v>
      </c>
      <c r="C272" s="43" t="str">
        <f t="shared" si="22"/>
        <v>E5-520-080</v>
      </c>
      <c r="D272" s="43" t="s">
        <v>394</v>
      </c>
      <c r="E272" s="43" t="s">
        <v>394</v>
      </c>
      <c r="F272" s="145">
        <f t="shared" si="23"/>
        <v>80</v>
      </c>
      <c r="G272" s="145">
        <f t="shared" si="24"/>
        <v>56</v>
      </c>
      <c r="H272" s="45"/>
      <c r="I272" s="46"/>
      <c r="J272" s="46"/>
      <c r="K272" s="47"/>
      <c r="L272" s="47"/>
      <c r="M272" s="47"/>
      <c r="N272" s="86"/>
      <c r="O272" s="86" t="s">
        <v>200</v>
      </c>
      <c r="P272" s="36" t="str">
        <f t="shared" si="20"/>
        <v>A24</v>
      </c>
      <c r="Q272" s="36">
        <f>IF(AND(P272&lt;&gt;P271,NOT(ISBLANK(A272))),IF(ISBLANK(N272),INDEX(Summary!E:E,MATCH(P272,Summary!A:A,0)),INDEX(Summary!E:E,MATCH(P272,Summary!A:A,0))+1),IF(ISBLANK(N272),Q271,Q271+1))</f>
        <v>14</v>
      </c>
      <c r="R272" s="36">
        <f t="shared" si="21"/>
        <v>31</v>
      </c>
      <c r="S272" s="46"/>
      <c r="T272" s="46"/>
      <c r="U272" s="46"/>
      <c r="V272" s="46"/>
      <c r="W272" s="45"/>
      <c r="X272" s="45"/>
      <c r="Y272" s="45"/>
      <c r="Z272" s="46"/>
      <c r="AA272" s="46"/>
      <c r="AB272" s="46"/>
      <c r="AC272" s="46"/>
      <c r="AD272" s="47"/>
      <c r="AE272" s="47"/>
      <c r="AF272" s="46"/>
      <c r="AG272" s="47"/>
      <c r="AH272" s="47"/>
      <c r="AI272" s="47"/>
      <c r="AJ272" s="47"/>
      <c r="AK272" s="47"/>
      <c r="AL272" s="47"/>
      <c r="AM272" s="47"/>
      <c r="AN272" s="47"/>
    </row>
    <row r="273" spans="1:40" x14ac:dyDescent="0.25">
      <c r="A273" s="85"/>
      <c r="B273" s="145"/>
      <c r="C273" s="43" t="str">
        <f t="shared" si="22"/>
        <v/>
      </c>
      <c r="D273" s="43"/>
      <c r="E273" s="43"/>
      <c r="F273" s="145">
        <f t="shared" si="23"/>
        <v>80</v>
      </c>
      <c r="G273" s="145">
        <f t="shared" si="24"/>
        <v>56</v>
      </c>
      <c r="H273" s="45"/>
      <c r="I273" s="46"/>
      <c r="J273" s="46"/>
      <c r="K273" s="47"/>
      <c r="L273" s="47"/>
      <c r="M273" s="47"/>
      <c r="N273" s="86"/>
      <c r="O273" s="86" t="s">
        <v>525</v>
      </c>
      <c r="P273" s="36" t="str">
        <f t="shared" si="20"/>
        <v>A24</v>
      </c>
      <c r="Q273" s="36">
        <f>IF(AND(P273&lt;&gt;P272,NOT(ISBLANK(A273))),IF(ISBLANK(N273),INDEX(Summary!E:E,MATCH(P273,Summary!A:A,0)),INDEX(Summary!E:E,MATCH(P273,Summary!A:A,0))+1),IF(ISBLANK(N273),Q272,Q272+1))</f>
        <v>14</v>
      </c>
      <c r="R273" s="36">
        <f t="shared" si="21"/>
        <v>32</v>
      </c>
      <c r="S273" s="46"/>
      <c r="T273" s="46"/>
      <c r="U273" s="46"/>
      <c r="V273" s="46"/>
      <c r="W273" s="45"/>
      <c r="X273" s="45"/>
      <c r="Y273" s="45"/>
      <c r="Z273" s="46"/>
      <c r="AA273" s="46"/>
      <c r="AB273" s="46"/>
      <c r="AC273" s="46"/>
      <c r="AD273" s="47"/>
      <c r="AE273" s="47"/>
      <c r="AF273" s="46"/>
      <c r="AG273" s="47"/>
      <c r="AH273" s="47"/>
      <c r="AI273" s="47"/>
      <c r="AJ273" s="47"/>
      <c r="AK273" s="47"/>
      <c r="AL273" s="47"/>
      <c r="AM273" s="47"/>
      <c r="AN273" s="47"/>
    </row>
    <row r="274" spans="1:40" x14ac:dyDescent="0.25">
      <c r="A274" s="85" t="s">
        <v>51</v>
      </c>
      <c r="B274" s="145">
        <v>15</v>
      </c>
      <c r="C274" s="43" t="str">
        <f t="shared" si="22"/>
        <v>E5-520-081</v>
      </c>
      <c r="D274" s="43" t="s">
        <v>394</v>
      </c>
      <c r="E274" s="43" t="s">
        <v>394</v>
      </c>
      <c r="F274" s="145">
        <f t="shared" si="23"/>
        <v>81</v>
      </c>
      <c r="G274" s="145">
        <f t="shared" si="24"/>
        <v>56</v>
      </c>
      <c r="H274" s="45"/>
      <c r="I274" s="46"/>
      <c r="J274" s="46"/>
      <c r="K274" s="47"/>
      <c r="L274" s="47"/>
      <c r="M274" s="47"/>
      <c r="N274" s="86"/>
      <c r="O274" s="86" t="s">
        <v>200</v>
      </c>
      <c r="P274" s="36" t="str">
        <f t="shared" si="20"/>
        <v>A24</v>
      </c>
      <c r="Q274" s="36">
        <f>IF(AND(P274&lt;&gt;P273,NOT(ISBLANK(A274))),IF(ISBLANK(N274),INDEX(Summary!E:E,MATCH(P274,Summary!A:A,0)),INDEX(Summary!E:E,MATCH(P274,Summary!A:A,0))+1),IF(ISBLANK(N274),Q273,Q273+1))</f>
        <v>14</v>
      </c>
      <c r="R274" s="36">
        <f t="shared" si="21"/>
        <v>33</v>
      </c>
      <c r="S274" s="46"/>
      <c r="T274" s="46"/>
      <c r="U274" s="46"/>
      <c r="V274" s="46"/>
      <c r="W274" s="45"/>
      <c r="X274" s="45"/>
      <c r="Y274" s="45"/>
      <c r="Z274" s="46"/>
      <c r="AA274" s="46"/>
      <c r="AB274" s="46"/>
      <c r="AC274" s="46"/>
      <c r="AD274" s="47"/>
      <c r="AE274" s="47"/>
      <c r="AF274" s="46"/>
      <c r="AG274" s="47"/>
      <c r="AH274" s="47"/>
      <c r="AI274" s="47"/>
      <c r="AJ274" s="47"/>
      <c r="AK274" s="47"/>
      <c r="AL274" s="47"/>
      <c r="AM274" s="47"/>
      <c r="AN274" s="47"/>
    </row>
    <row r="275" spans="1:40" x14ac:dyDescent="0.25">
      <c r="A275" s="143"/>
      <c r="B275" s="145"/>
      <c r="C275" s="43" t="str">
        <f t="shared" si="22"/>
        <v/>
      </c>
      <c r="D275" s="43"/>
      <c r="E275" s="43"/>
      <c r="F275" s="145">
        <f t="shared" si="23"/>
        <v>81</v>
      </c>
      <c r="G275" s="145">
        <f t="shared" si="24"/>
        <v>56</v>
      </c>
      <c r="H275" s="45"/>
      <c r="I275" s="46"/>
      <c r="J275" s="46"/>
      <c r="K275" s="47"/>
      <c r="L275" s="47"/>
      <c r="M275" s="47"/>
      <c r="N275" s="86"/>
      <c r="O275" s="86" t="s">
        <v>525</v>
      </c>
      <c r="P275" s="36" t="str">
        <f t="shared" si="20"/>
        <v>A24</v>
      </c>
      <c r="Q275" s="36">
        <f>IF(AND(P275&lt;&gt;P274,NOT(ISBLANK(A275))),IF(ISBLANK(N275),INDEX(Summary!E:E,MATCH(P275,Summary!A:A,0)),INDEX(Summary!E:E,MATCH(P275,Summary!A:A,0))+1),IF(ISBLANK(N275),Q274,Q274+1))</f>
        <v>14</v>
      </c>
      <c r="R275" s="36">
        <f t="shared" si="21"/>
        <v>34</v>
      </c>
      <c r="S275" s="46"/>
      <c r="T275" s="46"/>
      <c r="U275" s="46"/>
      <c r="V275" s="46"/>
      <c r="W275" s="45"/>
      <c r="X275" s="45"/>
      <c r="Y275" s="45"/>
      <c r="Z275" s="46"/>
      <c r="AA275" s="46"/>
      <c r="AB275" s="46"/>
      <c r="AC275" s="46"/>
      <c r="AD275" s="47"/>
      <c r="AE275" s="47"/>
      <c r="AF275" s="46"/>
      <c r="AG275" s="47"/>
      <c r="AH275" s="47"/>
      <c r="AI275" s="47"/>
      <c r="AJ275" s="47"/>
      <c r="AK275" s="47"/>
      <c r="AL275" s="47"/>
      <c r="AM275" s="47"/>
      <c r="AN275" s="47"/>
    </row>
    <row r="276" spans="1:40" x14ac:dyDescent="0.25">
      <c r="A276" s="142" t="s">
        <v>164</v>
      </c>
      <c r="B276" s="145">
        <v>48</v>
      </c>
      <c r="C276" s="43" t="str">
        <f t="shared" si="22"/>
        <v>E5-308-057</v>
      </c>
      <c r="D276" s="43" t="s">
        <v>395</v>
      </c>
      <c r="E276" s="43" t="s">
        <v>395</v>
      </c>
      <c r="F276" s="145">
        <f t="shared" si="23"/>
        <v>81</v>
      </c>
      <c r="G276" s="145">
        <f t="shared" si="24"/>
        <v>57</v>
      </c>
      <c r="H276" s="45">
        <v>5</v>
      </c>
      <c r="I276" s="46">
        <v>5</v>
      </c>
      <c r="J276" s="46">
        <v>5</v>
      </c>
      <c r="K276" s="47">
        <v>8</v>
      </c>
      <c r="L276" s="47">
        <v>8</v>
      </c>
      <c r="M276" s="47">
        <v>6</v>
      </c>
      <c r="N276" s="86" t="s">
        <v>198</v>
      </c>
      <c r="O276" s="86"/>
      <c r="P276" s="36" t="str">
        <f t="shared" si="20"/>
        <v>A25</v>
      </c>
      <c r="Q276" s="36">
        <f>IF(AND(P276&lt;&gt;P275,NOT(ISBLANK(A276))),IF(ISBLANK(N276),INDEX(Summary!E:E,MATCH(P276,Summary!A:A,0)),INDEX(Summary!E:E,MATCH(P276,Summary!A:A,0))+1),IF(ISBLANK(N276),Q275,Q275+1))</f>
        <v>2</v>
      </c>
      <c r="R276" s="36">
        <f t="shared" si="21"/>
        <v>11</v>
      </c>
      <c r="S276" s="46">
        <v>2</v>
      </c>
      <c r="T276" s="46"/>
      <c r="U276" s="46"/>
      <c r="V276" s="46"/>
      <c r="W276" s="45"/>
      <c r="X276" s="45"/>
      <c r="Y276" s="45"/>
      <c r="Z276" s="46">
        <v>10</v>
      </c>
      <c r="AA276" s="46">
        <v>0</v>
      </c>
      <c r="AB276" s="46">
        <v>0</v>
      </c>
      <c r="AC276" s="46">
        <v>0</v>
      </c>
      <c r="AD276" s="47">
        <v>0</v>
      </c>
      <c r="AE276" s="47">
        <v>0</v>
      </c>
      <c r="AF276" s="46"/>
      <c r="AG276" s="47">
        <v>10</v>
      </c>
      <c r="AH276" s="47">
        <v>0</v>
      </c>
      <c r="AI276" s="47" t="s">
        <v>34</v>
      </c>
      <c r="AJ276" s="47">
        <v>0</v>
      </c>
      <c r="AK276" s="47">
        <v>0</v>
      </c>
      <c r="AL276" s="47">
        <v>0</v>
      </c>
      <c r="AM276" s="47">
        <v>0</v>
      </c>
      <c r="AN276" s="47" t="s">
        <v>34</v>
      </c>
    </row>
    <row r="277" spans="1:40" x14ac:dyDescent="0.25">
      <c r="A277" s="85"/>
      <c r="B277" s="145"/>
      <c r="C277" s="43" t="str">
        <f t="shared" si="22"/>
        <v/>
      </c>
      <c r="D277" s="43"/>
      <c r="E277" s="43"/>
      <c r="F277" s="145">
        <f t="shared" si="23"/>
        <v>81</v>
      </c>
      <c r="G277" s="145">
        <f t="shared" si="24"/>
        <v>57</v>
      </c>
      <c r="H277" s="45"/>
      <c r="I277" s="46"/>
      <c r="J277" s="46"/>
      <c r="K277" s="47"/>
      <c r="L277" s="47"/>
      <c r="M277" s="47"/>
      <c r="N277" s="86" t="s">
        <v>199</v>
      </c>
      <c r="O277" s="86"/>
      <c r="P277" s="36" t="str">
        <f t="shared" si="20"/>
        <v>A25</v>
      </c>
      <c r="Q277" s="36">
        <f>IF(AND(P277&lt;&gt;P276,NOT(ISBLANK(A277))),IF(ISBLANK(N277),INDEX(Summary!E:E,MATCH(P277,Summary!A:A,0)),INDEX(Summary!E:E,MATCH(P277,Summary!A:A,0))+1),IF(ISBLANK(N277),Q276,Q276+1))</f>
        <v>3</v>
      </c>
      <c r="R277" s="36">
        <f t="shared" si="21"/>
        <v>11</v>
      </c>
      <c r="S277" s="46"/>
      <c r="T277" s="46"/>
      <c r="U277" s="46"/>
      <c r="V277" s="46"/>
      <c r="W277" s="45"/>
      <c r="X277" s="45"/>
      <c r="Y277" s="45"/>
      <c r="Z277" s="46"/>
      <c r="AA277" s="46"/>
      <c r="AB277" s="46"/>
      <c r="AC277" s="46"/>
      <c r="AD277" s="47"/>
      <c r="AE277" s="47"/>
      <c r="AF277" s="46"/>
      <c r="AG277" s="47"/>
      <c r="AH277" s="47"/>
      <c r="AI277" s="47"/>
      <c r="AJ277" s="47"/>
      <c r="AK277" s="47"/>
      <c r="AL277" s="47"/>
      <c r="AM277" s="47"/>
      <c r="AN277" s="47"/>
    </row>
    <row r="278" spans="1:40" x14ac:dyDescent="0.25">
      <c r="A278" s="85" t="s">
        <v>164</v>
      </c>
      <c r="B278" s="145">
        <v>47</v>
      </c>
      <c r="C278" s="43" t="str">
        <f t="shared" si="22"/>
        <v>E5-308-058</v>
      </c>
      <c r="D278" s="43" t="s">
        <v>395</v>
      </c>
      <c r="E278" s="43" t="s">
        <v>395</v>
      </c>
      <c r="F278" s="145">
        <f t="shared" si="23"/>
        <v>81</v>
      </c>
      <c r="G278" s="145">
        <f t="shared" si="24"/>
        <v>58</v>
      </c>
      <c r="H278" s="45"/>
      <c r="I278" s="46"/>
      <c r="J278" s="46"/>
      <c r="K278" s="47"/>
      <c r="L278" s="47"/>
      <c r="M278" s="47"/>
      <c r="N278" s="86" t="s">
        <v>198</v>
      </c>
      <c r="O278" s="86"/>
      <c r="P278" s="36" t="str">
        <f t="shared" si="20"/>
        <v>A25</v>
      </c>
      <c r="Q278" s="36">
        <f>IF(AND(P278&lt;&gt;P277,NOT(ISBLANK(A278))),IF(ISBLANK(N278),INDEX(Summary!E:E,MATCH(P278,Summary!A:A,0)),INDEX(Summary!E:E,MATCH(P278,Summary!A:A,0))+1),IF(ISBLANK(N278),Q277,Q277+1))</f>
        <v>4</v>
      </c>
      <c r="R278" s="36">
        <f t="shared" si="21"/>
        <v>11</v>
      </c>
      <c r="S278" s="46"/>
      <c r="T278" s="46"/>
      <c r="U278" s="46"/>
      <c r="V278" s="46"/>
      <c r="W278" s="45"/>
      <c r="X278" s="45"/>
      <c r="Y278" s="45"/>
      <c r="Z278" s="46"/>
      <c r="AA278" s="46"/>
      <c r="AB278" s="46"/>
      <c r="AC278" s="46"/>
      <c r="AD278" s="47"/>
      <c r="AE278" s="47"/>
      <c r="AF278" s="46"/>
      <c r="AG278" s="47"/>
      <c r="AH278" s="47"/>
      <c r="AI278" s="47"/>
      <c r="AJ278" s="47"/>
      <c r="AK278" s="47"/>
      <c r="AL278" s="47"/>
      <c r="AM278" s="47"/>
      <c r="AN278" s="47"/>
    </row>
    <row r="279" spans="1:40" x14ac:dyDescent="0.25">
      <c r="A279" s="85"/>
      <c r="B279" s="145"/>
      <c r="C279" s="43" t="str">
        <f t="shared" si="22"/>
        <v/>
      </c>
      <c r="D279" s="43"/>
      <c r="E279" s="43"/>
      <c r="F279" s="145">
        <f t="shared" si="23"/>
        <v>81</v>
      </c>
      <c r="G279" s="145">
        <f t="shared" si="24"/>
        <v>58</v>
      </c>
      <c r="H279" s="45"/>
      <c r="I279" s="46"/>
      <c r="J279" s="46"/>
      <c r="K279" s="47"/>
      <c r="L279" s="47"/>
      <c r="M279" s="47"/>
      <c r="N279" s="86" t="s">
        <v>199</v>
      </c>
      <c r="O279" s="86"/>
      <c r="P279" s="36" t="str">
        <f t="shared" si="20"/>
        <v>A25</v>
      </c>
      <c r="Q279" s="36">
        <f>IF(AND(P279&lt;&gt;P278,NOT(ISBLANK(A279))),IF(ISBLANK(N279),INDEX(Summary!E:E,MATCH(P279,Summary!A:A,0)),INDEX(Summary!E:E,MATCH(P279,Summary!A:A,0))+1),IF(ISBLANK(N279),Q278,Q278+1))</f>
        <v>5</v>
      </c>
      <c r="R279" s="36">
        <f t="shared" si="21"/>
        <v>11</v>
      </c>
      <c r="S279" s="46"/>
      <c r="T279" s="46"/>
      <c r="U279" s="46"/>
      <c r="V279" s="46"/>
      <c r="W279" s="45"/>
      <c r="X279" s="45"/>
      <c r="Y279" s="45"/>
      <c r="Z279" s="46"/>
      <c r="AA279" s="46"/>
      <c r="AB279" s="46"/>
      <c r="AC279" s="46"/>
      <c r="AD279" s="47"/>
      <c r="AE279" s="47"/>
      <c r="AF279" s="46"/>
      <c r="AG279" s="47"/>
      <c r="AH279" s="47"/>
      <c r="AI279" s="47"/>
      <c r="AJ279" s="47"/>
      <c r="AK279" s="47"/>
      <c r="AL279" s="47"/>
      <c r="AM279" s="47"/>
      <c r="AN279" s="47"/>
    </row>
    <row r="280" spans="1:40" x14ac:dyDescent="0.25">
      <c r="A280" s="85" t="s">
        <v>164</v>
      </c>
      <c r="B280" s="145">
        <v>46</v>
      </c>
      <c r="C280" s="43" t="str">
        <f t="shared" si="22"/>
        <v>E5-308-059</v>
      </c>
      <c r="D280" s="43" t="s">
        <v>395</v>
      </c>
      <c r="E280" s="43" t="s">
        <v>395</v>
      </c>
      <c r="F280" s="145">
        <f t="shared" si="23"/>
        <v>81</v>
      </c>
      <c r="G280" s="145">
        <f t="shared" si="24"/>
        <v>59</v>
      </c>
      <c r="H280" s="45"/>
      <c r="I280" s="46"/>
      <c r="J280" s="46"/>
      <c r="K280" s="47"/>
      <c r="L280" s="47"/>
      <c r="M280" s="47"/>
      <c r="N280" s="86" t="s">
        <v>198</v>
      </c>
      <c r="O280" s="86"/>
      <c r="P280" s="36" t="str">
        <f t="shared" si="20"/>
        <v>A25</v>
      </c>
      <c r="Q280" s="36">
        <f>IF(AND(P280&lt;&gt;P279,NOT(ISBLANK(A280))),IF(ISBLANK(N280),INDEX(Summary!E:E,MATCH(P280,Summary!A:A,0)),INDEX(Summary!E:E,MATCH(P280,Summary!A:A,0))+1),IF(ISBLANK(N280),Q279,Q279+1))</f>
        <v>6</v>
      </c>
      <c r="R280" s="36">
        <f t="shared" si="21"/>
        <v>11</v>
      </c>
      <c r="S280" s="46"/>
      <c r="T280" s="46"/>
      <c r="U280" s="46"/>
      <c r="V280" s="46"/>
      <c r="W280" s="45"/>
      <c r="X280" s="45"/>
      <c r="Y280" s="45"/>
      <c r="Z280" s="46"/>
      <c r="AA280" s="46"/>
      <c r="AB280" s="46"/>
      <c r="AC280" s="46"/>
      <c r="AD280" s="47"/>
      <c r="AE280" s="47"/>
      <c r="AF280" s="46"/>
      <c r="AG280" s="47"/>
      <c r="AH280" s="47"/>
      <c r="AI280" s="47"/>
      <c r="AJ280" s="47"/>
      <c r="AK280" s="47"/>
      <c r="AL280" s="47"/>
      <c r="AM280" s="47"/>
      <c r="AN280" s="47"/>
    </row>
    <row r="281" spans="1:40" x14ac:dyDescent="0.25">
      <c r="A281" s="85"/>
      <c r="B281" s="145"/>
      <c r="C281" s="43" t="str">
        <f t="shared" si="22"/>
        <v/>
      </c>
      <c r="D281" s="43"/>
      <c r="E281" s="43"/>
      <c r="F281" s="145">
        <f t="shared" si="23"/>
        <v>81</v>
      </c>
      <c r="G281" s="145">
        <f t="shared" si="24"/>
        <v>59</v>
      </c>
      <c r="H281" s="45"/>
      <c r="I281" s="46"/>
      <c r="J281" s="46"/>
      <c r="K281" s="47"/>
      <c r="L281" s="47"/>
      <c r="M281" s="47"/>
      <c r="N281" s="86" t="s">
        <v>199</v>
      </c>
      <c r="O281" s="86"/>
      <c r="P281" s="36" t="str">
        <f t="shared" si="20"/>
        <v>A25</v>
      </c>
      <c r="Q281" s="36">
        <f>IF(AND(P281&lt;&gt;P280,NOT(ISBLANK(A281))),IF(ISBLANK(N281),INDEX(Summary!E:E,MATCH(P281,Summary!A:A,0)),INDEX(Summary!E:E,MATCH(P281,Summary!A:A,0))+1),IF(ISBLANK(N281),Q280,Q280+1))</f>
        <v>7</v>
      </c>
      <c r="R281" s="36">
        <f t="shared" si="21"/>
        <v>11</v>
      </c>
      <c r="S281" s="46"/>
      <c r="T281" s="46"/>
      <c r="U281" s="46"/>
      <c r="V281" s="46"/>
      <c r="W281" s="45"/>
      <c r="X281" s="45"/>
      <c r="Y281" s="45"/>
      <c r="Z281" s="46"/>
      <c r="AA281" s="46"/>
      <c r="AB281" s="46"/>
      <c r="AC281" s="46"/>
      <c r="AD281" s="47"/>
      <c r="AE281" s="47"/>
      <c r="AF281" s="46"/>
      <c r="AG281" s="47"/>
      <c r="AH281" s="47"/>
      <c r="AI281" s="47"/>
      <c r="AJ281" s="47"/>
      <c r="AK281" s="47"/>
      <c r="AL281" s="47"/>
      <c r="AM281" s="47"/>
      <c r="AN281" s="47"/>
    </row>
    <row r="282" spans="1:40" x14ac:dyDescent="0.25">
      <c r="A282" s="85" t="s">
        <v>164</v>
      </c>
      <c r="B282" s="145">
        <v>45</v>
      </c>
      <c r="C282" s="43" t="str">
        <f t="shared" si="22"/>
        <v>E5-308-060</v>
      </c>
      <c r="D282" s="43" t="s">
        <v>395</v>
      </c>
      <c r="E282" s="43" t="s">
        <v>395</v>
      </c>
      <c r="F282" s="145">
        <f t="shared" si="23"/>
        <v>81</v>
      </c>
      <c r="G282" s="145">
        <f t="shared" si="24"/>
        <v>60</v>
      </c>
      <c r="H282" s="45"/>
      <c r="I282" s="46"/>
      <c r="J282" s="46"/>
      <c r="K282" s="47"/>
      <c r="L282" s="47"/>
      <c r="M282" s="47"/>
      <c r="N282" s="86" t="s">
        <v>198</v>
      </c>
      <c r="O282" s="86"/>
      <c r="P282" s="36" t="str">
        <f t="shared" si="20"/>
        <v>A25</v>
      </c>
      <c r="Q282" s="36">
        <f>IF(AND(P282&lt;&gt;P281,NOT(ISBLANK(A282))),IF(ISBLANK(N282),INDEX(Summary!E:E,MATCH(P282,Summary!A:A,0)),INDEX(Summary!E:E,MATCH(P282,Summary!A:A,0))+1),IF(ISBLANK(N282),Q281,Q281+1))</f>
        <v>8</v>
      </c>
      <c r="R282" s="36">
        <f t="shared" si="21"/>
        <v>11</v>
      </c>
      <c r="S282" s="46"/>
      <c r="T282" s="46"/>
      <c r="U282" s="46"/>
      <c r="V282" s="46"/>
      <c r="W282" s="45"/>
      <c r="X282" s="45"/>
      <c r="Y282" s="45"/>
      <c r="Z282" s="46"/>
      <c r="AA282" s="46"/>
      <c r="AB282" s="46"/>
      <c r="AC282" s="46"/>
      <c r="AD282" s="47"/>
      <c r="AE282" s="47"/>
      <c r="AF282" s="46"/>
      <c r="AG282" s="47"/>
      <c r="AH282" s="47"/>
      <c r="AI282" s="47"/>
      <c r="AJ282" s="47"/>
      <c r="AK282" s="47"/>
      <c r="AL282" s="47"/>
      <c r="AM282" s="47"/>
      <c r="AN282" s="47"/>
    </row>
    <row r="283" spans="1:40" x14ac:dyDescent="0.25">
      <c r="A283" s="85"/>
      <c r="B283" s="145"/>
      <c r="C283" s="43" t="str">
        <f t="shared" si="22"/>
        <v/>
      </c>
      <c r="D283" s="43"/>
      <c r="E283" s="43"/>
      <c r="F283" s="145">
        <f t="shared" si="23"/>
        <v>81</v>
      </c>
      <c r="G283" s="145">
        <f t="shared" si="24"/>
        <v>60</v>
      </c>
      <c r="H283" s="45"/>
      <c r="I283" s="46"/>
      <c r="J283" s="46"/>
      <c r="K283" s="47"/>
      <c r="L283" s="47"/>
      <c r="M283" s="47"/>
      <c r="N283" s="86" t="s">
        <v>199</v>
      </c>
      <c r="O283" s="86"/>
      <c r="P283" s="36" t="str">
        <f t="shared" si="20"/>
        <v>A25</v>
      </c>
      <c r="Q283" s="36">
        <f>IF(AND(P283&lt;&gt;P282,NOT(ISBLANK(A283))),IF(ISBLANK(N283),INDEX(Summary!E:E,MATCH(P283,Summary!A:A,0)),INDEX(Summary!E:E,MATCH(P283,Summary!A:A,0))+1),IF(ISBLANK(N283),Q282,Q282+1))</f>
        <v>9</v>
      </c>
      <c r="R283" s="36">
        <f t="shared" si="21"/>
        <v>11</v>
      </c>
      <c r="S283" s="46"/>
      <c r="T283" s="46"/>
      <c r="U283" s="46"/>
      <c r="V283" s="46"/>
      <c r="W283" s="45"/>
      <c r="X283" s="45"/>
      <c r="Y283" s="45"/>
      <c r="Z283" s="46"/>
      <c r="AA283" s="46"/>
      <c r="AB283" s="46"/>
      <c r="AC283" s="46"/>
      <c r="AD283" s="47"/>
      <c r="AE283" s="47"/>
      <c r="AF283" s="46"/>
      <c r="AG283" s="47"/>
      <c r="AH283" s="47"/>
      <c r="AI283" s="47"/>
      <c r="AJ283" s="47"/>
      <c r="AK283" s="47"/>
      <c r="AL283" s="47"/>
      <c r="AM283" s="47"/>
      <c r="AN283" s="47"/>
    </row>
    <row r="284" spans="1:40" x14ac:dyDescent="0.25">
      <c r="A284" s="85" t="s">
        <v>164</v>
      </c>
      <c r="B284" s="145">
        <v>44</v>
      </c>
      <c r="C284" s="43" t="str">
        <f t="shared" si="22"/>
        <v>E5-308-061</v>
      </c>
      <c r="D284" s="43" t="s">
        <v>395</v>
      </c>
      <c r="E284" s="43" t="s">
        <v>395</v>
      </c>
      <c r="F284" s="145">
        <f t="shared" si="23"/>
        <v>81</v>
      </c>
      <c r="G284" s="145">
        <f t="shared" si="24"/>
        <v>61</v>
      </c>
      <c r="H284" s="45"/>
      <c r="I284" s="46"/>
      <c r="J284" s="46"/>
      <c r="K284" s="47"/>
      <c r="L284" s="47"/>
      <c r="M284" s="47"/>
      <c r="N284" s="86" t="s">
        <v>198</v>
      </c>
      <c r="O284" s="86"/>
      <c r="P284" s="36" t="str">
        <f t="shared" si="20"/>
        <v>A25</v>
      </c>
      <c r="Q284" s="36">
        <f>IF(AND(P284&lt;&gt;P283,NOT(ISBLANK(A284))),IF(ISBLANK(N284),INDEX(Summary!E:E,MATCH(P284,Summary!A:A,0)),INDEX(Summary!E:E,MATCH(P284,Summary!A:A,0))+1),IF(ISBLANK(N284),Q283,Q283+1))</f>
        <v>10</v>
      </c>
      <c r="R284" s="36">
        <f t="shared" si="21"/>
        <v>11</v>
      </c>
      <c r="S284" s="46"/>
      <c r="T284" s="46"/>
      <c r="U284" s="46"/>
      <c r="V284" s="46"/>
      <c r="W284" s="45"/>
      <c r="X284" s="45"/>
      <c r="Y284" s="45"/>
      <c r="Z284" s="46"/>
      <c r="AA284" s="46"/>
      <c r="AB284" s="46"/>
      <c r="AC284" s="46"/>
      <c r="AD284" s="47"/>
      <c r="AE284" s="47"/>
      <c r="AF284" s="46"/>
      <c r="AG284" s="47"/>
      <c r="AH284" s="47"/>
      <c r="AI284" s="47"/>
      <c r="AJ284" s="47"/>
      <c r="AK284" s="47"/>
      <c r="AL284" s="47"/>
      <c r="AM284" s="47"/>
      <c r="AN284" s="47"/>
    </row>
    <row r="285" spans="1:40" x14ac:dyDescent="0.25">
      <c r="A285" s="143"/>
      <c r="B285" s="145"/>
      <c r="C285" s="43" t="str">
        <f t="shared" si="22"/>
        <v/>
      </c>
      <c r="D285" s="43"/>
      <c r="E285" s="43"/>
      <c r="F285" s="145">
        <f t="shared" si="23"/>
        <v>81</v>
      </c>
      <c r="G285" s="145">
        <f t="shared" si="24"/>
        <v>61</v>
      </c>
      <c r="H285" s="45"/>
      <c r="I285" s="46"/>
      <c r="J285" s="46"/>
      <c r="K285" s="47"/>
      <c r="L285" s="47"/>
      <c r="M285" s="47"/>
      <c r="N285" s="86" t="s">
        <v>199</v>
      </c>
      <c r="O285" s="86"/>
      <c r="P285" s="36" t="str">
        <f t="shared" si="20"/>
        <v>A25</v>
      </c>
      <c r="Q285" s="36">
        <f>IF(AND(P285&lt;&gt;P284,NOT(ISBLANK(A285))),IF(ISBLANK(N285),INDEX(Summary!E:E,MATCH(P285,Summary!A:A,0)),INDEX(Summary!E:E,MATCH(P285,Summary!A:A,0))+1),IF(ISBLANK(N285),Q284,Q284+1))</f>
        <v>11</v>
      </c>
      <c r="R285" s="36">
        <f t="shared" si="21"/>
        <v>11</v>
      </c>
      <c r="S285" s="46"/>
      <c r="T285" s="46"/>
      <c r="U285" s="46"/>
      <c r="V285" s="46"/>
      <c r="W285" s="45"/>
      <c r="X285" s="45"/>
      <c r="Y285" s="45"/>
      <c r="Z285" s="46"/>
      <c r="AA285" s="46"/>
      <c r="AB285" s="46"/>
      <c r="AC285" s="46"/>
      <c r="AD285" s="47"/>
      <c r="AE285" s="47"/>
      <c r="AF285" s="46"/>
      <c r="AG285" s="47"/>
      <c r="AH285" s="47"/>
      <c r="AI285" s="47"/>
      <c r="AJ285" s="47"/>
      <c r="AK285" s="47"/>
      <c r="AL285" s="47"/>
      <c r="AM285" s="47"/>
      <c r="AN285" s="47"/>
    </row>
    <row r="286" spans="1:40" x14ac:dyDescent="0.25">
      <c r="A286" s="142" t="s">
        <v>169</v>
      </c>
      <c r="B286" s="145">
        <v>46</v>
      </c>
      <c r="C286" s="43" t="str">
        <f t="shared" si="22"/>
        <v>E5-308-062</v>
      </c>
      <c r="D286" s="43" t="s">
        <v>395</v>
      </c>
      <c r="E286" s="43" t="s">
        <v>395</v>
      </c>
      <c r="F286" s="145">
        <f t="shared" si="23"/>
        <v>81</v>
      </c>
      <c r="G286" s="145">
        <f t="shared" si="24"/>
        <v>62</v>
      </c>
      <c r="H286" s="45">
        <v>3</v>
      </c>
      <c r="I286" s="46">
        <v>3</v>
      </c>
      <c r="J286" s="46">
        <v>3</v>
      </c>
      <c r="K286" s="47">
        <v>7</v>
      </c>
      <c r="L286" s="47">
        <v>6</v>
      </c>
      <c r="M286" s="47">
        <v>4</v>
      </c>
      <c r="N286" s="86" t="s">
        <v>198</v>
      </c>
      <c r="O286" s="86"/>
      <c r="P286" s="36" t="str">
        <f t="shared" si="20"/>
        <v>A26</v>
      </c>
      <c r="Q286" s="36">
        <f>IF(AND(P286&lt;&gt;P285,NOT(ISBLANK(A286))),IF(ISBLANK(N286),INDEX(Summary!E:E,MATCH(P286,Summary!A:A,0)),INDEX(Summary!E:E,MATCH(P286,Summary!A:A,0))+1),IF(ISBLANK(N286),Q285,Q285+1))</f>
        <v>1</v>
      </c>
      <c r="R286" s="36">
        <f t="shared" si="21"/>
        <v>6</v>
      </c>
      <c r="S286" s="46">
        <v>2</v>
      </c>
      <c r="T286" s="46"/>
      <c r="U286" s="46"/>
      <c r="V286" s="46"/>
      <c r="W286" s="45"/>
      <c r="X286" s="45"/>
      <c r="Y286" s="45"/>
      <c r="Z286" s="46">
        <v>6</v>
      </c>
      <c r="AA286" s="46">
        <v>0</v>
      </c>
      <c r="AB286" s="46">
        <v>0</v>
      </c>
      <c r="AC286" s="46">
        <v>0</v>
      </c>
      <c r="AD286" s="47">
        <v>0</v>
      </c>
      <c r="AE286" s="47">
        <v>0</v>
      </c>
      <c r="AF286" s="46"/>
      <c r="AG286" s="47">
        <v>6</v>
      </c>
      <c r="AH286" s="47">
        <v>0</v>
      </c>
      <c r="AI286" s="47" t="s">
        <v>34</v>
      </c>
      <c r="AJ286" s="47">
        <v>0</v>
      </c>
      <c r="AK286" s="47">
        <v>0</v>
      </c>
      <c r="AL286" s="47">
        <v>0</v>
      </c>
      <c r="AM286" s="47">
        <v>0</v>
      </c>
      <c r="AN286" s="47" t="s">
        <v>34</v>
      </c>
    </row>
    <row r="287" spans="1:40" x14ac:dyDescent="0.25">
      <c r="A287" s="85"/>
      <c r="B287" s="145"/>
      <c r="C287" s="43" t="str">
        <f t="shared" si="22"/>
        <v/>
      </c>
      <c r="D287" s="43"/>
      <c r="E287" s="43"/>
      <c r="F287" s="145">
        <f t="shared" si="23"/>
        <v>81</v>
      </c>
      <c r="G287" s="145">
        <f t="shared" si="24"/>
        <v>62</v>
      </c>
      <c r="H287" s="45"/>
      <c r="I287" s="46"/>
      <c r="J287" s="46"/>
      <c r="K287" s="47"/>
      <c r="L287" s="47"/>
      <c r="M287" s="47"/>
      <c r="N287" s="86" t="s">
        <v>199</v>
      </c>
      <c r="O287" s="86"/>
      <c r="P287" s="36" t="str">
        <f t="shared" si="20"/>
        <v>A26</v>
      </c>
      <c r="Q287" s="36">
        <f>IF(AND(P287&lt;&gt;P286,NOT(ISBLANK(A287))),IF(ISBLANK(N287),INDEX(Summary!E:E,MATCH(P287,Summary!A:A,0)),INDEX(Summary!E:E,MATCH(P287,Summary!A:A,0))+1),IF(ISBLANK(N287),Q286,Q286+1))</f>
        <v>2</v>
      </c>
      <c r="R287" s="36">
        <f t="shared" si="21"/>
        <v>6</v>
      </c>
      <c r="S287" s="46"/>
      <c r="T287" s="46"/>
      <c r="U287" s="46"/>
      <c r="V287" s="46"/>
      <c r="W287" s="45"/>
      <c r="X287" s="45"/>
      <c r="Y287" s="45"/>
      <c r="Z287" s="46"/>
      <c r="AA287" s="46"/>
      <c r="AB287" s="46"/>
      <c r="AC287" s="46"/>
      <c r="AD287" s="47"/>
      <c r="AE287" s="47"/>
      <c r="AF287" s="46"/>
      <c r="AG287" s="47"/>
      <c r="AH287" s="47"/>
      <c r="AI287" s="47"/>
      <c r="AJ287" s="47"/>
      <c r="AK287" s="47"/>
      <c r="AL287" s="47"/>
      <c r="AM287" s="47"/>
      <c r="AN287" s="47"/>
    </row>
    <row r="288" spans="1:40" x14ac:dyDescent="0.25">
      <c r="A288" s="85" t="s">
        <v>169</v>
      </c>
      <c r="B288" s="145">
        <v>45</v>
      </c>
      <c r="C288" s="43" t="str">
        <f t="shared" si="22"/>
        <v>E5-308-063</v>
      </c>
      <c r="D288" s="43" t="s">
        <v>395</v>
      </c>
      <c r="E288" s="43" t="s">
        <v>395</v>
      </c>
      <c r="F288" s="145">
        <f t="shared" si="23"/>
        <v>81</v>
      </c>
      <c r="G288" s="145">
        <f t="shared" si="24"/>
        <v>63</v>
      </c>
      <c r="H288" s="45"/>
      <c r="I288" s="46"/>
      <c r="J288" s="46"/>
      <c r="K288" s="47"/>
      <c r="L288" s="47"/>
      <c r="M288" s="47"/>
      <c r="N288" s="86" t="s">
        <v>198</v>
      </c>
      <c r="O288" s="86"/>
      <c r="P288" s="36" t="str">
        <f t="shared" si="20"/>
        <v>A26</v>
      </c>
      <c r="Q288" s="36">
        <f>IF(AND(P288&lt;&gt;P287,NOT(ISBLANK(A288))),IF(ISBLANK(N288),INDEX(Summary!E:E,MATCH(P288,Summary!A:A,0)),INDEX(Summary!E:E,MATCH(P288,Summary!A:A,0))+1),IF(ISBLANK(N288),Q287,Q287+1))</f>
        <v>3</v>
      </c>
      <c r="R288" s="36">
        <f t="shared" si="21"/>
        <v>6</v>
      </c>
      <c r="S288" s="46"/>
      <c r="T288" s="46"/>
      <c r="U288" s="46"/>
      <c r="V288" s="46"/>
      <c r="W288" s="45"/>
      <c r="X288" s="45"/>
      <c r="Y288" s="45"/>
      <c r="Z288" s="46"/>
      <c r="AA288" s="46"/>
      <c r="AB288" s="46"/>
      <c r="AC288" s="46"/>
      <c r="AD288" s="47"/>
      <c r="AE288" s="47"/>
      <c r="AF288" s="46"/>
      <c r="AG288" s="47"/>
      <c r="AH288" s="47"/>
      <c r="AI288" s="47"/>
      <c r="AJ288" s="47"/>
      <c r="AK288" s="47"/>
      <c r="AL288" s="47"/>
      <c r="AM288" s="47"/>
      <c r="AN288" s="47"/>
    </row>
    <row r="289" spans="1:40" x14ac:dyDescent="0.25">
      <c r="A289" s="85"/>
      <c r="B289" s="145"/>
      <c r="C289" s="43" t="str">
        <f t="shared" si="22"/>
        <v/>
      </c>
      <c r="D289" s="43"/>
      <c r="E289" s="43"/>
      <c r="F289" s="145">
        <f t="shared" si="23"/>
        <v>81</v>
      </c>
      <c r="G289" s="145">
        <f t="shared" si="24"/>
        <v>63</v>
      </c>
      <c r="H289" s="45"/>
      <c r="I289" s="46"/>
      <c r="J289" s="46"/>
      <c r="K289" s="47"/>
      <c r="L289" s="47"/>
      <c r="M289" s="47"/>
      <c r="N289" s="86" t="s">
        <v>199</v>
      </c>
      <c r="O289" s="86"/>
      <c r="P289" s="36" t="str">
        <f t="shared" si="20"/>
        <v>A26</v>
      </c>
      <c r="Q289" s="36">
        <f>IF(AND(P289&lt;&gt;P288,NOT(ISBLANK(A289))),IF(ISBLANK(N289),INDEX(Summary!E:E,MATCH(P289,Summary!A:A,0)),INDEX(Summary!E:E,MATCH(P289,Summary!A:A,0))+1),IF(ISBLANK(N289),Q288,Q288+1))</f>
        <v>4</v>
      </c>
      <c r="R289" s="36">
        <f t="shared" si="21"/>
        <v>6</v>
      </c>
      <c r="S289" s="46"/>
      <c r="T289" s="46"/>
      <c r="U289" s="46"/>
      <c r="V289" s="46"/>
      <c r="W289" s="45"/>
      <c r="X289" s="45"/>
      <c r="Y289" s="45"/>
      <c r="Z289" s="46"/>
      <c r="AA289" s="46"/>
      <c r="AB289" s="46"/>
      <c r="AC289" s="46"/>
      <c r="AD289" s="47"/>
      <c r="AE289" s="47"/>
      <c r="AF289" s="46"/>
      <c r="AG289" s="47"/>
      <c r="AH289" s="47"/>
      <c r="AI289" s="47"/>
      <c r="AJ289" s="47"/>
      <c r="AK289" s="47"/>
      <c r="AL289" s="47"/>
      <c r="AM289" s="47"/>
      <c r="AN289" s="47"/>
    </row>
    <row r="290" spans="1:40" x14ac:dyDescent="0.25">
      <c r="A290" s="85" t="s">
        <v>169</v>
      </c>
      <c r="B290" s="145">
        <v>44</v>
      </c>
      <c r="C290" s="43" t="str">
        <f t="shared" si="22"/>
        <v>E5-308-064</v>
      </c>
      <c r="D290" s="43" t="s">
        <v>395</v>
      </c>
      <c r="E290" s="43" t="s">
        <v>395</v>
      </c>
      <c r="F290" s="145">
        <f t="shared" si="23"/>
        <v>81</v>
      </c>
      <c r="G290" s="145">
        <f t="shared" si="24"/>
        <v>64</v>
      </c>
      <c r="H290" s="45"/>
      <c r="I290" s="46"/>
      <c r="J290" s="46"/>
      <c r="K290" s="47"/>
      <c r="L290" s="47"/>
      <c r="M290" s="47"/>
      <c r="N290" s="86" t="s">
        <v>198</v>
      </c>
      <c r="O290" s="86"/>
      <c r="P290" s="36" t="str">
        <f t="shared" si="20"/>
        <v>A26</v>
      </c>
      <c r="Q290" s="36">
        <f>IF(AND(P290&lt;&gt;P289,NOT(ISBLANK(A290))),IF(ISBLANK(N290),INDEX(Summary!E:E,MATCH(P290,Summary!A:A,0)),INDEX(Summary!E:E,MATCH(P290,Summary!A:A,0))+1),IF(ISBLANK(N290),Q289,Q289+1))</f>
        <v>5</v>
      </c>
      <c r="R290" s="36">
        <f t="shared" si="21"/>
        <v>6</v>
      </c>
      <c r="S290" s="46"/>
      <c r="T290" s="46"/>
      <c r="U290" s="46"/>
      <c r="V290" s="46"/>
      <c r="W290" s="45"/>
      <c r="X290" s="45"/>
      <c r="Y290" s="45"/>
      <c r="Z290" s="46"/>
      <c r="AA290" s="46"/>
      <c r="AB290" s="46"/>
      <c r="AC290" s="46"/>
      <c r="AD290" s="47"/>
      <c r="AE290" s="47"/>
      <c r="AF290" s="46"/>
      <c r="AG290" s="47"/>
      <c r="AH290" s="47"/>
      <c r="AI290" s="47"/>
      <c r="AJ290" s="47"/>
      <c r="AK290" s="47"/>
      <c r="AL290" s="47"/>
      <c r="AM290" s="47"/>
      <c r="AN290" s="47"/>
    </row>
    <row r="291" spans="1:40" x14ac:dyDescent="0.25">
      <c r="A291" s="143"/>
      <c r="B291" s="145"/>
      <c r="C291" s="43" t="str">
        <f t="shared" si="22"/>
        <v/>
      </c>
      <c r="D291" s="43"/>
      <c r="E291" s="43"/>
      <c r="F291" s="145">
        <f t="shared" si="23"/>
        <v>81</v>
      </c>
      <c r="G291" s="145">
        <f t="shared" si="24"/>
        <v>64</v>
      </c>
      <c r="H291" s="45"/>
      <c r="I291" s="46"/>
      <c r="J291" s="46"/>
      <c r="K291" s="47"/>
      <c r="L291" s="47"/>
      <c r="M291" s="47"/>
      <c r="N291" s="86" t="s">
        <v>199</v>
      </c>
      <c r="O291" s="86"/>
      <c r="P291" s="36" t="str">
        <f t="shared" si="20"/>
        <v>A26</v>
      </c>
      <c r="Q291" s="36">
        <f>IF(AND(P291&lt;&gt;P290,NOT(ISBLANK(A291))),IF(ISBLANK(N291),INDEX(Summary!E:E,MATCH(P291,Summary!A:A,0)),INDEX(Summary!E:E,MATCH(P291,Summary!A:A,0))+1),IF(ISBLANK(N291),Q290,Q290+1))</f>
        <v>6</v>
      </c>
      <c r="R291" s="36">
        <f t="shared" si="21"/>
        <v>6</v>
      </c>
      <c r="S291" s="46"/>
      <c r="T291" s="46"/>
      <c r="U291" s="46"/>
      <c r="V291" s="46"/>
      <c r="W291" s="45"/>
      <c r="X291" s="45"/>
      <c r="Y291" s="45"/>
      <c r="Z291" s="46"/>
      <c r="AA291" s="46"/>
      <c r="AB291" s="46"/>
      <c r="AC291" s="46"/>
      <c r="AD291" s="47"/>
      <c r="AE291" s="47"/>
      <c r="AF291" s="46"/>
      <c r="AG291" s="47"/>
      <c r="AH291" s="47"/>
      <c r="AI291" s="47"/>
      <c r="AJ291" s="47"/>
      <c r="AK291" s="47"/>
      <c r="AL291" s="47"/>
      <c r="AM291" s="47"/>
      <c r="AN291" s="47"/>
    </row>
    <row r="292" spans="1:40" x14ac:dyDescent="0.25">
      <c r="A292" s="142" t="s">
        <v>52</v>
      </c>
      <c r="B292" s="145">
        <v>24</v>
      </c>
      <c r="C292" s="43" t="str">
        <f t="shared" si="22"/>
        <v>E5-520-082</v>
      </c>
      <c r="D292" s="43" t="s">
        <v>394</v>
      </c>
      <c r="E292" s="43" t="s">
        <v>394</v>
      </c>
      <c r="F292" s="145">
        <f t="shared" si="23"/>
        <v>82</v>
      </c>
      <c r="G292" s="145">
        <f t="shared" si="24"/>
        <v>64</v>
      </c>
      <c r="H292" s="45">
        <v>10</v>
      </c>
      <c r="I292" s="46">
        <v>10</v>
      </c>
      <c r="J292" s="46">
        <v>10</v>
      </c>
      <c r="K292" s="47">
        <v>22</v>
      </c>
      <c r="L292" s="47">
        <v>30</v>
      </c>
      <c r="M292" s="47">
        <v>27</v>
      </c>
      <c r="N292" s="86"/>
      <c r="O292" s="86" t="s">
        <v>200</v>
      </c>
      <c r="P292" s="36" t="str">
        <f t="shared" si="20"/>
        <v>A27</v>
      </c>
      <c r="Q292" s="36">
        <f>IF(AND(P292&lt;&gt;P291,NOT(ISBLANK(A292))),IF(ISBLANK(N292),INDEX(Summary!E:E,MATCH(P292,Summary!A:A,0)),INDEX(Summary!E:E,MATCH(P292,Summary!A:A,0))+1),IF(ISBLANK(N292),Q291,Q291+1))</f>
        <v>10</v>
      </c>
      <c r="R292" s="36">
        <f t="shared" si="21"/>
        <v>11</v>
      </c>
      <c r="S292" s="46"/>
      <c r="T292" s="46">
        <v>2</v>
      </c>
      <c r="U292" s="46"/>
      <c r="V292" s="46"/>
      <c r="W292" s="45"/>
      <c r="X292" s="45"/>
      <c r="Y292" s="45"/>
      <c r="Z292" s="46">
        <v>0</v>
      </c>
      <c r="AA292" s="46">
        <v>20</v>
      </c>
      <c r="AB292" s="46">
        <v>0</v>
      </c>
      <c r="AC292" s="46">
        <v>0</v>
      </c>
      <c r="AD292" s="47">
        <v>0</v>
      </c>
      <c r="AE292" s="47">
        <v>0</v>
      </c>
      <c r="AF292" s="46"/>
      <c r="AG292" s="47">
        <v>0</v>
      </c>
      <c r="AH292" s="47">
        <v>28</v>
      </c>
      <c r="AI292" s="47" t="s">
        <v>34</v>
      </c>
      <c r="AJ292" s="47">
        <v>0</v>
      </c>
      <c r="AK292" s="47">
        <v>0</v>
      </c>
      <c r="AL292" s="47">
        <v>4</v>
      </c>
      <c r="AM292" s="47">
        <v>0</v>
      </c>
      <c r="AN292" s="47" t="s">
        <v>34</v>
      </c>
    </row>
    <row r="293" spans="1:40" x14ac:dyDescent="0.25">
      <c r="A293" s="85"/>
      <c r="B293" s="145"/>
      <c r="C293" s="43" t="str">
        <f t="shared" si="22"/>
        <v/>
      </c>
      <c r="D293" s="43"/>
      <c r="E293" s="43"/>
      <c r="F293" s="145">
        <f t="shared" si="23"/>
        <v>82</v>
      </c>
      <c r="G293" s="145">
        <f t="shared" si="24"/>
        <v>64</v>
      </c>
      <c r="H293" s="45"/>
      <c r="I293" s="46"/>
      <c r="J293" s="46"/>
      <c r="K293" s="47"/>
      <c r="L293" s="47"/>
      <c r="M293" s="47"/>
      <c r="N293" s="86"/>
      <c r="O293" s="86" t="s">
        <v>525</v>
      </c>
      <c r="P293" s="36" t="str">
        <f t="shared" si="20"/>
        <v>A27</v>
      </c>
      <c r="Q293" s="36">
        <f>IF(AND(P293&lt;&gt;P292,NOT(ISBLANK(A293))),IF(ISBLANK(N293),INDEX(Summary!E:E,MATCH(P293,Summary!A:A,0)),INDEX(Summary!E:E,MATCH(P293,Summary!A:A,0))+1),IF(ISBLANK(N293),Q292,Q292+1))</f>
        <v>10</v>
      </c>
      <c r="R293" s="36">
        <f t="shared" si="21"/>
        <v>12</v>
      </c>
      <c r="S293" s="46"/>
      <c r="T293" s="46"/>
      <c r="U293" s="46"/>
      <c r="V293" s="46"/>
      <c r="W293" s="45"/>
      <c r="X293" s="45"/>
      <c r="Y293" s="45"/>
      <c r="Z293" s="46"/>
      <c r="AA293" s="46"/>
      <c r="AB293" s="46"/>
      <c r="AC293" s="46"/>
      <c r="AD293" s="47"/>
      <c r="AE293" s="47"/>
      <c r="AF293" s="46"/>
      <c r="AG293" s="47"/>
      <c r="AH293" s="47"/>
      <c r="AI293" s="47"/>
      <c r="AJ293" s="47"/>
      <c r="AK293" s="47"/>
      <c r="AL293" s="47"/>
      <c r="AM293" s="47"/>
      <c r="AN293" s="47"/>
    </row>
    <row r="294" spans="1:40" x14ac:dyDescent="0.25">
      <c r="A294" s="85" t="s">
        <v>52</v>
      </c>
      <c r="B294" s="145">
        <v>23</v>
      </c>
      <c r="C294" s="43" t="str">
        <f t="shared" si="22"/>
        <v>E5-520-083</v>
      </c>
      <c r="D294" s="43" t="s">
        <v>394</v>
      </c>
      <c r="E294" s="43" t="s">
        <v>394</v>
      </c>
      <c r="F294" s="145">
        <f t="shared" si="23"/>
        <v>83</v>
      </c>
      <c r="G294" s="145">
        <f t="shared" si="24"/>
        <v>64</v>
      </c>
      <c r="H294" s="45"/>
      <c r="I294" s="46"/>
      <c r="J294" s="46"/>
      <c r="K294" s="47"/>
      <c r="L294" s="47"/>
      <c r="M294" s="47"/>
      <c r="N294" s="86"/>
      <c r="O294" s="86" t="s">
        <v>200</v>
      </c>
      <c r="P294" s="36" t="str">
        <f t="shared" si="20"/>
        <v>A27</v>
      </c>
      <c r="Q294" s="36">
        <f>IF(AND(P294&lt;&gt;P293,NOT(ISBLANK(A294))),IF(ISBLANK(N294),INDEX(Summary!E:E,MATCH(P294,Summary!A:A,0)),INDEX(Summary!E:E,MATCH(P294,Summary!A:A,0))+1),IF(ISBLANK(N294),Q293,Q293+1))</f>
        <v>10</v>
      </c>
      <c r="R294" s="36">
        <f t="shared" si="21"/>
        <v>13</v>
      </c>
      <c r="S294" s="46"/>
      <c r="T294" s="46"/>
      <c r="U294" s="46"/>
      <c r="V294" s="46"/>
      <c r="W294" s="45"/>
      <c r="X294" s="45"/>
      <c r="Y294" s="45"/>
      <c r="Z294" s="46"/>
      <c r="AA294" s="46"/>
      <c r="AB294" s="46"/>
      <c r="AC294" s="46"/>
      <c r="AD294" s="47"/>
      <c r="AE294" s="47"/>
      <c r="AF294" s="46"/>
      <c r="AG294" s="47"/>
      <c r="AH294" s="47"/>
      <c r="AI294" s="47"/>
      <c r="AJ294" s="47"/>
      <c r="AK294" s="47"/>
      <c r="AL294" s="47"/>
      <c r="AM294" s="47"/>
      <c r="AN294" s="47"/>
    </row>
    <row r="295" spans="1:40" x14ac:dyDescent="0.25">
      <c r="A295" s="85"/>
      <c r="B295" s="145"/>
      <c r="C295" s="43" t="str">
        <f t="shared" si="22"/>
        <v/>
      </c>
      <c r="D295" s="43"/>
      <c r="E295" s="43"/>
      <c r="F295" s="145">
        <f t="shared" si="23"/>
        <v>83</v>
      </c>
      <c r="G295" s="145">
        <f t="shared" si="24"/>
        <v>64</v>
      </c>
      <c r="H295" s="45"/>
      <c r="I295" s="46"/>
      <c r="J295" s="46"/>
      <c r="K295" s="47"/>
      <c r="L295" s="47"/>
      <c r="M295" s="47"/>
      <c r="N295" s="86"/>
      <c r="O295" s="86" t="s">
        <v>525</v>
      </c>
      <c r="P295" s="36" t="str">
        <f t="shared" si="20"/>
        <v>A27</v>
      </c>
      <c r="Q295" s="36">
        <f>IF(AND(P295&lt;&gt;P294,NOT(ISBLANK(A295))),IF(ISBLANK(N295),INDEX(Summary!E:E,MATCH(P295,Summary!A:A,0)),INDEX(Summary!E:E,MATCH(P295,Summary!A:A,0))+1),IF(ISBLANK(N295),Q294,Q294+1))</f>
        <v>10</v>
      </c>
      <c r="R295" s="36">
        <f t="shared" si="21"/>
        <v>14</v>
      </c>
      <c r="S295" s="46"/>
      <c r="T295" s="46"/>
      <c r="U295" s="46"/>
      <c r="V295" s="46"/>
      <c r="W295" s="45"/>
      <c r="X295" s="45"/>
      <c r="Y295" s="45"/>
      <c r="Z295" s="46"/>
      <c r="AA295" s="46"/>
      <c r="AB295" s="46"/>
      <c r="AC295" s="46"/>
      <c r="AD295" s="47"/>
      <c r="AE295" s="47"/>
      <c r="AF295" s="46"/>
      <c r="AG295" s="47"/>
      <c r="AH295" s="47"/>
      <c r="AI295" s="47"/>
      <c r="AJ295" s="47"/>
      <c r="AK295" s="47"/>
      <c r="AL295" s="47"/>
      <c r="AM295" s="47"/>
      <c r="AN295" s="47"/>
    </row>
    <row r="296" spans="1:40" x14ac:dyDescent="0.25">
      <c r="A296" s="85" t="s">
        <v>52</v>
      </c>
      <c r="B296" s="145">
        <v>22</v>
      </c>
      <c r="C296" s="43" t="str">
        <f t="shared" si="22"/>
        <v>E5-520-084</v>
      </c>
      <c r="D296" s="43" t="s">
        <v>394</v>
      </c>
      <c r="E296" s="43" t="s">
        <v>394</v>
      </c>
      <c r="F296" s="145">
        <f t="shared" si="23"/>
        <v>84</v>
      </c>
      <c r="G296" s="145">
        <f t="shared" si="24"/>
        <v>64</v>
      </c>
      <c r="H296" s="45"/>
      <c r="I296" s="46"/>
      <c r="J296" s="46"/>
      <c r="K296" s="47"/>
      <c r="L296" s="47"/>
      <c r="M296" s="47"/>
      <c r="N296" s="86"/>
      <c r="O296" s="86" t="s">
        <v>200</v>
      </c>
      <c r="P296" s="36" t="str">
        <f t="shared" si="20"/>
        <v>A27</v>
      </c>
      <c r="Q296" s="36">
        <f>IF(AND(P296&lt;&gt;P295,NOT(ISBLANK(A296))),IF(ISBLANK(N296),INDEX(Summary!E:E,MATCH(P296,Summary!A:A,0)),INDEX(Summary!E:E,MATCH(P296,Summary!A:A,0))+1),IF(ISBLANK(N296),Q295,Q295+1))</f>
        <v>10</v>
      </c>
      <c r="R296" s="36">
        <f t="shared" si="21"/>
        <v>15</v>
      </c>
      <c r="S296" s="46"/>
      <c r="T296" s="46"/>
      <c r="U296" s="46"/>
      <c r="V296" s="46"/>
      <c r="W296" s="45"/>
      <c r="X296" s="45"/>
      <c r="Y296" s="45"/>
      <c r="Z296" s="46"/>
      <c r="AA296" s="46"/>
      <c r="AB296" s="46"/>
      <c r="AC296" s="46"/>
      <c r="AD296" s="47"/>
      <c r="AE296" s="47"/>
      <c r="AF296" s="46"/>
      <c r="AG296" s="47"/>
      <c r="AH296" s="47"/>
      <c r="AI296" s="47"/>
      <c r="AJ296" s="47"/>
      <c r="AK296" s="47"/>
      <c r="AL296" s="47"/>
      <c r="AM296" s="47"/>
      <c r="AN296" s="47"/>
    </row>
    <row r="297" spans="1:40" x14ac:dyDescent="0.25">
      <c r="A297" s="85"/>
      <c r="B297" s="145"/>
      <c r="C297" s="43" t="str">
        <f t="shared" si="22"/>
        <v/>
      </c>
      <c r="D297" s="43"/>
      <c r="E297" s="43"/>
      <c r="F297" s="145">
        <f t="shared" si="23"/>
        <v>84</v>
      </c>
      <c r="G297" s="145">
        <f t="shared" si="24"/>
        <v>64</v>
      </c>
      <c r="H297" s="45"/>
      <c r="I297" s="46"/>
      <c r="J297" s="46"/>
      <c r="K297" s="47"/>
      <c r="L297" s="47"/>
      <c r="M297" s="47"/>
      <c r="N297" s="86"/>
      <c r="O297" s="86" t="s">
        <v>525</v>
      </c>
      <c r="P297" s="36" t="str">
        <f t="shared" si="20"/>
        <v>A27</v>
      </c>
      <c r="Q297" s="36">
        <f>IF(AND(P297&lt;&gt;P296,NOT(ISBLANK(A297))),IF(ISBLANK(N297),INDEX(Summary!E:E,MATCH(P297,Summary!A:A,0)),INDEX(Summary!E:E,MATCH(P297,Summary!A:A,0))+1),IF(ISBLANK(N297),Q296,Q296+1))</f>
        <v>10</v>
      </c>
      <c r="R297" s="36">
        <f t="shared" si="21"/>
        <v>16</v>
      </c>
      <c r="S297" s="46"/>
      <c r="T297" s="46"/>
      <c r="U297" s="46"/>
      <c r="V297" s="46"/>
      <c r="W297" s="45"/>
      <c r="X297" s="45"/>
      <c r="Y297" s="45"/>
      <c r="Z297" s="46"/>
      <c r="AA297" s="46"/>
      <c r="AB297" s="46"/>
      <c r="AC297" s="46"/>
      <c r="AD297" s="47"/>
      <c r="AE297" s="47"/>
      <c r="AF297" s="46"/>
      <c r="AG297" s="47"/>
      <c r="AH297" s="47"/>
      <c r="AI297" s="47"/>
      <c r="AJ297" s="47"/>
      <c r="AK297" s="47"/>
      <c r="AL297" s="47"/>
      <c r="AM297" s="47"/>
      <c r="AN297" s="47"/>
    </row>
    <row r="298" spans="1:40" x14ac:dyDescent="0.25">
      <c r="A298" s="85" t="s">
        <v>52</v>
      </c>
      <c r="B298" s="145">
        <v>21</v>
      </c>
      <c r="C298" s="43" t="str">
        <f t="shared" si="22"/>
        <v>E5-520-085</v>
      </c>
      <c r="D298" s="43" t="s">
        <v>394</v>
      </c>
      <c r="E298" s="43" t="s">
        <v>394</v>
      </c>
      <c r="F298" s="145">
        <f t="shared" si="23"/>
        <v>85</v>
      </c>
      <c r="G298" s="145">
        <f t="shared" si="24"/>
        <v>64</v>
      </c>
      <c r="H298" s="45"/>
      <c r="I298" s="46"/>
      <c r="J298" s="46"/>
      <c r="K298" s="47"/>
      <c r="L298" s="47"/>
      <c r="M298" s="47"/>
      <c r="N298" s="86"/>
      <c r="O298" s="86" t="s">
        <v>200</v>
      </c>
      <c r="P298" s="36" t="str">
        <f t="shared" si="20"/>
        <v>A27</v>
      </c>
      <c r="Q298" s="36">
        <f>IF(AND(P298&lt;&gt;P297,NOT(ISBLANK(A298))),IF(ISBLANK(N298),INDEX(Summary!E:E,MATCH(P298,Summary!A:A,0)),INDEX(Summary!E:E,MATCH(P298,Summary!A:A,0))+1),IF(ISBLANK(N298),Q297,Q297+1))</f>
        <v>10</v>
      </c>
      <c r="R298" s="36">
        <f t="shared" si="21"/>
        <v>17</v>
      </c>
      <c r="S298" s="46"/>
      <c r="T298" s="46"/>
      <c r="U298" s="46"/>
      <c r="V298" s="46"/>
      <c r="W298" s="45"/>
      <c r="X298" s="45"/>
      <c r="Y298" s="45"/>
      <c r="Z298" s="46"/>
      <c r="AA298" s="46"/>
      <c r="AB298" s="46"/>
      <c r="AC298" s="46"/>
      <c r="AD298" s="47"/>
      <c r="AE298" s="47"/>
      <c r="AF298" s="46"/>
      <c r="AG298" s="47"/>
      <c r="AH298" s="47"/>
      <c r="AI298" s="47"/>
      <c r="AJ298" s="47"/>
      <c r="AK298" s="47"/>
      <c r="AL298" s="47"/>
      <c r="AM298" s="47"/>
      <c r="AN298" s="47"/>
    </row>
    <row r="299" spans="1:40" x14ac:dyDescent="0.25">
      <c r="A299" s="85"/>
      <c r="B299" s="145"/>
      <c r="C299" s="43" t="str">
        <f t="shared" si="22"/>
        <v/>
      </c>
      <c r="D299" s="43"/>
      <c r="E299" s="43"/>
      <c r="F299" s="145">
        <f t="shared" si="23"/>
        <v>85</v>
      </c>
      <c r="G299" s="145">
        <f t="shared" si="24"/>
        <v>64</v>
      </c>
      <c r="H299" s="45"/>
      <c r="I299" s="46"/>
      <c r="J299" s="46"/>
      <c r="K299" s="47"/>
      <c r="L299" s="47"/>
      <c r="M299" s="47"/>
      <c r="N299" s="86"/>
      <c r="O299" s="86" t="s">
        <v>525</v>
      </c>
      <c r="P299" s="36" t="str">
        <f t="shared" si="20"/>
        <v>A27</v>
      </c>
      <c r="Q299" s="36">
        <f>IF(AND(P299&lt;&gt;P298,NOT(ISBLANK(A299))),IF(ISBLANK(N299),INDEX(Summary!E:E,MATCH(P299,Summary!A:A,0)),INDEX(Summary!E:E,MATCH(P299,Summary!A:A,0))+1),IF(ISBLANK(N299),Q298,Q298+1))</f>
        <v>10</v>
      </c>
      <c r="R299" s="36">
        <f t="shared" si="21"/>
        <v>18</v>
      </c>
      <c r="S299" s="46"/>
      <c r="T299" s="46"/>
      <c r="U299" s="46"/>
      <c r="V299" s="46"/>
      <c r="W299" s="45"/>
      <c r="X299" s="45"/>
      <c r="Y299" s="45"/>
      <c r="Z299" s="46"/>
      <c r="AA299" s="46"/>
      <c r="AB299" s="46"/>
      <c r="AC299" s="46"/>
      <c r="AD299" s="47"/>
      <c r="AE299" s="47"/>
      <c r="AF299" s="46"/>
      <c r="AG299" s="47"/>
      <c r="AH299" s="47"/>
      <c r="AI299" s="47"/>
      <c r="AJ299" s="47"/>
      <c r="AK299" s="47"/>
      <c r="AL299" s="47"/>
      <c r="AM299" s="47"/>
      <c r="AN299" s="47"/>
    </row>
    <row r="300" spans="1:40" x14ac:dyDescent="0.25">
      <c r="A300" s="85" t="s">
        <v>52</v>
      </c>
      <c r="B300" s="145">
        <v>20</v>
      </c>
      <c r="C300" s="43" t="str">
        <f t="shared" si="22"/>
        <v>E5-520-086</v>
      </c>
      <c r="D300" s="43" t="s">
        <v>394</v>
      </c>
      <c r="E300" s="43" t="s">
        <v>394</v>
      </c>
      <c r="F300" s="145">
        <f t="shared" si="23"/>
        <v>86</v>
      </c>
      <c r="G300" s="145">
        <f t="shared" si="24"/>
        <v>64</v>
      </c>
      <c r="H300" s="45"/>
      <c r="I300" s="46"/>
      <c r="J300" s="46"/>
      <c r="K300" s="47"/>
      <c r="L300" s="47"/>
      <c r="M300" s="47"/>
      <c r="N300" s="86"/>
      <c r="O300" s="86" t="s">
        <v>200</v>
      </c>
      <c r="P300" s="36" t="str">
        <f t="shared" si="20"/>
        <v>A27</v>
      </c>
      <c r="Q300" s="36">
        <f>IF(AND(P300&lt;&gt;P299,NOT(ISBLANK(A300))),IF(ISBLANK(N300),INDEX(Summary!E:E,MATCH(P300,Summary!A:A,0)),INDEX(Summary!E:E,MATCH(P300,Summary!A:A,0))+1),IF(ISBLANK(N300),Q299,Q299+1))</f>
        <v>10</v>
      </c>
      <c r="R300" s="36">
        <f t="shared" si="21"/>
        <v>19</v>
      </c>
      <c r="S300" s="46"/>
      <c r="T300" s="46"/>
      <c r="U300" s="46"/>
      <c r="V300" s="46"/>
      <c r="W300" s="45"/>
      <c r="X300" s="45"/>
      <c r="Y300" s="45"/>
      <c r="Z300" s="46"/>
      <c r="AA300" s="46"/>
      <c r="AB300" s="46"/>
      <c r="AC300" s="46"/>
      <c r="AD300" s="47"/>
      <c r="AE300" s="47"/>
      <c r="AF300" s="46"/>
      <c r="AG300" s="47"/>
      <c r="AH300" s="47"/>
      <c r="AI300" s="47"/>
      <c r="AJ300" s="47"/>
      <c r="AK300" s="47"/>
      <c r="AL300" s="47"/>
      <c r="AM300" s="47"/>
      <c r="AN300" s="47"/>
    </row>
    <row r="301" spans="1:40" x14ac:dyDescent="0.25">
      <c r="A301" s="85"/>
      <c r="B301" s="145"/>
      <c r="C301" s="43" t="str">
        <f t="shared" si="22"/>
        <v/>
      </c>
      <c r="D301" s="43"/>
      <c r="E301" s="43"/>
      <c r="F301" s="145">
        <f t="shared" si="23"/>
        <v>86</v>
      </c>
      <c r="G301" s="145">
        <f t="shared" si="24"/>
        <v>64</v>
      </c>
      <c r="H301" s="45"/>
      <c r="I301" s="46"/>
      <c r="J301" s="46"/>
      <c r="K301" s="47"/>
      <c r="L301" s="47"/>
      <c r="M301" s="47"/>
      <c r="N301" s="86"/>
      <c r="O301" s="86" t="s">
        <v>525</v>
      </c>
      <c r="P301" s="36" t="str">
        <f t="shared" si="20"/>
        <v>A27</v>
      </c>
      <c r="Q301" s="36">
        <f>IF(AND(P301&lt;&gt;P300,NOT(ISBLANK(A301))),IF(ISBLANK(N301),INDEX(Summary!E:E,MATCH(P301,Summary!A:A,0)),INDEX(Summary!E:E,MATCH(P301,Summary!A:A,0))+1),IF(ISBLANK(N301),Q300,Q300+1))</f>
        <v>10</v>
      </c>
      <c r="R301" s="36">
        <f t="shared" si="21"/>
        <v>20</v>
      </c>
      <c r="S301" s="46"/>
      <c r="T301" s="46"/>
      <c r="U301" s="46"/>
      <c r="V301" s="46"/>
      <c r="W301" s="45"/>
      <c r="X301" s="45"/>
      <c r="Y301" s="45"/>
      <c r="Z301" s="46"/>
      <c r="AA301" s="46"/>
      <c r="AB301" s="46"/>
      <c r="AC301" s="46"/>
      <c r="AD301" s="47"/>
      <c r="AE301" s="47"/>
      <c r="AF301" s="46"/>
      <c r="AG301" s="47"/>
      <c r="AH301" s="47"/>
      <c r="AI301" s="47"/>
      <c r="AJ301" s="47"/>
      <c r="AK301" s="47"/>
      <c r="AL301" s="47"/>
      <c r="AM301" s="47"/>
      <c r="AN301" s="47"/>
    </row>
    <row r="302" spans="1:40" x14ac:dyDescent="0.25">
      <c r="A302" s="85" t="s">
        <v>52</v>
      </c>
      <c r="B302" s="145">
        <v>19</v>
      </c>
      <c r="C302" s="43" t="str">
        <f t="shared" si="22"/>
        <v>E5-520-087</v>
      </c>
      <c r="D302" s="43" t="s">
        <v>394</v>
      </c>
      <c r="E302" s="43" t="s">
        <v>394</v>
      </c>
      <c r="F302" s="145">
        <f t="shared" si="23"/>
        <v>87</v>
      </c>
      <c r="G302" s="145">
        <f t="shared" si="24"/>
        <v>64</v>
      </c>
      <c r="H302" s="45"/>
      <c r="I302" s="46"/>
      <c r="J302" s="46"/>
      <c r="K302" s="47"/>
      <c r="L302" s="47"/>
      <c r="M302" s="47"/>
      <c r="N302" s="86"/>
      <c r="O302" s="86" t="s">
        <v>200</v>
      </c>
      <c r="P302" s="36" t="str">
        <f t="shared" si="20"/>
        <v>A27</v>
      </c>
      <c r="Q302" s="36">
        <f>IF(AND(P302&lt;&gt;P301,NOT(ISBLANK(A302))),IF(ISBLANK(N302),INDEX(Summary!E:E,MATCH(P302,Summary!A:A,0)),INDEX(Summary!E:E,MATCH(P302,Summary!A:A,0))+1),IF(ISBLANK(N302),Q301,Q301+1))</f>
        <v>10</v>
      </c>
      <c r="R302" s="36">
        <f t="shared" si="21"/>
        <v>21</v>
      </c>
      <c r="S302" s="46"/>
      <c r="T302" s="46"/>
      <c r="U302" s="46"/>
      <c r="V302" s="46"/>
      <c r="W302" s="45"/>
      <c r="X302" s="45"/>
      <c r="Y302" s="45"/>
      <c r="Z302" s="46"/>
      <c r="AA302" s="46"/>
      <c r="AB302" s="46"/>
      <c r="AC302" s="46"/>
      <c r="AD302" s="47"/>
      <c r="AE302" s="47"/>
      <c r="AF302" s="46"/>
      <c r="AG302" s="47"/>
      <c r="AH302" s="47"/>
      <c r="AI302" s="47"/>
      <c r="AJ302" s="47"/>
      <c r="AK302" s="47"/>
      <c r="AL302" s="47"/>
      <c r="AM302" s="47"/>
      <c r="AN302" s="47"/>
    </row>
    <row r="303" spans="1:40" x14ac:dyDescent="0.25">
      <c r="A303" s="85"/>
      <c r="B303" s="145"/>
      <c r="C303" s="43" t="str">
        <f t="shared" si="22"/>
        <v/>
      </c>
      <c r="D303" s="43"/>
      <c r="E303" s="43"/>
      <c r="F303" s="145">
        <f t="shared" si="23"/>
        <v>87</v>
      </c>
      <c r="G303" s="145">
        <f t="shared" si="24"/>
        <v>64</v>
      </c>
      <c r="H303" s="45"/>
      <c r="I303" s="46"/>
      <c r="J303" s="46"/>
      <c r="K303" s="47"/>
      <c r="L303" s="47"/>
      <c r="M303" s="47"/>
      <c r="N303" s="86"/>
      <c r="O303" s="86" t="s">
        <v>525</v>
      </c>
      <c r="P303" s="36" t="str">
        <f t="shared" si="20"/>
        <v>A27</v>
      </c>
      <c r="Q303" s="36">
        <f>IF(AND(P303&lt;&gt;P302,NOT(ISBLANK(A303))),IF(ISBLANK(N303),INDEX(Summary!E:E,MATCH(P303,Summary!A:A,0)),INDEX(Summary!E:E,MATCH(P303,Summary!A:A,0))+1),IF(ISBLANK(N303),Q302,Q302+1))</f>
        <v>10</v>
      </c>
      <c r="R303" s="36">
        <f t="shared" si="21"/>
        <v>22</v>
      </c>
      <c r="S303" s="46"/>
      <c r="T303" s="46"/>
      <c r="U303" s="46"/>
      <c r="V303" s="46"/>
      <c r="W303" s="45"/>
      <c r="X303" s="45"/>
      <c r="Y303" s="45"/>
      <c r="Z303" s="46"/>
      <c r="AA303" s="46"/>
      <c r="AB303" s="46"/>
      <c r="AC303" s="46"/>
      <c r="AD303" s="47"/>
      <c r="AE303" s="47"/>
      <c r="AF303" s="46"/>
      <c r="AG303" s="47"/>
      <c r="AH303" s="47"/>
      <c r="AI303" s="47"/>
      <c r="AJ303" s="47"/>
      <c r="AK303" s="47"/>
      <c r="AL303" s="47"/>
      <c r="AM303" s="47"/>
      <c r="AN303" s="47"/>
    </row>
    <row r="304" spans="1:40" x14ac:dyDescent="0.25">
      <c r="A304" s="85" t="s">
        <v>52</v>
      </c>
      <c r="B304" s="145">
        <v>18</v>
      </c>
      <c r="C304" s="43" t="str">
        <f t="shared" si="22"/>
        <v>E5-520-088</v>
      </c>
      <c r="D304" s="43" t="s">
        <v>394</v>
      </c>
      <c r="E304" s="43" t="s">
        <v>394</v>
      </c>
      <c r="F304" s="145">
        <f t="shared" si="23"/>
        <v>88</v>
      </c>
      <c r="G304" s="145">
        <f t="shared" si="24"/>
        <v>64</v>
      </c>
      <c r="H304" s="45"/>
      <c r="I304" s="46"/>
      <c r="J304" s="46"/>
      <c r="K304" s="47"/>
      <c r="L304" s="47"/>
      <c r="M304" s="47"/>
      <c r="N304" s="86"/>
      <c r="O304" s="86" t="s">
        <v>200</v>
      </c>
      <c r="P304" s="36" t="str">
        <f t="shared" si="20"/>
        <v>A27</v>
      </c>
      <c r="Q304" s="36">
        <f>IF(AND(P304&lt;&gt;P303,NOT(ISBLANK(A304))),IF(ISBLANK(N304),INDEX(Summary!E:E,MATCH(P304,Summary!A:A,0)),INDEX(Summary!E:E,MATCH(P304,Summary!A:A,0))+1),IF(ISBLANK(N304),Q303,Q303+1))</f>
        <v>10</v>
      </c>
      <c r="R304" s="36">
        <f t="shared" si="21"/>
        <v>23</v>
      </c>
      <c r="S304" s="46"/>
      <c r="T304" s="46"/>
      <c r="U304" s="46"/>
      <c r="V304" s="46"/>
      <c r="W304" s="45"/>
      <c r="X304" s="45"/>
      <c r="Y304" s="45"/>
      <c r="Z304" s="46"/>
      <c r="AA304" s="46"/>
      <c r="AB304" s="46"/>
      <c r="AC304" s="46"/>
      <c r="AD304" s="47"/>
      <c r="AE304" s="47"/>
      <c r="AF304" s="46"/>
      <c r="AG304" s="47"/>
      <c r="AH304" s="47"/>
      <c r="AI304" s="47"/>
      <c r="AJ304" s="47"/>
      <c r="AK304" s="47"/>
      <c r="AL304" s="47"/>
      <c r="AM304" s="47"/>
      <c r="AN304" s="47"/>
    </row>
    <row r="305" spans="1:40" x14ac:dyDescent="0.25">
      <c r="A305" s="85"/>
      <c r="B305" s="145"/>
      <c r="C305" s="43" t="str">
        <f t="shared" si="22"/>
        <v/>
      </c>
      <c r="D305" s="43"/>
      <c r="E305" s="43"/>
      <c r="F305" s="145">
        <f t="shared" si="23"/>
        <v>88</v>
      </c>
      <c r="G305" s="145">
        <f t="shared" si="24"/>
        <v>64</v>
      </c>
      <c r="H305" s="45"/>
      <c r="I305" s="46"/>
      <c r="J305" s="46"/>
      <c r="K305" s="47"/>
      <c r="L305" s="47"/>
      <c r="M305" s="47"/>
      <c r="N305" s="86"/>
      <c r="O305" s="86" t="s">
        <v>525</v>
      </c>
      <c r="P305" s="36" t="str">
        <f t="shared" si="20"/>
        <v>A27</v>
      </c>
      <c r="Q305" s="36">
        <f>IF(AND(P305&lt;&gt;P304,NOT(ISBLANK(A305))),IF(ISBLANK(N305),INDEX(Summary!E:E,MATCH(P305,Summary!A:A,0)),INDEX(Summary!E:E,MATCH(P305,Summary!A:A,0))+1),IF(ISBLANK(N305),Q304,Q304+1))</f>
        <v>10</v>
      </c>
      <c r="R305" s="36">
        <f t="shared" si="21"/>
        <v>24</v>
      </c>
      <c r="S305" s="46"/>
      <c r="T305" s="46"/>
      <c r="U305" s="46"/>
      <c r="V305" s="46"/>
      <c r="W305" s="45"/>
      <c r="X305" s="45"/>
      <c r="Y305" s="45"/>
      <c r="Z305" s="46"/>
      <c r="AA305" s="46"/>
      <c r="AB305" s="46"/>
      <c r="AC305" s="46"/>
      <c r="AD305" s="47"/>
      <c r="AE305" s="47"/>
      <c r="AF305" s="46"/>
      <c r="AG305" s="47"/>
      <c r="AH305" s="47"/>
      <c r="AI305" s="47"/>
      <c r="AJ305" s="47"/>
      <c r="AK305" s="47"/>
      <c r="AL305" s="47"/>
      <c r="AM305" s="47"/>
      <c r="AN305" s="47"/>
    </row>
    <row r="306" spans="1:40" x14ac:dyDescent="0.25">
      <c r="A306" s="85" t="s">
        <v>52</v>
      </c>
      <c r="B306" s="145">
        <v>17</v>
      </c>
      <c r="C306" s="43" t="str">
        <f t="shared" si="22"/>
        <v>E5-520-089</v>
      </c>
      <c r="D306" s="43" t="s">
        <v>394</v>
      </c>
      <c r="E306" s="43" t="s">
        <v>394</v>
      </c>
      <c r="F306" s="145">
        <f t="shared" si="23"/>
        <v>89</v>
      </c>
      <c r="G306" s="145">
        <f t="shared" si="24"/>
        <v>64</v>
      </c>
      <c r="H306" s="45"/>
      <c r="I306" s="46"/>
      <c r="J306" s="46"/>
      <c r="K306" s="47"/>
      <c r="L306" s="47"/>
      <c r="M306" s="47"/>
      <c r="N306" s="86"/>
      <c r="O306" s="86" t="s">
        <v>200</v>
      </c>
      <c r="P306" s="36" t="str">
        <f t="shared" si="20"/>
        <v>A27</v>
      </c>
      <c r="Q306" s="36">
        <f>IF(AND(P306&lt;&gt;P305,NOT(ISBLANK(A306))),IF(ISBLANK(N306),INDEX(Summary!E:E,MATCH(P306,Summary!A:A,0)),INDEX(Summary!E:E,MATCH(P306,Summary!A:A,0))+1),IF(ISBLANK(N306),Q305,Q305+1))</f>
        <v>10</v>
      </c>
      <c r="R306" s="36">
        <f t="shared" si="21"/>
        <v>25</v>
      </c>
      <c r="S306" s="46"/>
      <c r="T306" s="46"/>
      <c r="U306" s="46"/>
      <c r="V306" s="46"/>
      <c r="W306" s="45"/>
      <c r="X306" s="45"/>
      <c r="Y306" s="45"/>
      <c r="Z306" s="46"/>
      <c r="AA306" s="46"/>
      <c r="AB306" s="46"/>
      <c r="AC306" s="46"/>
      <c r="AD306" s="47"/>
      <c r="AE306" s="47"/>
      <c r="AF306" s="46"/>
      <c r="AG306" s="47"/>
      <c r="AH306" s="47"/>
      <c r="AI306" s="47"/>
      <c r="AJ306" s="47"/>
      <c r="AK306" s="47"/>
      <c r="AL306" s="47"/>
      <c r="AM306" s="47"/>
      <c r="AN306" s="47"/>
    </row>
    <row r="307" spans="1:40" x14ac:dyDescent="0.25">
      <c r="A307" s="85"/>
      <c r="B307" s="145"/>
      <c r="C307" s="43" t="str">
        <f t="shared" si="22"/>
        <v/>
      </c>
      <c r="D307" s="43"/>
      <c r="E307" s="43"/>
      <c r="F307" s="145">
        <f t="shared" si="23"/>
        <v>89</v>
      </c>
      <c r="G307" s="145">
        <f t="shared" si="24"/>
        <v>64</v>
      </c>
      <c r="H307" s="45"/>
      <c r="I307" s="46"/>
      <c r="J307" s="46"/>
      <c r="K307" s="47"/>
      <c r="L307" s="47"/>
      <c r="M307" s="47"/>
      <c r="N307" s="86"/>
      <c r="O307" s="86" t="s">
        <v>525</v>
      </c>
      <c r="P307" s="36" t="str">
        <f t="shared" si="20"/>
        <v>A27</v>
      </c>
      <c r="Q307" s="36">
        <f>IF(AND(P307&lt;&gt;P306,NOT(ISBLANK(A307))),IF(ISBLANK(N307),INDEX(Summary!E:E,MATCH(P307,Summary!A:A,0)),INDEX(Summary!E:E,MATCH(P307,Summary!A:A,0))+1),IF(ISBLANK(N307),Q306,Q306+1))</f>
        <v>10</v>
      </c>
      <c r="R307" s="36">
        <f t="shared" si="21"/>
        <v>26</v>
      </c>
      <c r="S307" s="46"/>
      <c r="T307" s="46"/>
      <c r="U307" s="46"/>
      <c r="V307" s="46"/>
      <c r="W307" s="45"/>
      <c r="X307" s="45"/>
      <c r="Y307" s="45"/>
      <c r="Z307" s="46"/>
      <c r="AA307" s="46"/>
      <c r="AB307" s="46"/>
      <c r="AC307" s="46"/>
      <c r="AD307" s="47"/>
      <c r="AE307" s="47"/>
      <c r="AF307" s="46"/>
      <c r="AG307" s="47"/>
      <c r="AH307" s="47"/>
      <c r="AI307" s="47"/>
      <c r="AJ307" s="47"/>
      <c r="AK307" s="47"/>
      <c r="AL307" s="47"/>
      <c r="AM307" s="47"/>
      <c r="AN307" s="47"/>
    </row>
    <row r="308" spans="1:40" x14ac:dyDescent="0.25">
      <c r="A308" s="85" t="s">
        <v>52</v>
      </c>
      <c r="B308" s="145">
        <v>16</v>
      </c>
      <c r="C308" s="43" t="str">
        <f t="shared" si="22"/>
        <v>E5-520-090</v>
      </c>
      <c r="D308" s="43" t="s">
        <v>394</v>
      </c>
      <c r="E308" s="43" t="s">
        <v>394</v>
      </c>
      <c r="F308" s="145">
        <f t="shared" si="23"/>
        <v>90</v>
      </c>
      <c r="G308" s="145">
        <f t="shared" si="24"/>
        <v>64</v>
      </c>
      <c r="H308" s="45"/>
      <c r="I308" s="46"/>
      <c r="J308" s="46"/>
      <c r="K308" s="47"/>
      <c r="L308" s="47"/>
      <c r="M308" s="47"/>
      <c r="N308" s="86"/>
      <c r="O308" s="86" t="s">
        <v>200</v>
      </c>
      <c r="P308" s="36" t="str">
        <f t="shared" si="20"/>
        <v>A27</v>
      </c>
      <c r="Q308" s="36">
        <f>IF(AND(P308&lt;&gt;P307,NOT(ISBLANK(A308))),IF(ISBLANK(N308),INDEX(Summary!E:E,MATCH(P308,Summary!A:A,0)),INDEX(Summary!E:E,MATCH(P308,Summary!A:A,0))+1),IF(ISBLANK(N308),Q307,Q307+1))</f>
        <v>10</v>
      </c>
      <c r="R308" s="36">
        <f t="shared" si="21"/>
        <v>27</v>
      </c>
      <c r="S308" s="46"/>
      <c r="T308" s="46"/>
      <c r="U308" s="46"/>
      <c r="V308" s="46"/>
      <c r="W308" s="45"/>
      <c r="X308" s="45"/>
      <c r="Y308" s="45"/>
      <c r="Z308" s="46"/>
      <c r="AA308" s="46"/>
      <c r="AB308" s="46"/>
      <c r="AC308" s="46"/>
      <c r="AD308" s="47"/>
      <c r="AE308" s="47"/>
      <c r="AF308" s="46"/>
      <c r="AG308" s="47"/>
      <c r="AH308" s="47"/>
      <c r="AI308" s="47"/>
      <c r="AJ308" s="47"/>
      <c r="AK308" s="47"/>
      <c r="AL308" s="47"/>
      <c r="AM308" s="47"/>
      <c r="AN308" s="47"/>
    </row>
    <row r="309" spans="1:40" x14ac:dyDescent="0.25">
      <c r="A309" s="85"/>
      <c r="B309" s="145"/>
      <c r="C309" s="43" t="str">
        <f t="shared" si="22"/>
        <v/>
      </c>
      <c r="D309" s="43"/>
      <c r="E309" s="43"/>
      <c r="F309" s="145">
        <f t="shared" si="23"/>
        <v>90</v>
      </c>
      <c r="G309" s="145">
        <f t="shared" si="24"/>
        <v>64</v>
      </c>
      <c r="H309" s="45"/>
      <c r="I309" s="46"/>
      <c r="J309" s="46"/>
      <c r="K309" s="47"/>
      <c r="L309" s="47"/>
      <c r="M309" s="47"/>
      <c r="N309" s="86"/>
      <c r="O309" s="86" t="s">
        <v>525</v>
      </c>
      <c r="P309" s="36" t="str">
        <f t="shared" si="20"/>
        <v>A27</v>
      </c>
      <c r="Q309" s="36">
        <f>IF(AND(P309&lt;&gt;P308,NOT(ISBLANK(A309))),IF(ISBLANK(N309),INDEX(Summary!E:E,MATCH(P309,Summary!A:A,0)),INDEX(Summary!E:E,MATCH(P309,Summary!A:A,0))+1),IF(ISBLANK(N309),Q308,Q308+1))</f>
        <v>10</v>
      </c>
      <c r="R309" s="36">
        <f t="shared" si="21"/>
        <v>28</v>
      </c>
      <c r="S309" s="46"/>
      <c r="T309" s="46"/>
      <c r="U309" s="46"/>
      <c r="V309" s="46"/>
      <c r="W309" s="45"/>
      <c r="X309" s="45"/>
      <c r="Y309" s="45"/>
      <c r="Z309" s="46"/>
      <c r="AA309" s="46"/>
      <c r="AB309" s="46"/>
      <c r="AC309" s="46"/>
      <c r="AD309" s="47"/>
      <c r="AE309" s="47"/>
      <c r="AF309" s="46"/>
      <c r="AG309" s="47"/>
      <c r="AH309" s="47"/>
      <c r="AI309" s="47"/>
      <c r="AJ309" s="47"/>
      <c r="AK309" s="47"/>
      <c r="AL309" s="47"/>
      <c r="AM309" s="47"/>
      <c r="AN309" s="47"/>
    </row>
    <row r="310" spans="1:40" x14ac:dyDescent="0.25">
      <c r="A310" s="85" t="s">
        <v>52</v>
      </c>
      <c r="B310" s="145">
        <v>15</v>
      </c>
      <c r="C310" s="43" t="str">
        <f t="shared" si="22"/>
        <v>E5-520-091</v>
      </c>
      <c r="D310" s="43" t="s">
        <v>394</v>
      </c>
      <c r="E310" s="43" t="s">
        <v>394</v>
      </c>
      <c r="F310" s="145">
        <f t="shared" si="23"/>
        <v>91</v>
      </c>
      <c r="G310" s="145">
        <f t="shared" si="24"/>
        <v>64</v>
      </c>
      <c r="H310" s="45"/>
      <c r="I310" s="46"/>
      <c r="J310" s="46"/>
      <c r="K310" s="47"/>
      <c r="L310" s="47"/>
      <c r="M310" s="47"/>
      <c r="N310" s="86"/>
      <c r="O310" s="86" t="s">
        <v>200</v>
      </c>
      <c r="P310" s="36" t="str">
        <f t="shared" si="20"/>
        <v>A27</v>
      </c>
      <c r="Q310" s="36">
        <f>IF(AND(P310&lt;&gt;P309,NOT(ISBLANK(A310))),IF(ISBLANK(N310),INDEX(Summary!E:E,MATCH(P310,Summary!A:A,0)),INDEX(Summary!E:E,MATCH(P310,Summary!A:A,0))+1),IF(ISBLANK(N310),Q309,Q309+1))</f>
        <v>10</v>
      </c>
      <c r="R310" s="36">
        <f t="shared" si="21"/>
        <v>29</v>
      </c>
      <c r="S310" s="46"/>
      <c r="T310" s="46"/>
      <c r="U310" s="46"/>
      <c r="V310" s="46"/>
      <c r="W310" s="45"/>
      <c r="X310" s="45"/>
      <c r="Y310" s="45"/>
      <c r="Z310" s="46"/>
      <c r="AA310" s="46"/>
      <c r="AB310" s="46"/>
      <c r="AC310" s="46"/>
      <c r="AD310" s="47"/>
      <c r="AE310" s="47"/>
      <c r="AF310" s="46"/>
      <c r="AG310" s="47"/>
      <c r="AH310" s="47"/>
      <c r="AI310" s="47"/>
      <c r="AJ310" s="47"/>
      <c r="AK310" s="47"/>
      <c r="AL310" s="47"/>
      <c r="AM310" s="47"/>
      <c r="AN310" s="47"/>
    </row>
    <row r="311" spans="1:40" x14ac:dyDescent="0.25">
      <c r="A311" s="143"/>
      <c r="B311" s="145"/>
      <c r="C311" s="43" t="str">
        <f t="shared" si="22"/>
        <v/>
      </c>
      <c r="D311" s="43"/>
      <c r="E311" s="43"/>
      <c r="F311" s="145">
        <f t="shared" si="23"/>
        <v>91</v>
      </c>
      <c r="G311" s="145">
        <f t="shared" si="24"/>
        <v>64</v>
      </c>
      <c r="H311" s="45"/>
      <c r="I311" s="46"/>
      <c r="J311" s="46"/>
      <c r="K311" s="47"/>
      <c r="L311" s="47"/>
      <c r="M311" s="47"/>
      <c r="N311" s="86"/>
      <c r="O311" s="86" t="s">
        <v>525</v>
      </c>
      <c r="P311" s="36" t="str">
        <f t="shared" si="20"/>
        <v>A27</v>
      </c>
      <c r="Q311" s="36">
        <f>IF(AND(P311&lt;&gt;P310,NOT(ISBLANK(A311))),IF(ISBLANK(N311),INDEX(Summary!E:E,MATCH(P311,Summary!A:A,0)),INDEX(Summary!E:E,MATCH(P311,Summary!A:A,0))+1),IF(ISBLANK(N311),Q310,Q310+1))</f>
        <v>10</v>
      </c>
      <c r="R311" s="36">
        <f t="shared" si="21"/>
        <v>30</v>
      </c>
      <c r="S311" s="46"/>
      <c r="T311" s="46"/>
      <c r="U311" s="46"/>
      <c r="V311" s="46"/>
      <c r="W311" s="45"/>
      <c r="X311" s="45"/>
      <c r="Y311" s="45"/>
      <c r="Z311" s="46"/>
      <c r="AA311" s="46"/>
      <c r="AB311" s="46"/>
      <c r="AC311" s="46"/>
      <c r="AD311" s="47"/>
      <c r="AE311" s="47"/>
      <c r="AF311" s="46"/>
      <c r="AG311" s="47"/>
      <c r="AH311" s="47"/>
      <c r="AI311" s="47"/>
      <c r="AJ311" s="47"/>
      <c r="AK311" s="47"/>
      <c r="AL311" s="47"/>
      <c r="AM311" s="47"/>
      <c r="AN311" s="47"/>
    </row>
    <row r="312" spans="1:40" x14ac:dyDescent="0.25">
      <c r="A312" s="142" t="s">
        <v>174</v>
      </c>
      <c r="B312" s="145">
        <v>48</v>
      </c>
      <c r="C312" s="43" t="str">
        <f t="shared" si="22"/>
        <v>E5-308-065</v>
      </c>
      <c r="D312" s="43" t="s">
        <v>395</v>
      </c>
      <c r="E312" s="43" t="s">
        <v>395</v>
      </c>
      <c r="F312" s="145">
        <f t="shared" si="23"/>
        <v>91</v>
      </c>
      <c r="G312" s="145">
        <f t="shared" si="24"/>
        <v>65</v>
      </c>
      <c r="H312" s="45">
        <v>5</v>
      </c>
      <c r="I312" s="46">
        <v>5</v>
      </c>
      <c r="J312" s="46">
        <v>5</v>
      </c>
      <c r="K312" s="47">
        <v>7</v>
      </c>
      <c r="L312" s="47">
        <v>7</v>
      </c>
      <c r="M312" s="47">
        <v>6</v>
      </c>
      <c r="N312" s="86" t="s">
        <v>198</v>
      </c>
      <c r="O312" s="86"/>
      <c r="P312" s="36" t="str">
        <f t="shared" si="20"/>
        <v>A28</v>
      </c>
      <c r="Q312" s="36">
        <f>IF(AND(P312&lt;&gt;P311,NOT(ISBLANK(A312))),IF(ISBLANK(N312),INDEX(Summary!E:E,MATCH(P312,Summary!A:A,0)),INDEX(Summary!E:E,MATCH(P312,Summary!A:A,0))+1),IF(ISBLANK(N312),Q311,Q311+1))</f>
        <v>2</v>
      </c>
      <c r="R312" s="36">
        <f t="shared" si="21"/>
        <v>11</v>
      </c>
      <c r="S312" s="46">
        <v>2</v>
      </c>
      <c r="T312" s="46"/>
      <c r="U312" s="46"/>
      <c r="V312" s="46"/>
      <c r="W312" s="45"/>
      <c r="X312" s="45"/>
      <c r="Y312" s="45"/>
      <c r="Z312" s="46">
        <v>10</v>
      </c>
      <c r="AA312" s="46">
        <v>0</v>
      </c>
      <c r="AB312" s="46">
        <v>0</v>
      </c>
      <c r="AC312" s="46">
        <v>0</v>
      </c>
      <c r="AD312" s="47">
        <v>0</v>
      </c>
      <c r="AE312" s="47">
        <v>0</v>
      </c>
      <c r="AF312" s="46"/>
      <c r="AG312" s="47">
        <v>10</v>
      </c>
      <c r="AH312" s="47">
        <v>0</v>
      </c>
      <c r="AI312" s="47" t="s">
        <v>34</v>
      </c>
      <c r="AJ312" s="47">
        <v>0</v>
      </c>
      <c r="AK312" s="47">
        <v>0</v>
      </c>
      <c r="AL312" s="47">
        <v>0</v>
      </c>
      <c r="AM312" s="47">
        <v>0</v>
      </c>
      <c r="AN312" s="47" t="s">
        <v>34</v>
      </c>
    </row>
    <row r="313" spans="1:40" x14ac:dyDescent="0.25">
      <c r="A313" s="85"/>
      <c r="B313" s="145"/>
      <c r="C313" s="43" t="str">
        <f t="shared" si="22"/>
        <v/>
      </c>
      <c r="D313" s="43"/>
      <c r="E313" s="43"/>
      <c r="F313" s="145">
        <f t="shared" si="23"/>
        <v>91</v>
      </c>
      <c r="G313" s="145">
        <f t="shared" si="24"/>
        <v>65</v>
      </c>
      <c r="H313" s="45"/>
      <c r="I313" s="46"/>
      <c r="J313" s="46"/>
      <c r="K313" s="47"/>
      <c r="L313" s="47"/>
      <c r="M313" s="47"/>
      <c r="N313" s="86" t="s">
        <v>199</v>
      </c>
      <c r="O313" s="86"/>
      <c r="P313" s="36" t="str">
        <f t="shared" si="20"/>
        <v>A28</v>
      </c>
      <c r="Q313" s="36">
        <f>IF(AND(P313&lt;&gt;P312,NOT(ISBLANK(A313))),IF(ISBLANK(N313),INDEX(Summary!E:E,MATCH(P313,Summary!A:A,0)),INDEX(Summary!E:E,MATCH(P313,Summary!A:A,0))+1),IF(ISBLANK(N313),Q312,Q312+1))</f>
        <v>3</v>
      </c>
      <c r="R313" s="36">
        <f t="shared" si="21"/>
        <v>11</v>
      </c>
      <c r="S313" s="46"/>
      <c r="T313" s="46"/>
      <c r="U313" s="46"/>
      <c r="V313" s="46"/>
      <c r="W313" s="45"/>
      <c r="X313" s="45"/>
      <c r="Y313" s="45"/>
      <c r="Z313" s="46"/>
      <c r="AA313" s="46"/>
      <c r="AB313" s="46"/>
      <c r="AC313" s="46"/>
      <c r="AD313" s="47"/>
      <c r="AE313" s="47"/>
      <c r="AF313" s="46"/>
      <c r="AG313" s="47"/>
      <c r="AH313" s="47"/>
      <c r="AI313" s="47"/>
      <c r="AJ313" s="47"/>
      <c r="AK313" s="47"/>
      <c r="AL313" s="47"/>
      <c r="AM313" s="47"/>
      <c r="AN313" s="47"/>
    </row>
    <row r="314" spans="1:40" x14ac:dyDescent="0.25">
      <c r="A314" s="85" t="s">
        <v>174</v>
      </c>
      <c r="B314" s="145">
        <v>47</v>
      </c>
      <c r="C314" s="43" t="str">
        <f t="shared" si="22"/>
        <v>E5-308-066</v>
      </c>
      <c r="D314" s="43" t="s">
        <v>395</v>
      </c>
      <c r="E314" s="43" t="s">
        <v>395</v>
      </c>
      <c r="F314" s="145">
        <f t="shared" si="23"/>
        <v>91</v>
      </c>
      <c r="G314" s="145">
        <f t="shared" si="24"/>
        <v>66</v>
      </c>
      <c r="H314" s="45"/>
      <c r="I314" s="46"/>
      <c r="J314" s="46"/>
      <c r="K314" s="47"/>
      <c r="L314" s="47"/>
      <c r="M314" s="47"/>
      <c r="N314" s="86" t="s">
        <v>198</v>
      </c>
      <c r="O314" s="86"/>
      <c r="P314" s="36" t="str">
        <f t="shared" si="20"/>
        <v>A28</v>
      </c>
      <c r="Q314" s="36">
        <f>IF(AND(P314&lt;&gt;P313,NOT(ISBLANK(A314))),IF(ISBLANK(N314),INDEX(Summary!E:E,MATCH(P314,Summary!A:A,0)),INDEX(Summary!E:E,MATCH(P314,Summary!A:A,0))+1),IF(ISBLANK(N314),Q313,Q313+1))</f>
        <v>4</v>
      </c>
      <c r="R314" s="36">
        <f t="shared" si="21"/>
        <v>11</v>
      </c>
      <c r="S314" s="46"/>
      <c r="T314" s="46"/>
      <c r="U314" s="46"/>
      <c r="V314" s="46"/>
      <c r="W314" s="45"/>
      <c r="X314" s="45"/>
      <c r="Y314" s="45"/>
      <c r="Z314" s="46"/>
      <c r="AA314" s="46"/>
      <c r="AB314" s="46"/>
      <c r="AC314" s="46"/>
      <c r="AD314" s="47"/>
      <c r="AE314" s="47"/>
      <c r="AF314" s="46"/>
      <c r="AG314" s="47"/>
      <c r="AH314" s="47"/>
      <c r="AI314" s="47"/>
      <c r="AJ314" s="47"/>
      <c r="AK314" s="47"/>
      <c r="AL314" s="47"/>
      <c r="AM314" s="47"/>
      <c r="AN314" s="47"/>
    </row>
    <row r="315" spans="1:40" x14ac:dyDescent="0.25">
      <c r="A315" s="85"/>
      <c r="B315" s="145"/>
      <c r="C315" s="43" t="str">
        <f t="shared" si="22"/>
        <v/>
      </c>
      <c r="D315" s="43"/>
      <c r="E315" s="43"/>
      <c r="F315" s="145">
        <f t="shared" si="23"/>
        <v>91</v>
      </c>
      <c r="G315" s="145">
        <f t="shared" si="24"/>
        <v>66</v>
      </c>
      <c r="H315" s="45"/>
      <c r="I315" s="46"/>
      <c r="J315" s="46"/>
      <c r="K315" s="47"/>
      <c r="L315" s="47"/>
      <c r="M315" s="47"/>
      <c r="N315" s="86" t="s">
        <v>199</v>
      </c>
      <c r="O315" s="86"/>
      <c r="P315" s="36" t="str">
        <f t="shared" si="20"/>
        <v>A28</v>
      </c>
      <c r="Q315" s="36">
        <f>IF(AND(P315&lt;&gt;P314,NOT(ISBLANK(A315))),IF(ISBLANK(N315),INDEX(Summary!E:E,MATCH(P315,Summary!A:A,0)),INDEX(Summary!E:E,MATCH(P315,Summary!A:A,0))+1),IF(ISBLANK(N315),Q314,Q314+1))</f>
        <v>5</v>
      </c>
      <c r="R315" s="36">
        <f t="shared" si="21"/>
        <v>11</v>
      </c>
      <c r="S315" s="46"/>
      <c r="T315" s="46"/>
      <c r="U315" s="46"/>
      <c r="V315" s="46"/>
      <c r="W315" s="45"/>
      <c r="X315" s="45"/>
      <c r="Y315" s="45"/>
      <c r="Z315" s="46"/>
      <c r="AA315" s="46"/>
      <c r="AB315" s="46"/>
      <c r="AC315" s="46"/>
      <c r="AD315" s="47"/>
      <c r="AE315" s="47"/>
      <c r="AF315" s="46"/>
      <c r="AG315" s="47"/>
      <c r="AH315" s="47"/>
      <c r="AI315" s="47"/>
      <c r="AJ315" s="47"/>
      <c r="AK315" s="47"/>
      <c r="AL315" s="47"/>
      <c r="AM315" s="47"/>
      <c r="AN315" s="47"/>
    </row>
    <row r="316" spans="1:40" x14ac:dyDescent="0.25">
      <c r="A316" s="85" t="s">
        <v>174</v>
      </c>
      <c r="B316" s="145">
        <v>46</v>
      </c>
      <c r="C316" s="43" t="str">
        <f t="shared" si="22"/>
        <v>E5-308-067</v>
      </c>
      <c r="D316" s="43" t="s">
        <v>395</v>
      </c>
      <c r="E316" s="43" t="s">
        <v>395</v>
      </c>
      <c r="F316" s="145">
        <f t="shared" si="23"/>
        <v>91</v>
      </c>
      <c r="G316" s="145">
        <f t="shared" si="24"/>
        <v>67</v>
      </c>
      <c r="H316" s="45"/>
      <c r="I316" s="46"/>
      <c r="J316" s="46"/>
      <c r="K316" s="47"/>
      <c r="L316" s="47"/>
      <c r="M316" s="47"/>
      <c r="N316" s="86" t="s">
        <v>198</v>
      </c>
      <c r="O316" s="86"/>
      <c r="P316" s="36" t="str">
        <f t="shared" si="20"/>
        <v>A28</v>
      </c>
      <c r="Q316" s="36">
        <f>IF(AND(P316&lt;&gt;P315,NOT(ISBLANK(A316))),IF(ISBLANK(N316),INDEX(Summary!E:E,MATCH(P316,Summary!A:A,0)),INDEX(Summary!E:E,MATCH(P316,Summary!A:A,0))+1),IF(ISBLANK(N316),Q315,Q315+1))</f>
        <v>6</v>
      </c>
      <c r="R316" s="36">
        <f t="shared" si="21"/>
        <v>11</v>
      </c>
      <c r="S316" s="46"/>
      <c r="T316" s="46"/>
      <c r="U316" s="46"/>
      <c r="V316" s="46"/>
      <c r="W316" s="45"/>
      <c r="X316" s="45"/>
      <c r="Y316" s="45"/>
      <c r="Z316" s="46"/>
      <c r="AA316" s="46"/>
      <c r="AB316" s="46"/>
      <c r="AC316" s="46"/>
      <c r="AD316" s="47"/>
      <c r="AE316" s="47"/>
      <c r="AF316" s="46"/>
      <c r="AG316" s="47"/>
      <c r="AH316" s="47"/>
      <c r="AI316" s="47"/>
      <c r="AJ316" s="47"/>
      <c r="AK316" s="47"/>
      <c r="AL316" s="47"/>
      <c r="AM316" s="47"/>
      <c r="AN316" s="47"/>
    </row>
    <row r="317" spans="1:40" x14ac:dyDescent="0.25">
      <c r="A317" s="85"/>
      <c r="B317" s="145"/>
      <c r="C317" s="43" t="str">
        <f t="shared" si="22"/>
        <v/>
      </c>
      <c r="D317" s="43"/>
      <c r="E317" s="43"/>
      <c r="F317" s="145">
        <f t="shared" si="23"/>
        <v>91</v>
      </c>
      <c r="G317" s="145">
        <f t="shared" si="24"/>
        <v>67</v>
      </c>
      <c r="H317" s="45"/>
      <c r="I317" s="46"/>
      <c r="J317" s="46"/>
      <c r="K317" s="47"/>
      <c r="L317" s="47"/>
      <c r="M317" s="47"/>
      <c r="N317" s="86" t="s">
        <v>199</v>
      </c>
      <c r="O317" s="86"/>
      <c r="P317" s="36" t="str">
        <f t="shared" si="20"/>
        <v>A28</v>
      </c>
      <c r="Q317" s="36">
        <f>IF(AND(P317&lt;&gt;P316,NOT(ISBLANK(A317))),IF(ISBLANK(N317),INDEX(Summary!E:E,MATCH(P317,Summary!A:A,0)),INDEX(Summary!E:E,MATCH(P317,Summary!A:A,0))+1),IF(ISBLANK(N317),Q316,Q316+1))</f>
        <v>7</v>
      </c>
      <c r="R317" s="36">
        <f t="shared" si="21"/>
        <v>11</v>
      </c>
      <c r="S317" s="46"/>
      <c r="T317" s="46"/>
      <c r="U317" s="46"/>
      <c r="V317" s="46"/>
      <c r="W317" s="45"/>
      <c r="X317" s="45"/>
      <c r="Y317" s="45"/>
      <c r="Z317" s="46"/>
      <c r="AA317" s="46"/>
      <c r="AB317" s="46"/>
      <c r="AC317" s="46"/>
      <c r="AD317" s="47"/>
      <c r="AE317" s="47"/>
      <c r="AF317" s="46"/>
      <c r="AG317" s="47"/>
      <c r="AH317" s="47"/>
      <c r="AI317" s="47"/>
      <c r="AJ317" s="47"/>
      <c r="AK317" s="47"/>
      <c r="AL317" s="47"/>
      <c r="AM317" s="47"/>
      <c r="AN317" s="47"/>
    </row>
    <row r="318" spans="1:40" x14ac:dyDescent="0.25">
      <c r="A318" s="85" t="s">
        <v>174</v>
      </c>
      <c r="B318" s="145">
        <v>45</v>
      </c>
      <c r="C318" s="43" t="str">
        <f t="shared" si="22"/>
        <v>E5-308-068</v>
      </c>
      <c r="D318" s="43" t="s">
        <v>395</v>
      </c>
      <c r="E318" s="43" t="s">
        <v>395</v>
      </c>
      <c r="F318" s="145">
        <f t="shared" si="23"/>
        <v>91</v>
      </c>
      <c r="G318" s="145">
        <f t="shared" si="24"/>
        <v>68</v>
      </c>
      <c r="H318" s="45"/>
      <c r="I318" s="46"/>
      <c r="J318" s="46"/>
      <c r="K318" s="47"/>
      <c r="L318" s="47"/>
      <c r="M318" s="47"/>
      <c r="N318" s="86" t="s">
        <v>198</v>
      </c>
      <c r="O318" s="86"/>
      <c r="P318" s="36" t="str">
        <f t="shared" si="20"/>
        <v>A28</v>
      </c>
      <c r="Q318" s="36">
        <f>IF(AND(P318&lt;&gt;P317,NOT(ISBLANK(A318))),IF(ISBLANK(N318),INDEX(Summary!E:E,MATCH(P318,Summary!A:A,0)),INDEX(Summary!E:E,MATCH(P318,Summary!A:A,0))+1),IF(ISBLANK(N318),Q317,Q317+1))</f>
        <v>8</v>
      </c>
      <c r="R318" s="36">
        <f t="shared" si="21"/>
        <v>11</v>
      </c>
      <c r="S318" s="46"/>
      <c r="T318" s="46"/>
      <c r="U318" s="46"/>
      <c r="V318" s="46"/>
      <c r="W318" s="45"/>
      <c r="X318" s="45"/>
      <c r="Y318" s="45"/>
      <c r="Z318" s="46"/>
      <c r="AA318" s="46"/>
      <c r="AB318" s="46"/>
      <c r="AC318" s="46"/>
      <c r="AD318" s="47"/>
      <c r="AE318" s="47"/>
      <c r="AF318" s="46"/>
      <c r="AG318" s="47"/>
      <c r="AH318" s="47"/>
      <c r="AI318" s="47"/>
      <c r="AJ318" s="47"/>
      <c r="AK318" s="47"/>
      <c r="AL318" s="47"/>
      <c r="AM318" s="47"/>
      <c r="AN318" s="47"/>
    </row>
    <row r="319" spans="1:40" x14ac:dyDescent="0.25">
      <c r="A319" s="85"/>
      <c r="B319" s="145"/>
      <c r="C319" s="43" t="str">
        <f t="shared" si="22"/>
        <v/>
      </c>
      <c r="D319" s="43"/>
      <c r="E319" s="43"/>
      <c r="F319" s="145">
        <f t="shared" si="23"/>
        <v>91</v>
      </c>
      <c r="G319" s="145">
        <f t="shared" si="24"/>
        <v>68</v>
      </c>
      <c r="H319" s="45"/>
      <c r="I319" s="46"/>
      <c r="J319" s="46"/>
      <c r="K319" s="47"/>
      <c r="L319" s="47"/>
      <c r="M319" s="47"/>
      <c r="N319" s="86" t="s">
        <v>199</v>
      </c>
      <c r="O319" s="86"/>
      <c r="P319" s="36" t="str">
        <f t="shared" si="20"/>
        <v>A28</v>
      </c>
      <c r="Q319" s="36">
        <f>IF(AND(P319&lt;&gt;P318,NOT(ISBLANK(A319))),IF(ISBLANK(N319),INDEX(Summary!E:E,MATCH(P319,Summary!A:A,0)),INDEX(Summary!E:E,MATCH(P319,Summary!A:A,0))+1),IF(ISBLANK(N319),Q318,Q318+1))</f>
        <v>9</v>
      </c>
      <c r="R319" s="36">
        <f t="shared" si="21"/>
        <v>11</v>
      </c>
      <c r="S319" s="46"/>
      <c r="T319" s="46"/>
      <c r="U319" s="46"/>
      <c r="V319" s="46"/>
      <c r="W319" s="45"/>
      <c r="X319" s="45"/>
      <c r="Y319" s="45"/>
      <c r="Z319" s="46"/>
      <c r="AA319" s="46"/>
      <c r="AB319" s="46"/>
      <c r="AC319" s="46"/>
      <c r="AD319" s="47"/>
      <c r="AE319" s="47"/>
      <c r="AF319" s="46"/>
      <c r="AG319" s="47"/>
      <c r="AH319" s="47"/>
      <c r="AI319" s="47"/>
      <c r="AJ319" s="47"/>
      <c r="AK319" s="47"/>
      <c r="AL319" s="47"/>
      <c r="AM319" s="47"/>
      <c r="AN319" s="47"/>
    </row>
    <row r="320" spans="1:40" x14ac:dyDescent="0.25">
      <c r="A320" s="85" t="s">
        <v>174</v>
      </c>
      <c r="B320" s="145">
        <v>44</v>
      </c>
      <c r="C320" s="43" t="str">
        <f t="shared" si="22"/>
        <v>E5-308-069</v>
      </c>
      <c r="D320" s="43" t="s">
        <v>395</v>
      </c>
      <c r="E320" s="43" t="s">
        <v>395</v>
      </c>
      <c r="F320" s="145">
        <f t="shared" si="23"/>
        <v>91</v>
      </c>
      <c r="G320" s="145">
        <f t="shared" si="24"/>
        <v>69</v>
      </c>
      <c r="H320" s="45"/>
      <c r="I320" s="46"/>
      <c r="J320" s="46"/>
      <c r="K320" s="47"/>
      <c r="L320" s="47"/>
      <c r="M320" s="47"/>
      <c r="N320" s="86" t="s">
        <v>198</v>
      </c>
      <c r="O320" s="86"/>
      <c r="P320" s="36" t="str">
        <f t="shared" si="20"/>
        <v>A28</v>
      </c>
      <c r="Q320" s="36">
        <f>IF(AND(P320&lt;&gt;P319,NOT(ISBLANK(A320))),IF(ISBLANK(N320),INDEX(Summary!E:E,MATCH(P320,Summary!A:A,0)),INDEX(Summary!E:E,MATCH(P320,Summary!A:A,0))+1),IF(ISBLANK(N320),Q319,Q319+1))</f>
        <v>10</v>
      </c>
      <c r="R320" s="36">
        <f t="shared" si="21"/>
        <v>11</v>
      </c>
      <c r="S320" s="46"/>
      <c r="T320" s="46"/>
      <c r="U320" s="46"/>
      <c r="V320" s="46"/>
      <c r="W320" s="45"/>
      <c r="X320" s="45"/>
      <c r="Y320" s="45"/>
      <c r="Z320" s="46"/>
      <c r="AA320" s="46"/>
      <c r="AB320" s="46"/>
      <c r="AC320" s="46"/>
      <c r="AD320" s="47"/>
      <c r="AE320" s="47"/>
      <c r="AF320" s="46"/>
      <c r="AG320" s="47"/>
      <c r="AH320" s="47"/>
      <c r="AI320" s="47"/>
      <c r="AJ320" s="47"/>
      <c r="AK320" s="47"/>
      <c r="AL320" s="47"/>
      <c r="AM320" s="47"/>
      <c r="AN320" s="47"/>
    </row>
    <row r="321" spans="1:40" x14ac:dyDescent="0.25">
      <c r="A321" s="143"/>
      <c r="B321" s="145"/>
      <c r="C321" s="43" t="str">
        <f t="shared" si="22"/>
        <v/>
      </c>
      <c r="D321" s="43"/>
      <c r="E321" s="43"/>
      <c r="F321" s="145">
        <f t="shared" si="23"/>
        <v>91</v>
      </c>
      <c r="G321" s="145">
        <f t="shared" si="24"/>
        <v>69</v>
      </c>
      <c r="H321" s="45"/>
      <c r="I321" s="46"/>
      <c r="J321" s="46"/>
      <c r="K321" s="47"/>
      <c r="L321" s="47"/>
      <c r="M321" s="47"/>
      <c r="N321" s="86" t="s">
        <v>199</v>
      </c>
      <c r="O321" s="86"/>
      <c r="P321" s="36" t="str">
        <f t="shared" si="20"/>
        <v>A28</v>
      </c>
      <c r="Q321" s="36">
        <f>IF(AND(P321&lt;&gt;P320,NOT(ISBLANK(A321))),IF(ISBLANK(N321),INDEX(Summary!E:E,MATCH(P321,Summary!A:A,0)),INDEX(Summary!E:E,MATCH(P321,Summary!A:A,0))+1),IF(ISBLANK(N321),Q320,Q320+1))</f>
        <v>11</v>
      </c>
      <c r="R321" s="36">
        <f t="shared" si="21"/>
        <v>11</v>
      </c>
      <c r="S321" s="46"/>
      <c r="T321" s="46"/>
      <c r="U321" s="46"/>
      <c r="V321" s="46"/>
      <c r="W321" s="45"/>
      <c r="X321" s="45"/>
      <c r="Y321" s="45"/>
      <c r="Z321" s="46"/>
      <c r="AA321" s="46"/>
      <c r="AB321" s="46"/>
      <c r="AC321" s="46"/>
      <c r="AD321" s="47"/>
      <c r="AE321" s="47"/>
      <c r="AF321" s="46"/>
      <c r="AG321" s="47"/>
      <c r="AH321" s="47"/>
      <c r="AI321" s="47"/>
      <c r="AJ321" s="47"/>
      <c r="AK321" s="47"/>
      <c r="AL321" s="47"/>
      <c r="AM321" s="47"/>
      <c r="AN321" s="47"/>
    </row>
    <row r="322" spans="1:40" x14ac:dyDescent="0.25">
      <c r="A322" s="142" t="s">
        <v>210</v>
      </c>
      <c r="B322" s="145">
        <v>46</v>
      </c>
      <c r="C322" s="43" t="str">
        <f t="shared" si="22"/>
        <v>E5-308-070</v>
      </c>
      <c r="D322" s="43" t="s">
        <v>395</v>
      </c>
      <c r="E322" s="43" t="s">
        <v>395</v>
      </c>
      <c r="F322" s="145">
        <f t="shared" si="23"/>
        <v>91</v>
      </c>
      <c r="G322" s="145">
        <f t="shared" si="24"/>
        <v>70</v>
      </c>
      <c r="H322" s="45">
        <v>3</v>
      </c>
      <c r="I322" s="46">
        <v>3</v>
      </c>
      <c r="J322" s="46">
        <v>3</v>
      </c>
      <c r="K322" s="47">
        <v>7</v>
      </c>
      <c r="L322" s="47">
        <v>6</v>
      </c>
      <c r="M322" s="47">
        <v>4</v>
      </c>
      <c r="N322" s="86" t="s">
        <v>198</v>
      </c>
      <c r="O322" s="86"/>
      <c r="P322" s="36" t="str">
        <f t="shared" ref="P322:P373" si="25">IF(ISBLANK(A322),P321,A322)</f>
        <v>A29</v>
      </c>
      <c r="Q322" s="36">
        <f>IF(AND(P322&lt;&gt;P321,NOT(ISBLANK(A322))),IF(ISBLANK(N322),INDEX(Summary!E:E,MATCH(P322,Summary!A:A,0)),INDEX(Summary!E:E,MATCH(P322,Summary!A:A,0))+1),IF(ISBLANK(N322),Q321,Q321+1))</f>
        <v>2</v>
      </c>
      <c r="R322" s="36">
        <f t="shared" ref="R322:R385" si="26">IF(AND(P322&lt;&gt;P321,NOT(ISBLANK(A322))),IF(ISBLANK(O322),_xlfn.MAXIFS(Q:Q,P:P,P322),_xlfn.MAXIFS(Q:Q,P:P,P322)+1),IF(ISBLANK(O322),R321,R321+1))</f>
        <v>7</v>
      </c>
      <c r="S322" s="46">
        <v>2</v>
      </c>
      <c r="T322" s="46"/>
      <c r="U322" s="46"/>
      <c r="V322" s="46"/>
      <c r="W322" s="45"/>
      <c r="X322" s="45"/>
      <c r="Y322" s="45"/>
      <c r="Z322" s="46">
        <v>6</v>
      </c>
      <c r="AA322" s="46">
        <v>0</v>
      </c>
      <c r="AB322" s="46">
        <v>0</v>
      </c>
      <c r="AC322" s="46">
        <v>0</v>
      </c>
      <c r="AD322" s="47">
        <v>0</v>
      </c>
      <c r="AE322" s="47">
        <v>0</v>
      </c>
      <c r="AF322" s="46"/>
      <c r="AG322" s="47">
        <v>6</v>
      </c>
      <c r="AH322" s="47">
        <v>0</v>
      </c>
      <c r="AI322" s="47" t="s">
        <v>34</v>
      </c>
      <c r="AJ322" s="47">
        <v>0</v>
      </c>
      <c r="AK322" s="47">
        <v>0</v>
      </c>
      <c r="AL322" s="47">
        <v>0</v>
      </c>
      <c r="AM322" s="47">
        <v>0</v>
      </c>
      <c r="AN322" s="47" t="s">
        <v>34</v>
      </c>
    </row>
    <row r="323" spans="1:40" x14ac:dyDescent="0.25">
      <c r="A323" s="85"/>
      <c r="B323" s="145"/>
      <c r="C323" s="43" t="str">
        <f t="shared" ref="C323:C386" si="27">IF(F323&lt;&gt;F322,_xlfn.CONCAT("E5-520-",REPT(0,3-LEN(F323))&amp;F323),IF(G323&lt;&gt;G322,_xlfn.CONCAT("E5-308-",REPT(0,3-LEN(G323))&amp;G323),""))</f>
        <v/>
      </c>
      <c r="D323" s="43"/>
      <c r="E323" s="43"/>
      <c r="F323" s="145">
        <f t="shared" si="23"/>
        <v>91</v>
      </c>
      <c r="G323" s="145">
        <f t="shared" si="24"/>
        <v>70</v>
      </c>
      <c r="H323" s="45"/>
      <c r="I323" s="46"/>
      <c r="J323" s="46"/>
      <c r="K323" s="47"/>
      <c r="L323" s="47"/>
      <c r="M323" s="47"/>
      <c r="N323" s="86" t="s">
        <v>199</v>
      </c>
      <c r="O323" s="87"/>
      <c r="P323" s="36" t="str">
        <f t="shared" si="25"/>
        <v>A29</v>
      </c>
      <c r="Q323" s="36">
        <f>IF(AND(P323&lt;&gt;P322,NOT(ISBLANK(A323))),IF(ISBLANK(N323),INDEX(Summary!E:E,MATCH(P323,Summary!A:A,0)),INDEX(Summary!E:E,MATCH(P323,Summary!A:A,0))+1),IF(ISBLANK(N323),Q322,Q322+1))</f>
        <v>3</v>
      </c>
      <c r="R323" s="36">
        <f t="shared" si="26"/>
        <v>7</v>
      </c>
      <c r="S323" s="46"/>
      <c r="T323" s="46"/>
      <c r="U323" s="46"/>
      <c r="V323" s="46"/>
      <c r="W323" s="45"/>
      <c r="X323" s="45"/>
      <c r="Y323" s="45"/>
      <c r="Z323" s="46"/>
      <c r="AA323" s="46"/>
      <c r="AB323" s="46"/>
      <c r="AC323" s="46"/>
      <c r="AD323" s="47"/>
      <c r="AE323" s="47"/>
      <c r="AF323" s="46"/>
      <c r="AG323" s="47"/>
      <c r="AH323" s="47"/>
      <c r="AI323" s="47"/>
      <c r="AJ323" s="47"/>
      <c r="AK323" s="47"/>
      <c r="AL323" s="47"/>
      <c r="AM323" s="47"/>
      <c r="AN323" s="47"/>
    </row>
    <row r="324" spans="1:40" x14ac:dyDescent="0.25">
      <c r="A324" s="85" t="s">
        <v>210</v>
      </c>
      <c r="B324" s="145">
        <v>45</v>
      </c>
      <c r="C324" s="43" t="str">
        <f t="shared" si="27"/>
        <v>E5-308-071</v>
      </c>
      <c r="D324" s="43" t="s">
        <v>395</v>
      </c>
      <c r="E324" s="43" t="s">
        <v>395</v>
      </c>
      <c r="F324" s="145">
        <f t="shared" ref="F324:F387" si="28">IF(IFERROR(FIND("E5-520",D324),0),F323+1,F323)</f>
        <v>91</v>
      </c>
      <c r="G324" s="145">
        <f t="shared" ref="G324:G387" si="29">IF(IFERROR(FIND("E5-308",D324),0),G323+1,G323)</f>
        <v>71</v>
      </c>
      <c r="H324" s="45"/>
      <c r="I324" s="46"/>
      <c r="J324" s="46"/>
      <c r="K324" s="47"/>
      <c r="L324" s="47"/>
      <c r="M324" s="47"/>
      <c r="N324" s="86" t="s">
        <v>198</v>
      </c>
      <c r="O324" s="87"/>
      <c r="P324" s="36" t="str">
        <f t="shared" si="25"/>
        <v>A29</v>
      </c>
      <c r="Q324" s="36">
        <f>IF(AND(P324&lt;&gt;P323,NOT(ISBLANK(A324))),IF(ISBLANK(N324),INDEX(Summary!E:E,MATCH(P324,Summary!A:A,0)),INDEX(Summary!E:E,MATCH(P324,Summary!A:A,0))+1),IF(ISBLANK(N324),Q323,Q323+1))</f>
        <v>4</v>
      </c>
      <c r="R324" s="36">
        <f t="shared" si="26"/>
        <v>7</v>
      </c>
      <c r="S324" s="46"/>
      <c r="T324" s="46"/>
      <c r="U324" s="46"/>
      <c r="V324" s="46"/>
      <c r="W324" s="45"/>
      <c r="X324" s="45"/>
      <c r="Y324" s="45"/>
      <c r="Z324" s="46"/>
      <c r="AA324" s="46"/>
      <c r="AB324" s="46"/>
      <c r="AC324" s="46"/>
      <c r="AD324" s="47"/>
      <c r="AE324" s="47"/>
      <c r="AF324" s="46"/>
      <c r="AG324" s="47"/>
      <c r="AH324" s="47"/>
      <c r="AI324" s="47"/>
      <c r="AJ324" s="47"/>
      <c r="AK324" s="47"/>
      <c r="AL324" s="47"/>
      <c r="AM324" s="47"/>
      <c r="AN324" s="47"/>
    </row>
    <row r="325" spans="1:40" x14ac:dyDescent="0.25">
      <c r="A325" s="85"/>
      <c r="B325" s="145"/>
      <c r="C325" s="43" t="str">
        <f t="shared" si="27"/>
        <v/>
      </c>
      <c r="D325" s="43"/>
      <c r="E325" s="43"/>
      <c r="F325" s="145">
        <f t="shared" si="28"/>
        <v>91</v>
      </c>
      <c r="G325" s="145">
        <f t="shared" si="29"/>
        <v>71</v>
      </c>
      <c r="H325" s="45"/>
      <c r="I325" s="46"/>
      <c r="J325" s="46"/>
      <c r="K325" s="47"/>
      <c r="L325" s="47"/>
      <c r="M325" s="47"/>
      <c r="N325" s="86" t="s">
        <v>199</v>
      </c>
      <c r="O325" s="87"/>
      <c r="P325" s="36" t="str">
        <f t="shared" si="25"/>
        <v>A29</v>
      </c>
      <c r="Q325" s="36">
        <f>IF(AND(P325&lt;&gt;P324,NOT(ISBLANK(A325))),IF(ISBLANK(N325),INDEX(Summary!E:E,MATCH(P325,Summary!A:A,0)),INDEX(Summary!E:E,MATCH(P325,Summary!A:A,0))+1),IF(ISBLANK(N325),Q324,Q324+1))</f>
        <v>5</v>
      </c>
      <c r="R325" s="36">
        <f t="shared" si="26"/>
        <v>7</v>
      </c>
      <c r="S325" s="46"/>
      <c r="T325" s="46"/>
      <c r="U325" s="46"/>
      <c r="V325" s="46"/>
      <c r="W325" s="45"/>
      <c r="X325" s="45"/>
      <c r="Y325" s="45"/>
      <c r="Z325" s="46"/>
      <c r="AA325" s="46"/>
      <c r="AB325" s="46"/>
      <c r="AC325" s="46"/>
      <c r="AD325" s="47"/>
      <c r="AE325" s="47"/>
      <c r="AF325" s="46"/>
      <c r="AG325" s="47"/>
      <c r="AH325" s="47"/>
      <c r="AI325" s="47"/>
      <c r="AJ325" s="47"/>
      <c r="AK325" s="47"/>
      <c r="AL325" s="47"/>
      <c r="AM325" s="47"/>
      <c r="AN325" s="47"/>
    </row>
    <row r="326" spans="1:40" x14ac:dyDescent="0.25">
      <c r="A326" s="85" t="s">
        <v>210</v>
      </c>
      <c r="B326" s="145">
        <v>44</v>
      </c>
      <c r="C326" s="43" t="str">
        <f t="shared" si="27"/>
        <v>E5-308-072</v>
      </c>
      <c r="D326" s="43" t="s">
        <v>395</v>
      </c>
      <c r="E326" s="43" t="s">
        <v>395</v>
      </c>
      <c r="F326" s="145">
        <f t="shared" si="28"/>
        <v>91</v>
      </c>
      <c r="G326" s="145">
        <f t="shared" si="29"/>
        <v>72</v>
      </c>
      <c r="H326" s="45"/>
      <c r="I326" s="46"/>
      <c r="J326" s="46"/>
      <c r="K326" s="47"/>
      <c r="L326" s="47"/>
      <c r="M326" s="47"/>
      <c r="N326" s="86" t="s">
        <v>198</v>
      </c>
      <c r="O326" s="87"/>
      <c r="P326" s="36" t="str">
        <f t="shared" si="25"/>
        <v>A29</v>
      </c>
      <c r="Q326" s="36">
        <f>IF(AND(P326&lt;&gt;P325,NOT(ISBLANK(A326))),IF(ISBLANK(N326),INDEX(Summary!E:E,MATCH(P326,Summary!A:A,0)),INDEX(Summary!E:E,MATCH(P326,Summary!A:A,0))+1),IF(ISBLANK(N326),Q325,Q325+1))</f>
        <v>6</v>
      </c>
      <c r="R326" s="36">
        <f t="shared" si="26"/>
        <v>7</v>
      </c>
      <c r="S326" s="46"/>
      <c r="T326" s="46"/>
      <c r="U326" s="46"/>
      <c r="V326" s="46"/>
      <c r="W326" s="45"/>
      <c r="X326" s="45"/>
      <c r="Y326" s="45"/>
      <c r="Z326" s="46"/>
      <c r="AA326" s="46"/>
      <c r="AB326" s="46"/>
      <c r="AC326" s="46"/>
      <c r="AD326" s="47"/>
      <c r="AE326" s="47"/>
      <c r="AF326" s="46"/>
      <c r="AG326" s="47"/>
      <c r="AH326" s="47"/>
      <c r="AI326" s="47"/>
      <c r="AJ326" s="47"/>
      <c r="AK326" s="47"/>
      <c r="AL326" s="47"/>
      <c r="AM326" s="47"/>
      <c r="AN326" s="47"/>
    </row>
    <row r="327" spans="1:40" x14ac:dyDescent="0.25">
      <c r="A327" s="143"/>
      <c r="B327" s="145"/>
      <c r="C327" s="43" t="str">
        <f t="shared" si="27"/>
        <v/>
      </c>
      <c r="D327" s="43"/>
      <c r="E327" s="43"/>
      <c r="F327" s="145">
        <f t="shared" si="28"/>
        <v>91</v>
      </c>
      <c r="G327" s="145">
        <f t="shared" si="29"/>
        <v>72</v>
      </c>
      <c r="H327" s="45"/>
      <c r="I327" s="46"/>
      <c r="J327" s="46"/>
      <c r="K327" s="47"/>
      <c r="L327" s="47"/>
      <c r="M327" s="47"/>
      <c r="N327" s="86" t="s">
        <v>199</v>
      </c>
      <c r="O327" s="87"/>
      <c r="P327" s="36" t="str">
        <f t="shared" si="25"/>
        <v>A29</v>
      </c>
      <c r="Q327" s="36">
        <f>IF(AND(P327&lt;&gt;P326,NOT(ISBLANK(A327))),IF(ISBLANK(N327),INDEX(Summary!E:E,MATCH(P327,Summary!A:A,0)),INDEX(Summary!E:E,MATCH(P327,Summary!A:A,0))+1),IF(ISBLANK(N327),Q326,Q326+1))</f>
        <v>7</v>
      </c>
      <c r="R327" s="36">
        <f t="shared" si="26"/>
        <v>7</v>
      </c>
      <c r="S327" s="46"/>
      <c r="T327" s="46"/>
      <c r="U327" s="46"/>
      <c r="V327" s="46"/>
      <c r="W327" s="45"/>
      <c r="X327" s="45"/>
      <c r="Y327" s="45"/>
      <c r="Z327" s="46"/>
      <c r="AA327" s="46"/>
      <c r="AB327" s="46"/>
      <c r="AC327" s="46"/>
      <c r="AD327" s="47"/>
      <c r="AE327" s="47"/>
      <c r="AF327" s="46"/>
      <c r="AG327" s="47"/>
      <c r="AH327" s="47"/>
      <c r="AI327" s="47"/>
      <c r="AJ327" s="47"/>
      <c r="AK327" s="47"/>
      <c r="AL327" s="47"/>
      <c r="AM327" s="47"/>
      <c r="AN327" s="47"/>
    </row>
    <row r="328" spans="1:40" x14ac:dyDescent="0.25">
      <c r="A328" s="142" t="s">
        <v>53</v>
      </c>
      <c r="B328" s="145">
        <v>24</v>
      </c>
      <c r="C328" s="43" t="str">
        <f t="shared" si="27"/>
        <v>E5-520-092</v>
      </c>
      <c r="D328" s="43" t="s">
        <v>394</v>
      </c>
      <c r="E328" s="43" t="s">
        <v>394</v>
      </c>
      <c r="F328" s="145">
        <f t="shared" si="28"/>
        <v>92</v>
      </c>
      <c r="G328" s="145">
        <f t="shared" si="29"/>
        <v>72</v>
      </c>
      <c r="H328" s="45">
        <v>10</v>
      </c>
      <c r="I328" s="46">
        <v>10</v>
      </c>
      <c r="J328" s="46">
        <v>10</v>
      </c>
      <c r="K328" s="47">
        <v>24</v>
      </c>
      <c r="L328" s="47">
        <v>32</v>
      </c>
      <c r="M328" s="47">
        <v>29</v>
      </c>
      <c r="N328" s="87"/>
      <c r="O328" s="86" t="s">
        <v>200</v>
      </c>
      <c r="P328" s="36" t="str">
        <f t="shared" si="25"/>
        <v>A31</v>
      </c>
      <c r="Q328" s="36">
        <f>IF(AND(P328&lt;&gt;P327,NOT(ISBLANK(A328))),IF(ISBLANK(N328),INDEX(Summary!E:E,MATCH(P328,Summary!A:A,0)),INDEX(Summary!E:E,MATCH(P328,Summary!A:A,0))+1),IF(ISBLANK(N328),Q327,Q327+1))</f>
        <v>10</v>
      </c>
      <c r="R328" s="36">
        <f t="shared" si="26"/>
        <v>11</v>
      </c>
      <c r="S328" s="46"/>
      <c r="T328" s="46">
        <v>2</v>
      </c>
      <c r="U328" s="46"/>
      <c r="V328" s="46"/>
      <c r="W328" s="45"/>
      <c r="X328" s="45"/>
      <c r="Y328" s="45"/>
      <c r="Z328" s="46">
        <v>0</v>
      </c>
      <c r="AA328" s="46">
        <v>20</v>
      </c>
      <c r="AB328" s="46">
        <v>0</v>
      </c>
      <c r="AC328" s="46">
        <v>0</v>
      </c>
      <c r="AD328" s="47">
        <v>0</v>
      </c>
      <c r="AE328" s="47">
        <v>0</v>
      </c>
      <c r="AF328" s="46"/>
      <c r="AG328" s="47">
        <v>8</v>
      </c>
      <c r="AH328" s="47">
        <v>20</v>
      </c>
      <c r="AI328" s="47" t="s">
        <v>34</v>
      </c>
      <c r="AJ328" s="47">
        <v>0</v>
      </c>
      <c r="AK328" s="47">
        <v>0</v>
      </c>
      <c r="AL328" s="47">
        <v>7</v>
      </c>
      <c r="AM328" s="47">
        <v>0</v>
      </c>
      <c r="AN328" s="47" t="s">
        <v>34</v>
      </c>
    </row>
    <row r="329" spans="1:40" x14ac:dyDescent="0.25">
      <c r="A329" s="85"/>
      <c r="B329" s="145"/>
      <c r="C329" s="43" t="str">
        <f t="shared" si="27"/>
        <v/>
      </c>
      <c r="D329" s="43"/>
      <c r="E329" s="43"/>
      <c r="F329" s="145">
        <f t="shared" si="28"/>
        <v>92</v>
      </c>
      <c r="G329" s="145">
        <f t="shared" si="29"/>
        <v>72</v>
      </c>
      <c r="H329" s="45"/>
      <c r="I329" s="46"/>
      <c r="J329" s="46"/>
      <c r="K329" s="47"/>
      <c r="L329" s="47"/>
      <c r="M329" s="47"/>
      <c r="N329" s="87"/>
      <c r="O329" s="86" t="s">
        <v>525</v>
      </c>
      <c r="P329" s="36" t="str">
        <f t="shared" si="25"/>
        <v>A31</v>
      </c>
      <c r="Q329" s="36">
        <f>IF(AND(P329&lt;&gt;P328,NOT(ISBLANK(A329))),IF(ISBLANK(N329),INDEX(Summary!E:E,MATCH(P329,Summary!A:A,0)),INDEX(Summary!E:E,MATCH(P329,Summary!A:A,0))+1),IF(ISBLANK(N329),Q328,Q328+1))</f>
        <v>10</v>
      </c>
      <c r="R329" s="36">
        <f t="shared" si="26"/>
        <v>12</v>
      </c>
      <c r="S329" s="46"/>
      <c r="T329" s="46"/>
      <c r="U329" s="46"/>
      <c r="V329" s="46"/>
      <c r="W329" s="45"/>
      <c r="X329" s="45"/>
      <c r="Y329" s="45"/>
      <c r="Z329" s="46"/>
      <c r="AA329" s="46"/>
      <c r="AB329" s="46"/>
      <c r="AC329" s="46"/>
      <c r="AD329" s="47"/>
      <c r="AE329" s="47"/>
      <c r="AF329" s="46"/>
      <c r="AG329" s="47"/>
      <c r="AH329" s="47"/>
      <c r="AI329" s="47"/>
      <c r="AJ329" s="47"/>
      <c r="AK329" s="47"/>
      <c r="AL329" s="47"/>
      <c r="AM329" s="47"/>
      <c r="AN329" s="47"/>
    </row>
    <row r="330" spans="1:40" x14ac:dyDescent="0.25">
      <c r="A330" s="85" t="s">
        <v>53</v>
      </c>
      <c r="B330" s="145">
        <v>23</v>
      </c>
      <c r="C330" s="43" t="str">
        <f t="shared" si="27"/>
        <v>E5-520-093</v>
      </c>
      <c r="D330" s="43" t="s">
        <v>394</v>
      </c>
      <c r="E330" s="43" t="s">
        <v>394</v>
      </c>
      <c r="F330" s="145">
        <f t="shared" si="28"/>
        <v>93</v>
      </c>
      <c r="G330" s="145">
        <f t="shared" si="29"/>
        <v>72</v>
      </c>
      <c r="H330" s="45"/>
      <c r="I330" s="46"/>
      <c r="J330" s="46"/>
      <c r="K330" s="47"/>
      <c r="L330" s="47"/>
      <c r="M330" s="47"/>
      <c r="N330" s="86"/>
      <c r="O330" s="86" t="s">
        <v>200</v>
      </c>
      <c r="P330" s="36" t="str">
        <f t="shared" si="25"/>
        <v>A31</v>
      </c>
      <c r="Q330" s="36">
        <f>IF(AND(P330&lt;&gt;P329,NOT(ISBLANK(A330))),IF(ISBLANK(N330),INDEX(Summary!E:E,MATCH(P330,Summary!A:A,0)),INDEX(Summary!E:E,MATCH(P330,Summary!A:A,0))+1),IF(ISBLANK(N330),Q329,Q329+1))</f>
        <v>10</v>
      </c>
      <c r="R330" s="36">
        <f t="shared" si="26"/>
        <v>13</v>
      </c>
      <c r="S330" s="46"/>
      <c r="T330" s="46"/>
      <c r="U330" s="46"/>
      <c r="V330" s="46"/>
      <c r="W330" s="45"/>
      <c r="X330" s="45"/>
      <c r="Y330" s="45"/>
      <c r="Z330" s="46"/>
      <c r="AA330" s="46"/>
      <c r="AB330" s="46"/>
      <c r="AC330" s="46"/>
      <c r="AD330" s="47"/>
      <c r="AE330" s="47"/>
      <c r="AF330" s="46"/>
      <c r="AG330" s="47"/>
      <c r="AH330" s="47"/>
      <c r="AI330" s="47"/>
      <c r="AJ330" s="47"/>
      <c r="AK330" s="47"/>
      <c r="AL330" s="47"/>
      <c r="AM330" s="47"/>
      <c r="AN330" s="47"/>
    </row>
    <row r="331" spans="1:40" x14ac:dyDescent="0.25">
      <c r="A331" s="85"/>
      <c r="B331" s="145"/>
      <c r="C331" s="43" t="str">
        <f t="shared" si="27"/>
        <v/>
      </c>
      <c r="D331" s="43"/>
      <c r="E331" s="43"/>
      <c r="F331" s="145">
        <f t="shared" si="28"/>
        <v>93</v>
      </c>
      <c r="G331" s="145">
        <f t="shared" si="29"/>
        <v>72</v>
      </c>
      <c r="H331" s="45"/>
      <c r="I331" s="46"/>
      <c r="J331" s="46"/>
      <c r="K331" s="47"/>
      <c r="L331" s="47"/>
      <c r="M331" s="47"/>
      <c r="N331" s="86"/>
      <c r="O331" s="86" t="s">
        <v>525</v>
      </c>
      <c r="P331" s="36" t="str">
        <f t="shared" si="25"/>
        <v>A31</v>
      </c>
      <c r="Q331" s="36">
        <f>IF(AND(P331&lt;&gt;P330,NOT(ISBLANK(A331))),IF(ISBLANK(N331),INDEX(Summary!E:E,MATCH(P331,Summary!A:A,0)),INDEX(Summary!E:E,MATCH(P331,Summary!A:A,0))+1),IF(ISBLANK(N331),Q330,Q330+1))</f>
        <v>10</v>
      </c>
      <c r="R331" s="36">
        <f t="shared" si="26"/>
        <v>14</v>
      </c>
      <c r="S331" s="46"/>
      <c r="T331" s="46"/>
      <c r="U331" s="46"/>
      <c r="V331" s="46"/>
      <c r="W331" s="45"/>
      <c r="X331" s="45"/>
      <c r="Y331" s="45"/>
      <c r="Z331" s="46"/>
      <c r="AA331" s="46"/>
      <c r="AB331" s="46"/>
      <c r="AC331" s="46"/>
      <c r="AD331" s="47"/>
      <c r="AE331" s="47"/>
      <c r="AF331" s="46"/>
      <c r="AG331" s="47"/>
      <c r="AH331" s="47"/>
      <c r="AI331" s="47"/>
      <c r="AJ331" s="47"/>
      <c r="AK331" s="47"/>
      <c r="AL331" s="47"/>
      <c r="AM331" s="47"/>
      <c r="AN331" s="47"/>
    </row>
    <row r="332" spans="1:40" x14ac:dyDescent="0.25">
      <c r="A332" s="85" t="s">
        <v>53</v>
      </c>
      <c r="B332" s="145">
        <v>22</v>
      </c>
      <c r="C332" s="43" t="str">
        <f t="shared" si="27"/>
        <v>E5-520-094</v>
      </c>
      <c r="D332" s="43" t="s">
        <v>394</v>
      </c>
      <c r="E332" s="43" t="s">
        <v>394</v>
      </c>
      <c r="F332" s="145">
        <f t="shared" si="28"/>
        <v>94</v>
      </c>
      <c r="G332" s="145">
        <f t="shared" si="29"/>
        <v>72</v>
      </c>
      <c r="H332" s="45"/>
      <c r="I332" s="46"/>
      <c r="J332" s="46"/>
      <c r="K332" s="47"/>
      <c r="L332" s="47"/>
      <c r="M332" s="47"/>
      <c r="N332" s="86"/>
      <c r="O332" s="86" t="s">
        <v>200</v>
      </c>
      <c r="P332" s="36" t="str">
        <f t="shared" si="25"/>
        <v>A31</v>
      </c>
      <c r="Q332" s="36">
        <f>IF(AND(P332&lt;&gt;P331,NOT(ISBLANK(A332))),IF(ISBLANK(N332),INDEX(Summary!E:E,MATCH(P332,Summary!A:A,0)),INDEX(Summary!E:E,MATCH(P332,Summary!A:A,0))+1),IF(ISBLANK(N332),Q331,Q331+1))</f>
        <v>10</v>
      </c>
      <c r="R332" s="36">
        <f t="shared" si="26"/>
        <v>15</v>
      </c>
      <c r="S332" s="46"/>
      <c r="T332" s="46"/>
      <c r="U332" s="46"/>
      <c r="V332" s="46"/>
      <c r="W332" s="45"/>
      <c r="X332" s="45"/>
      <c r="Y332" s="45"/>
      <c r="Z332" s="46"/>
      <c r="AA332" s="46"/>
      <c r="AB332" s="46"/>
      <c r="AC332" s="46"/>
      <c r="AD332" s="47"/>
      <c r="AE332" s="47"/>
      <c r="AF332" s="46"/>
      <c r="AG332" s="47"/>
      <c r="AH332" s="47"/>
      <c r="AI332" s="47"/>
      <c r="AJ332" s="47"/>
      <c r="AK332" s="47"/>
      <c r="AL332" s="47"/>
      <c r="AM332" s="47"/>
      <c r="AN332" s="47"/>
    </row>
    <row r="333" spans="1:40" x14ac:dyDescent="0.25">
      <c r="A333" s="85"/>
      <c r="B333" s="145"/>
      <c r="C333" s="43" t="str">
        <f t="shared" si="27"/>
        <v/>
      </c>
      <c r="D333" s="43"/>
      <c r="E333" s="43"/>
      <c r="F333" s="145">
        <f t="shared" si="28"/>
        <v>94</v>
      </c>
      <c r="G333" s="145">
        <f t="shared" si="29"/>
        <v>72</v>
      </c>
      <c r="H333" s="45"/>
      <c r="I333" s="46"/>
      <c r="J333" s="46"/>
      <c r="K333" s="47"/>
      <c r="L333" s="47"/>
      <c r="M333" s="47"/>
      <c r="N333" s="86"/>
      <c r="O333" s="86" t="s">
        <v>525</v>
      </c>
      <c r="P333" s="36" t="str">
        <f t="shared" si="25"/>
        <v>A31</v>
      </c>
      <c r="Q333" s="36">
        <f>IF(AND(P333&lt;&gt;P332,NOT(ISBLANK(A333))),IF(ISBLANK(N333),INDEX(Summary!E:E,MATCH(P333,Summary!A:A,0)),INDEX(Summary!E:E,MATCH(P333,Summary!A:A,0))+1),IF(ISBLANK(N333),Q332,Q332+1))</f>
        <v>10</v>
      </c>
      <c r="R333" s="36">
        <f t="shared" si="26"/>
        <v>16</v>
      </c>
      <c r="S333" s="46"/>
      <c r="T333" s="46"/>
      <c r="U333" s="46"/>
      <c r="V333" s="46"/>
      <c r="W333" s="45"/>
      <c r="X333" s="45"/>
      <c r="Y333" s="45"/>
      <c r="Z333" s="46"/>
      <c r="AA333" s="46"/>
      <c r="AB333" s="46"/>
      <c r="AC333" s="46"/>
      <c r="AD333" s="47"/>
      <c r="AE333" s="47"/>
      <c r="AF333" s="46"/>
      <c r="AG333" s="47"/>
      <c r="AH333" s="47"/>
      <c r="AI333" s="47"/>
      <c r="AJ333" s="47"/>
      <c r="AK333" s="47"/>
      <c r="AL333" s="47"/>
      <c r="AM333" s="47"/>
      <c r="AN333" s="47"/>
    </row>
    <row r="334" spans="1:40" x14ac:dyDescent="0.25">
      <c r="A334" s="85" t="s">
        <v>53</v>
      </c>
      <c r="B334" s="145">
        <v>21</v>
      </c>
      <c r="C334" s="43" t="str">
        <f t="shared" si="27"/>
        <v>E5-520-095</v>
      </c>
      <c r="D334" s="43" t="s">
        <v>394</v>
      </c>
      <c r="E334" s="43" t="s">
        <v>394</v>
      </c>
      <c r="F334" s="145">
        <f t="shared" si="28"/>
        <v>95</v>
      </c>
      <c r="G334" s="145">
        <f t="shared" si="29"/>
        <v>72</v>
      </c>
      <c r="H334" s="45"/>
      <c r="I334" s="46"/>
      <c r="J334" s="46"/>
      <c r="K334" s="47"/>
      <c r="L334" s="47"/>
      <c r="M334" s="47"/>
      <c r="N334" s="86"/>
      <c r="O334" s="86" t="s">
        <v>200</v>
      </c>
      <c r="P334" s="36" t="str">
        <f t="shared" si="25"/>
        <v>A31</v>
      </c>
      <c r="Q334" s="36">
        <f>IF(AND(P334&lt;&gt;P333,NOT(ISBLANK(A334))),IF(ISBLANK(N334),INDEX(Summary!E:E,MATCH(P334,Summary!A:A,0)),INDEX(Summary!E:E,MATCH(P334,Summary!A:A,0))+1),IF(ISBLANK(N334),Q333,Q333+1))</f>
        <v>10</v>
      </c>
      <c r="R334" s="36">
        <f t="shared" si="26"/>
        <v>17</v>
      </c>
      <c r="S334" s="46"/>
      <c r="T334" s="46"/>
      <c r="U334" s="46"/>
      <c r="V334" s="46"/>
      <c r="W334" s="45"/>
      <c r="X334" s="45"/>
      <c r="Y334" s="45"/>
      <c r="Z334" s="46"/>
      <c r="AA334" s="46"/>
      <c r="AB334" s="46"/>
      <c r="AC334" s="46"/>
      <c r="AD334" s="47"/>
      <c r="AE334" s="47"/>
      <c r="AF334" s="46"/>
      <c r="AG334" s="47"/>
      <c r="AH334" s="47"/>
      <c r="AI334" s="47"/>
      <c r="AJ334" s="47"/>
      <c r="AK334" s="47"/>
      <c r="AL334" s="47"/>
      <c r="AM334" s="47"/>
      <c r="AN334" s="47"/>
    </row>
    <row r="335" spans="1:40" x14ac:dyDescent="0.25">
      <c r="A335" s="85"/>
      <c r="B335" s="145"/>
      <c r="C335" s="43" t="str">
        <f t="shared" si="27"/>
        <v/>
      </c>
      <c r="D335" s="43"/>
      <c r="E335" s="43"/>
      <c r="F335" s="145">
        <f t="shared" si="28"/>
        <v>95</v>
      </c>
      <c r="G335" s="145">
        <f t="shared" si="29"/>
        <v>72</v>
      </c>
      <c r="H335" s="45"/>
      <c r="I335" s="46"/>
      <c r="J335" s="46"/>
      <c r="K335" s="47"/>
      <c r="L335" s="47"/>
      <c r="M335" s="47"/>
      <c r="N335" s="86"/>
      <c r="O335" s="86" t="s">
        <v>525</v>
      </c>
      <c r="P335" s="36" t="str">
        <f t="shared" si="25"/>
        <v>A31</v>
      </c>
      <c r="Q335" s="36">
        <f>IF(AND(P335&lt;&gt;P334,NOT(ISBLANK(A335))),IF(ISBLANK(N335),INDEX(Summary!E:E,MATCH(P335,Summary!A:A,0)),INDEX(Summary!E:E,MATCH(P335,Summary!A:A,0))+1),IF(ISBLANK(N335),Q334,Q334+1))</f>
        <v>10</v>
      </c>
      <c r="R335" s="36">
        <f t="shared" si="26"/>
        <v>18</v>
      </c>
      <c r="S335" s="46"/>
      <c r="T335" s="46"/>
      <c r="U335" s="46"/>
      <c r="V335" s="46"/>
      <c r="W335" s="45"/>
      <c r="X335" s="45"/>
      <c r="Y335" s="45"/>
      <c r="Z335" s="46"/>
      <c r="AA335" s="46"/>
      <c r="AB335" s="46"/>
      <c r="AC335" s="46"/>
      <c r="AD335" s="47"/>
      <c r="AE335" s="47"/>
      <c r="AF335" s="46"/>
      <c r="AG335" s="47"/>
      <c r="AH335" s="47"/>
      <c r="AI335" s="47"/>
      <c r="AJ335" s="47"/>
      <c r="AK335" s="47"/>
      <c r="AL335" s="47"/>
      <c r="AM335" s="47"/>
      <c r="AN335" s="47"/>
    </row>
    <row r="336" spans="1:40" x14ac:dyDescent="0.25">
      <c r="A336" s="85" t="s">
        <v>53</v>
      </c>
      <c r="B336" s="145">
        <v>20</v>
      </c>
      <c r="C336" s="43" t="str">
        <f t="shared" si="27"/>
        <v>E5-520-096</v>
      </c>
      <c r="D336" s="43" t="s">
        <v>394</v>
      </c>
      <c r="E336" s="43" t="s">
        <v>394</v>
      </c>
      <c r="F336" s="145">
        <f t="shared" si="28"/>
        <v>96</v>
      </c>
      <c r="G336" s="145">
        <f t="shared" si="29"/>
        <v>72</v>
      </c>
      <c r="H336" s="45"/>
      <c r="I336" s="46"/>
      <c r="J336" s="46"/>
      <c r="K336" s="47"/>
      <c r="L336" s="47"/>
      <c r="M336" s="47"/>
      <c r="N336" s="86"/>
      <c r="O336" s="86" t="s">
        <v>200</v>
      </c>
      <c r="P336" s="36" t="str">
        <f t="shared" si="25"/>
        <v>A31</v>
      </c>
      <c r="Q336" s="36">
        <f>IF(AND(P336&lt;&gt;P335,NOT(ISBLANK(A336))),IF(ISBLANK(N336),INDEX(Summary!E:E,MATCH(P336,Summary!A:A,0)),INDEX(Summary!E:E,MATCH(P336,Summary!A:A,0))+1),IF(ISBLANK(N336),Q335,Q335+1))</f>
        <v>10</v>
      </c>
      <c r="R336" s="36">
        <f t="shared" si="26"/>
        <v>19</v>
      </c>
      <c r="S336" s="46"/>
      <c r="T336" s="46"/>
      <c r="U336" s="46"/>
      <c r="V336" s="46"/>
      <c r="W336" s="45"/>
      <c r="X336" s="45"/>
      <c r="Y336" s="45"/>
      <c r="Z336" s="46"/>
      <c r="AA336" s="46"/>
      <c r="AB336" s="46"/>
      <c r="AC336" s="46"/>
      <c r="AD336" s="47"/>
      <c r="AE336" s="47"/>
      <c r="AF336" s="46"/>
      <c r="AG336" s="47"/>
      <c r="AH336" s="47"/>
      <c r="AI336" s="47"/>
      <c r="AJ336" s="47"/>
      <c r="AK336" s="47"/>
      <c r="AL336" s="47"/>
      <c r="AM336" s="47"/>
      <c r="AN336" s="47"/>
    </row>
    <row r="337" spans="1:40" x14ac:dyDescent="0.25">
      <c r="A337" s="85"/>
      <c r="B337" s="145"/>
      <c r="C337" s="43" t="str">
        <f t="shared" si="27"/>
        <v/>
      </c>
      <c r="D337" s="43"/>
      <c r="E337" s="43"/>
      <c r="F337" s="145">
        <f t="shared" si="28"/>
        <v>96</v>
      </c>
      <c r="G337" s="145">
        <f t="shared" si="29"/>
        <v>72</v>
      </c>
      <c r="H337" s="45"/>
      <c r="I337" s="46"/>
      <c r="J337" s="46"/>
      <c r="K337" s="47"/>
      <c r="L337" s="47"/>
      <c r="M337" s="47"/>
      <c r="N337" s="86"/>
      <c r="O337" s="86" t="s">
        <v>525</v>
      </c>
      <c r="P337" s="36" t="str">
        <f t="shared" si="25"/>
        <v>A31</v>
      </c>
      <c r="Q337" s="36">
        <f>IF(AND(P337&lt;&gt;P336,NOT(ISBLANK(A337))),IF(ISBLANK(N337),INDEX(Summary!E:E,MATCH(P337,Summary!A:A,0)),INDEX(Summary!E:E,MATCH(P337,Summary!A:A,0))+1),IF(ISBLANK(N337),Q336,Q336+1))</f>
        <v>10</v>
      </c>
      <c r="R337" s="36">
        <f t="shared" si="26"/>
        <v>20</v>
      </c>
      <c r="S337" s="46"/>
      <c r="T337" s="46"/>
      <c r="U337" s="46"/>
      <c r="V337" s="46"/>
      <c r="W337" s="45"/>
      <c r="X337" s="45"/>
      <c r="Y337" s="45"/>
      <c r="Z337" s="46"/>
      <c r="AA337" s="46"/>
      <c r="AB337" s="46"/>
      <c r="AC337" s="46"/>
      <c r="AD337" s="47"/>
      <c r="AE337" s="47"/>
      <c r="AF337" s="46"/>
      <c r="AG337" s="47"/>
      <c r="AH337" s="47"/>
      <c r="AI337" s="47"/>
      <c r="AJ337" s="47"/>
      <c r="AK337" s="47"/>
      <c r="AL337" s="47"/>
      <c r="AM337" s="47"/>
      <c r="AN337" s="47"/>
    </row>
    <row r="338" spans="1:40" x14ac:dyDescent="0.25">
      <c r="A338" s="85" t="s">
        <v>53</v>
      </c>
      <c r="B338" s="145">
        <v>19</v>
      </c>
      <c r="C338" s="43" t="str">
        <f t="shared" si="27"/>
        <v>E5-520-097</v>
      </c>
      <c r="D338" s="43" t="s">
        <v>394</v>
      </c>
      <c r="E338" s="43" t="s">
        <v>394</v>
      </c>
      <c r="F338" s="145">
        <f t="shared" si="28"/>
        <v>97</v>
      </c>
      <c r="G338" s="145">
        <f t="shared" si="29"/>
        <v>72</v>
      </c>
      <c r="H338" s="45"/>
      <c r="I338" s="46"/>
      <c r="J338" s="46"/>
      <c r="K338" s="47"/>
      <c r="L338" s="47"/>
      <c r="M338" s="47"/>
      <c r="N338" s="86"/>
      <c r="O338" s="86" t="s">
        <v>200</v>
      </c>
      <c r="P338" s="36" t="str">
        <f t="shared" si="25"/>
        <v>A31</v>
      </c>
      <c r="Q338" s="36">
        <f>IF(AND(P338&lt;&gt;P337,NOT(ISBLANK(A338))),IF(ISBLANK(N338),INDEX(Summary!E:E,MATCH(P338,Summary!A:A,0)),INDEX(Summary!E:E,MATCH(P338,Summary!A:A,0))+1),IF(ISBLANK(N338),Q337,Q337+1))</f>
        <v>10</v>
      </c>
      <c r="R338" s="36">
        <f t="shared" si="26"/>
        <v>21</v>
      </c>
      <c r="S338" s="46"/>
      <c r="T338" s="46"/>
      <c r="U338" s="46"/>
      <c r="V338" s="46"/>
      <c r="W338" s="45"/>
      <c r="X338" s="45"/>
      <c r="Y338" s="45"/>
      <c r="Z338" s="46"/>
      <c r="AA338" s="46"/>
      <c r="AB338" s="46"/>
      <c r="AC338" s="46"/>
      <c r="AD338" s="47"/>
      <c r="AE338" s="47"/>
      <c r="AF338" s="46"/>
      <c r="AG338" s="47"/>
      <c r="AH338" s="47"/>
      <c r="AI338" s="47"/>
      <c r="AJ338" s="47"/>
      <c r="AK338" s="47"/>
      <c r="AL338" s="47"/>
      <c r="AM338" s="47"/>
      <c r="AN338" s="47"/>
    </row>
    <row r="339" spans="1:40" x14ac:dyDescent="0.25">
      <c r="A339" s="85"/>
      <c r="B339" s="145"/>
      <c r="C339" s="43" t="str">
        <f t="shared" si="27"/>
        <v/>
      </c>
      <c r="D339" s="43"/>
      <c r="E339" s="43"/>
      <c r="F339" s="145">
        <f t="shared" si="28"/>
        <v>97</v>
      </c>
      <c r="G339" s="145">
        <f t="shared" si="29"/>
        <v>72</v>
      </c>
      <c r="H339" s="45"/>
      <c r="I339" s="46"/>
      <c r="J339" s="46"/>
      <c r="K339" s="47"/>
      <c r="L339" s="47"/>
      <c r="M339" s="47"/>
      <c r="N339" s="86"/>
      <c r="O339" s="86" t="s">
        <v>525</v>
      </c>
      <c r="P339" s="36" t="str">
        <f t="shared" si="25"/>
        <v>A31</v>
      </c>
      <c r="Q339" s="36">
        <f>IF(AND(P339&lt;&gt;P338,NOT(ISBLANK(A339))),IF(ISBLANK(N339),INDEX(Summary!E:E,MATCH(P339,Summary!A:A,0)),INDEX(Summary!E:E,MATCH(P339,Summary!A:A,0))+1),IF(ISBLANK(N339),Q338,Q338+1))</f>
        <v>10</v>
      </c>
      <c r="R339" s="36">
        <f t="shared" si="26"/>
        <v>22</v>
      </c>
      <c r="S339" s="46"/>
      <c r="T339" s="46"/>
      <c r="U339" s="46"/>
      <c r="V339" s="46"/>
      <c r="W339" s="45"/>
      <c r="X339" s="45"/>
      <c r="Y339" s="45"/>
      <c r="Z339" s="46"/>
      <c r="AA339" s="46"/>
      <c r="AB339" s="46"/>
      <c r="AC339" s="46"/>
      <c r="AD339" s="47"/>
      <c r="AE339" s="47"/>
      <c r="AF339" s="46"/>
      <c r="AG339" s="47"/>
      <c r="AH339" s="47"/>
      <c r="AI339" s="47"/>
      <c r="AJ339" s="47"/>
      <c r="AK339" s="47"/>
      <c r="AL339" s="47"/>
      <c r="AM339" s="47"/>
      <c r="AN339" s="47"/>
    </row>
    <row r="340" spans="1:40" x14ac:dyDescent="0.25">
      <c r="A340" s="85" t="s">
        <v>53</v>
      </c>
      <c r="B340" s="145">
        <v>18</v>
      </c>
      <c r="C340" s="43" t="str">
        <f t="shared" si="27"/>
        <v>E5-520-098</v>
      </c>
      <c r="D340" s="43" t="s">
        <v>394</v>
      </c>
      <c r="E340" s="43" t="s">
        <v>394</v>
      </c>
      <c r="F340" s="145">
        <f t="shared" si="28"/>
        <v>98</v>
      </c>
      <c r="G340" s="145">
        <f t="shared" si="29"/>
        <v>72</v>
      </c>
      <c r="H340" s="45"/>
      <c r="I340" s="46"/>
      <c r="J340" s="46"/>
      <c r="K340" s="47"/>
      <c r="L340" s="47"/>
      <c r="M340" s="47"/>
      <c r="N340" s="86"/>
      <c r="O340" s="86" t="s">
        <v>200</v>
      </c>
      <c r="P340" s="36" t="str">
        <f t="shared" si="25"/>
        <v>A31</v>
      </c>
      <c r="Q340" s="36">
        <f>IF(AND(P340&lt;&gt;P339,NOT(ISBLANK(A340))),IF(ISBLANK(N340),INDEX(Summary!E:E,MATCH(P340,Summary!A:A,0)),INDEX(Summary!E:E,MATCH(P340,Summary!A:A,0))+1),IF(ISBLANK(N340),Q339,Q339+1))</f>
        <v>10</v>
      </c>
      <c r="R340" s="36">
        <f t="shared" si="26"/>
        <v>23</v>
      </c>
      <c r="S340" s="46"/>
      <c r="T340" s="46"/>
      <c r="U340" s="46"/>
      <c r="V340" s="46"/>
      <c r="W340" s="45"/>
      <c r="X340" s="45"/>
      <c r="Y340" s="45"/>
      <c r="Z340" s="46"/>
      <c r="AA340" s="46"/>
      <c r="AB340" s="46"/>
      <c r="AC340" s="46"/>
      <c r="AD340" s="47"/>
      <c r="AE340" s="47"/>
      <c r="AF340" s="46"/>
      <c r="AG340" s="47"/>
      <c r="AH340" s="47"/>
      <c r="AI340" s="47"/>
      <c r="AJ340" s="47"/>
      <c r="AK340" s="47"/>
      <c r="AL340" s="47"/>
      <c r="AM340" s="47"/>
      <c r="AN340" s="47"/>
    </row>
    <row r="341" spans="1:40" x14ac:dyDescent="0.25">
      <c r="A341" s="85"/>
      <c r="B341" s="145"/>
      <c r="C341" s="43" t="str">
        <f t="shared" si="27"/>
        <v/>
      </c>
      <c r="D341" s="43"/>
      <c r="E341" s="43"/>
      <c r="F341" s="145">
        <f t="shared" si="28"/>
        <v>98</v>
      </c>
      <c r="G341" s="145">
        <f t="shared" si="29"/>
        <v>72</v>
      </c>
      <c r="H341" s="45"/>
      <c r="I341" s="46"/>
      <c r="J341" s="46"/>
      <c r="K341" s="47"/>
      <c r="L341" s="47"/>
      <c r="M341" s="47"/>
      <c r="N341" s="86"/>
      <c r="O341" s="86" t="s">
        <v>525</v>
      </c>
      <c r="P341" s="36" t="str">
        <f t="shared" si="25"/>
        <v>A31</v>
      </c>
      <c r="Q341" s="36">
        <f>IF(AND(P341&lt;&gt;P340,NOT(ISBLANK(A341))),IF(ISBLANK(N341),INDEX(Summary!E:E,MATCH(P341,Summary!A:A,0)),INDEX(Summary!E:E,MATCH(P341,Summary!A:A,0))+1),IF(ISBLANK(N341),Q340,Q340+1))</f>
        <v>10</v>
      </c>
      <c r="R341" s="36">
        <f t="shared" si="26"/>
        <v>24</v>
      </c>
      <c r="S341" s="46"/>
      <c r="T341" s="46"/>
      <c r="U341" s="46"/>
      <c r="V341" s="46"/>
      <c r="W341" s="45"/>
      <c r="X341" s="45"/>
      <c r="Y341" s="45"/>
      <c r="Z341" s="46"/>
      <c r="AA341" s="46"/>
      <c r="AB341" s="46"/>
      <c r="AC341" s="46"/>
      <c r="AD341" s="47"/>
      <c r="AE341" s="47"/>
      <c r="AF341" s="46"/>
      <c r="AG341" s="47"/>
      <c r="AH341" s="47"/>
      <c r="AI341" s="47"/>
      <c r="AJ341" s="47"/>
      <c r="AK341" s="47"/>
      <c r="AL341" s="47"/>
      <c r="AM341" s="47"/>
      <c r="AN341" s="47"/>
    </row>
    <row r="342" spans="1:40" x14ac:dyDescent="0.25">
      <c r="A342" s="85" t="s">
        <v>53</v>
      </c>
      <c r="B342" s="145">
        <v>17</v>
      </c>
      <c r="C342" s="43" t="str">
        <f t="shared" si="27"/>
        <v>E5-520-099</v>
      </c>
      <c r="D342" s="43" t="s">
        <v>394</v>
      </c>
      <c r="E342" s="43" t="s">
        <v>394</v>
      </c>
      <c r="F342" s="145">
        <f t="shared" si="28"/>
        <v>99</v>
      </c>
      <c r="G342" s="145">
        <f t="shared" si="29"/>
        <v>72</v>
      </c>
      <c r="H342" s="45"/>
      <c r="I342" s="46"/>
      <c r="J342" s="46"/>
      <c r="K342" s="47"/>
      <c r="L342" s="47"/>
      <c r="M342" s="47"/>
      <c r="N342" s="86"/>
      <c r="O342" s="86" t="s">
        <v>200</v>
      </c>
      <c r="P342" s="36" t="str">
        <f t="shared" si="25"/>
        <v>A31</v>
      </c>
      <c r="Q342" s="36">
        <f>IF(AND(P342&lt;&gt;P341,NOT(ISBLANK(A342))),IF(ISBLANK(N342),INDEX(Summary!E:E,MATCH(P342,Summary!A:A,0)),INDEX(Summary!E:E,MATCH(P342,Summary!A:A,0))+1),IF(ISBLANK(N342),Q341,Q341+1))</f>
        <v>10</v>
      </c>
      <c r="R342" s="36">
        <f t="shared" si="26"/>
        <v>25</v>
      </c>
      <c r="S342" s="46"/>
      <c r="T342" s="46"/>
      <c r="U342" s="46"/>
      <c r="V342" s="46"/>
      <c r="W342" s="45"/>
      <c r="X342" s="45"/>
      <c r="Y342" s="45"/>
      <c r="Z342" s="46"/>
      <c r="AA342" s="46"/>
      <c r="AB342" s="46"/>
      <c r="AC342" s="46"/>
      <c r="AD342" s="47"/>
      <c r="AE342" s="47"/>
      <c r="AF342" s="46"/>
      <c r="AG342" s="47"/>
      <c r="AH342" s="47"/>
      <c r="AI342" s="47"/>
      <c r="AJ342" s="47"/>
      <c r="AK342" s="47"/>
      <c r="AL342" s="47"/>
      <c r="AM342" s="47"/>
      <c r="AN342" s="47"/>
    </row>
    <row r="343" spans="1:40" x14ac:dyDescent="0.25">
      <c r="A343" s="85"/>
      <c r="B343" s="145"/>
      <c r="C343" s="43" t="str">
        <f t="shared" si="27"/>
        <v/>
      </c>
      <c r="D343" s="43"/>
      <c r="E343" s="43"/>
      <c r="F343" s="145">
        <f t="shared" si="28"/>
        <v>99</v>
      </c>
      <c r="G343" s="145">
        <f t="shared" si="29"/>
        <v>72</v>
      </c>
      <c r="H343" s="45"/>
      <c r="I343" s="46"/>
      <c r="J343" s="46"/>
      <c r="K343" s="47"/>
      <c r="L343" s="47"/>
      <c r="M343" s="47"/>
      <c r="N343" s="86"/>
      <c r="O343" s="86" t="s">
        <v>525</v>
      </c>
      <c r="P343" s="36" t="str">
        <f t="shared" si="25"/>
        <v>A31</v>
      </c>
      <c r="Q343" s="36">
        <f>IF(AND(P343&lt;&gt;P342,NOT(ISBLANK(A343))),IF(ISBLANK(N343),INDEX(Summary!E:E,MATCH(P343,Summary!A:A,0)),INDEX(Summary!E:E,MATCH(P343,Summary!A:A,0))+1),IF(ISBLANK(N343),Q342,Q342+1))</f>
        <v>10</v>
      </c>
      <c r="R343" s="36">
        <f t="shared" si="26"/>
        <v>26</v>
      </c>
      <c r="S343" s="46"/>
      <c r="T343" s="46"/>
      <c r="U343" s="46"/>
      <c r="V343" s="46"/>
      <c r="W343" s="45"/>
      <c r="X343" s="45"/>
      <c r="Y343" s="45"/>
      <c r="Z343" s="46"/>
      <c r="AA343" s="46"/>
      <c r="AB343" s="46"/>
      <c r="AC343" s="46"/>
      <c r="AD343" s="47"/>
      <c r="AE343" s="47"/>
      <c r="AF343" s="46"/>
      <c r="AG343" s="47"/>
      <c r="AH343" s="47"/>
      <c r="AI343" s="47"/>
      <c r="AJ343" s="47"/>
      <c r="AK343" s="47"/>
      <c r="AL343" s="47"/>
      <c r="AM343" s="47"/>
      <c r="AN343" s="47"/>
    </row>
    <row r="344" spans="1:40" x14ac:dyDescent="0.25">
      <c r="A344" s="85" t="s">
        <v>53</v>
      </c>
      <c r="B344" s="145">
        <v>16</v>
      </c>
      <c r="C344" s="43" t="str">
        <f t="shared" si="27"/>
        <v>E5-520-100</v>
      </c>
      <c r="D344" s="43" t="s">
        <v>394</v>
      </c>
      <c r="E344" s="43" t="s">
        <v>394</v>
      </c>
      <c r="F344" s="145">
        <f t="shared" si="28"/>
        <v>100</v>
      </c>
      <c r="G344" s="145">
        <f t="shared" si="29"/>
        <v>72</v>
      </c>
      <c r="H344" s="45"/>
      <c r="I344" s="46"/>
      <c r="J344" s="46"/>
      <c r="K344" s="47"/>
      <c r="L344" s="47"/>
      <c r="M344" s="47"/>
      <c r="N344" s="86"/>
      <c r="O344" s="86" t="s">
        <v>200</v>
      </c>
      <c r="P344" s="36" t="str">
        <f t="shared" si="25"/>
        <v>A31</v>
      </c>
      <c r="Q344" s="36">
        <f>IF(AND(P344&lt;&gt;P343,NOT(ISBLANK(A344))),IF(ISBLANK(N344),INDEX(Summary!E:E,MATCH(P344,Summary!A:A,0)),INDEX(Summary!E:E,MATCH(P344,Summary!A:A,0))+1),IF(ISBLANK(N344),Q343,Q343+1))</f>
        <v>10</v>
      </c>
      <c r="R344" s="36">
        <f t="shared" si="26"/>
        <v>27</v>
      </c>
      <c r="S344" s="46"/>
      <c r="T344" s="46"/>
      <c r="U344" s="46"/>
      <c r="V344" s="46"/>
      <c r="W344" s="45"/>
      <c r="X344" s="45"/>
      <c r="Y344" s="45"/>
      <c r="Z344" s="46"/>
      <c r="AA344" s="46"/>
      <c r="AB344" s="46"/>
      <c r="AC344" s="46"/>
      <c r="AD344" s="47"/>
      <c r="AE344" s="47"/>
      <c r="AF344" s="46"/>
      <c r="AG344" s="47"/>
      <c r="AH344" s="47"/>
      <c r="AI344" s="47"/>
      <c r="AJ344" s="47"/>
      <c r="AK344" s="47"/>
      <c r="AL344" s="47"/>
      <c r="AM344" s="47"/>
      <c r="AN344" s="47"/>
    </row>
    <row r="345" spans="1:40" x14ac:dyDescent="0.25">
      <c r="A345" s="85"/>
      <c r="B345" s="145"/>
      <c r="C345" s="43" t="str">
        <f t="shared" si="27"/>
        <v/>
      </c>
      <c r="D345" s="43"/>
      <c r="E345" s="43"/>
      <c r="F345" s="145">
        <f t="shared" si="28"/>
        <v>100</v>
      </c>
      <c r="G345" s="145">
        <f t="shared" si="29"/>
        <v>72</v>
      </c>
      <c r="H345" s="45"/>
      <c r="I345" s="46"/>
      <c r="J345" s="46"/>
      <c r="K345" s="47"/>
      <c r="L345" s="47"/>
      <c r="M345" s="47"/>
      <c r="N345" s="87"/>
      <c r="O345" s="86" t="s">
        <v>525</v>
      </c>
      <c r="P345" s="36" t="str">
        <f t="shared" si="25"/>
        <v>A31</v>
      </c>
      <c r="Q345" s="36">
        <f>IF(AND(P345&lt;&gt;P344,NOT(ISBLANK(A345))),IF(ISBLANK(N345),INDEX(Summary!E:E,MATCH(P345,Summary!A:A,0)),INDEX(Summary!E:E,MATCH(P345,Summary!A:A,0))+1),IF(ISBLANK(N345),Q344,Q344+1))</f>
        <v>10</v>
      </c>
      <c r="R345" s="36">
        <f t="shared" si="26"/>
        <v>28</v>
      </c>
      <c r="S345" s="88"/>
      <c r="T345" s="88"/>
      <c r="U345" s="88"/>
      <c r="V345" s="88"/>
      <c r="W345" s="45"/>
      <c r="X345" s="45"/>
      <c r="Y345" s="45"/>
      <c r="Z345" s="46"/>
      <c r="AA345" s="46"/>
      <c r="AB345" s="46"/>
      <c r="AC345" s="46"/>
      <c r="AD345" s="47"/>
      <c r="AE345" s="47"/>
      <c r="AF345" s="46"/>
      <c r="AG345" s="47"/>
      <c r="AH345" s="47"/>
      <c r="AI345" s="47"/>
      <c r="AJ345" s="47"/>
      <c r="AK345" s="47"/>
      <c r="AL345" s="47"/>
      <c r="AM345" s="47"/>
      <c r="AN345" s="47"/>
    </row>
    <row r="346" spans="1:40" x14ac:dyDescent="0.25">
      <c r="A346" s="85" t="s">
        <v>53</v>
      </c>
      <c r="B346" s="145">
        <v>15</v>
      </c>
      <c r="C346" s="43" t="str">
        <f t="shared" si="27"/>
        <v>E5-520-101</v>
      </c>
      <c r="D346" s="43" t="s">
        <v>394</v>
      </c>
      <c r="E346" s="43" t="s">
        <v>394</v>
      </c>
      <c r="F346" s="145">
        <f t="shared" si="28"/>
        <v>101</v>
      </c>
      <c r="G346" s="145">
        <f t="shared" si="29"/>
        <v>72</v>
      </c>
      <c r="H346" s="45"/>
      <c r="I346" s="46"/>
      <c r="J346" s="46"/>
      <c r="K346" s="47"/>
      <c r="L346" s="47"/>
      <c r="M346" s="47"/>
      <c r="N346" s="87"/>
      <c r="O346" s="86" t="s">
        <v>200</v>
      </c>
      <c r="P346" s="36" t="str">
        <f t="shared" si="25"/>
        <v>A31</v>
      </c>
      <c r="Q346" s="36">
        <f>IF(AND(P346&lt;&gt;P345,NOT(ISBLANK(A346))),IF(ISBLANK(N346),INDEX(Summary!E:E,MATCH(P346,Summary!A:A,0)),INDEX(Summary!E:E,MATCH(P346,Summary!A:A,0))+1),IF(ISBLANK(N346),Q345,Q345+1))</f>
        <v>10</v>
      </c>
      <c r="R346" s="36">
        <f t="shared" si="26"/>
        <v>29</v>
      </c>
      <c r="S346" s="88"/>
      <c r="T346" s="88"/>
      <c r="U346" s="88"/>
      <c r="V346" s="88"/>
      <c r="W346" s="45"/>
      <c r="X346" s="45"/>
      <c r="Y346" s="45"/>
      <c r="Z346" s="46"/>
      <c r="AA346" s="46"/>
      <c r="AB346" s="46"/>
      <c r="AC346" s="46"/>
      <c r="AD346" s="47"/>
      <c r="AE346" s="47"/>
      <c r="AF346" s="46"/>
      <c r="AG346" s="47"/>
      <c r="AH346" s="47"/>
      <c r="AI346" s="47"/>
      <c r="AJ346" s="47"/>
      <c r="AK346" s="47"/>
      <c r="AL346" s="47"/>
      <c r="AM346" s="47"/>
      <c r="AN346" s="47"/>
    </row>
    <row r="347" spans="1:40" x14ac:dyDescent="0.25">
      <c r="A347" s="143"/>
      <c r="B347" s="145"/>
      <c r="C347" s="43" t="str">
        <f t="shared" si="27"/>
        <v/>
      </c>
      <c r="D347" s="43"/>
      <c r="E347" s="43"/>
      <c r="F347" s="145">
        <f t="shared" si="28"/>
        <v>101</v>
      </c>
      <c r="G347" s="145">
        <f t="shared" si="29"/>
        <v>72</v>
      </c>
      <c r="H347" s="45"/>
      <c r="I347" s="46"/>
      <c r="J347" s="46"/>
      <c r="K347" s="47"/>
      <c r="L347" s="47"/>
      <c r="M347" s="47"/>
      <c r="N347" s="87"/>
      <c r="O347" s="86" t="s">
        <v>525</v>
      </c>
      <c r="P347" s="36" t="str">
        <f t="shared" si="25"/>
        <v>A31</v>
      </c>
      <c r="Q347" s="36">
        <f>IF(AND(P347&lt;&gt;P346,NOT(ISBLANK(A347))),IF(ISBLANK(N347),INDEX(Summary!E:E,MATCH(P347,Summary!A:A,0)),INDEX(Summary!E:E,MATCH(P347,Summary!A:A,0))+1),IF(ISBLANK(N347),Q346,Q346+1))</f>
        <v>10</v>
      </c>
      <c r="R347" s="36">
        <f t="shared" si="26"/>
        <v>30</v>
      </c>
      <c r="S347" s="88"/>
      <c r="T347" s="88"/>
      <c r="U347" s="88"/>
      <c r="V347" s="88"/>
      <c r="W347" s="45"/>
      <c r="X347" s="45"/>
      <c r="Y347" s="45"/>
      <c r="Z347" s="46"/>
      <c r="AA347" s="46"/>
      <c r="AB347" s="46"/>
      <c r="AC347" s="46"/>
      <c r="AD347" s="47"/>
      <c r="AE347" s="47"/>
      <c r="AF347" s="46"/>
      <c r="AG347" s="47"/>
      <c r="AH347" s="47"/>
      <c r="AI347" s="47"/>
      <c r="AJ347" s="47"/>
      <c r="AK347" s="47"/>
      <c r="AL347" s="47"/>
      <c r="AM347" s="47"/>
      <c r="AN347" s="47"/>
    </row>
    <row r="348" spans="1:40" x14ac:dyDescent="0.25">
      <c r="A348" s="142" t="s">
        <v>211</v>
      </c>
      <c r="B348" s="145">
        <v>48</v>
      </c>
      <c r="C348" s="43" t="str">
        <f t="shared" si="27"/>
        <v>E5-308-073</v>
      </c>
      <c r="D348" s="43" t="s">
        <v>395</v>
      </c>
      <c r="E348" s="43" t="s">
        <v>395</v>
      </c>
      <c r="F348" s="145">
        <f t="shared" si="28"/>
        <v>101</v>
      </c>
      <c r="G348" s="145">
        <f t="shared" si="29"/>
        <v>73</v>
      </c>
      <c r="H348" s="45">
        <v>5</v>
      </c>
      <c r="I348" s="46">
        <v>5</v>
      </c>
      <c r="J348" s="46">
        <v>5</v>
      </c>
      <c r="K348" s="47">
        <v>7</v>
      </c>
      <c r="L348" s="47">
        <v>7</v>
      </c>
      <c r="M348" s="47">
        <v>6</v>
      </c>
      <c r="N348" s="86" t="s">
        <v>198</v>
      </c>
      <c r="O348" s="87"/>
      <c r="P348" s="36" t="str">
        <f t="shared" si="25"/>
        <v>A32</v>
      </c>
      <c r="Q348" s="36">
        <f>IF(AND(P348&lt;&gt;P347,NOT(ISBLANK(A348))),IF(ISBLANK(N348),INDEX(Summary!E:E,MATCH(P348,Summary!A:A,0)),INDEX(Summary!E:E,MATCH(P348,Summary!A:A,0))+1),IF(ISBLANK(N348),Q347,Q347+1))</f>
        <v>2</v>
      </c>
      <c r="R348" s="36">
        <f t="shared" si="26"/>
        <v>11</v>
      </c>
      <c r="S348" s="88">
        <v>2</v>
      </c>
      <c r="T348" s="88"/>
      <c r="U348" s="88"/>
      <c r="V348" s="88"/>
      <c r="W348" s="45"/>
      <c r="X348" s="45"/>
      <c r="Y348" s="45"/>
      <c r="Z348" s="46">
        <v>10</v>
      </c>
      <c r="AA348" s="46">
        <v>0</v>
      </c>
      <c r="AB348" s="46">
        <v>0</v>
      </c>
      <c r="AC348" s="46">
        <v>0</v>
      </c>
      <c r="AD348" s="47">
        <v>0</v>
      </c>
      <c r="AE348" s="47">
        <v>0</v>
      </c>
      <c r="AF348" s="46"/>
      <c r="AG348" s="47">
        <v>10</v>
      </c>
      <c r="AH348" s="47">
        <v>0</v>
      </c>
      <c r="AI348" s="47" t="s">
        <v>34</v>
      </c>
      <c r="AJ348" s="47">
        <v>0</v>
      </c>
      <c r="AK348" s="47">
        <v>0</v>
      </c>
      <c r="AL348" s="47">
        <v>0</v>
      </c>
      <c r="AM348" s="47">
        <v>0</v>
      </c>
      <c r="AN348" s="47" t="s">
        <v>34</v>
      </c>
    </row>
    <row r="349" spans="1:40" x14ac:dyDescent="0.25">
      <c r="A349" s="85"/>
      <c r="B349" s="145"/>
      <c r="C349" s="43" t="str">
        <f t="shared" si="27"/>
        <v/>
      </c>
      <c r="D349" s="43"/>
      <c r="E349" s="43"/>
      <c r="F349" s="145">
        <f t="shared" si="28"/>
        <v>101</v>
      </c>
      <c r="G349" s="145">
        <f t="shared" si="29"/>
        <v>73</v>
      </c>
      <c r="H349" s="45"/>
      <c r="I349" s="46"/>
      <c r="J349" s="46"/>
      <c r="K349" s="47"/>
      <c r="L349" s="47"/>
      <c r="M349" s="47"/>
      <c r="N349" s="86" t="s">
        <v>199</v>
      </c>
      <c r="O349" s="87"/>
      <c r="P349" s="36" t="str">
        <f t="shared" si="25"/>
        <v>A32</v>
      </c>
      <c r="Q349" s="36">
        <f>IF(AND(P349&lt;&gt;P348,NOT(ISBLANK(A349))),IF(ISBLANK(N349),INDEX(Summary!E:E,MATCH(P349,Summary!A:A,0)),INDEX(Summary!E:E,MATCH(P349,Summary!A:A,0))+1),IF(ISBLANK(N349),Q348,Q348+1))</f>
        <v>3</v>
      </c>
      <c r="R349" s="36">
        <f t="shared" si="26"/>
        <v>11</v>
      </c>
      <c r="S349" s="88"/>
      <c r="T349" s="88"/>
      <c r="U349" s="88"/>
      <c r="V349" s="88"/>
      <c r="W349" s="45"/>
      <c r="X349" s="45"/>
      <c r="Y349" s="45"/>
      <c r="Z349" s="46"/>
      <c r="AA349" s="46"/>
      <c r="AB349" s="46"/>
      <c r="AC349" s="46"/>
      <c r="AD349" s="47"/>
      <c r="AE349" s="47"/>
      <c r="AF349" s="46"/>
      <c r="AG349" s="47"/>
      <c r="AH349" s="47"/>
      <c r="AI349" s="47"/>
      <c r="AJ349" s="47"/>
      <c r="AK349" s="47"/>
      <c r="AL349" s="47"/>
      <c r="AM349" s="47"/>
      <c r="AN349" s="47"/>
    </row>
    <row r="350" spans="1:40" x14ac:dyDescent="0.25">
      <c r="A350" s="85" t="s">
        <v>211</v>
      </c>
      <c r="B350" s="145">
        <v>47</v>
      </c>
      <c r="C350" s="43" t="str">
        <f t="shared" si="27"/>
        <v>E5-308-074</v>
      </c>
      <c r="D350" s="43" t="s">
        <v>395</v>
      </c>
      <c r="E350" s="43" t="s">
        <v>395</v>
      </c>
      <c r="F350" s="145">
        <f t="shared" si="28"/>
        <v>101</v>
      </c>
      <c r="G350" s="145">
        <f t="shared" si="29"/>
        <v>74</v>
      </c>
      <c r="H350" s="45"/>
      <c r="I350" s="46"/>
      <c r="J350" s="46"/>
      <c r="K350" s="47"/>
      <c r="L350" s="47"/>
      <c r="M350" s="47"/>
      <c r="N350" s="86" t="s">
        <v>198</v>
      </c>
      <c r="O350" s="86"/>
      <c r="P350" s="36" t="str">
        <f t="shared" si="25"/>
        <v>A32</v>
      </c>
      <c r="Q350" s="36">
        <f>IF(AND(P350&lt;&gt;P349,NOT(ISBLANK(A350))),IF(ISBLANK(N350),INDEX(Summary!E:E,MATCH(P350,Summary!A:A,0)),INDEX(Summary!E:E,MATCH(P350,Summary!A:A,0))+1),IF(ISBLANK(N350),Q349,Q349+1))</f>
        <v>4</v>
      </c>
      <c r="R350" s="36">
        <f t="shared" si="26"/>
        <v>11</v>
      </c>
      <c r="S350" s="46"/>
      <c r="T350" s="46"/>
      <c r="U350" s="46"/>
      <c r="V350" s="46"/>
      <c r="W350" s="45"/>
      <c r="X350" s="45"/>
      <c r="Y350" s="45"/>
      <c r="Z350" s="46"/>
      <c r="AA350" s="46"/>
      <c r="AB350" s="46"/>
      <c r="AC350" s="46"/>
      <c r="AD350" s="47"/>
      <c r="AE350" s="47"/>
      <c r="AF350" s="46"/>
      <c r="AG350" s="47"/>
      <c r="AH350" s="47"/>
      <c r="AI350" s="47"/>
      <c r="AJ350" s="47"/>
      <c r="AK350" s="47"/>
      <c r="AL350" s="47"/>
      <c r="AM350" s="47"/>
      <c r="AN350" s="47"/>
    </row>
    <row r="351" spans="1:40" x14ac:dyDescent="0.25">
      <c r="A351" s="85"/>
      <c r="B351" s="145"/>
      <c r="C351" s="43" t="str">
        <f t="shared" si="27"/>
        <v/>
      </c>
      <c r="D351" s="43"/>
      <c r="E351" s="43"/>
      <c r="F351" s="145">
        <f t="shared" si="28"/>
        <v>101</v>
      </c>
      <c r="G351" s="145">
        <f t="shared" si="29"/>
        <v>74</v>
      </c>
      <c r="H351" s="45"/>
      <c r="I351" s="46"/>
      <c r="J351" s="46"/>
      <c r="K351" s="47"/>
      <c r="L351" s="47"/>
      <c r="M351" s="47"/>
      <c r="N351" s="86" t="s">
        <v>199</v>
      </c>
      <c r="O351" s="86"/>
      <c r="P351" s="36" t="str">
        <f t="shared" si="25"/>
        <v>A32</v>
      </c>
      <c r="Q351" s="36">
        <f>IF(AND(P351&lt;&gt;P350,NOT(ISBLANK(A351))),IF(ISBLANK(N351),INDEX(Summary!E:E,MATCH(P351,Summary!A:A,0)),INDEX(Summary!E:E,MATCH(P351,Summary!A:A,0))+1),IF(ISBLANK(N351),Q350,Q350+1))</f>
        <v>5</v>
      </c>
      <c r="R351" s="36">
        <f t="shared" si="26"/>
        <v>11</v>
      </c>
      <c r="S351" s="46"/>
      <c r="T351" s="46"/>
      <c r="U351" s="46"/>
      <c r="V351" s="46"/>
      <c r="W351" s="45"/>
      <c r="X351" s="45"/>
      <c r="Y351" s="45"/>
      <c r="Z351" s="46"/>
      <c r="AA351" s="46"/>
      <c r="AB351" s="46"/>
      <c r="AC351" s="46"/>
      <c r="AD351" s="47"/>
      <c r="AE351" s="47"/>
      <c r="AF351" s="46"/>
      <c r="AG351" s="47"/>
      <c r="AH351" s="47"/>
      <c r="AI351" s="47"/>
      <c r="AJ351" s="47"/>
      <c r="AK351" s="47"/>
      <c r="AL351" s="47"/>
      <c r="AM351" s="47"/>
      <c r="AN351" s="47"/>
    </row>
    <row r="352" spans="1:40" x14ac:dyDescent="0.25">
      <c r="A352" s="85" t="s">
        <v>211</v>
      </c>
      <c r="B352" s="145">
        <v>46</v>
      </c>
      <c r="C352" s="43" t="str">
        <f t="shared" si="27"/>
        <v>E5-308-075</v>
      </c>
      <c r="D352" s="43" t="s">
        <v>395</v>
      </c>
      <c r="E352" s="43" t="s">
        <v>395</v>
      </c>
      <c r="F352" s="145">
        <f t="shared" si="28"/>
        <v>101</v>
      </c>
      <c r="G352" s="145">
        <f t="shared" si="29"/>
        <v>75</v>
      </c>
      <c r="H352" s="45"/>
      <c r="I352" s="46"/>
      <c r="J352" s="46"/>
      <c r="K352" s="47"/>
      <c r="L352" s="47"/>
      <c r="M352" s="47"/>
      <c r="N352" s="86" t="s">
        <v>198</v>
      </c>
      <c r="O352" s="86"/>
      <c r="P352" s="36" t="str">
        <f t="shared" si="25"/>
        <v>A32</v>
      </c>
      <c r="Q352" s="36">
        <f>IF(AND(P352&lt;&gt;P351,NOT(ISBLANK(A352))),IF(ISBLANK(N352),INDEX(Summary!E:E,MATCH(P352,Summary!A:A,0)),INDEX(Summary!E:E,MATCH(P352,Summary!A:A,0))+1),IF(ISBLANK(N352),Q351,Q351+1))</f>
        <v>6</v>
      </c>
      <c r="R352" s="36">
        <f t="shared" si="26"/>
        <v>11</v>
      </c>
      <c r="S352" s="46"/>
      <c r="T352" s="46"/>
      <c r="U352" s="46"/>
      <c r="V352" s="46"/>
      <c r="W352" s="45"/>
      <c r="X352" s="45"/>
      <c r="Y352" s="45"/>
      <c r="Z352" s="46"/>
      <c r="AA352" s="46"/>
      <c r="AB352" s="46"/>
      <c r="AC352" s="46"/>
      <c r="AD352" s="47"/>
      <c r="AE352" s="47"/>
      <c r="AF352" s="46"/>
      <c r="AG352" s="47"/>
      <c r="AH352" s="47"/>
      <c r="AI352" s="47"/>
      <c r="AJ352" s="47"/>
      <c r="AK352" s="47"/>
      <c r="AL352" s="47"/>
      <c r="AM352" s="47"/>
      <c r="AN352" s="47"/>
    </row>
    <row r="353" spans="1:40" x14ac:dyDescent="0.25">
      <c r="A353" s="85"/>
      <c r="B353" s="145"/>
      <c r="C353" s="43" t="str">
        <f t="shared" si="27"/>
        <v/>
      </c>
      <c r="D353" s="43"/>
      <c r="E353" s="43"/>
      <c r="F353" s="145">
        <f t="shared" si="28"/>
        <v>101</v>
      </c>
      <c r="G353" s="145">
        <f t="shared" si="29"/>
        <v>75</v>
      </c>
      <c r="H353" s="45"/>
      <c r="I353" s="46"/>
      <c r="J353" s="46"/>
      <c r="K353" s="47"/>
      <c r="L353" s="47"/>
      <c r="M353" s="47"/>
      <c r="N353" s="86" t="s">
        <v>199</v>
      </c>
      <c r="O353" s="86"/>
      <c r="P353" s="36" t="str">
        <f t="shared" si="25"/>
        <v>A32</v>
      </c>
      <c r="Q353" s="36">
        <f>IF(AND(P353&lt;&gt;P352,NOT(ISBLANK(A353))),IF(ISBLANK(N353),INDEX(Summary!E:E,MATCH(P353,Summary!A:A,0)),INDEX(Summary!E:E,MATCH(P353,Summary!A:A,0))+1),IF(ISBLANK(N353),Q352,Q352+1))</f>
        <v>7</v>
      </c>
      <c r="R353" s="36">
        <f t="shared" si="26"/>
        <v>11</v>
      </c>
      <c r="S353" s="46"/>
      <c r="T353" s="46"/>
      <c r="U353" s="46"/>
      <c r="V353" s="46"/>
      <c r="W353" s="45"/>
      <c r="X353" s="45"/>
      <c r="Y353" s="45"/>
      <c r="Z353" s="46"/>
      <c r="AA353" s="46"/>
      <c r="AB353" s="46"/>
      <c r="AC353" s="46"/>
      <c r="AD353" s="47"/>
      <c r="AE353" s="47"/>
      <c r="AF353" s="46"/>
      <c r="AG353" s="47"/>
      <c r="AH353" s="47"/>
      <c r="AI353" s="47"/>
      <c r="AJ353" s="47"/>
      <c r="AK353" s="47"/>
      <c r="AL353" s="47"/>
      <c r="AM353" s="47"/>
      <c r="AN353" s="47"/>
    </row>
    <row r="354" spans="1:40" x14ac:dyDescent="0.25">
      <c r="A354" s="85" t="s">
        <v>211</v>
      </c>
      <c r="B354" s="145">
        <v>45</v>
      </c>
      <c r="C354" s="43" t="str">
        <f t="shared" si="27"/>
        <v>E5-308-076</v>
      </c>
      <c r="D354" s="43" t="s">
        <v>395</v>
      </c>
      <c r="E354" s="43" t="s">
        <v>395</v>
      </c>
      <c r="F354" s="145">
        <f t="shared" si="28"/>
        <v>101</v>
      </c>
      <c r="G354" s="145">
        <f t="shared" si="29"/>
        <v>76</v>
      </c>
      <c r="H354" s="45"/>
      <c r="I354" s="46"/>
      <c r="J354" s="46"/>
      <c r="K354" s="47"/>
      <c r="L354" s="47"/>
      <c r="M354" s="47"/>
      <c r="N354" s="86" t="s">
        <v>198</v>
      </c>
      <c r="O354" s="86"/>
      <c r="P354" s="36" t="str">
        <f t="shared" si="25"/>
        <v>A32</v>
      </c>
      <c r="Q354" s="36">
        <f>IF(AND(P354&lt;&gt;P353,NOT(ISBLANK(A354))),IF(ISBLANK(N354),INDEX(Summary!E:E,MATCH(P354,Summary!A:A,0)),INDEX(Summary!E:E,MATCH(P354,Summary!A:A,0))+1),IF(ISBLANK(N354),Q353,Q353+1))</f>
        <v>8</v>
      </c>
      <c r="R354" s="36">
        <f t="shared" si="26"/>
        <v>11</v>
      </c>
      <c r="S354" s="46"/>
      <c r="T354" s="46"/>
      <c r="U354" s="46"/>
      <c r="V354" s="46"/>
      <c r="W354" s="45"/>
      <c r="X354" s="45"/>
      <c r="Y354" s="45"/>
      <c r="Z354" s="46"/>
      <c r="AA354" s="46"/>
      <c r="AB354" s="46"/>
      <c r="AC354" s="46"/>
      <c r="AD354" s="47"/>
      <c r="AE354" s="47"/>
      <c r="AF354" s="46"/>
      <c r="AG354" s="47"/>
      <c r="AH354" s="47"/>
      <c r="AI354" s="47"/>
      <c r="AJ354" s="47"/>
      <c r="AK354" s="47"/>
      <c r="AL354" s="47"/>
      <c r="AM354" s="47"/>
      <c r="AN354" s="47"/>
    </row>
    <row r="355" spans="1:40" x14ac:dyDescent="0.25">
      <c r="A355" s="85"/>
      <c r="B355" s="145"/>
      <c r="C355" s="43" t="str">
        <f t="shared" si="27"/>
        <v/>
      </c>
      <c r="D355" s="43"/>
      <c r="E355" s="43"/>
      <c r="F355" s="145">
        <f t="shared" si="28"/>
        <v>101</v>
      </c>
      <c r="G355" s="145">
        <f t="shared" si="29"/>
        <v>76</v>
      </c>
      <c r="H355" s="45"/>
      <c r="I355" s="46"/>
      <c r="J355" s="46"/>
      <c r="K355" s="47"/>
      <c r="L355" s="47"/>
      <c r="M355" s="47"/>
      <c r="N355" s="86" t="s">
        <v>199</v>
      </c>
      <c r="O355" s="87"/>
      <c r="P355" s="36" t="str">
        <f t="shared" si="25"/>
        <v>A32</v>
      </c>
      <c r="Q355" s="36">
        <f>IF(AND(P355&lt;&gt;P354,NOT(ISBLANK(A355))),IF(ISBLANK(N355),INDEX(Summary!E:E,MATCH(P355,Summary!A:A,0)),INDEX(Summary!E:E,MATCH(P355,Summary!A:A,0))+1),IF(ISBLANK(N355),Q354,Q354+1))</f>
        <v>9</v>
      </c>
      <c r="R355" s="36">
        <f t="shared" si="26"/>
        <v>11</v>
      </c>
      <c r="S355" s="88"/>
      <c r="T355" s="88"/>
      <c r="U355" s="88"/>
      <c r="V355" s="88"/>
      <c r="W355" s="45"/>
      <c r="X355" s="45"/>
      <c r="Y355" s="45"/>
      <c r="Z355" s="46"/>
      <c r="AA355" s="46"/>
      <c r="AB355" s="46"/>
      <c r="AC355" s="46"/>
      <c r="AD355" s="47"/>
      <c r="AE355" s="47"/>
      <c r="AF355" s="46"/>
      <c r="AG355" s="47"/>
      <c r="AH355" s="47"/>
      <c r="AI355" s="47"/>
      <c r="AJ355" s="47"/>
      <c r="AK355" s="47"/>
      <c r="AL355" s="47"/>
      <c r="AM355" s="47"/>
      <c r="AN355" s="47"/>
    </row>
    <row r="356" spans="1:40" x14ac:dyDescent="0.25">
      <c r="A356" s="85" t="s">
        <v>211</v>
      </c>
      <c r="B356" s="145">
        <v>44</v>
      </c>
      <c r="C356" s="43" t="str">
        <f t="shared" si="27"/>
        <v>E5-308-077</v>
      </c>
      <c r="D356" s="43" t="s">
        <v>395</v>
      </c>
      <c r="E356" s="43" t="s">
        <v>395</v>
      </c>
      <c r="F356" s="145">
        <f t="shared" si="28"/>
        <v>101</v>
      </c>
      <c r="G356" s="145">
        <f t="shared" si="29"/>
        <v>77</v>
      </c>
      <c r="H356" s="45"/>
      <c r="I356" s="46"/>
      <c r="J356" s="46"/>
      <c r="K356" s="47"/>
      <c r="L356" s="47"/>
      <c r="M356" s="47"/>
      <c r="N356" s="86" t="s">
        <v>198</v>
      </c>
      <c r="O356" s="87"/>
      <c r="P356" s="36" t="str">
        <f t="shared" si="25"/>
        <v>A32</v>
      </c>
      <c r="Q356" s="36">
        <f>IF(AND(P356&lt;&gt;P355,NOT(ISBLANK(A356))),IF(ISBLANK(N356),INDEX(Summary!E:E,MATCH(P356,Summary!A:A,0)),INDEX(Summary!E:E,MATCH(P356,Summary!A:A,0))+1),IF(ISBLANK(N356),Q355,Q355+1))</f>
        <v>10</v>
      </c>
      <c r="R356" s="36">
        <f t="shared" si="26"/>
        <v>11</v>
      </c>
      <c r="S356" s="88"/>
      <c r="T356" s="88"/>
      <c r="U356" s="88"/>
      <c r="V356" s="88"/>
      <c r="W356" s="45"/>
      <c r="X356" s="45"/>
      <c r="Y356" s="45"/>
      <c r="Z356" s="46"/>
      <c r="AA356" s="46"/>
      <c r="AB356" s="46"/>
      <c r="AC356" s="46"/>
      <c r="AD356" s="47"/>
      <c r="AE356" s="47"/>
      <c r="AF356" s="46"/>
      <c r="AG356" s="47"/>
      <c r="AH356" s="47"/>
      <c r="AI356" s="47"/>
      <c r="AJ356" s="47"/>
      <c r="AK356" s="47"/>
      <c r="AL356" s="47"/>
      <c r="AM356" s="47"/>
      <c r="AN356" s="47"/>
    </row>
    <row r="357" spans="1:40" x14ac:dyDescent="0.25">
      <c r="A357" s="143"/>
      <c r="B357" s="145"/>
      <c r="C357" s="43" t="str">
        <f t="shared" si="27"/>
        <v/>
      </c>
      <c r="D357" s="43"/>
      <c r="E357" s="43"/>
      <c r="F357" s="145">
        <f t="shared" si="28"/>
        <v>101</v>
      </c>
      <c r="G357" s="145">
        <f t="shared" si="29"/>
        <v>77</v>
      </c>
      <c r="H357" s="45"/>
      <c r="I357" s="46"/>
      <c r="J357" s="46"/>
      <c r="K357" s="47"/>
      <c r="L357" s="47"/>
      <c r="M357" s="47"/>
      <c r="N357" s="86" t="s">
        <v>199</v>
      </c>
      <c r="O357" s="87"/>
      <c r="P357" s="36" t="str">
        <f t="shared" si="25"/>
        <v>A32</v>
      </c>
      <c r="Q357" s="36">
        <f>IF(AND(P357&lt;&gt;P356,NOT(ISBLANK(A357))),IF(ISBLANK(N357),INDEX(Summary!E:E,MATCH(P357,Summary!A:A,0)),INDEX(Summary!E:E,MATCH(P357,Summary!A:A,0))+1),IF(ISBLANK(N357),Q356,Q356+1))</f>
        <v>11</v>
      </c>
      <c r="R357" s="36">
        <f t="shared" si="26"/>
        <v>11</v>
      </c>
      <c r="S357" s="88"/>
      <c r="T357" s="88"/>
      <c r="U357" s="88"/>
      <c r="V357" s="88"/>
      <c r="W357" s="45"/>
      <c r="X357" s="45"/>
      <c r="Y357" s="45"/>
      <c r="Z357" s="46"/>
      <c r="AA357" s="46"/>
      <c r="AB357" s="46"/>
      <c r="AC357" s="46"/>
      <c r="AD357" s="47"/>
      <c r="AE357" s="47"/>
      <c r="AF357" s="46"/>
      <c r="AG357" s="47"/>
      <c r="AH357" s="47"/>
      <c r="AI357" s="47"/>
      <c r="AJ357" s="47"/>
      <c r="AK357" s="47"/>
      <c r="AL357" s="47"/>
      <c r="AM357" s="47"/>
      <c r="AN357" s="47"/>
    </row>
    <row r="358" spans="1:40" x14ac:dyDescent="0.25">
      <c r="A358" s="142" t="s">
        <v>212</v>
      </c>
      <c r="B358" s="145">
        <v>46</v>
      </c>
      <c r="C358" s="43" t="str">
        <f t="shared" si="27"/>
        <v>E5-308-078</v>
      </c>
      <c r="D358" s="43" t="s">
        <v>395</v>
      </c>
      <c r="E358" s="43" t="s">
        <v>395</v>
      </c>
      <c r="F358" s="145">
        <f t="shared" si="28"/>
        <v>101</v>
      </c>
      <c r="G358" s="145">
        <f t="shared" si="29"/>
        <v>78</v>
      </c>
      <c r="H358" s="45">
        <v>3</v>
      </c>
      <c r="I358" s="46">
        <v>3</v>
      </c>
      <c r="J358" s="46">
        <v>3</v>
      </c>
      <c r="K358" s="47">
        <v>6</v>
      </c>
      <c r="L358" s="47">
        <v>5</v>
      </c>
      <c r="M358" s="47">
        <v>4</v>
      </c>
      <c r="N358" s="86" t="s">
        <v>198</v>
      </c>
      <c r="O358" s="87"/>
      <c r="P358" s="36" t="str">
        <f t="shared" si="25"/>
        <v>A33</v>
      </c>
      <c r="Q358" s="36">
        <f>IF(AND(P358&lt;&gt;P357,NOT(ISBLANK(A358))),IF(ISBLANK(N358),INDEX(Summary!E:E,MATCH(P358,Summary!A:A,0)),INDEX(Summary!E:E,MATCH(P358,Summary!A:A,0))+1),IF(ISBLANK(N358),Q357,Q357+1))</f>
        <v>2</v>
      </c>
      <c r="R358" s="36">
        <f t="shared" si="26"/>
        <v>7</v>
      </c>
      <c r="S358" s="88">
        <v>2</v>
      </c>
      <c r="T358" s="88"/>
      <c r="U358" s="88"/>
      <c r="V358" s="88"/>
      <c r="W358" s="45"/>
      <c r="X358" s="45"/>
      <c r="Y358" s="45"/>
      <c r="Z358" s="46">
        <v>6</v>
      </c>
      <c r="AA358" s="46">
        <v>0</v>
      </c>
      <c r="AB358" s="46">
        <v>0</v>
      </c>
      <c r="AC358" s="46">
        <v>0</v>
      </c>
      <c r="AD358" s="47">
        <v>0</v>
      </c>
      <c r="AE358" s="47">
        <v>0</v>
      </c>
      <c r="AF358" s="46"/>
      <c r="AG358" s="47">
        <v>6</v>
      </c>
      <c r="AH358" s="47">
        <v>0</v>
      </c>
      <c r="AI358" s="47" t="s">
        <v>34</v>
      </c>
      <c r="AJ358" s="47">
        <v>0</v>
      </c>
      <c r="AK358" s="47">
        <v>0</v>
      </c>
      <c r="AL358" s="47">
        <v>0</v>
      </c>
      <c r="AM358" s="47">
        <v>0</v>
      </c>
      <c r="AN358" s="47" t="s">
        <v>34</v>
      </c>
    </row>
    <row r="359" spans="1:40" x14ac:dyDescent="0.25">
      <c r="A359" s="85"/>
      <c r="B359" s="145"/>
      <c r="C359" s="43" t="str">
        <f t="shared" si="27"/>
        <v/>
      </c>
      <c r="D359" s="43"/>
      <c r="E359" s="43"/>
      <c r="F359" s="145">
        <f t="shared" si="28"/>
        <v>101</v>
      </c>
      <c r="G359" s="145">
        <f t="shared" si="29"/>
        <v>78</v>
      </c>
      <c r="H359" s="45"/>
      <c r="I359" s="46"/>
      <c r="J359" s="46"/>
      <c r="K359" s="47"/>
      <c r="L359" s="47"/>
      <c r="M359" s="47"/>
      <c r="N359" s="86" t="s">
        <v>199</v>
      </c>
      <c r="O359" s="87"/>
      <c r="P359" s="36" t="str">
        <f t="shared" si="25"/>
        <v>A33</v>
      </c>
      <c r="Q359" s="36">
        <f>IF(AND(P359&lt;&gt;P358,NOT(ISBLANK(A359))),IF(ISBLANK(N359),INDEX(Summary!E:E,MATCH(P359,Summary!A:A,0)),INDEX(Summary!E:E,MATCH(P359,Summary!A:A,0))+1),IF(ISBLANK(N359),Q358,Q358+1))</f>
        <v>3</v>
      </c>
      <c r="R359" s="36">
        <f t="shared" si="26"/>
        <v>7</v>
      </c>
      <c r="S359" s="88"/>
      <c r="T359" s="88"/>
      <c r="U359" s="88"/>
      <c r="V359" s="88"/>
      <c r="W359" s="45"/>
      <c r="X359" s="45"/>
      <c r="Y359" s="45"/>
      <c r="Z359" s="46"/>
      <c r="AA359" s="46"/>
      <c r="AB359" s="46"/>
      <c r="AC359" s="46"/>
      <c r="AD359" s="47"/>
      <c r="AE359" s="47"/>
      <c r="AF359" s="46"/>
      <c r="AG359" s="47"/>
      <c r="AH359" s="47"/>
      <c r="AI359" s="47"/>
      <c r="AJ359" s="47"/>
      <c r="AK359" s="47"/>
      <c r="AL359" s="47"/>
      <c r="AM359" s="47"/>
      <c r="AN359" s="47"/>
    </row>
    <row r="360" spans="1:40" x14ac:dyDescent="0.25">
      <c r="A360" s="85" t="s">
        <v>212</v>
      </c>
      <c r="B360" s="145">
        <v>45</v>
      </c>
      <c r="C360" s="43" t="str">
        <f t="shared" si="27"/>
        <v>E5-308-079</v>
      </c>
      <c r="D360" s="43" t="s">
        <v>395</v>
      </c>
      <c r="E360" s="43" t="s">
        <v>395</v>
      </c>
      <c r="F360" s="145">
        <f t="shared" si="28"/>
        <v>101</v>
      </c>
      <c r="G360" s="145">
        <f t="shared" si="29"/>
        <v>79</v>
      </c>
      <c r="H360" s="45"/>
      <c r="I360" s="46"/>
      <c r="J360" s="46"/>
      <c r="K360" s="47"/>
      <c r="L360" s="47"/>
      <c r="M360" s="47"/>
      <c r="N360" s="86" t="s">
        <v>198</v>
      </c>
      <c r="O360" s="87"/>
      <c r="P360" s="36" t="str">
        <f t="shared" si="25"/>
        <v>A33</v>
      </c>
      <c r="Q360" s="36">
        <f>IF(AND(P360&lt;&gt;P359,NOT(ISBLANK(A360))),IF(ISBLANK(N360),INDEX(Summary!E:E,MATCH(P360,Summary!A:A,0)),INDEX(Summary!E:E,MATCH(P360,Summary!A:A,0))+1),IF(ISBLANK(N360),Q359,Q359+1))</f>
        <v>4</v>
      </c>
      <c r="R360" s="36">
        <f t="shared" si="26"/>
        <v>7</v>
      </c>
      <c r="S360" s="88"/>
      <c r="T360" s="88"/>
      <c r="U360" s="88"/>
      <c r="V360" s="88"/>
      <c r="W360" s="45"/>
      <c r="X360" s="45"/>
      <c r="Y360" s="45"/>
      <c r="Z360" s="46"/>
      <c r="AA360" s="46"/>
      <c r="AB360" s="46"/>
      <c r="AC360" s="46"/>
      <c r="AD360" s="47"/>
      <c r="AE360" s="47"/>
      <c r="AF360" s="46"/>
      <c r="AG360" s="47"/>
      <c r="AH360" s="47"/>
      <c r="AI360" s="47"/>
      <c r="AJ360" s="47"/>
      <c r="AK360" s="47"/>
      <c r="AL360" s="47"/>
      <c r="AM360" s="47"/>
      <c r="AN360" s="47"/>
    </row>
    <row r="361" spans="1:40" x14ac:dyDescent="0.25">
      <c r="A361" s="85"/>
      <c r="B361" s="145"/>
      <c r="C361" s="43" t="str">
        <f t="shared" si="27"/>
        <v/>
      </c>
      <c r="D361" s="43"/>
      <c r="E361" s="43"/>
      <c r="F361" s="145">
        <f t="shared" si="28"/>
        <v>101</v>
      </c>
      <c r="G361" s="145">
        <f t="shared" si="29"/>
        <v>79</v>
      </c>
      <c r="H361" s="45"/>
      <c r="I361" s="46"/>
      <c r="J361" s="46"/>
      <c r="K361" s="47"/>
      <c r="L361" s="47"/>
      <c r="M361" s="47"/>
      <c r="N361" s="86" t="s">
        <v>199</v>
      </c>
      <c r="O361" s="87"/>
      <c r="P361" s="36" t="str">
        <f t="shared" si="25"/>
        <v>A33</v>
      </c>
      <c r="Q361" s="36">
        <f>IF(AND(P361&lt;&gt;P360,NOT(ISBLANK(A361))),IF(ISBLANK(N361),INDEX(Summary!E:E,MATCH(P361,Summary!A:A,0)),INDEX(Summary!E:E,MATCH(P361,Summary!A:A,0))+1),IF(ISBLANK(N361),Q360,Q360+1))</f>
        <v>5</v>
      </c>
      <c r="R361" s="36">
        <f t="shared" si="26"/>
        <v>7</v>
      </c>
      <c r="S361" s="88"/>
      <c r="T361" s="88"/>
      <c r="U361" s="88"/>
      <c r="V361" s="88"/>
      <c r="W361" s="45"/>
      <c r="X361" s="45"/>
      <c r="Y361" s="45"/>
      <c r="Z361" s="46"/>
      <c r="AA361" s="46"/>
      <c r="AB361" s="46"/>
      <c r="AC361" s="46"/>
      <c r="AD361" s="47"/>
      <c r="AE361" s="47"/>
      <c r="AF361" s="46"/>
      <c r="AG361" s="47"/>
      <c r="AH361" s="47"/>
      <c r="AI361" s="47"/>
      <c r="AJ361" s="47"/>
      <c r="AK361" s="47"/>
      <c r="AL361" s="47"/>
      <c r="AM361" s="47"/>
      <c r="AN361" s="47"/>
    </row>
    <row r="362" spans="1:40" x14ac:dyDescent="0.25">
      <c r="A362" s="85" t="s">
        <v>212</v>
      </c>
      <c r="B362" s="145">
        <v>44</v>
      </c>
      <c r="C362" s="43" t="str">
        <f t="shared" si="27"/>
        <v>E5-308-080</v>
      </c>
      <c r="D362" s="43" t="s">
        <v>395</v>
      </c>
      <c r="E362" s="43" t="s">
        <v>395</v>
      </c>
      <c r="F362" s="145">
        <f t="shared" si="28"/>
        <v>101</v>
      </c>
      <c r="G362" s="145">
        <f t="shared" si="29"/>
        <v>80</v>
      </c>
      <c r="H362" s="45"/>
      <c r="I362" s="46"/>
      <c r="J362" s="46"/>
      <c r="K362" s="47"/>
      <c r="L362" s="47"/>
      <c r="M362" s="47"/>
      <c r="N362" s="86" t="s">
        <v>198</v>
      </c>
      <c r="O362" s="87"/>
      <c r="P362" s="36" t="str">
        <f t="shared" si="25"/>
        <v>A33</v>
      </c>
      <c r="Q362" s="36">
        <f>IF(AND(P362&lt;&gt;P361,NOT(ISBLANK(A362))),IF(ISBLANK(N362),INDEX(Summary!E:E,MATCH(P362,Summary!A:A,0)),INDEX(Summary!E:E,MATCH(P362,Summary!A:A,0))+1),IF(ISBLANK(N362),Q361,Q361+1))</f>
        <v>6</v>
      </c>
      <c r="R362" s="36">
        <f t="shared" si="26"/>
        <v>7</v>
      </c>
      <c r="S362" s="88"/>
      <c r="T362" s="88"/>
      <c r="U362" s="88"/>
      <c r="V362" s="88"/>
      <c r="W362" s="45"/>
      <c r="X362" s="45"/>
      <c r="Y362" s="45"/>
      <c r="Z362" s="46"/>
      <c r="AA362" s="46"/>
      <c r="AB362" s="46"/>
      <c r="AC362" s="46"/>
      <c r="AD362" s="47"/>
      <c r="AE362" s="47"/>
      <c r="AF362" s="46"/>
      <c r="AG362" s="47"/>
      <c r="AH362" s="47"/>
      <c r="AI362" s="47"/>
      <c r="AJ362" s="47"/>
      <c r="AK362" s="47"/>
      <c r="AL362" s="47"/>
      <c r="AM362" s="47"/>
      <c r="AN362" s="47"/>
    </row>
    <row r="363" spans="1:40" x14ac:dyDescent="0.25">
      <c r="A363" s="143"/>
      <c r="B363" s="145"/>
      <c r="C363" s="43" t="str">
        <f t="shared" si="27"/>
        <v/>
      </c>
      <c r="D363" s="43"/>
      <c r="E363" s="43"/>
      <c r="F363" s="145">
        <f t="shared" si="28"/>
        <v>101</v>
      </c>
      <c r="G363" s="145">
        <f t="shared" si="29"/>
        <v>80</v>
      </c>
      <c r="H363" s="45"/>
      <c r="I363" s="46"/>
      <c r="J363" s="46"/>
      <c r="K363" s="47"/>
      <c r="L363" s="47"/>
      <c r="M363" s="47"/>
      <c r="N363" s="86" t="s">
        <v>199</v>
      </c>
      <c r="O363" s="87"/>
      <c r="P363" s="36" t="str">
        <f t="shared" si="25"/>
        <v>A33</v>
      </c>
      <c r="Q363" s="36">
        <f>IF(AND(P363&lt;&gt;P362,NOT(ISBLANK(A363))),IF(ISBLANK(N363),INDEX(Summary!E:E,MATCH(P363,Summary!A:A,0)),INDEX(Summary!E:E,MATCH(P363,Summary!A:A,0))+1),IF(ISBLANK(N363),Q362,Q362+1))</f>
        <v>7</v>
      </c>
      <c r="R363" s="36">
        <f t="shared" si="26"/>
        <v>7</v>
      </c>
      <c r="S363" s="88"/>
      <c r="T363" s="88"/>
      <c r="U363" s="88"/>
      <c r="V363" s="88"/>
      <c r="W363" s="45"/>
      <c r="X363" s="45"/>
      <c r="Y363" s="45"/>
      <c r="Z363" s="46"/>
      <c r="AA363" s="46"/>
      <c r="AB363" s="46"/>
      <c r="AC363" s="46"/>
      <c r="AD363" s="47"/>
      <c r="AE363" s="47"/>
      <c r="AF363" s="46"/>
      <c r="AG363" s="47"/>
      <c r="AH363" s="47"/>
      <c r="AI363" s="47"/>
      <c r="AJ363" s="47"/>
      <c r="AK363" s="47"/>
      <c r="AL363" s="47"/>
      <c r="AM363" s="47"/>
      <c r="AN363" s="47"/>
    </row>
    <row r="364" spans="1:40" x14ac:dyDescent="0.25">
      <c r="A364" s="142" t="s">
        <v>54</v>
      </c>
      <c r="B364" s="145">
        <v>24</v>
      </c>
      <c r="C364" s="43" t="str">
        <f t="shared" si="27"/>
        <v>E5-520-102</v>
      </c>
      <c r="D364" s="43" t="s">
        <v>394</v>
      </c>
      <c r="E364" s="43" t="s">
        <v>394</v>
      </c>
      <c r="F364" s="145">
        <f t="shared" si="28"/>
        <v>102</v>
      </c>
      <c r="G364" s="145">
        <f t="shared" si="29"/>
        <v>80</v>
      </c>
      <c r="H364" s="45">
        <v>10</v>
      </c>
      <c r="I364" s="46">
        <v>10</v>
      </c>
      <c r="J364" s="46">
        <v>10</v>
      </c>
      <c r="K364" s="47">
        <v>23</v>
      </c>
      <c r="L364" s="47">
        <v>32</v>
      </c>
      <c r="M364" s="47">
        <v>29</v>
      </c>
      <c r="N364" s="86" t="s">
        <v>198</v>
      </c>
      <c r="O364" s="86" t="s">
        <v>200</v>
      </c>
      <c r="P364" s="36" t="str">
        <f t="shared" si="25"/>
        <v>A34</v>
      </c>
      <c r="Q364" s="36">
        <f>IF(AND(P364&lt;&gt;P363,NOT(ISBLANK(A364))),IF(ISBLANK(N364),INDEX(Summary!E:E,MATCH(P364,Summary!A:A,0)),INDEX(Summary!E:E,MATCH(P364,Summary!A:A,0))+1),IF(ISBLANK(N364),Q363,Q363+1))</f>
        <v>16</v>
      </c>
      <c r="R364" s="36">
        <f t="shared" si="26"/>
        <v>32</v>
      </c>
      <c r="S364" s="46">
        <v>1</v>
      </c>
      <c r="T364" s="46">
        <v>1</v>
      </c>
      <c r="U364" s="46"/>
      <c r="V364" s="46"/>
      <c r="W364" s="45"/>
      <c r="X364" s="45"/>
      <c r="Y364" s="45"/>
      <c r="Z364" s="46">
        <v>10</v>
      </c>
      <c r="AA364" s="46">
        <v>10</v>
      </c>
      <c r="AB364" s="46">
        <v>0</v>
      </c>
      <c r="AC364" s="46">
        <v>0</v>
      </c>
      <c r="AD364" s="47">
        <v>0</v>
      </c>
      <c r="AE364" s="47">
        <v>0</v>
      </c>
      <c r="AF364" s="46"/>
      <c r="AG364" s="47">
        <v>14</v>
      </c>
      <c r="AH364" s="47">
        <v>18</v>
      </c>
      <c r="AI364" s="47" t="s">
        <v>34</v>
      </c>
      <c r="AJ364" s="47">
        <v>0</v>
      </c>
      <c r="AK364" s="47">
        <v>0</v>
      </c>
      <c r="AL364" s="47">
        <v>7</v>
      </c>
      <c r="AM364" s="47">
        <v>0</v>
      </c>
      <c r="AN364" s="47" t="s">
        <v>34</v>
      </c>
    </row>
    <row r="365" spans="1:40" x14ac:dyDescent="0.25">
      <c r="A365" s="85" t="s">
        <v>54</v>
      </c>
      <c r="B365" s="145">
        <v>23</v>
      </c>
      <c r="C365" s="43" t="str">
        <f t="shared" si="27"/>
        <v>E5-520-103</v>
      </c>
      <c r="D365" s="43" t="s">
        <v>394</v>
      </c>
      <c r="E365" s="43" t="s">
        <v>394</v>
      </c>
      <c r="F365" s="145">
        <f t="shared" si="28"/>
        <v>103</v>
      </c>
      <c r="G365" s="145">
        <f t="shared" si="29"/>
        <v>80</v>
      </c>
      <c r="H365" s="45"/>
      <c r="I365" s="46"/>
      <c r="J365" s="46"/>
      <c r="K365" s="47"/>
      <c r="L365" s="47"/>
      <c r="M365" s="47"/>
      <c r="N365" s="86" t="s">
        <v>198</v>
      </c>
      <c r="O365" s="86" t="s">
        <v>200</v>
      </c>
      <c r="P365" s="36" t="str">
        <f t="shared" si="25"/>
        <v>A34</v>
      </c>
      <c r="Q365" s="36">
        <f>IF(AND(P365&lt;&gt;P364,NOT(ISBLANK(A365))),IF(ISBLANK(N365),INDEX(Summary!E:E,MATCH(P365,Summary!A:A,0)),INDEX(Summary!E:E,MATCH(P365,Summary!A:A,0))+1),IF(ISBLANK(N365),Q364,Q364+1))</f>
        <v>17</v>
      </c>
      <c r="R365" s="36">
        <f t="shared" si="26"/>
        <v>33</v>
      </c>
      <c r="S365" s="46"/>
      <c r="T365" s="46"/>
      <c r="U365" s="46"/>
      <c r="V365" s="46"/>
      <c r="W365" s="45"/>
      <c r="X365" s="45"/>
      <c r="Y365" s="45"/>
      <c r="Z365" s="46"/>
      <c r="AA365" s="46"/>
      <c r="AB365" s="46"/>
      <c r="AC365" s="46"/>
      <c r="AD365" s="47"/>
      <c r="AE365" s="47"/>
      <c r="AF365" s="46"/>
      <c r="AG365" s="47"/>
      <c r="AH365" s="47"/>
      <c r="AI365" s="47"/>
      <c r="AJ365" s="47"/>
      <c r="AK365" s="47"/>
      <c r="AL365" s="47"/>
      <c r="AM365" s="47"/>
      <c r="AN365" s="47"/>
    </row>
    <row r="366" spans="1:40" x14ac:dyDescent="0.25">
      <c r="A366" s="85" t="s">
        <v>54</v>
      </c>
      <c r="B366" s="145">
        <v>22</v>
      </c>
      <c r="C366" s="43" t="str">
        <f t="shared" si="27"/>
        <v>E5-520-104</v>
      </c>
      <c r="D366" s="43" t="s">
        <v>394</v>
      </c>
      <c r="E366" s="43" t="s">
        <v>394</v>
      </c>
      <c r="F366" s="145">
        <f t="shared" si="28"/>
        <v>104</v>
      </c>
      <c r="G366" s="145">
        <f t="shared" si="29"/>
        <v>80</v>
      </c>
      <c r="H366" s="45"/>
      <c r="I366" s="46"/>
      <c r="J366" s="46"/>
      <c r="K366" s="47"/>
      <c r="L366" s="47"/>
      <c r="M366" s="47"/>
      <c r="N366" s="86" t="s">
        <v>198</v>
      </c>
      <c r="O366" s="86" t="s">
        <v>200</v>
      </c>
      <c r="P366" s="36" t="str">
        <f t="shared" si="25"/>
        <v>A34</v>
      </c>
      <c r="Q366" s="36">
        <f>IF(AND(P366&lt;&gt;P365,NOT(ISBLANK(A366))),IF(ISBLANK(N366),INDEX(Summary!E:E,MATCH(P366,Summary!A:A,0)),INDEX(Summary!E:E,MATCH(P366,Summary!A:A,0))+1),IF(ISBLANK(N366),Q365,Q365+1))</f>
        <v>18</v>
      </c>
      <c r="R366" s="36">
        <f t="shared" si="26"/>
        <v>34</v>
      </c>
      <c r="S366" s="46"/>
      <c r="T366" s="46"/>
      <c r="U366" s="46"/>
      <c r="V366" s="46"/>
      <c r="W366" s="45"/>
      <c r="X366" s="45"/>
      <c r="Y366" s="45"/>
      <c r="Z366" s="46"/>
      <c r="AA366" s="46"/>
      <c r="AB366" s="46"/>
      <c r="AC366" s="46"/>
      <c r="AD366" s="47"/>
      <c r="AE366" s="47"/>
      <c r="AF366" s="46"/>
      <c r="AG366" s="47"/>
      <c r="AH366" s="47"/>
      <c r="AI366" s="47"/>
      <c r="AJ366" s="47"/>
      <c r="AK366" s="47"/>
      <c r="AL366" s="47"/>
      <c r="AM366" s="47"/>
      <c r="AN366" s="47"/>
    </row>
    <row r="367" spans="1:40" x14ac:dyDescent="0.25">
      <c r="A367" s="85" t="s">
        <v>54</v>
      </c>
      <c r="B367" s="145">
        <v>21</v>
      </c>
      <c r="C367" s="43" t="str">
        <f t="shared" si="27"/>
        <v>E5-520-105</v>
      </c>
      <c r="D367" s="43" t="s">
        <v>394</v>
      </c>
      <c r="E367" s="43" t="s">
        <v>394</v>
      </c>
      <c r="F367" s="145">
        <f t="shared" si="28"/>
        <v>105</v>
      </c>
      <c r="G367" s="145">
        <f t="shared" si="29"/>
        <v>80</v>
      </c>
      <c r="H367" s="45"/>
      <c r="I367" s="46"/>
      <c r="J367" s="46"/>
      <c r="K367" s="47"/>
      <c r="L367" s="47"/>
      <c r="M367" s="47"/>
      <c r="N367" s="86" t="s">
        <v>198</v>
      </c>
      <c r="O367" s="86" t="s">
        <v>200</v>
      </c>
      <c r="P367" s="36" t="str">
        <f t="shared" si="25"/>
        <v>A34</v>
      </c>
      <c r="Q367" s="36">
        <f>IF(AND(P367&lt;&gt;P366,NOT(ISBLANK(A367))),IF(ISBLANK(N367),INDEX(Summary!E:E,MATCH(P367,Summary!A:A,0)),INDEX(Summary!E:E,MATCH(P367,Summary!A:A,0))+1),IF(ISBLANK(N367),Q366,Q366+1))</f>
        <v>19</v>
      </c>
      <c r="R367" s="36">
        <f t="shared" si="26"/>
        <v>35</v>
      </c>
      <c r="S367" s="46"/>
      <c r="T367" s="46"/>
      <c r="U367" s="46"/>
      <c r="V367" s="46"/>
      <c r="W367" s="45"/>
      <c r="X367" s="45"/>
      <c r="Y367" s="45"/>
      <c r="Z367" s="46"/>
      <c r="AA367" s="46"/>
      <c r="AB367" s="46"/>
      <c r="AC367" s="46"/>
      <c r="AD367" s="47"/>
      <c r="AE367" s="47"/>
      <c r="AF367" s="46"/>
      <c r="AG367" s="47"/>
      <c r="AH367" s="47"/>
      <c r="AI367" s="47"/>
      <c r="AJ367" s="47"/>
      <c r="AK367" s="47"/>
      <c r="AL367" s="47"/>
      <c r="AM367" s="47"/>
      <c r="AN367" s="47"/>
    </row>
    <row r="368" spans="1:40" x14ac:dyDescent="0.25">
      <c r="A368" s="85" t="s">
        <v>54</v>
      </c>
      <c r="B368" s="145">
        <v>20</v>
      </c>
      <c r="C368" s="43" t="str">
        <f t="shared" si="27"/>
        <v>E5-520-106</v>
      </c>
      <c r="D368" s="43" t="s">
        <v>394</v>
      </c>
      <c r="E368" s="43" t="s">
        <v>394</v>
      </c>
      <c r="F368" s="145">
        <f t="shared" si="28"/>
        <v>106</v>
      </c>
      <c r="G368" s="145">
        <f t="shared" si="29"/>
        <v>80</v>
      </c>
      <c r="H368" s="45"/>
      <c r="I368" s="46"/>
      <c r="J368" s="46"/>
      <c r="K368" s="47"/>
      <c r="L368" s="47"/>
      <c r="M368" s="47"/>
      <c r="N368" s="86" t="s">
        <v>198</v>
      </c>
      <c r="O368" s="86" t="s">
        <v>200</v>
      </c>
      <c r="P368" s="36" t="str">
        <f t="shared" si="25"/>
        <v>A34</v>
      </c>
      <c r="Q368" s="36">
        <f>IF(AND(P368&lt;&gt;P367,NOT(ISBLANK(A368))),IF(ISBLANK(N368),INDEX(Summary!E:E,MATCH(P368,Summary!A:A,0)),INDEX(Summary!E:E,MATCH(P368,Summary!A:A,0))+1),IF(ISBLANK(N368),Q367,Q367+1))</f>
        <v>20</v>
      </c>
      <c r="R368" s="36">
        <f t="shared" si="26"/>
        <v>36</v>
      </c>
      <c r="S368" s="46"/>
      <c r="T368" s="46"/>
      <c r="U368" s="46"/>
      <c r="V368" s="46"/>
      <c r="W368" s="45"/>
      <c r="X368" s="45"/>
      <c r="Y368" s="45"/>
      <c r="Z368" s="46"/>
      <c r="AA368" s="46"/>
      <c r="AB368" s="46"/>
      <c r="AC368" s="46"/>
      <c r="AD368" s="47"/>
      <c r="AE368" s="47"/>
      <c r="AF368" s="46"/>
      <c r="AG368" s="47"/>
      <c r="AH368" s="47"/>
      <c r="AI368" s="47"/>
      <c r="AJ368" s="47"/>
      <c r="AK368" s="47"/>
      <c r="AL368" s="47"/>
      <c r="AM368" s="47"/>
      <c r="AN368" s="47"/>
    </row>
    <row r="369" spans="1:40" x14ac:dyDescent="0.25">
      <c r="A369" s="85" t="s">
        <v>54</v>
      </c>
      <c r="B369" s="145">
        <v>19</v>
      </c>
      <c r="C369" s="43" t="str">
        <f t="shared" si="27"/>
        <v>E5-520-107</v>
      </c>
      <c r="D369" s="43" t="s">
        <v>394</v>
      </c>
      <c r="E369" s="43" t="s">
        <v>394</v>
      </c>
      <c r="F369" s="145">
        <f t="shared" si="28"/>
        <v>107</v>
      </c>
      <c r="G369" s="145">
        <f t="shared" si="29"/>
        <v>80</v>
      </c>
      <c r="H369" s="45"/>
      <c r="I369" s="46"/>
      <c r="J369" s="46"/>
      <c r="K369" s="47"/>
      <c r="L369" s="47"/>
      <c r="M369" s="47"/>
      <c r="N369" s="86" t="s">
        <v>198</v>
      </c>
      <c r="O369" s="86" t="s">
        <v>200</v>
      </c>
      <c r="P369" s="36" t="str">
        <f t="shared" si="25"/>
        <v>A34</v>
      </c>
      <c r="Q369" s="36">
        <f>IF(AND(P369&lt;&gt;P368,NOT(ISBLANK(A369))),IF(ISBLANK(N369),INDEX(Summary!E:E,MATCH(P369,Summary!A:A,0)),INDEX(Summary!E:E,MATCH(P369,Summary!A:A,0))+1),IF(ISBLANK(N369),Q368,Q368+1))</f>
        <v>21</v>
      </c>
      <c r="R369" s="36">
        <f t="shared" si="26"/>
        <v>37</v>
      </c>
      <c r="S369" s="46"/>
      <c r="T369" s="46"/>
      <c r="U369" s="46"/>
      <c r="V369" s="46"/>
      <c r="W369" s="45"/>
      <c r="X369" s="45"/>
      <c r="Y369" s="45"/>
      <c r="Z369" s="46"/>
      <c r="AA369" s="46"/>
      <c r="AB369" s="46"/>
      <c r="AC369" s="46"/>
      <c r="AD369" s="47"/>
      <c r="AE369" s="47"/>
      <c r="AF369" s="46"/>
      <c r="AG369" s="47"/>
      <c r="AH369" s="47"/>
      <c r="AI369" s="47"/>
      <c r="AJ369" s="47"/>
      <c r="AK369" s="47"/>
      <c r="AL369" s="47"/>
      <c r="AM369" s="47"/>
      <c r="AN369" s="47"/>
    </row>
    <row r="370" spans="1:40" x14ac:dyDescent="0.25">
      <c r="A370" s="85" t="s">
        <v>54</v>
      </c>
      <c r="B370" s="145">
        <v>18</v>
      </c>
      <c r="C370" s="43" t="str">
        <f t="shared" si="27"/>
        <v>E5-520-108</v>
      </c>
      <c r="D370" s="43" t="s">
        <v>394</v>
      </c>
      <c r="E370" s="43" t="s">
        <v>394</v>
      </c>
      <c r="F370" s="145">
        <f t="shared" si="28"/>
        <v>108</v>
      </c>
      <c r="G370" s="145">
        <f t="shared" si="29"/>
        <v>80</v>
      </c>
      <c r="H370" s="45"/>
      <c r="I370" s="46"/>
      <c r="J370" s="46"/>
      <c r="K370" s="47"/>
      <c r="L370" s="47"/>
      <c r="M370" s="47"/>
      <c r="N370" s="86" t="s">
        <v>198</v>
      </c>
      <c r="O370" s="86" t="s">
        <v>200</v>
      </c>
      <c r="P370" s="36" t="str">
        <f t="shared" si="25"/>
        <v>A34</v>
      </c>
      <c r="Q370" s="36">
        <f>IF(AND(P370&lt;&gt;P369,NOT(ISBLANK(A370))),IF(ISBLANK(N370),INDEX(Summary!E:E,MATCH(P370,Summary!A:A,0)),INDEX(Summary!E:E,MATCH(P370,Summary!A:A,0))+1),IF(ISBLANK(N370),Q369,Q369+1))</f>
        <v>22</v>
      </c>
      <c r="R370" s="36">
        <f t="shared" si="26"/>
        <v>38</v>
      </c>
      <c r="S370" s="46"/>
      <c r="T370" s="46"/>
      <c r="U370" s="46"/>
      <c r="V370" s="46"/>
      <c r="W370" s="45"/>
      <c r="X370" s="45"/>
      <c r="Y370" s="45"/>
      <c r="Z370" s="46"/>
      <c r="AA370" s="46"/>
      <c r="AB370" s="46"/>
      <c r="AC370" s="46"/>
      <c r="AD370" s="47"/>
      <c r="AE370" s="47"/>
      <c r="AF370" s="46"/>
      <c r="AG370" s="47"/>
      <c r="AH370" s="47"/>
      <c r="AI370" s="47"/>
      <c r="AJ370" s="47"/>
      <c r="AK370" s="47"/>
      <c r="AL370" s="47"/>
      <c r="AM370" s="47"/>
      <c r="AN370" s="47"/>
    </row>
    <row r="371" spans="1:40" x14ac:dyDescent="0.25">
      <c r="A371" s="85" t="s">
        <v>54</v>
      </c>
      <c r="B371" s="145">
        <v>17</v>
      </c>
      <c r="C371" s="43" t="str">
        <f t="shared" si="27"/>
        <v>E5-520-109</v>
      </c>
      <c r="D371" s="43" t="s">
        <v>394</v>
      </c>
      <c r="E371" s="43" t="s">
        <v>394</v>
      </c>
      <c r="F371" s="145">
        <f t="shared" si="28"/>
        <v>109</v>
      </c>
      <c r="G371" s="145">
        <f t="shared" si="29"/>
        <v>80</v>
      </c>
      <c r="H371" s="45"/>
      <c r="I371" s="46"/>
      <c r="J371" s="46"/>
      <c r="K371" s="47"/>
      <c r="L371" s="47"/>
      <c r="M371" s="47"/>
      <c r="N371" s="86" t="s">
        <v>198</v>
      </c>
      <c r="O371" s="86" t="s">
        <v>200</v>
      </c>
      <c r="P371" s="36" t="str">
        <f t="shared" si="25"/>
        <v>A34</v>
      </c>
      <c r="Q371" s="36">
        <f>IF(AND(P371&lt;&gt;P370,NOT(ISBLANK(A371))),IF(ISBLANK(N371),INDEX(Summary!E:E,MATCH(P371,Summary!A:A,0)),INDEX(Summary!E:E,MATCH(P371,Summary!A:A,0))+1),IF(ISBLANK(N371),Q370,Q370+1))</f>
        <v>23</v>
      </c>
      <c r="R371" s="36">
        <f t="shared" si="26"/>
        <v>39</v>
      </c>
      <c r="S371" s="46"/>
      <c r="T371" s="46"/>
      <c r="U371" s="46"/>
      <c r="V371" s="46"/>
      <c r="W371" s="45"/>
      <c r="X371" s="45"/>
      <c r="Y371" s="45"/>
      <c r="Z371" s="46"/>
      <c r="AA371" s="46"/>
      <c r="AB371" s="46"/>
      <c r="AC371" s="46"/>
      <c r="AD371" s="47"/>
      <c r="AE371" s="47"/>
      <c r="AF371" s="46"/>
      <c r="AG371" s="47"/>
      <c r="AH371" s="47"/>
      <c r="AI371" s="47"/>
      <c r="AJ371" s="47"/>
      <c r="AK371" s="47"/>
      <c r="AL371" s="47"/>
      <c r="AM371" s="47"/>
      <c r="AN371" s="47"/>
    </row>
    <row r="372" spans="1:40" x14ac:dyDescent="0.25">
      <c r="A372" s="85" t="s">
        <v>54</v>
      </c>
      <c r="B372" s="145">
        <v>16</v>
      </c>
      <c r="C372" s="43" t="str">
        <f t="shared" si="27"/>
        <v>E5-520-110</v>
      </c>
      <c r="D372" s="43" t="s">
        <v>394</v>
      </c>
      <c r="E372" s="43" t="s">
        <v>394</v>
      </c>
      <c r="F372" s="145">
        <f t="shared" si="28"/>
        <v>110</v>
      </c>
      <c r="G372" s="145">
        <f t="shared" si="29"/>
        <v>80</v>
      </c>
      <c r="H372" s="45"/>
      <c r="I372" s="46"/>
      <c r="J372" s="46"/>
      <c r="K372" s="47"/>
      <c r="L372" s="47"/>
      <c r="M372" s="47"/>
      <c r="N372" s="86" t="s">
        <v>198</v>
      </c>
      <c r="O372" s="86" t="s">
        <v>200</v>
      </c>
      <c r="P372" s="36" t="str">
        <f t="shared" si="25"/>
        <v>A34</v>
      </c>
      <c r="Q372" s="36">
        <f>IF(AND(P372&lt;&gt;P371,NOT(ISBLANK(A372))),IF(ISBLANK(N372),INDEX(Summary!E:E,MATCH(P372,Summary!A:A,0)),INDEX(Summary!E:E,MATCH(P372,Summary!A:A,0))+1),IF(ISBLANK(N372),Q371,Q371+1))</f>
        <v>24</v>
      </c>
      <c r="R372" s="36">
        <f t="shared" si="26"/>
        <v>40</v>
      </c>
      <c r="S372" s="46"/>
      <c r="T372" s="46"/>
      <c r="U372" s="46"/>
      <c r="V372" s="46"/>
      <c r="W372" s="45"/>
      <c r="X372" s="45"/>
      <c r="Y372" s="45"/>
      <c r="Z372" s="46"/>
      <c r="AA372" s="46"/>
      <c r="AB372" s="46"/>
      <c r="AC372" s="46"/>
      <c r="AD372" s="47"/>
      <c r="AE372" s="47"/>
      <c r="AF372" s="46"/>
      <c r="AG372" s="47"/>
      <c r="AH372" s="47"/>
      <c r="AI372" s="47"/>
      <c r="AJ372" s="47"/>
      <c r="AK372" s="47"/>
      <c r="AL372" s="47"/>
      <c r="AM372" s="47"/>
      <c r="AN372" s="47"/>
    </row>
    <row r="373" spans="1:40" x14ac:dyDescent="0.25">
      <c r="A373" s="143" t="s">
        <v>54</v>
      </c>
      <c r="B373" s="145">
        <v>15</v>
      </c>
      <c r="C373" s="43" t="str">
        <f t="shared" si="27"/>
        <v>E5-520-111</v>
      </c>
      <c r="D373" s="43" t="s">
        <v>394</v>
      </c>
      <c r="E373" s="43" t="s">
        <v>394</v>
      </c>
      <c r="F373" s="145">
        <f t="shared" si="28"/>
        <v>111</v>
      </c>
      <c r="G373" s="145">
        <f t="shared" si="29"/>
        <v>80</v>
      </c>
      <c r="H373" s="45"/>
      <c r="I373" s="46"/>
      <c r="J373" s="46"/>
      <c r="K373" s="47"/>
      <c r="L373" s="47"/>
      <c r="M373" s="47"/>
      <c r="N373" s="86" t="s">
        <v>198</v>
      </c>
      <c r="O373" s="86" t="s">
        <v>200</v>
      </c>
      <c r="P373" s="36" t="str">
        <f t="shared" si="25"/>
        <v>A34</v>
      </c>
      <c r="Q373" s="36">
        <f>IF(AND(P373&lt;&gt;P372,NOT(ISBLANK(A373))),IF(ISBLANK(N373),INDEX(Summary!E:E,MATCH(P373,Summary!A:A,0)),INDEX(Summary!E:E,MATCH(P373,Summary!A:A,0))+1),IF(ISBLANK(N373),Q372,Q372+1))</f>
        <v>25</v>
      </c>
      <c r="R373" s="36">
        <f t="shared" si="26"/>
        <v>41</v>
      </c>
      <c r="S373" s="88"/>
      <c r="T373" s="88"/>
      <c r="U373" s="88"/>
      <c r="V373" s="88"/>
      <c r="W373" s="45"/>
      <c r="X373" s="45"/>
      <c r="Y373" s="45"/>
      <c r="Z373" s="46"/>
      <c r="AA373" s="46"/>
      <c r="AB373" s="46"/>
      <c r="AC373" s="46"/>
      <c r="AD373" s="47"/>
      <c r="AE373" s="47"/>
      <c r="AF373" s="46"/>
      <c r="AG373" s="47"/>
      <c r="AH373" s="47"/>
      <c r="AI373" s="47"/>
      <c r="AJ373" s="47"/>
      <c r="AK373" s="47"/>
      <c r="AL373" s="47"/>
      <c r="AM373" s="47"/>
      <c r="AN373" s="47"/>
    </row>
    <row r="374" spans="1:40" x14ac:dyDescent="0.25">
      <c r="A374" s="142" t="s">
        <v>213</v>
      </c>
      <c r="B374" s="145">
        <v>46</v>
      </c>
      <c r="C374" s="43" t="str">
        <f t="shared" si="27"/>
        <v>E5-308-081</v>
      </c>
      <c r="D374" s="43" t="s">
        <v>395</v>
      </c>
      <c r="E374" s="43" t="s">
        <v>395</v>
      </c>
      <c r="F374" s="145">
        <f t="shared" si="28"/>
        <v>111</v>
      </c>
      <c r="G374" s="145">
        <f t="shared" si="29"/>
        <v>81</v>
      </c>
      <c r="H374" s="45">
        <v>3</v>
      </c>
      <c r="I374" s="46">
        <v>3</v>
      </c>
      <c r="J374" s="46">
        <v>3</v>
      </c>
      <c r="K374" s="47">
        <v>6</v>
      </c>
      <c r="L374" s="47">
        <v>5</v>
      </c>
      <c r="M374" s="47">
        <v>3</v>
      </c>
      <c r="N374" s="86" t="s">
        <v>198</v>
      </c>
      <c r="O374" s="87"/>
      <c r="P374" s="36" t="s">
        <v>54</v>
      </c>
      <c r="Q374" s="36">
        <f>IF(AND(P374&lt;&gt;P373,NOT(ISBLANK(A374))),IF(ISBLANK(N374),INDEX(Summary!E:E,MATCH(P374,Summary!A:A,0)),INDEX(Summary!E:E,MATCH(P374,Summary!A:A,0))+1),IF(ISBLANK(N374),Q373,Q373+1))</f>
        <v>26</v>
      </c>
      <c r="R374" s="36">
        <f t="shared" si="26"/>
        <v>41</v>
      </c>
      <c r="S374" s="88">
        <v>2</v>
      </c>
      <c r="T374" s="88"/>
      <c r="U374" s="88"/>
      <c r="V374" s="88"/>
      <c r="W374" s="45"/>
      <c r="X374" s="45"/>
      <c r="Y374" s="45"/>
      <c r="Z374" s="46">
        <v>6</v>
      </c>
      <c r="AA374" s="46">
        <v>0</v>
      </c>
      <c r="AB374" s="46">
        <v>0</v>
      </c>
      <c r="AC374" s="46">
        <v>0</v>
      </c>
      <c r="AD374" s="47">
        <v>0</v>
      </c>
      <c r="AE374" s="47">
        <v>0</v>
      </c>
      <c r="AF374" s="46"/>
      <c r="AG374" s="47">
        <v>6</v>
      </c>
      <c r="AH374" s="47">
        <v>0</v>
      </c>
      <c r="AI374" s="47" t="s">
        <v>34</v>
      </c>
      <c r="AJ374" s="47">
        <v>0</v>
      </c>
      <c r="AK374" s="47">
        <v>0</v>
      </c>
      <c r="AL374" s="47">
        <v>0</v>
      </c>
      <c r="AM374" s="47">
        <v>0</v>
      </c>
      <c r="AN374" s="47" t="s">
        <v>34</v>
      </c>
    </row>
    <row r="375" spans="1:40" x14ac:dyDescent="0.25">
      <c r="A375" s="85"/>
      <c r="B375" s="145"/>
      <c r="C375" s="43" t="str">
        <f t="shared" si="27"/>
        <v/>
      </c>
      <c r="D375" s="43"/>
      <c r="E375" s="43"/>
      <c r="F375" s="145">
        <f t="shared" si="28"/>
        <v>111</v>
      </c>
      <c r="G375" s="145">
        <f t="shared" si="29"/>
        <v>81</v>
      </c>
      <c r="H375" s="45"/>
      <c r="I375" s="46"/>
      <c r="J375" s="46"/>
      <c r="K375" s="47"/>
      <c r="L375" s="47"/>
      <c r="M375" s="47"/>
      <c r="N375" s="86" t="s">
        <v>199</v>
      </c>
      <c r="O375" s="87"/>
      <c r="P375" s="36" t="s">
        <v>54</v>
      </c>
      <c r="Q375" s="36">
        <f>IF(AND(P375&lt;&gt;P374,NOT(ISBLANK(A375))),IF(ISBLANK(N375),INDEX(Summary!E:E,MATCH(P375,Summary!A:A,0)),INDEX(Summary!E:E,MATCH(P375,Summary!A:A,0))+1),IF(ISBLANK(N375),Q374,Q374+1))</f>
        <v>27</v>
      </c>
      <c r="R375" s="36">
        <f t="shared" si="26"/>
        <v>41</v>
      </c>
      <c r="S375" s="88"/>
      <c r="T375" s="88"/>
      <c r="U375" s="88"/>
      <c r="V375" s="88"/>
      <c r="W375" s="45"/>
      <c r="X375" s="45"/>
      <c r="Y375" s="45"/>
      <c r="Z375" s="46"/>
      <c r="AA375" s="46"/>
      <c r="AB375" s="46"/>
      <c r="AC375" s="46"/>
      <c r="AD375" s="47"/>
      <c r="AE375" s="47"/>
      <c r="AF375" s="46"/>
      <c r="AG375" s="47"/>
      <c r="AH375" s="47"/>
      <c r="AI375" s="47"/>
      <c r="AJ375" s="47"/>
      <c r="AK375" s="47"/>
      <c r="AL375" s="47"/>
      <c r="AM375" s="47"/>
      <c r="AN375" s="47"/>
    </row>
    <row r="376" spans="1:40" x14ac:dyDescent="0.25">
      <c r="A376" s="85" t="s">
        <v>213</v>
      </c>
      <c r="B376" s="145">
        <v>45</v>
      </c>
      <c r="C376" s="43" t="str">
        <f t="shared" si="27"/>
        <v>E5-308-082</v>
      </c>
      <c r="D376" s="43" t="s">
        <v>395</v>
      </c>
      <c r="E376" s="43" t="s">
        <v>395</v>
      </c>
      <c r="F376" s="145">
        <f t="shared" si="28"/>
        <v>111</v>
      </c>
      <c r="G376" s="145">
        <f t="shared" si="29"/>
        <v>82</v>
      </c>
      <c r="H376" s="45"/>
      <c r="I376" s="46"/>
      <c r="J376" s="46"/>
      <c r="K376" s="47"/>
      <c r="L376" s="47"/>
      <c r="M376" s="47"/>
      <c r="N376" s="86" t="s">
        <v>198</v>
      </c>
      <c r="O376" s="87"/>
      <c r="P376" s="36" t="s">
        <v>54</v>
      </c>
      <c r="Q376" s="36">
        <f>IF(AND(P376&lt;&gt;P375,NOT(ISBLANK(A376))),IF(ISBLANK(N376),INDEX(Summary!E:E,MATCH(P376,Summary!A:A,0)),INDEX(Summary!E:E,MATCH(P376,Summary!A:A,0))+1),IF(ISBLANK(N376),Q375,Q375+1))</f>
        <v>28</v>
      </c>
      <c r="R376" s="36">
        <f t="shared" si="26"/>
        <v>41</v>
      </c>
      <c r="S376" s="88"/>
      <c r="T376" s="88"/>
      <c r="U376" s="88"/>
      <c r="V376" s="88"/>
      <c r="W376" s="45"/>
      <c r="X376" s="45"/>
      <c r="Y376" s="45"/>
      <c r="Z376" s="46"/>
      <c r="AA376" s="46"/>
      <c r="AB376" s="46"/>
      <c r="AC376" s="46"/>
      <c r="AD376" s="47"/>
      <c r="AE376" s="47"/>
      <c r="AF376" s="46"/>
      <c r="AG376" s="47"/>
      <c r="AH376" s="47"/>
      <c r="AI376" s="47"/>
      <c r="AJ376" s="47"/>
      <c r="AK376" s="47"/>
      <c r="AL376" s="47"/>
      <c r="AM376" s="47"/>
      <c r="AN376" s="47"/>
    </row>
    <row r="377" spans="1:40" x14ac:dyDescent="0.25">
      <c r="A377" s="85"/>
      <c r="B377" s="145"/>
      <c r="C377" s="43" t="str">
        <f t="shared" si="27"/>
        <v/>
      </c>
      <c r="D377" s="43"/>
      <c r="E377" s="43"/>
      <c r="F377" s="145">
        <f t="shared" si="28"/>
        <v>111</v>
      </c>
      <c r="G377" s="145">
        <f t="shared" si="29"/>
        <v>82</v>
      </c>
      <c r="H377" s="45"/>
      <c r="I377" s="46"/>
      <c r="J377" s="46"/>
      <c r="K377" s="47"/>
      <c r="L377" s="47"/>
      <c r="M377" s="47"/>
      <c r="N377" s="86" t="s">
        <v>199</v>
      </c>
      <c r="O377" s="87"/>
      <c r="P377" s="36" t="s">
        <v>54</v>
      </c>
      <c r="Q377" s="36">
        <f>IF(AND(P377&lt;&gt;P376,NOT(ISBLANK(A377))),IF(ISBLANK(N377),INDEX(Summary!E:E,MATCH(P377,Summary!A:A,0)),INDEX(Summary!E:E,MATCH(P377,Summary!A:A,0))+1),IF(ISBLANK(N377),Q376,Q376+1))</f>
        <v>29</v>
      </c>
      <c r="R377" s="36">
        <f t="shared" si="26"/>
        <v>41</v>
      </c>
      <c r="S377" s="88"/>
      <c r="T377" s="88"/>
      <c r="U377" s="88"/>
      <c r="V377" s="88"/>
      <c r="W377" s="45"/>
      <c r="X377" s="45"/>
      <c r="Y377" s="45"/>
      <c r="Z377" s="46"/>
      <c r="AA377" s="46"/>
      <c r="AB377" s="46"/>
      <c r="AC377" s="46"/>
      <c r="AD377" s="47"/>
      <c r="AE377" s="47"/>
      <c r="AF377" s="46"/>
      <c r="AG377" s="47"/>
      <c r="AH377" s="47"/>
      <c r="AI377" s="47"/>
      <c r="AJ377" s="47"/>
      <c r="AK377" s="47"/>
      <c r="AL377" s="47"/>
      <c r="AM377" s="47"/>
      <c r="AN377" s="47"/>
    </row>
    <row r="378" spans="1:40" x14ac:dyDescent="0.25">
      <c r="A378" s="85" t="s">
        <v>213</v>
      </c>
      <c r="B378" s="145">
        <v>44</v>
      </c>
      <c r="C378" s="43" t="str">
        <f t="shared" si="27"/>
        <v>E5-308-083</v>
      </c>
      <c r="D378" s="43" t="s">
        <v>395</v>
      </c>
      <c r="E378" s="43" t="s">
        <v>395</v>
      </c>
      <c r="F378" s="145">
        <f t="shared" si="28"/>
        <v>111</v>
      </c>
      <c r="G378" s="145">
        <f t="shared" si="29"/>
        <v>83</v>
      </c>
      <c r="H378" s="45"/>
      <c r="I378" s="46"/>
      <c r="J378" s="46"/>
      <c r="K378" s="47"/>
      <c r="L378" s="47"/>
      <c r="M378" s="47"/>
      <c r="N378" s="86" t="s">
        <v>198</v>
      </c>
      <c r="O378" s="87"/>
      <c r="P378" s="36" t="s">
        <v>54</v>
      </c>
      <c r="Q378" s="36">
        <f>IF(AND(P378&lt;&gt;P377,NOT(ISBLANK(A378))),IF(ISBLANK(N378),INDEX(Summary!E:E,MATCH(P378,Summary!A:A,0)),INDEX(Summary!E:E,MATCH(P378,Summary!A:A,0))+1),IF(ISBLANK(N378),Q377,Q377+1))</f>
        <v>30</v>
      </c>
      <c r="R378" s="36">
        <f t="shared" si="26"/>
        <v>41</v>
      </c>
      <c r="S378" s="88"/>
      <c r="T378" s="88"/>
      <c r="U378" s="88"/>
      <c r="V378" s="88"/>
      <c r="W378" s="45"/>
      <c r="X378" s="45"/>
      <c r="Y378" s="45"/>
      <c r="Z378" s="46"/>
      <c r="AA378" s="46"/>
      <c r="AB378" s="46"/>
      <c r="AC378" s="46"/>
      <c r="AD378" s="47"/>
      <c r="AE378" s="47"/>
      <c r="AF378" s="46"/>
      <c r="AG378" s="47"/>
      <c r="AH378" s="47"/>
      <c r="AI378" s="47"/>
      <c r="AJ378" s="47"/>
      <c r="AK378" s="47"/>
      <c r="AL378" s="47"/>
      <c r="AM378" s="47"/>
      <c r="AN378" s="47"/>
    </row>
    <row r="379" spans="1:40" x14ac:dyDescent="0.25">
      <c r="A379" s="143"/>
      <c r="B379" s="145"/>
      <c r="C379" s="43" t="str">
        <f t="shared" si="27"/>
        <v/>
      </c>
      <c r="D379" s="43"/>
      <c r="E379" s="43"/>
      <c r="F379" s="145">
        <f t="shared" si="28"/>
        <v>111</v>
      </c>
      <c r="G379" s="145">
        <f t="shared" si="29"/>
        <v>83</v>
      </c>
      <c r="H379" s="45"/>
      <c r="I379" s="46"/>
      <c r="J379" s="46"/>
      <c r="K379" s="47"/>
      <c r="L379" s="47"/>
      <c r="M379" s="47"/>
      <c r="N379" s="86" t="s">
        <v>199</v>
      </c>
      <c r="O379" s="87"/>
      <c r="P379" s="36" t="s">
        <v>54</v>
      </c>
      <c r="Q379" s="36">
        <f>IF(AND(P379&lt;&gt;P378,NOT(ISBLANK(A379))),IF(ISBLANK(N379),INDEX(Summary!E:E,MATCH(P379,Summary!A:A,0)),INDEX(Summary!E:E,MATCH(P379,Summary!A:A,0))+1),IF(ISBLANK(N379),Q378,Q378+1))</f>
        <v>31</v>
      </c>
      <c r="R379" s="36">
        <f t="shared" si="26"/>
        <v>41</v>
      </c>
      <c r="S379" s="88"/>
      <c r="T379" s="88"/>
      <c r="U379" s="88"/>
      <c r="V379" s="88"/>
      <c r="W379" s="45"/>
      <c r="X379" s="45"/>
      <c r="Y379" s="45"/>
      <c r="Z379" s="46"/>
      <c r="AA379" s="46"/>
      <c r="AB379" s="46"/>
      <c r="AC379" s="46"/>
      <c r="AD379" s="47"/>
      <c r="AE379" s="47"/>
      <c r="AF379" s="46"/>
      <c r="AG379" s="47"/>
      <c r="AH379" s="47"/>
      <c r="AI379" s="47"/>
      <c r="AJ379" s="47"/>
      <c r="AK379" s="47"/>
      <c r="AL379" s="47"/>
      <c r="AM379" s="47"/>
      <c r="AN379" s="47"/>
    </row>
    <row r="380" spans="1:40" x14ac:dyDescent="0.25">
      <c r="A380" s="142" t="s">
        <v>214</v>
      </c>
      <c r="B380" s="145">
        <v>48</v>
      </c>
      <c r="C380" s="43" t="str">
        <f t="shared" si="27"/>
        <v>E5-308-084</v>
      </c>
      <c r="D380" s="43" t="s">
        <v>395</v>
      </c>
      <c r="E380" s="43" t="s">
        <v>395</v>
      </c>
      <c r="F380" s="145">
        <f t="shared" si="28"/>
        <v>111</v>
      </c>
      <c r="G380" s="145">
        <f t="shared" si="29"/>
        <v>84</v>
      </c>
      <c r="H380" s="45">
        <v>5</v>
      </c>
      <c r="I380" s="46">
        <v>5</v>
      </c>
      <c r="J380" s="46">
        <v>5</v>
      </c>
      <c r="K380" s="47">
        <v>7</v>
      </c>
      <c r="L380" s="47">
        <v>7</v>
      </c>
      <c r="M380" s="47">
        <v>5</v>
      </c>
      <c r="N380" s="86" t="s">
        <v>198</v>
      </c>
      <c r="O380" s="87"/>
      <c r="P380" s="36" t="s">
        <v>55</v>
      </c>
      <c r="Q380" s="36">
        <f>IF(AND(P380&lt;&gt;P379,NOT(ISBLANK(A380))),IF(ISBLANK(N380),INDEX(Summary!E:E,MATCH(P380,Summary!A:A,0)),INDEX(Summary!E:E,MATCH(P380,Summary!A:A,0))+1),IF(ISBLANK(N380),Q379,Q379+1))</f>
        <v>14</v>
      </c>
      <c r="R380" s="36">
        <f t="shared" si="26"/>
        <v>34</v>
      </c>
      <c r="S380" s="88">
        <v>2</v>
      </c>
      <c r="T380" s="88"/>
      <c r="U380" s="88"/>
      <c r="V380" s="88"/>
      <c r="W380" s="45"/>
      <c r="X380" s="45"/>
      <c r="Y380" s="45"/>
      <c r="Z380" s="46">
        <v>10</v>
      </c>
      <c r="AA380" s="46">
        <v>0</v>
      </c>
      <c r="AB380" s="46">
        <v>0</v>
      </c>
      <c r="AC380" s="46">
        <v>0</v>
      </c>
      <c r="AD380" s="47">
        <v>0</v>
      </c>
      <c r="AE380" s="47">
        <v>0</v>
      </c>
      <c r="AF380" s="46"/>
      <c r="AG380" s="47">
        <v>10</v>
      </c>
      <c r="AH380" s="47">
        <v>0</v>
      </c>
      <c r="AI380" s="47" t="s">
        <v>34</v>
      </c>
      <c r="AJ380" s="47">
        <v>0</v>
      </c>
      <c r="AK380" s="47">
        <v>0</v>
      </c>
      <c r="AL380" s="47">
        <v>0</v>
      </c>
      <c r="AM380" s="47">
        <v>0</v>
      </c>
      <c r="AN380" s="47" t="s">
        <v>34</v>
      </c>
    </row>
    <row r="381" spans="1:40" x14ac:dyDescent="0.25">
      <c r="A381" s="85"/>
      <c r="B381" s="145"/>
      <c r="C381" s="43" t="str">
        <f t="shared" si="27"/>
        <v/>
      </c>
      <c r="D381" s="43"/>
      <c r="E381" s="43"/>
      <c r="F381" s="145">
        <f t="shared" si="28"/>
        <v>111</v>
      </c>
      <c r="G381" s="145">
        <f t="shared" si="29"/>
        <v>84</v>
      </c>
      <c r="H381" s="45"/>
      <c r="I381" s="46"/>
      <c r="J381" s="46"/>
      <c r="K381" s="47"/>
      <c r="L381" s="47"/>
      <c r="M381" s="47"/>
      <c r="N381" s="86" t="s">
        <v>199</v>
      </c>
      <c r="O381" s="87"/>
      <c r="P381" s="36" t="s">
        <v>55</v>
      </c>
      <c r="Q381" s="36">
        <f>IF(AND(P381&lt;&gt;P380,NOT(ISBLANK(A381))),IF(ISBLANK(N381),INDEX(Summary!E:E,MATCH(P381,Summary!A:A,0)),INDEX(Summary!E:E,MATCH(P381,Summary!A:A,0))+1),IF(ISBLANK(N381),Q380,Q380+1))</f>
        <v>15</v>
      </c>
      <c r="R381" s="36">
        <f t="shared" si="26"/>
        <v>34</v>
      </c>
      <c r="S381" s="88"/>
      <c r="T381" s="88"/>
      <c r="U381" s="88"/>
      <c r="V381" s="88"/>
      <c r="W381" s="45"/>
      <c r="X381" s="45"/>
      <c r="Y381" s="45"/>
      <c r="Z381" s="46"/>
      <c r="AA381" s="46"/>
      <c r="AB381" s="46"/>
      <c r="AC381" s="46"/>
      <c r="AD381" s="47"/>
      <c r="AE381" s="47"/>
      <c r="AF381" s="46"/>
      <c r="AG381" s="47"/>
      <c r="AH381" s="47"/>
      <c r="AI381" s="47"/>
      <c r="AJ381" s="47"/>
      <c r="AK381" s="47"/>
      <c r="AL381" s="47"/>
      <c r="AM381" s="47"/>
      <c r="AN381" s="47"/>
    </row>
    <row r="382" spans="1:40" x14ac:dyDescent="0.25">
      <c r="A382" s="85" t="s">
        <v>214</v>
      </c>
      <c r="B382" s="145">
        <v>47</v>
      </c>
      <c r="C382" s="43" t="str">
        <f t="shared" si="27"/>
        <v>E5-308-085</v>
      </c>
      <c r="D382" s="43" t="s">
        <v>395</v>
      </c>
      <c r="E382" s="43" t="s">
        <v>395</v>
      </c>
      <c r="F382" s="145">
        <f t="shared" si="28"/>
        <v>111</v>
      </c>
      <c r="G382" s="145">
        <f t="shared" si="29"/>
        <v>85</v>
      </c>
      <c r="H382" s="45"/>
      <c r="I382" s="46"/>
      <c r="J382" s="46"/>
      <c r="K382" s="47"/>
      <c r="L382" s="47"/>
      <c r="M382" s="47"/>
      <c r="N382" s="86" t="s">
        <v>198</v>
      </c>
      <c r="O382" s="86"/>
      <c r="P382" s="36" t="s">
        <v>55</v>
      </c>
      <c r="Q382" s="36">
        <f>IF(AND(P382&lt;&gt;P381,NOT(ISBLANK(A382))),IF(ISBLANK(N382),INDEX(Summary!E:E,MATCH(P382,Summary!A:A,0)),INDEX(Summary!E:E,MATCH(P382,Summary!A:A,0))+1),IF(ISBLANK(N382),Q381,Q381+1))</f>
        <v>16</v>
      </c>
      <c r="R382" s="36">
        <f t="shared" si="26"/>
        <v>34</v>
      </c>
      <c r="S382" s="46"/>
      <c r="T382" s="46"/>
      <c r="U382" s="46"/>
      <c r="V382" s="46"/>
      <c r="W382" s="45"/>
      <c r="X382" s="45"/>
      <c r="Y382" s="45"/>
      <c r="Z382" s="46"/>
      <c r="AA382" s="46"/>
      <c r="AB382" s="46"/>
      <c r="AC382" s="46"/>
      <c r="AD382" s="47"/>
      <c r="AE382" s="47"/>
      <c r="AF382" s="46"/>
      <c r="AG382" s="47"/>
      <c r="AH382" s="47"/>
      <c r="AI382" s="47"/>
      <c r="AJ382" s="47"/>
      <c r="AK382" s="47"/>
      <c r="AL382" s="47"/>
      <c r="AM382" s="47"/>
      <c r="AN382" s="47"/>
    </row>
    <row r="383" spans="1:40" x14ac:dyDescent="0.25">
      <c r="A383" s="85"/>
      <c r="B383" s="145"/>
      <c r="C383" s="43" t="str">
        <f t="shared" si="27"/>
        <v/>
      </c>
      <c r="D383" s="43"/>
      <c r="E383" s="43"/>
      <c r="F383" s="145">
        <f t="shared" si="28"/>
        <v>111</v>
      </c>
      <c r="G383" s="145">
        <f t="shared" si="29"/>
        <v>85</v>
      </c>
      <c r="H383" s="45"/>
      <c r="I383" s="46"/>
      <c r="J383" s="46"/>
      <c r="K383" s="47"/>
      <c r="L383" s="47"/>
      <c r="M383" s="47"/>
      <c r="N383" s="86" t="s">
        <v>199</v>
      </c>
      <c r="O383" s="86"/>
      <c r="P383" s="36" t="s">
        <v>55</v>
      </c>
      <c r="Q383" s="36">
        <f>IF(AND(P383&lt;&gt;P382,NOT(ISBLANK(A383))),IF(ISBLANK(N383),INDEX(Summary!E:E,MATCH(P383,Summary!A:A,0)),INDEX(Summary!E:E,MATCH(P383,Summary!A:A,0))+1),IF(ISBLANK(N383),Q382,Q382+1))</f>
        <v>17</v>
      </c>
      <c r="R383" s="36">
        <f t="shared" si="26"/>
        <v>34</v>
      </c>
      <c r="S383" s="46"/>
      <c r="T383" s="46"/>
      <c r="U383" s="46"/>
      <c r="V383" s="46"/>
      <c r="W383" s="45"/>
      <c r="X383" s="45"/>
      <c r="Y383" s="45"/>
      <c r="Z383" s="46"/>
      <c r="AA383" s="46"/>
      <c r="AB383" s="46"/>
      <c r="AC383" s="46"/>
      <c r="AD383" s="47"/>
      <c r="AE383" s="47"/>
      <c r="AF383" s="46"/>
      <c r="AG383" s="47"/>
      <c r="AH383" s="47"/>
      <c r="AI383" s="47"/>
      <c r="AJ383" s="47"/>
      <c r="AK383" s="47"/>
      <c r="AL383" s="47"/>
      <c r="AM383" s="47"/>
      <c r="AN383" s="47"/>
    </row>
    <row r="384" spans="1:40" x14ac:dyDescent="0.25">
      <c r="A384" s="85" t="s">
        <v>214</v>
      </c>
      <c r="B384" s="145">
        <v>46</v>
      </c>
      <c r="C384" s="43" t="str">
        <f t="shared" si="27"/>
        <v>E5-308-086</v>
      </c>
      <c r="D384" s="43" t="s">
        <v>395</v>
      </c>
      <c r="E384" s="43" t="s">
        <v>395</v>
      </c>
      <c r="F384" s="145">
        <f t="shared" si="28"/>
        <v>111</v>
      </c>
      <c r="G384" s="145">
        <f t="shared" si="29"/>
        <v>86</v>
      </c>
      <c r="H384" s="45"/>
      <c r="I384" s="46"/>
      <c r="J384" s="46"/>
      <c r="K384" s="47"/>
      <c r="L384" s="47"/>
      <c r="M384" s="47"/>
      <c r="N384" s="86" t="s">
        <v>198</v>
      </c>
      <c r="O384" s="86"/>
      <c r="P384" s="36" t="s">
        <v>55</v>
      </c>
      <c r="Q384" s="36">
        <f>IF(AND(P384&lt;&gt;P383,NOT(ISBLANK(A384))),IF(ISBLANK(N384),INDEX(Summary!E:E,MATCH(P384,Summary!A:A,0)),INDEX(Summary!E:E,MATCH(P384,Summary!A:A,0))+1),IF(ISBLANK(N384),Q383,Q383+1))</f>
        <v>18</v>
      </c>
      <c r="R384" s="36">
        <f t="shared" si="26"/>
        <v>34</v>
      </c>
      <c r="S384" s="46"/>
      <c r="T384" s="46"/>
      <c r="U384" s="46"/>
      <c r="V384" s="46"/>
      <c r="W384" s="45"/>
      <c r="X384" s="45"/>
      <c r="Y384" s="45"/>
      <c r="Z384" s="46"/>
      <c r="AA384" s="46"/>
      <c r="AB384" s="46"/>
      <c r="AC384" s="46"/>
      <c r="AD384" s="47"/>
      <c r="AE384" s="47"/>
      <c r="AF384" s="46"/>
      <c r="AG384" s="47"/>
      <c r="AH384" s="47"/>
      <c r="AI384" s="47"/>
      <c r="AJ384" s="47"/>
      <c r="AK384" s="47"/>
      <c r="AL384" s="47"/>
      <c r="AM384" s="47"/>
      <c r="AN384" s="47"/>
    </row>
    <row r="385" spans="1:40" x14ac:dyDescent="0.25">
      <c r="A385" s="85"/>
      <c r="B385" s="145"/>
      <c r="C385" s="43" t="str">
        <f t="shared" si="27"/>
        <v/>
      </c>
      <c r="D385" s="43"/>
      <c r="E385" s="43"/>
      <c r="F385" s="145">
        <f t="shared" si="28"/>
        <v>111</v>
      </c>
      <c r="G385" s="145">
        <f t="shared" si="29"/>
        <v>86</v>
      </c>
      <c r="H385" s="45"/>
      <c r="I385" s="46"/>
      <c r="J385" s="46"/>
      <c r="K385" s="47"/>
      <c r="L385" s="47"/>
      <c r="M385" s="47"/>
      <c r="N385" s="86" t="s">
        <v>199</v>
      </c>
      <c r="O385" s="86"/>
      <c r="P385" s="36" t="s">
        <v>55</v>
      </c>
      <c r="Q385" s="36">
        <f>IF(AND(P385&lt;&gt;P384,NOT(ISBLANK(A385))),IF(ISBLANK(N385),INDEX(Summary!E:E,MATCH(P385,Summary!A:A,0)),INDEX(Summary!E:E,MATCH(P385,Summary!A:A,0))+1),IF(ISBLANK(N385),Q384,Q384+1))</f>
        <v>19</v>
      </c>
      <c r="R385" s="36">
        <f t="shared" si="26"/>
        <v>34</v>
      </c>
      <c r="S385" s="46"/>
      <c r="T385" s="46"/>
      <c r="U385" s="46"/>
      <c r="V385" s="46"/>
      <c r="W385" s="45"/>
      <c r="X385" s="45"/>
      <c r="Y385" s="45"/>
      <c r="Z385" s="46"/>
      <c r="AA385" s="46"/>
      <c r="AB385" s="46"/>
      <c r="AC385" s="46"/>
      <c r="AD385" s="47"/>
      <c r="AE385" s="47"/>
      <c r="AF385" s="46"/>
      <c r="AG385" s="47"/>
      <c r="AH385" s="47"/>
      <c r="AI385" s="47"/>
      <c r="AJ385" s="47"/>
      <c r="AK385" s="47"/>
      <c r="AL385" s="47"/>
      <c r="AM385" s="47"/>
      <c r="AN385" s="47"/>
    </row>
    <row r="386" spans="1:40" x14ac:dyDescent="0.25">
      <c r="A386" s="85" t="s">
        <v>214</v>
      </c>
      <c r="B386" s="145">
        <v>45</v>
      </c>
      <c r="C386" s="43" t="str">
        <f t="shared" si="27"/>
        <v>E5-308-087</v>
      </c>
      <c r="D386" s="43" t="s">
        <v>395</v>
      </c>
      <c r="E386" s="43" t="s">
        <v>395</v>
      </c>
      <c r="F386" s="145">
        <f t="shared" si="28"/>
        <v>111</v>
      </c>
      <c r="G386" s="145">
        <f t="shared" si="29"/>
        <v>87</v>
      </c>
      <c r="H386" s="45"/>
      <c r="I386" s="46"/>
      <c r="J386" s="46"/>
      <c r="K386" s="47"/>
      <c r="L386" s="47"/>
      <c r="M386" s="47"/>
      <c r="N386" s="86" t="s">
        <v>198</v>
      </c>
      <c r="O386" s="86"/>
      <c r="P386" s="36" t="s">
        <v>55</v>
      </c>
      <c r="Q386" s="36">
        <f>IF(AND(P386&lt;&gt;P385,NOT(ISBLANK(A386))),IF(ISBLANK(N386),INDEX(Summary!E:E,MATCH(P386,Summary!A:A,0)),INDEX(Summary!E:E,MATCH(P386,Summary!A:A,0))+1),IF(ISBLANK(N386),Q385,Q385+1))</f>
        <v>20</v>
      </c>
      <c r="R386" s="36">
        <f t="shared" ref="R386:R447" si="30">IF(AND(P386&lt;&gt;P385,NOT(ISBLANK(A386))),IF(ISBLANK(O386),_xlfn.MAXIFS(Q:Q,P:P,P386),_xlfn.MAXIFS(Q:Q,P:P,P386)+1),IF(ISBLANK(O386),R385,R385+1))</f>
        <v>34</v>
      </c>
      <c r="S386" s="46"/>
      <c r="T386" s="46"/>
      <c r="U386" s="46"/>
      <c r="V386" s="46"/>
      <c r="W386" s="45"/>
      <c r="X386" s="45"/>
      <c r="Y386" s="45"/>
      <c r="Z386" s="46"/>
      <c r="AA386" s="46"/>
      <c r="AB386" s="46"/>
      <c r="AC386" s="46"/>
      <c r="AD386" s="47"/>
      <c r="AE386" s="47"/>
      <c r="AF386" s="46"/>
      <c r="AG386" s="47"/>
      <c r="AH386" s="47"/>
      <c r="AI386" s="47"/>
      <c r="AJ386" s="47"/>
      <c r="AK386" s="47"/>
      <c r="AL386" s="47"/>
      <c r="AM386" s="47"/>
      <c r="AN386" s="47"/>
    </row>
    <row r="387" spans="1:40" x14ac:dyDescent="0.25">
      <c r="A387" s="85"/>
      <c r="B387" s="145"/>
      <c r="C387" s="43" t="str">
        <f t="shared" ref="C387:C447" si="31">IF(F387&lt;&gt;F386,_xlfn.CONCAT("E5-520-",REPT(0,3-LEN(F387))&amp;F387),IF(G387&lt;&gt;G386,_xlfn.CONCAT("E5-308-",REPT(0,3-LEN(G387))&amp;G387),""))</f>
        <v/>
      </c>
      <c r="D387" s="43"/>
      <c r="E387" s="43"/>
      <c r="F387" s="145">
        <f t="shared" si="28"/>
        <v>111</v>
      </c>
      <c r="G387" s="145">
        <f t="shared" si="29"/>
        <v>87</v>
      </c>
      <c r="H387" s="45"/>
      <c r="I387" s="46"/>
      <c r="J387" s="46"/>
      <c r="K387" s="47"/>
      <c r="L387" s="47"/>
      <c r="M387" s="47"/>
      <c r="N387" s="86" t="s">
        <v>199</v>
      </c>
      <c r="O387" s="87"/>
      <c r="P387" s="36" t="s">
        <v>55</v>
      </c>
      <c r="Q387" s="36">
        <f>IF(AND(P387&lt;&gt;P386,NOT(ISBLANK(A387))),IF(ISBLANK(N387),INDEX(Summary!E:E,MATCH(P387,Summary!A:A,0)),INDEX(Summary!E:E,MATCH(P387,Summary!A:A,0))+1),IF(ISBLANK(N387),Q386,Q386+1))</f>
        <v>21</v>
      </c>
      <c r="R387" s="36">
        <f t="shared" si="30"/>
        <v>34</v>
      </c>
      <c r="S387" s="88"/>
      <c r="T387" s="88"/>
      <c r="U387" s="88"/>
      <c r="V387" s="88"/>
      <c r="W387" s="45"/>
      <c r="X387" s="45"/>
      <c r="Y387" s="45"/>
      <c r="Z387" s="46"/>
      <c r="AA387" s="46"/>
      <c r="AB387" s="46"/>
      <c r="AC387" s="46"/>
      <c r="AD387" s="47"/>
      <c r="AE387" s="47"/>
      <c r="AF387" s="46"/>
      <c r="AG387" s="47"/>
      <c r="AH387" s="47"/>
      <c r="AI387" s="47"/>
      <c r="AJ387" s="47"/>
      <c r="AK387" s="47"/>
      <c r="AL387" s="47"/>
      <c r="AM387" s="47"/>
      <c r="AN387" s="47"/>
    </row>
    <row r="388" spans="1:40" x14ac:dyDescent="0.25">
      <c r="A388" s="85" t="s">
        <v>214</v>
      </c>
      <c r="B388" s="145">
        <v>44</v>
      </c>
      <c r="C388" s="43" t="str">
        <f t="shared" si="31"/>
        <v>E5-308-088</v>
      </c>
      <c r="D388" s="43" t="s">
        <v>395</v>
      </c>
      <c r="E388" s="43" t="s">
        <v>395</v>
      </c>
      <c r="F388" s="145">
        <f t="shared" ref="F388:F447" si="32">IF(IFERROR(FIND("E5-520",D388),0),F387+1,F387)</f>
        <v>111</v>
      </c>
      <c r="G388" s="145">
        <f t="shared" ref="G388:G447" si="33">IF(IFERROR(FIND("E5-308",D388),0),G387+1,G387)</f>
        <v>88</v>
      </c>
      <c r="H388" s="45"/>
      <c r="I388" s="46"/>
      <c r="J388" s="46"/>
      <c r="K388" s="47"/>
      <c r="L388" s="47"/>
      <c r="M388" s="47"/>
      <c r="N388" s="86" t="s">
        <v>198</v>
      </c>
      <c r="O388" s="87"/>
      <c r="P388" s="36" t="s">
        <v>55</v>
      </c>
      <c r="Q388" s="36">
        <f>IF(AND(P388&lt;&gt;P387,NOT(ISBLANK(A388))),IF(ISBLANK(N388),INDEX(Summary!E:E,MATCH(P388,Summary!A:A,0)),INDEX(Summary!E:E,MATCH(P388,Summary!A:A,0))+1),IF(ISBLANK(N388),Q387,Q387+1))</f>
        <v>22</v>
      </c>
      <c r="R388" s="36">
        <f t="shared" si="30"/>
        <v>34</v>
      </c>
      <c r="S388" s="88"/>
      <c r="T388" s="88"/>
      <c r="U388" s="88"/>
      <c r="V388" s="88"/>
      <c r="W388" s="45"/>
      <c r="X388" s="45"/>
      <c r="Y388" s="45"/>
      <c r="Z388" s="46"/>
      <c r="AA388" s="46"/>
      <c r="AB388" s="46"/>
      <c r="AC388" s="46"/>
      <c r="AD388" s="47"/>
      <c r="AE388" s="47"/>
      <c r="AF388" s="46"/>
      <c r="AG388" s="47"/>
      <c r="AH388" s="47"/>
      <c r="AI388" s="47"/>
      <c r="AJ388" s="47"/>
      <c r="AK388" s="47"/>
      <c r="AL388" s="47"/>
      <c r="AM388" s="47"/>
      <c r="AN388" s="47"/>
    </row>
    <row r="389" spans="1:40" x14ac:dyDescent="0.25">
      <c r="A389" s="143"/>
      <c r="B389" s="145"/>
      <c r="C389" s="43" t="str">
        <f t="shared" si="31"/>
        <v/>
      </c>
      <c r="D389" s="43"/>
      <c r="E389" s="43"/>
      <c r="F389" s="145">
        <f t="shared" si="32"/>
        <v>111</v>
      </c>
      <c r="G389" s="145">
        <f t="shared" si="33"/>
        <v>88</v>
      </c>
      <c r="H389" s="45"/>
      <c r="I389" s="46"/>
      <c r="J389" s="46"/>
      <c r="K389" s="47"/>
      <c r="L389" s="47"/>
      <c r="M389" s="47"/>
      <c r="N389" s="86" t="s">
        <v>199</v>
      </c>
      <c r="O389" s="87"/>
      <c r="P389" s="36" t="s">
        <v>55</v>
      </c>
      <c r="Q389" s="36">
        <f>IF(AND(P389&lt;&gt;P388,NOT(ISBLANK(A389))),IF(ISBLANK(N389),INDEX(Summary!E:E,MATCH(P389,Summary!A:A,0)),INDEX(Summary!E:E,MATCH(P389,Summary!A:A,0))+1),IF(ISBLANK(N389),Q388,Q388+1))</f>
        <v>23</v>
      </c>
      <c r="R389" s="36">
        <f t="shared" si="30"/>
        <v>34</v>
      </c>
      <c r="S389" s="88"/>
      <c r="T389" s="88"/>
      <c r="U389" s="88"/>
      <c r="V389" s="88"/>
      <c r="W389" s="45"/>
      <c r="X389" s="45"/>
      <c r="Y389" s="45"/>
      <c r="Z389" s="46"/>
      <c r="AA389" s="46"/>
      <c r="AB389" s="46"/>
      <c r="AC389" s="46"/>
      <c r="AD389" s="47"/>
      <c r="AE389" s="47"/>
      <c r="AF389" s="46"/>
      <c r="AG389" s="47"/>
      <c r="AH389" s="47"/>
      <c r="AI389" s="47"/>
      <c r="AJ389" s="47"/>
      <c r="AK389" s="47"/>
      <c r="AL389" s="47"/>
      <c r="AM389" s="47"/>
      <c r="AN389" s="47"/>
    </row>
    <row r="390" spans="1:40" x14ac:dyDescent="0.25">
      <c r="A390" s="142" t="s">
        <v>55</v>
      </c>
      <c r="B390" s="145">
        <v>25</v>
      </c>
      <c r="C390" s="43" t="str">
        <f t="shared" si="31"/>
        <v>E5-520-112</v>
      </c>
      <c r="D390" s="43" t="s">
        <v>394</v>
      </c>
      <c r="E390" s="43" t="s">
        <v>394</v>
      </c>
      <c r="F390" s="145">
        <f t="shared" si="32"/>
        <v>112</v>
      </c>
      <c r="G390" s="145">
        <f t="shared" si="33"/>
        <v>88</v>
      </c>
      <c r="H390" s="45">
        <v>11</v>
      </c>
      <c r="I390" s="46">
        <v>11</v>
      </c>
      <c r="J390" s="46">
        <v>11</v>
      </c>
      <c r="K390" s="47">
        <v>23</v>
      </c>
      <c r="L390" s="47">
        <v>31</v>
      </c>
      <c r="M390" s="47">
        <v>28</v>
      </c>
      <c r="N390" s="86" t="s">
        <v>198</v>
      </c>
      <c r="O390" s="86" t="s">
        <v>200</v>
      </c>
      <c r="P390" s="36" t="str">
        <f t="shared" ref="P390:P400" si="34">IF(ISBLANK(A390),P389,A390)</f>
        <v>A37</v>
      </c>
      <c r="Q390" s="36">
        <f>IF(AND(P390&lt;&gt;P389,NOT(ISBLANK(A390))),IF(ISBLANK(N390),INDEX(Summary!E:E,MATCH(P390,Summary!A:A,0)),INDEX(Summary!E:E,MATCH(P390,Summary!A:A,0))+1),IF(ISBLANK(N390),Q389,Q389+1))</f>
        <v>24</v>
      </c>
      <c r="R390" s="36">
        <f t="shared" si="30"/>
        <v>35</v>
      </c>
      <c r="S390" s="46">
        <v>1</v>
      </c>
      <c r="T390" s="46">
        <v>1</v>
      </c>
      <c r="U390" s="46"/>
      <c r="V390" s="46"/>
      <c r="W390" s="45"/>
      <c r="X390" s="45"/>
      <c r="Y390" s="45"/>
      <c r="Z390" s="46">
        <v>11</v>
      </c>
      <c r="AA390" s="46">
        <v>11</v>
      </c>
      <c r="AB390" s="46">
        <v>0</v>
      </c>
      <c r="AC390" s="46">
        <v>0</v>
      </c>
      <c r="AD390" s="47">
        <v>0</v>
      </c>
      <c r="AE390" s="47">
        <v>0</v>
      </c>
      <c r="AF390" s="46"/>
      <c r="AG390" s="47">
        <v>11</v>
      </c>
      <c r="AH390" s="47">
        <v>21</v>
      </c>
      <c r="AI390" s="47" t="s">
        <v>34</v>
      </c>
      <c r="AJ390" s="47">
        <v>2</v>
      </c>
      <c r="AK390" s="47">
        <v>2</v>
      </c>
      <c r="AL390" s="47">
        <v>6</v>
      </c>
      <c r="AM390" s="47">
        <v>0</v>
      </c>
      <c r="AN390" s="47" t="s">
        <v>34</v>
      </c>
    </row>
    <row r="391" spans="1:40" x14ac:dyDescent="0.25">
      <c r="A391" s="85" t="s">
        <v>55</v>
      </c>
      <c r="B391" s="145">
        <v>24</v>
      </c>
      <c r="C391" s="43" t="str">
        <f t="shared" si="31"/>
        <v>E5-520-113</v>
      </c>
      <c r="D391" s="43" t="s">
        <v>394</v>
      </c>
      <c r="E391" s="43" t="s">
        <v>394</v>
      </c>
      <c r="F391" s="145">
        <f t="shared" si="32"/>
        <v>113</v>
      </c>
      <c r="G391" s="145">
        <f t="shared" si="33"/>
        <v>88</v>
      </c>
      <c r="H391" s="45"/>
      <c r="I391" s="46"/>
      <c r="J391" s="46"/>
      <c r="K391" s="47"/>
      <c r="L391" s="47"/>
      <c r="M391" s="47"/>
      <c r="N391" s="86" t="s">
        <v>198</v>
      </c>
      <c r="O391" s="86" t="s">
        <v>200</v>
      </c>
      <c r="P391" s="36" t="str">
        <f t="shared" si="34"/>
        <v>A37</v>
      </c>
      <c r="Q391" s="36">
        <f>IF(AND(P391&lt;&gt;P390,NOT(ISBLANK(A391))),IF(ISBLANK(N391),INDEX(Summary!E:E,MATCH(P391,Summary!A:A,0)),INDEX(Summary!E:E,MATCH(P391,Summary!A:A,0))+1),IF(ISBLANK(N391),Q390,Q390+1))</f>
        <v>25</v>
      </c>
      <c r="R391" s="36">
        <f t="shared" si="30"/>
        <v>36</v>
      </c>
      <c r="S391" s="46"/>
      <c r="T391" s="46"/>
      <c r="U391" s="46"/>
      <c r="V391" s="46"/>
      <c r="W391" s="45"/>
      <c r="X391" s="45"/>
      <c r="Y391" s="45"/>
      <c r="Z391" s="46"/>
      <c r="AA391" s="46"/>
      <c r="AB391" s="46"/>
      <c r="AC391" s="46"/>
      <c r="AD391" s="47"/>
      <c r="AE391" s="47"/>
      <c r="AF391" s="46"/>
      <c r="AG391" s="47"/>
      <c r="AH391" s="47"/>
      <c r="AI391" s="47"/>
      <c r="AJ391" s="47"/>
      <c r="AK391" s="47"/>
      <c r="AL391" s="47"/>
      <c r="AM391" s="47"/>
      <c r="AN391" s="47"/>
    </row>
    <row r="392" spans="1:40" x14ac:dyDescent="0.25">
      <c r="A392" s="85" t="s">
        <v>55</v>
      </c>
      <c r="B392" s="145">
        <v>23</v>
      </c>
      <c r="C392" s="43" t="str">
        <f t="shared" si="31"/>
        <v>E5-520-114</v>
      </c>
      <c r="D392" s="43" t="s">
        <v>394</v>
      </c>
      <c r="E392" s="43" t="s">
        <v>394</v>
      </c>
      <c r="F392" s="145">
        <f t="shared" si="32"/>
        <v>114</v>
      </c>
      <c r="G392" s="145">
        <f t="shared" si="33"/>
        <v>88</v>
      </c>
      <c r="H392" s="45"/>
      <c r="I392" s="46"/>
      <c r="J392" s="46"/>
      <c r="K392" s="47"/>
      <c r="L392" s="47"/>
      <c r="M392" s="47"/>
      <c r="N392" s="86" t="s">
        <v>198</v>
      </c>
      <c r="O392" s="86" t="s">
        <v>200</v>
      </c>
      <c r="P392" s="36" t="str">
        <f t="shared" si="34"/>
        <v>A37</v>
      </c>
      <c r="Q392" s="36">
        <f>IF(AND(P392&lt;&gt;P391,NOT(ISBLANK(A392))),IF(ISBLANK(N392),INDEX(Summary!E:E,MATCH(P392,Summary!A:A,0)),INDEX(Summary!E:E,MATCH(P392,Summary!A:A,0))+1),IF(ISBLANK(N392),Q391,Q391+1))</f>
        <v>26</v>
      </c>
      <c r="R392" s="36">
        <f t="shared" si="30"/>
        <v>37</v>
      </c>
      <c r="S392" s="46"/>
      <c r="T392" s="46"/>
      <c r="U392" s="46"/>
      <c r="V392" s="46"/>
      <c r="W392" s="45"/>
      <c r="X392" s="45"/>
      <c r="Y392" s="45"/>
      <c r="Z392" s="46"/>
      <c r="AA392" s="46"/>
      <c r="AB392" s="46"/>
      <c r="AC392" s="46"/>
      <c r="AD392" s="47"/>
      <c r="AE392" s="47"/>
      <c r="AF392" s="46"/>
      <c r="AG392" s="47"/>
      <c r="AH392" s="47"/>
      <c r="AI392" s="47"/>
      <c r="AJ392" s="47"/>
      <c r="AK392" s="47"/>
      <c r="AL392" s="47"/>
      <c r="AM392" s="47"/>
      <c r="AN392" s="47"/>
    </row>
    <row r="393" spans="1:40" x14ac:dyDescent="0.25">
      <c r="A393" s="85" t="s">
        <v>55</v>
      </c>
      <c r="B393" s="145">
        <v>22</v>
      </c>
      <c r="C393" s="43" t="str">
        <f t="shared" si="31"/>
        <v>E5-520-115</v>
      </c>
      <c r="D393" s="43" t="s">
        <v>394</v>
      </c>
      <c r="E393" s="43" t="s">
        <v>394</v>
      </c>
      <c r="F393" s="145">
        <f t="shared" si="32"/>
        <v>115</v>
      </c>
      <c r="G393" s="145">
        <f t="shared" si="33"/>
        <v>88</v>
      </c>
      <c r="H393" s="45"/>
      <c r="I393" s="46"/>
      <c r="J393" s="46"/>
      <c r="K393" s="47"/>
      <c r="L393" s="47"/>
      <c r="M393" s="47"/>
      <c r="N393" s="86" t="s">
        <v>198</v>
      </c>
      <c r="O393" s="86" t="s">
        <v>200</v>
      </c>
      <c r="P393" s="36" t="str">
        <f t="shared" si="34"/>
        <v>A37</v>
      </c>
      <c r="Q393" s="36">
        <f>IF(AND(P393&lt;&gt;P392,NOT(ISBLANK(A393))),IF(ISBLANK(N393),INDEX(Summary!E:E,MATCH(P393,Summary!A:A,0)),INDEX(Summary!E:E,MATCH(P393,Summary!A:A,0))+1),IF(ISBLANK(N393),Q392,Q392+1))</f>
        <v>27</v>
      </c>
      <c r="R393" s="36">
        <f t="shared" si="30"/>
        <v>38</v>
      </c>
      <c r="S393" s="46"/>
      <c r="T393" s="46"/>
      <c r="U393" s="46"/>
      <c r="V393" s="46"/>
      <c r="W393" s="45"/>
      <c r="X393" s="45"/>
      <c r="Y393" s="45"/>
      <c r="Z393" s="46"/>
      <c r="AA393" s="46"/>
      <c r="AB393" s="46"/>
      <c r="AC393" s="46"/>
      <c r="AD393" s="47"/>
      <c r="AE393" s="47"/>
      <c r="AF393" s="46"/>
      <c r="AG393" s="47"/>
      <c r="AH393" s="47"/>
      <c r="AI393" s="47"/>
      <c r="AJ393" s="47"/>
      <c r="AK393" s="47"/>
      <c r="AL393" s="47"/>
      <c r="AM393" s="47"/>
      <c r="AN393" s="47"/>
    </row>
    <row r="394" spans="1:40" x14ac:dyDescent="0.25">
      <c r="A394" s="85" t="s">
        <v>55</v>
      </c>
      <c r="B394" s="145">
        <v>21</v>
      </c>
      <c r="C394" s="43" t="str">
        <f t="shared" si="31"/>
        <v>E5-520-116</v>
      </c>
      <c r="D394" s="43" t="s">
        <v>394</v>
      </c>
      <c r="E394" s="43" t="s">
        <v>394</v>
      </c>
      <c r="F394" s="145">
        <f t="shared" si="32"/>
        <v>116</v>
      </c>
      <c r="G394" s="145">
        <f t="shared" si="33"/>
        <v>88</v>
      </c>
      <c r="H394" s="45"/>
      <c r="I394" s="46"/>
      <c r="J394" s="46"/>
      <c r="K394" s="47"/>
      <c r="L394" s="47"/>
      <c r="M394" s="47"/>
      <c r="N394" s="86" t="s">
        <v>198</v>
      </c>
      <c r="O394" s="86" t="s">
        <v>200</v>
      </c>
      <c r="P394" s="36" t="str">
        <f t="shared" si="34"/>
        <v>A37</v>
      </c>
      <c r="Q394" s="36">
        <f>IF(AND(P394&lt;&gt;P393,NOT(ISBLANK(A394))),IF(ISBLANK(N394),INDEX(Summary!E:E,MATCH(P394,Summary!A:A,0)),INDEX(Summary!E:E,MATCH(P394,Summary!A:A,0))+1),IF(ISBLANK(N394),Q393,Q393+1))</f>
        <v>28</v>
      </c>
      <c r="R394" s="36">
        <f t="shared" si="30"/>
        <v>39</v>
      </c>
      <c r="S394" s="46"/>
      <c r="T394" s="46"/>
      <c r="U394" s="46"/>
      <c r="V394" s="46"/>
      <c r="W394" s="45"/>
      <c r="X394" s="45"/>
      <c r="Y394" s="45"/>
      <c r="Z394" s="46"/>
      <c r="AA394" s="46"/>
      <c r="AB394" s="46"/>
      <c r="AC394" s="46"/>
      <c r="AD394" s="47"/>
      <c r="AE394" s="47"/>
      <c r="AF394" s="46"/>
      <c r="AG394" s="47"/>
      <c r="AH394" s="47"/>
      <c r="AI394" s="47"/>
      <c r="AJ394" s="47"/>
      <c r="AK394" s="47"/>
      <c r="AL394" s="47"/>
      <c r="AM394" s="47"/>
      <c r="AN394" s="47"/>
    </row>
    <row r="395" spans="1:40" x14ac:dyDescent="0.25">
      <c r="A395" s="85" t="s">
        <v>55</v>
      </c>
      <c r="B395" s="145">
        <v>20</v>
      </c>
      <c r="C395" s="43" t="str">
        <f t="shared" si="31"/>
        <v>E5-520-117</v>
      </c>
      <c r="D395" s="43" t="s">
        <v>394</v>
      </c>
      <c r="E395" s="43" t="s">
        <v>394</v>
      </c>
      <c r="F395" s="145">
        <f t="shared" si="32"/>
        <v>117</v>
      </c>
      <c r="G395" s="145">
        <f t="shared" si="33"/>
        <v>88</v>
      </c>
      <c r="H395" s="45"/>
      <c r="I395" s="46"/>
      <c r="J395" s="46"/>
      <c r="K395" s="47"/>
      <c r="L395" s="47"/>
      <c r="M395" s="47"/>
      <c r="N395" s="86" t="s">
        <v>198</v>
      </c>
      <c r="O395" s="86" t="s">
        <v>200</v>
      </c>
      <c r="P395" s="36" t="str">
        <f t="shared" si="34"/>
        <v>A37</v>
      </c>
      <c r="Q395" s="36">
        <f>IF(AND(P395&lt;&gt;P394,NOT(ISBLANK(A395))),IF(ISBLANK(N395),INDEX(Summary!E:E,MATCH(P395,Summary!A:A,0)),INDEX(Summary!E:E,MATCH(P395,Summary!A:A,0))+1),IF(ISBLANK(N395),Q394,Q394+1))</f>
        <v>29</v>
      </c>
      <c r="R395" s="36">
        <f t="shared" si="30"/>
        <v>40</v>
      </c>
      <c r="S395" s="46"/>
      <c r="T395" s="46"/>
      <c r="U395" s="46"/>
      <c r="V395" s="46"/>
      <c r="W395" s="45"/>
      <c r="X395" s="45"/>
      <c r="Y395" s="45"/>
      <c r="Z395" s="46"/>
      <c r="AA395" s="46"/>
      <c r="AB395" s="46"/>
      <c r="AC395" s="46"/>
      <c r="AD395" s="47"/>
      <c r="AE395" s="47"/>
      <c r="AF395" s="46"/>
      <c r="AG395" s="47"/>
      <c r="AH395" s="47"/>
      <c r="AI395" s="47"/>
      <c r="AJ395" s="47"/>
      <c r="AK395" s="47"/>
      <c r="AL395" s="47"/>
      <c r="AM395" s="47"/>
      <c r="AN395" s="47"/>
    </row>
    <row r="396" spans="1:40" x14ac:dyDescent="0.25">
      <c r="A396" s="85" t="s">
        <v>55</v>
      </c>
      <c r="B396" s="145">
        <v>19</v>
      </c>
      <c r="C396" s="43" t="str">
        <f t="shared" si="31"/>
        <v>E5-520-118</v>
      </c>
      <c r="D396" s="43" t="s">
        <v>394</v>
      </c>
      <c r="E396" s="43" t="s">
        <v>394</v>
      </c>
      <c r="F396" s="145">
        <f t="shared" si="32"/>
        <v>118</v>
      </c>
      <c r="G396" s="145">
        <f t="shared" si="33"/>
        <v>88</v>
      </c>
      <c r="H396" s="45"/>
      <c r="I396" s="46"/>
      <c r="J396" s="46"/>
      <c r="K396" s="47"/>
      <c r="L396" s="47"/>
      <c r="M396" s="47"/>
      <c r="N396" s="86" t="s">
        <v>198</v>
      </c>
      <c r="O396" s="86" t="s">
        <v>200</v>
      </c>
      <c r="P396" s="36" t="str">
        <f t="shared" si="34"/>
        <v>A37</v>
      </c>
      <c r="Q396" s="36">
        <f>IF(AND(P396&lt;&gt;P395,NOT(ISBLANK(A396))),IF(ISBLANK(N396),INDEX(Summary!E:E,MATCH(P396,Summary!A:A,0)),INDEX(Summary!E:E,MATCH(P396,Summary!A:A,0))+1),IF(ISBLANK(N396),Q395,Q395+1))</f>
        <v>30</v>
      </c>
      <c r="R396" s="36">
        <f t="shared" si="30"/>
        <v>41</v>
      </c>
      <c r="S396" s="46"/>
      <c r="T396" s="46"/>
      <c r="U396" s="46"/>
      <c r="V396" s="46"/>
      <c r="W396" s="45"/>
      <c r="X396" s="45"/>
      <c r="Y396" s="45"/>
      <c r="Z396" s="46"/>
      <c r="AA396" s="46"/>
      <c r="AB396" s="46"/>
      <c r="AC396" s="46"/>
      <c r="AD396" s="47"/>
      <c r="AE396" s="47"/>
      <c r="AF396" s="46"/>
      <c r="AG396" s="47"/>
      <c r="AH396" s="47"/>
      <c r="AI396" s="47"/>
      <c r="AJ396" s="47"/>
      <c r="AK396" s="47"/>
      <c r="AL396" s="47"/>
      <c r="AM396" s="47"/>
      <c r="AN396" s="47"/>
    </row>
    <row r="397" spans="1:40" x14ac:dyDescent="0.25">
      <c r="A397" s="85" t="s">
        <v>55</v>
      </c>
      <c r="B397" s="145">
        <v>18</v>
      </c>
      <c r="C397" s="43" t="str">
        <f t="shared" si="31"/>
        <v>E5-520-119</v>
      </c>
      <c r="D397" s="43" t="s">
        <v>394</v>
      </c>
      <c r="E397" s="43" t="s">
        <v>394</v>
      </c>
      <c r="F397" s="145">
        <f t="shared" si="32"/>
        <v>119</v>
      </c>
      <c r="G397" s="145">
        <f t="shared" si="33"/>
        <v>88</v>
      </c>
      <c r="H397" s="45"/>
      <c r="I397" s="46"/>
      <c r="J397" s="46"/>
      <c r="K397" s="47"/>
      <c r="L397" s="47"/>
      <c r="M397" s="47"/>
      <c r="N397" s="86" t="s">
        <v>198</v>
      </c>
      <c r="O397" s="86" t="s">
        <v>200</v>
      </c>
      <c r="P397" s="36" t="str">
        <f t="shared" si="34"/>
        <v>A37</v>
      </c>
      <c r="Q397" s="36">
        <f>IF(AND(P397&lt;&gt;P396,NOT(ISBLANK(A397))),IF(ISBLANK(N397),INDEX(Summary!E:E,MATCH(P397,Summary!A:A,0)),INDEX(Summary!E:E,MATCH(P397,Summary!A:A,0))+1),IF(ISBLANK(N397),Q396,Q396+1))</f>
        <v>31</v>
      </c>
      <c r="R397" s="36">
        <f t="shared" si="30"/>
        <v>42</v>
      </c>
      <c r="S397" s="46"/>
      <c r="T397" s="46"/>
      <c r="U397" s="46"/>
      <c r="V397" s="46"/>
      <c r="W397" s="45"/>
      <c r="X397" s="45"/>
      <c r="Y397" s="45"/>
      <c r="Z397" s="46"/>
      <c r="AA397" s="46"/>
      <c r="AB397" s="46"/>
      <c r="AC397" s="46"/>
      <c r="AD397" s="47"/>
      <c r="AE397" s="47"/>
      <c r="AF397" s="46"/>
      <c r="AG397" s="47"/>
      <c r="AH397" s="47"/>
      <c r="AI397" s="47"/>
      <c r="AJ397" s="47"/>
      <c r="AK397" s="47"/>
      <c r="AL397" s="47"/>
      <c r="AM397" s="47"/>
      <c r="AN397" s="47"/>
    </row>
    <row r="398" spans="1:40" x14ac:dyDescent="0.25">
      <c r="A398" s="85" t="s">
        <v>55</v>
      </c>
      <c r="B398" s="145">
        <v>17</v>
      </c>
      <c r="C398" s="43" t="str">
        <f t="shared" si="31"/>
        <v>E5-520-120</v>
      </c>
      <c r="D398" s="43" t="s">
        <v>394</v>
      </c>
      <c r="E398" s="43" t="s">
        <v>394</v>
      </c>
      <c r="F398" s="145">
        <f t="shared" si="32"/>
        <v>120</v>
      </c>
      <c r="G398" s="145">
        <f t="shared" si="33"/>
        <v>88</v>
      </c>
      <c r="H398" s="45"/>
      <c r="I398" s="46"/>
      <c r="J398" s="46"/>
      <c r="K398" s="47"/>
      <c r="L398" s="47"/>
      <c r="M398" s="47"/>
      <c r="N398" s="86" t="s">
        <v>198</v>
      </c>
      <c r="O398" s="86" t="s">
        <v>200</v>
      </c>
      <c r="P398" s="36" t="str">
        <f t="shared" si="34"/>
        <v>A37</v>
      </c>
      <c r="Q398" s="36">
        <f>IF(AND(P398&lt;&gt;P397,NOT(ISBLANK(A398))),IF(ISBLANK(N398),INDEX(Summary!E:E,MATCH(P398,Summary!A:A,0)),INDEX(Summary!E:E,MATCH(P398,Summary!A:A,0))+1),IF(ISBLANK(N398),Q397,Q397+1))</f>
        <v>32</v>
      </c>
      <c r="R398" s="36">
        <f t="shared" si="30"/>
        <v>43</v>
      </c>
      <c r="S398" s="46"/>
      <c r="T398" s="46"/>
      <c r="U398" s="46"/>
      <c r="V398" s="46"/>
      <c r="W398" s="45"/>
      <c r="X398" s="45"/>
      <c r="Y398" s="45"/>
      <c r="Z398" s="46"/>
      <c r="AA398" s="46"/>
      <c r="AB398" s="46"/>
      <c r="AC398" s="46"/>
      <c r="AD398" s="47"/>
      <c r="AE398" s="47"/>
      <c r="AF398" s="46"/>
      <c r="AG398" s="47"/>
      <c r="AH398" s="47"/>
      <c r="AI398" s="47"/>
      <c r="AJ398" s="47"/>
      <c r="AK398" s="47"/>
      <c r="AL398" s="47"/>
      <c r="AM398" s="47"/>
      <c r="AN398" s="47"/>
    </row>
    <row r="399" spans="1:40" x14ac:dyDescent="0.25">
      <c r="A399" s="85" t="s">
        <v>55</v>
      </c>
      <c r="B399" s="145">
        <v>16</v>
      </c>
      <c r="C399" s="43" t="str">
        <f t="shared" si="31"/>
        <v>E5-520-121</v>
      </c>
      <c r="D399" s="43" t="s">
        <v>394</v>
      </c>
      <c r="E399" s="43" t="s">
        <v>394</v>
      </c>
      <c r="F399" s="145">
        <f t="shared" si="32"/>
        <v>121</v>
      </c>
      <c r="G399" s="145">
        <f t="shared" si="33"/>
        <v>88</v>
      </c>
      <c r="H399" s="45"/>
      <c r="I399" s="46"/>
      <c r="J399" s="46"/>
      <c r="K399" s="47"/>
      <c r="L399" s="47"/>
      <c r="M399" s="47"/>
      <c r="N399" s="86" t="s">
        <v>198</v>
      </c>
      <c r="O399" s="86" t="s">
        <v>200</v>
      </c>
      <c r="P399" s="36" t="str">
        <f t="shared" si="34"/>
        <v>A37</v>
      </c>
      <c r="Q399" s="36">
        <f>IF(AND(P399&lt;&gt;P398,NOT(ISBLANK(A399))),IF(ISBLANK(N399),INDEX(Summary!E:E,MATCH(P399,Summary!A:A,0)),INDEX(Summary!E:E,MATCH(P399,Summary!A:A,0))+1),IF(ISBLANK(N399),Q398,Q398+1))</f>
        <v>33</v>
      </c>
      <c r="R399" s="36">
        <f t="shared" si="30"/>
        <v>44</v>
      </c>
      <c r="S399" s="46"/>
      <c r="T399" s="46"/>
      <c r="U399" s="46"/>
      <c r="V399" s="46"/>
      <c r="W399" s="45"/>
      <c r="X399" s="45"/>
      <c r="Y399" s="45"/>
      <c r="Z399" s="46"/>
      <c r="AA399" s="46"/>
      <c r="AB399" s="46"/>
      <c r="AC399" s="46"/>
      <c r="AD399" s="47"/>
      <c r="AE399" s="47"/>
      <c r="AF399" s="46"/>
      <c r="AG399" s="47"/>
      <c r="AH399" s="47"/>
      <c r="AI399" s="47"/>
      <c r="AJ399" s="47"/>
      <c r="AK399" s="47"/>
      <c r="AL399" s="47"/>
      <c r="AM399" s="47"/>
      <c r="AN399" s="47"/>
    </row>
    <row r="400" spans="1:40" x14ac:dyDescent="0.25">
      <c r="A400" s="143" t="s">
        <v>55</v>
      </c>
      <c r="B400" s="145">
        <v>15</v>
      </c>
      <c r="C400" s="43" t="str">
        <f t="shared" si="31"/>
        <v>E5-520-122</v>
      </c>
      <c r="D400" s="43" t="s">
        <v>394</v>
      </c>
      <c r="E400" s="43" t="s">
        <v>394</v>
      </c>
      <c r="F400" s="145">
        <f t="shared" si="32"/>
        <v>122</v>
      </c>
      <c r="G400" s="145">
        <f t="shared" si="33"/>
        <v>88</v>
      </c>
      <c r="H400" s="45"/>
      <c r="I400" s="46"/>
      <c r="J400" s="46"/>
      <c r="K400" s="47"/>
      <c r="L400" s="47"/>
      <c r="M400" s="47"/>
      <c r="N400" s="86" t="s">
        <v>198</v>
      </c>
      <c r="O400" s="86" t="s">
        <v>200</v>
      </c>
      <c r="P400" s="36" t="str">
        <f t="shared" si="34"/>
        <v>A37</v>
      </c>
      <c r="Q400" s="36">
        <f>IF(AND(P400&lt;&gt;P399,NOT(ISBLANK(A400))),IF(ISBLANK(N400),INDEX(Summary!E:E,MATCH(P400,Summary!A:A,0)),INDEX(Summary!E:E,MATCH(P400,Summary!A:A,0))+1),IF(ISBLANK(N400),Q399,Q399+1))</f>
        <v>34</v>
      </c>
      <c r="R400" s="36">
        <f t="shared" si="30"/>
        <v>45</v>
      </c>
      <c r="S400" s="88"/>
      <c r="T400" s="88"/>
      <c r="U400" s="88"/>
      <c r="V400" s="88"/>
      <c r="W400" s="45"/>
      <c r="X400" s="45"/>
      <c r="Y400" s="45"/>
      <c r="Z400" s="46"/>
      <c r="AA400" s="46"/>
      <c r="AB400" s="46"/>
      <c r="AC400" s="46"/>
      <c r="AD400" s="47"/>
      <c r="AE400" s="47"/>
      <c r="AF400" s="46"/>
      <c r="AG400" s="47"/>
      <c r="AH400" s="47"/>
      <c r="AI400" s="47"/>
      <c r="AJ400" s="47"/>
      <c r="AK400" s="47"/>
      <c r="AL400" s="47"/>
      <c r="AM400" s="47"/>
      <c r="AN400" s="47"/>
    </row>
    <row r="401" spans="1:40" x14ac:dyDescent="0.25">
      <c r="A401" s="142" t="s">
        <v>215</v>
      </c>
      <c r="B401" s="145">
        <v>46</v>
      </c>
      <c r="C401" s="43" t="str">
        <f t="shared" si="31"/>
        <v>E5-308-089</v>
      </c>
      <c r="D401" s="43" t="s">
        <v>395</v>
      </c>
      <c r="E401" s="43" t="s">
        <v>395</v>
      </c>
      <c r="F401" s="145">
        <f t="shared" si="32"/>
        <v>122</v>
      </c>
      <c r="G401" s="145">
        <f t="shared" si="33"/>
        <v>89</v>
      </c>
      <c r="H401" s="45">
        <v>3</v>
      </c>
      <c r="I401" s="46">
        <v>3</v>
      </c>
      <c r="J401" s="46">
        <v>3</v>
      </c>
      <c r="K401" s="47">
        <v>6</v>
      </c>
      <c r="L401" s="47">
        <v>5</v>
      </c>
      <c r="M401" s="47">
        <v>3</v>
      </c>
      <c r="N401" s="86" t="s">
        <v>198</v>
      </c>
      <c r="O401" s="87"/>
      <c r="P401" s="36" t="s">
        <v>352</v>
      </c>
      <c r="Q401" s="36">
        <f>IF(AND(P401&lt;&gt;P400,NOT(ISBLANK(A401))),IF(ISBLANK(N401),INDEX(Summary!E:E,MATCH(P401,Summary!A:A,0)),INDEX(Summary!E:E,MATCH(P401,Summary!A:A,0))+1),IF(ISBLANK(N401),Q400,Q400+1))</f>
        <v>3</v>
      </c>
      <c r="R401" s="36">
        <f t="shared" si="30"/>
        <v>18</v>
      </c>
      <c r="S401" s="88">
        <v>2</v>
      </c>
      <c r="T401" s="88"/>
      <c r="U401" s="88"/>
      <c r="V401" s="88"/>
      <c r="W401" s="45"/>
      <c r="X401" s="45"/>
      <c r="Y401" s="45"/>
      <c r="Z401" s="46">
        <v>6</v>
      </c>
      <c r="AA401" s="46">
        <v>0</v>
      </c>
      <c r="AB401" s="46">
        <v>0</v>
      </c>
      <c r="AC401" s="46">
        <v>0</v>
      </c>
      <c r="AD401" s="47">
        <v>0</v>
      </c>
      <c r="AE401" s="47">
        <v>0</v>
      </c>
      <c r="AF401" s="46"/>
      <c r="AG401" s="47">
        <v>6</v>
      </c>
      <c r="AH401" s="47">
        <v>0</v>
      </c>
      <c r="AI401" s="47" t="s">
        <v>34</v>
      </c>
      <c r="AJ401" s="47">
        <v>0</v>
      </c>
      <c r="AK401" s="47">
        <v>0</v>
      </c>
      <c r="AL401" s="47">
        <v>0</v>
      </c>
      <c r="AM401" s="47">
        <v>0</v>
      </c>
      <c r="AN401" s="47" t="s">
        <v>34</v>
      </c>
    </row>
    <row r="402" spans="1:40" x14ac:dyDescent="0.25">
      <c r="A402" s="85"/>
      <c r="B402" s="145"/>
      <c r="C402" s="43" t="str">
        <f t="shared" si="31"/>
        <v/>
      </c>
      <c r="D402" s="43"/>
      <c r="E402" s="43"/>
      <c r="F402" s="145">
        <f t="shared" si="32"/>
        <v>122</v>
      </c>
      <c r="G402" s="145">
        <f t="shared" si="33"/>
        <v>89</v>
      </c>
      <c r="H402" s="45"/>
      <c r="I402" s="46"/>
      <c r="J402" s="46"/>
      <c r="K402" s="47"/>
      <c r="L402" s="47"/>
      <c r="M402" s="47"/>
      <c r="N402" s="86" t="s">
        <v>199</v>
      </c>
      <c r="O402" s="87"/>
      <c r="P402" s="36" t="s">
        <v>352</v>
      </c>
      <c r="Q402" s="36">
        <f>IF(AND(P402&lt;&gt;P401,NOT(ISBLANK(A402))),IF(ISBLANK(N402),INDEX(Summary!E:E,MATCH(P402,Summary!A:A,0)),INDEX(Summary!E:E,MATCH(P402,Summary!A:A,0))+1),IF(ISBLANK(N402),Q401,Q401+1))</f>
        <v>4</v>
      </c>
      <c r="R402" s="36">
        <f t="shared" si="30"/>
        <v>18</v>
      </c>
      <c r="S402" s="88"/>
      <c r="T402" s="88"/>
      <c r="U402" s="88"/>
      <c r="V402" s="88"/>
      <c r="W402" s="45"/>
      <c r="X402" s="45"/>
      <c r="Y402" s="45"/>
      <c r="Z402" s="46"/>
      <c r="AA402" s="46"/>
      <c r="AB402" s="46"/>
      <c r="AC402" s="46"/>
      <c r="AD402" s="47"/>
      <c r="AE402" s="47"/>
      <c r="AF402" s="46"/>
      <c r="AG402" s="47"/>
      <c r="AH402" s="47"/>
      <c r="AI402" s="47"/>
      <c r="AJ402" s="47"/>
      <c r="AK402" s="47"/>
      <c r="AL402" s="47"/>
      <c r="AM402" s="47"/>
      <c r="AN402" s="47"/>
    </row>
    <row r="403" spans="1:40" x14ac:dyDescent="0.25">
      <c r="A403" s="85" t="s">
        <v>215</v>
      </c>
      <c r="B403" s="145">
        <v>45</v>
      </c>
      <c r="C403" s="43" t="str">
        <f t="shared" si="31"/>
        <v>E5-308-090</v>
      </c>
      <c r="D403" s="43" t="s">
        <v>395</v>
      </c>
      <c r="E403" s="43" t="s">
        <v>395</v>
      </c>
      <c r="F403" s="145">
        <f t="shared" si="32"/>
        <v>122</v>
      </c>
      <c r="G403" s="145">
        <f t="shared" si="33"/>
        <v>90</v>
      </c>
      <c r="H403" s="45"/>
      <c r="I403" s="46"/>
      <c r="J403" s="46"/>
      <c r="K403" s="47"/>
      <c r="L403" s="47"/>
      <c r="M403" s="47"/>
      <c r="N403" s="86" t="s">
        <v>198</v>
      </c>
      <c r="O403" s="87"/>
      <c r="P403" s="36" t="s">
        <v>352</v>
      </c>
      <c r="Q403" s="36">
        <f>IF(AND(P403&lt;&gt;P402,NOT(ISBLANK(A403))),IF(ISBLANK(N403),INDEX(Summary!E:E,MATCH(P403,Summary!A:A,0)),INDEX(Summary!E:E,MATCH(P403,Summary!A:A,0))+1),IF(ISBLANK(N403),Q402,Q402+1))</f>
        <v>5</v>
      </c>
      <c r="R403" s="36">
        <f t="shared" si="30"/>
        <v>18</v>
      </c>
      <c r="S403" s="88"/>
      <c r="T403" s="88"/>
      <c r="U403" s="88"/>
      <c r="V403" s="88"/>
      <c r="W403" s="45"/>
      <c r="X403" s="45"/>
      <c r="Y403" s="45"/>
      <c r="Z403" s="46"/>
      <c r="AA403" s="46"/>
      <c r="AB403" s="46"/>
      <c r="AC403" s="46"/>
      <c r="AD403" s="47"/>
      <c r="AE403" s="47"/>
      <c r="AF403" s="46"/>
      <c r="AG403" s="47"/>
      <c r="AH403" s="47"/>
      <c r="AI403" s="47"/>
      <c r="AJ403" s="47"/>
      <c r="AK403" s="47"/>
      <c r="AL403" s="47"/>
      <c r="AM403" s="47"/>
      <c r="AN403" s="47"/>
    </row>
    <row r="404" spans="1:40" x14ac:dyDescent="0.25">
      <c r="A404" s="85"/>
      <c r="B404" s="145"/>
      <c r="C404" s="43" t="str">
        <f t="shared" si="31"/>
        <v/>
      </c>
      <c r="D404" s="43"/>
      <c r="E404" s="43"/>
      <c r="F404" s="145">
        <f t="shared" si="32"/>
        <v>122</v>
      </c>
      <c r="G404" s="145">
        <f t="shared" si="33"/>
        <v>90</v>
      </c>
      <c r="H404" s="45"/>
      <c r="I404" s="46"/>
      <c r="J404" s="46"/>
      <c r="K404" s="47"/>
      <c r="L404" s="47"/>
      <c r="M404" s="47"/>
      <c r="N404" s="86" t="s">
        <v>199</v>
      </c>
      <c r="O404" s="87"/>
      <c r="P404" s="36" t="s">
        <v>352</v>
      </c>
      <c r="Q404" s="36">
        <f>IF(AND(P404&lt;&gt;P403,NOT(ISBLANK(A404))),IF(ISBLANK(N404),INDEX(Summary!E:E,MATCH(P404,Summary!A:A,0)),INDEX(Summary!E:E,MATCH(P404,Summary!A:A,0))+1),IF(ISBLANK(N404),Q403,Q403+1))</f>
        <v>6</v>
      </c>
      <c r="R404" s="36">
        <f t="shared" si="30"/>
        <v>18</v>
      </c>
      <c r="S404" s="88"/>
      <c r="T404" s="88"/>
      <c r="U404" s="88"/>
      <c r="V404" s="88"/>
      <c r="W404" s="45"/>
      <c r="X404" s="45"/>
      <c r="Y404" s="45"/>
      <c r="Z404" s="46"/>
      <c r="AA404" s="46"/>
      <c r="AB404" s="46"/>
      <c r="AC404" s="46"/>
      <c r="AD404" s="47"/>
      <c r="AE404" s="47"/>
      <c r="AF404" s="46"/>
      <c r="AG404" s="47"/>
      <c r="AH404" s="47"/>
      <c r="AI404" s="47"/>
      <c r="AJ404" s="47"/>
      <c r="AK404" s="47"/>
      <c r="AL404" s="47"/>
      <c r="AM404" s="47"/>
      <c r="AN404" s="47"/>
    </row>
    <row r="405" spans="1:40" x14ac:dyDescent="0.25">
      <c r="A405" s="85" t="s">
        <v>215</v>
      </c>
      <c r="B405" s="145">
        <v>44</v>
      </c>
      <c r="C405" s="43" t="str">
        <f t="shared" si="31"/>
        <v>E5-308-091</v>
      </c>
      <c r="D405" s="43" t="s">
        <v>395</v>
      </c>
      <c r="E405" s="43" t="s">
        <v>395</v>
      </c>
      <c r="F405" s="145">
        <f t="shared" si="32"/>
        <v>122</v>
      </c>
      <c r="G405" s="145">
        <f t="shared" si="33"/>
        <v>91</v>
      </c>
      <c r="H405" s="45"/>
      <c r="I405" s="46"/>
      <c r="J405" s="46"/>
      <c r="K405" s="47"/>
      <c r="L405" s="47"/>
      <c r="M405" s="47"/>
      <c r="N405" s="86" t="s">
        <v>198</v>
      </c>
      <c r="O405" s="87"/>
      <c r="P405" s="36" t="s">
        <v>352</v>
      </c>
      <c r="Q405" s="36">
        <f>IF(AND(P405&lt;&gt;P404,NOT(ISBLANK(A405))),IF(ISBLANK(N405),INDEX(Summary!E:E,MATCH(P405,Summary!A:A,0)),INDEX(Summary!E:E,MATCH(P405,Summary!A:A,0))+1),IF(ISBLANK(N405),Q404,Q404+1))</f>
        <v>7</v>
      </c>
      <c r="R405" s="36">
        <f t="shared" si="30"/>
        <v>18</v>
      </c>
      <c r="S405" s="88"/>
      <c r="T405" s="88"/>
      <c r="U405" s="88"/>
      <c r="V405" s="88"/>
      <c r="W405" s="45"/>
      <c r="X405" s="45"/>
      <c r="Y405" s="45"/>
      <c r="Z405" s="46"/>
      <c r="AA405" s="46"/>
      <c r="AB405" s="46"/>
      <c r="AC405" s="46"/>
      <c r="AD405" s="47"/>
      <c r="AE405" s="47"/>
      <c r="AF405" s="46"/>
      <c r="AG405" s="47"/>
      <c r="AH405" s="47"/>
      <c r="AI405" s="47"/>
      <c r="AJ405" s="47"/>
      <c r="AK405" s="47"/>
      <c r="AL405" s="47"/>
      <c r="AM405" s="47"/>
      <c r="AN405" s="47"/>
    </row>
    <row r="406" spans="1:40" x14ac:dyDescent="0.25">
      <c r="A406" s="143"/>
      <c r="B406" s="145"/>
      <c r="C406" s="43" t="str">
        <f t="shared" si="31"/>
        <v/>
      </c>
      <c r="D406" s="43"/>
      <c r="E406" s="43"/>
      <c r="F406" s="145">
        <f t="shared" si="32"/>
        <v>122</v>
      </c>
      <c r="G406" s="145">
        <f t="shared" si="33"/>
        <v>91</v>
      </c>
      <c r="H406" s="45"/>
      <c r="I406" s="46"/>
      <c r="J406" s="46"/>
      <c r="K406" s="47"/>
      <c r="L406" s="47"/>
      <c r="M406" s="47"/>
      <c r="N406" s="86" t="s">
        <v>199</v>
      </c>
      <c r="O406" s="87"/>
      <c r="P406" s="36" t="s">
        <v>352</v>
      </c>
      <c r="Q406" s="36">
        <f>IF(AND(P406&lt;&gt;P405,NOT(ISBLANK(A406))),IF(ISBLANK(N406),INDEX(Summary!E:E,MATCH(P406,Summary!A:A,0)),INDEX(Summary!E:E,MATCH(P406,Summary!A:A,0))+1),IF(ISBLANK(N406),Q405,Q405+1))</f>
        <v>8</v>
      </c>
      <c r="R406" s="36">
        <f t="shared" si="30"/>
        <v>18</v>
      </c>
      <c r="S406" s="88"/>
      <c r="T406" s="88"/>
      <c r="U406" s="88"/>
      <c r="V406" s="88"/>
      <c r="W406" s="45"/>
      <c r="X406" s="45"/>
      <c r="Y406" s="45"/>
      <c r="Z406" s="46"/>
      <c r="AA406" s="46"/>
      <c r="AB406" s="46"/>
      <c r="AC406" s="46"/>
      <c r="AD406" s="47"/>
      <c r="AE406" s="47"/>
      <c r="AF406" s="46"/>
      <c r="AG406" s="47"/>
      <c r="AH406" s="47"/>
      <c r="AI406" s="47"/>
      <c r="AJ406" s="47"/>
      <c r="AK406" s="47"/>
      <c r="AL406" s="47"/>
      <c r="AM406" s="47"/>
      <c r="AN406" s="47"/>
    </row>
    <row r="407" spans="1:40" x14ac:dyDescent="0.25">
      <c r="A407" s="142" t="s">
        <v>216</v>
      </c>
      <c r="B407" s="145">
        <v>48</v>
      </c>
      <c r="C407" s="43" t="str">
        <f t="shared" si="31"/>
        <v>E5-308-092</v>
      </c>
      <c r="D407" s="43" t="s">
        <v>395</v>
      </c>
      <c r="E407" s="43" t="s">
        <v>395</v>
      </c>
      <c r="F407" s="145">
        <f t="shared" si="32"/>
        <v>122</v>
      </c>
      <c r="G407" s="145">
        <f t="shared" si="33"/>
        <v>92</v>
      </c>
      <c r="H407" s="45">
        <v>5</v>
      </c>
      <c r="I407" s="46">
        <v>5</v>
      </c>
      <c r="J407" s="46">
        <v>5</v>
      </c>
      <c r="K407" s="47">
        <v>8</v>
      </c>
      <c r="L407" s="47">
        <v>8</v>
      </c>
      <c r="M407" s="47">
        <v>5</v>
      </c>
      <c r="N407" s="86" t="s">
        <v>198</v>
      </c>
      <c r="O407" s="87"/>
      <c r="P407" s="36" t="s">
        <v>352</v>
      </c>
      <c r="Q407" s="36">
        <f>IF(AND(P407&lt;&gt;P406,NOT(ISBLANK(A407))),IF(ISBLANK(N407),INDEX(Summary!E:E,MATCH(P407,Summary!A:A,0)),INDEX(Summary!E:E,MATCH(P407,Summary!A:A,0))+1),IF(ISBLANK(N407),Q406,Q406+1))</f>
        <v>9</v>
      </c>
      <c r="R407" s="36">
        <f t="shared" si="30"/>
        <v>18</v>
      </c>
      <c r="S407" s="88">
        <v>2</v>
      </c>
      <c r="T407" s="88"/>
      <c r="U407" s="88"/>
      <c r="V407" s="88"/>
      <c r="W407" s="45"/>
      <c r="X407" s="45"/>
      <c r="Y407" s="45"/>
      <c r="Z407" s="46">
        <v>10</v>
      </c>
      <c r="AA407" s="46">
        <v>0</v>
      </c>
      <c r="AB407" s="46">
        <v>0</v>
      </c>
      <c r="AC407" s="46">
        <v>0</v>
      </c>
      <c r="AD407" s="47">
        <v>0</v>
      </c>
      <c r="AE407" s="47">
        <v>0</v>
      </c>
      <c r="AF407" s="46"/>
      <c r="AG407" s="47">
        <v>10</v>
      </c>
      <c r="AH407" s="47">
        <v>0</v>
      </c>
      <c r="AI407" s="47" t="s">
        <v>34</v>
      </c>
      <c r="AJ407" s="47">
        <v>0</v>
      </c>
      <c r="AK407" s="47">
        <v>0</v>
      </c>
      <c r="AL407" s="47">
        <v>0</v>
      </c>
      <c r="AM407" s="47">
        <v>0</v>
      </c>
      <c r="AN407" s="47" t="s">
        <v>34</v>
      </c>
    </row>
    <row r="408" spans="1:40" x14ac:dyDescent="0.25">
      <c r="A408" s="85"/>
      <c r="B408" s="145"/>
      <c r="C408" s="43" t="str">
        <f t="shared" si="31"/>
        <v/>
      </c>
      <c r="D408" s="43"/>
      <c r="E408" s="43"/>
      <c r="F408" s="145">
        <f t="shared" si="32"/>
        <v>122</v>
      </c>
      <c r="G408" s="145">
        <f t="shared" si="33"/>
        <v>92</v>
      </c>
      <c r="H408" s="45"/>
      <c r="I408" s="46"/>
      <c r="J408" s="46"/>
      <c r="K408" s="47"/>
      <c r="L408" s="47"/>
      <c r="M408" s="47"/>
      <c r="N408" s="86" t="s">
        <v>199</v>
      </c>
      <c r="O408" s="87"/>
      <c r="P408" s="36" t="s">
        <v>352</v>
      </c>
      <c r="Q408" s="36">
        <f>IF(AND(P408&lt;&gt;P407,NOT(ISBLANK(A408))),IF(ISBLANK(N408),INDEX(Summary!E:E,MATCH(P408,Summary!A:A,0)),INDEX(Summary!E:E,MATCH(P408,Summary!A:A,0))+1),IF(ISBLANK(N408),Q407,Q407+1))</f>
        <v>10</v>
      </c>
      <c r="R408" s="36">
        <f t="shared" si="30"/>
        <v>18</v>
      </c>
      <c r="S408" s="88"/>
      <c r="T408" s="88"/>
      <c r="U408" s="88"/>
      <c r="V408" s="88"/>
      <c r="W408" s="45"/>
      <c r="X408" s="45"/>
      <c r="Y408" s="45"/>
      <c r="Z408" s="46"/>
      <c r="AA408" s="46"/>
      <c r="AB408" s="46"/>
      <c r="AC408" s="46"/>
      <c r="AD408" s="47"/>
      <c r="AE408" s="47"/>
      <c r="AF408" s="46"/>
      <c r="AG408" s="47"/>
      <c r="AH408" s="47"/>
      <c r="AI408" s="47"/>
      <c r="AJ408" s="47"/>
      <c r="AK408" s="47"/>
      <c r="AL408" s="47"/>
      <c r="AM408" s="47"/>
      <c r="AN408" s="47"/>
    </row>
    <row r="409" spans="1:40" x14ac:dyDescent="0.25">
      <c r="A409" s="85" t="s">
        <v>216</v>
      </c>
      <c r="B409" s="145">
        <v>47</v>
      </c>
      <c r="C409" s="43" t="str">
        <f t="shared" si="31"/>
        <v>E5-308-093</v>
      </c>
      <c r="D409" s="43" t="s">
        <v>395</v>
      </c>
      <c r="E409" s="43" t="s">
        <v>395</v>
      </c>
      <c r="F409" s="145">
        <f t="shared" si="32"/>
        <v>122</v>
      </c>
      <c r="G409" s="145">
        <f t="shared" si="33"/>
        <v>93</v>
      </c>
      <c r="H409" s="45"/>
      <c r="I409" s="46"/>
      <c r="J409" s="46"/>
      <c r="K409" s="47"/>
      <c r="L409" s="47"/>
      <c r="M409" s="47"/>
      <c r="N409" s="86" t="s">
        <v>198</v>
      </c>
      <c r="O409" s="86"/>
      <c r="P409" s="36" t="s">
        <v>352</v>
      </c>
      <c r="Q409" s="36">
        <f>IF(AND(P409&lt;&gt;P408,NOT(ISBLANK(A409))),IF(ISBLANK(N409),INDEX(Summary!E:E,MATCH(P409,Summary!A:A,0)),INDEX(Summary!E:E,MATCH(P409,Summary!A:A,0))+1),IF(ISBLANK(N409),Q408,Q408+1))</f>
        <v>11</v>
      </c>
      <c r="R409" s="36">
        <f t="shared" si="30"/>
        <v>18</v>
      </c>
      <c r="S409" s="46"/>
      <c r="T409" s="46"/>
      <c r="U409" s="46"/>
      <c r="V409" s="46"/>
      <c r="W409" s="45"/>
      <c r="X409" s="45"/>
      <c r="Y409" s="45"/>
      <c r="Z409" s="46"/>
      <c r="AA409" s="46"/>
      <c r="AB409" s="46"/>
      <c r="AC409" s="46"/>
      <c r="AD409" s="47"/>
      <c r="AE409" s="47"/>
      <c r="AF409" s="46"/>
      <c r="AG409" s="47"/>
      <c r="AH409" s="47"/>
      <c r="AI409" s="47"/>
      <c r="AJ409" s="47"/>
      <c r="AK409" s="47"/>
      <c r="AL409" s="47"/>
      <c r="AM409" s="47"/>
      <c r="AN409" s="47"/>
    </row>
    <row r="410" spans="1:40" x14ac:dyDescent="0.25">
      <c r="A410" s="85"/>
      <c r="B410" s="145"/>
      <c r="C410" s="43" t="str">
        <f t="shared" si="31"/>
        <v/>
      </c>
      <c r="D410" s="43"/>
      <c r="E410" s="43"/>
      <c r="F410" s="145">
        <f t="shared" si="32"/>
        <v>122</v>
      </c>
      <c r="G410" s="145">
        <f t="shared" si="33"/>
        <v>93</v>
      </c>
      <c r="H410" s="45"/>
      <c r="I410" s="46"/>
      <c r="J410" s="46"/>
      <c r="K410" s="47"/>
      <c r="L410" s="47"/>
      <c r="M410" s="47"/>
      <c r="N410" s="86" t="s">
        <v>199</v>
      </c>
      <c r="O410" s="86"/>
      <c r="P410" s="36" t="s">
        <v>352</v>
      </c>
      <c r="Q410" s="36">
        <f>IF(AND(P410&lt;&gt;P409,NOT(ISBLANK(A410))),IF(ISBLANK(N410),INDEX(Summary!E:E,MATCH(P410,Summary!A:A,0)),INDEX(Summary!E:E,MATCH(P410,Summary!A:A,0))+1),IF(ISBLANK(N410),Q409,Q409+1))</f>
        <v>12</v>
      </c>
      <c r="R410" s="36">
        <f t="shared" si="30"/>
        <v>18</v>
      </c>
      <c r="S410" s="46"/>
      <c r="T410" s="46"/>
      <c r="U410" s="46"/>
      <c r="V410" s="46"/>
      <c r="W410" s="45"/>
      <c r="X410" s="45"/>
      <c r="Y410" s="45"/>
      <c r="Z410" s="46"/>
      <c r="AA410" s="46"/>
      <c r="AB410" s="46"/>
      <c r="AC410" s="46"/>
      <c r="AD410" s="47"/>
      <c r="AE410" s="47"/>
      <c r="AF410" s="46"/>
      <c r="AG410" s="47"/>
      <c r="AH410" s="47"/>
      <c r="AI410" s="47"/>
      <c r="AJ410" s="47"/>
      <c r="AK410" s="47"/>
      <c r="AL410" s="47"/>
      <c r="AM410" s="47"/>
      <c r="AN410" s="47"/>
    </row>
    <row r="411" spans="1:40" x14ac:dyDescent="0.25">
      <c r="A411" s="85" t="s">
        <v>216</v>
      </c>
      <c r="B411" s="145">
        <v>46</v>
      </c>
      <c r="C411" s="43" t="str">
        <f t="shared" si="31"/>
        <v>E5-308-094</v>
      </c>
      <c r="D411" s="43" t="s">
        <v>395</v>
      </c>
      <c r="E411" s="43" t="s">
        <v>395</v>
      </c>
      <c r="F411" s="145">
        <f t="shared" si="32"/>
        <v>122</v>
      </c>
      <c r="G411" s="145">
        <f t="shared" si="33"/>
        <v>94</v>
      </c>
      <c r="H411" s="45"/>
      <c r="I411" s="46"/>
      <c r="J411" s="46"/>
      <c r="K411" s="47"/>
      <c r="L411" s="47"/>
      <c r="M411" s="47"/>
      <c r="N411" s="86" t="s">
        <v>198</v>
      </c>
      <c r="O411" s="86"/>
      <c r="P411" s="36" t="s">
        <v>352</v>
      </c>
      <c r="Q411" s="36">
        <f>IF(AND(P411&lt;&gt;P410,NOT(ISBLANK(A411))),IF(ISBLANK(N411),INDEX(Summary!E:E,MATCH(P411,Summary!A:A,0)),INDEX(Summary!E:E,MATCH(P411,Summary!A:A,0))+1),IF(ISBLANK(N411),Q410,Q410+1))</f>
        <v>13</v>
      </c>
      <c r="R411" s="36">
        <f t="shared" si="30"/>
        <v>18</v>
      </c>
      <c r="S411" s="46"/>
      <c r="T411" s="46"/>
      <c r="U411" s="46"/>
      <c r="V411" s="46"/>
      <c r="W411" s="45"/>
      <c r="X411" s="45"/>
      <c r="Y411" s="45"/>
      <c r="Z411" s="46"/>
      <c r="AA411" s="46"/>
      <c r="AB411" s="46"/>
      <c r="AC411" s="46"/>
      <c r="AD411" s="47"/>
      <c r="AE411" s="47"/>
      <c r="AF411" s="46"/>
      <c r="AG411" s="47"/>
      <c r="AH411" s="47"/>
      <c r="AI411" s="47"/>
      <c r="AJ411" s="47"/>
      <c r="AK411" s="47"/>
      <c r="AL411" s="47"/>
      <c r="AM411" s="47"/>
      <c r="AN411" s="47"/>
    </row>
    <row r="412" spans="1:40" x14ac:dyDescent="0.25">
      <c r="A412" s="85"/>
      <c r="B412" s="145"/>
      <c r="C412" s="43" t="str">
        <f t="shared" si="31"/>
        <v/>
      </c>
      <c r="D412" s="43"/>
      <c r="E412" s="43"/>
      <c r="F412" s="145">
        <f t="shared" si="32"/>
        <v>122</v>
      </c>
      <c r="G412" s="145">
        <f t="shared" si="33"/>
        <v>94</v>
      </c>
      <c r="H412" s="45"/>
      <c r="I412" s="46"/>
      <c r="J412" s="46"/>
      <c r="K412" s="47"/>
      <c r="L412" s="47"/>
      <c r="M412" s="47"/>
      <c r="N412" s="86" t="s">
        <v>199</v>
      </c>
      <c r="O412" s="86"/>
      <c r="P412" s="36" t="s">
        <v>352</v>
      </c>
      <c r="Q412" s="36">
        <f>IF(AND(P412&lt;&gt;P411,NOT(ISBLANK(A412))),IF(ISBLANK(N412),INDEX(Summary!E:E,MATCH(P412,Summary!A:A,0)),INDEX(Summary!E:E,MATCH(P412,Summary!A:A,0))+1),IF(ISBLANK(N412),Q411,Q411+1))</f>
        <v>14</v>
      </c>
      <c r="R412" s="36">
        <f t="shared" si="30"/>
        <v>18</v>
      </c>
      <c r="S412" s="46"/>
      <c r="T412" s="46"/>
      <c r="U412" s="46"/>
      <c r="V412" s="46"/>
      <c r="W412" s="45"/>
      <c r="X412" s="45"/>
      <c r="Y412" s="45"/>
      <c r="Z412" s="46"/>
      <c r="AA412" s="46"/>
      <c r="AB412" s="46"/>
      <c r="AC412" s="46"/>
      <c r="AD412" s="47"/>
      <c r="AE412" s="47"/>
      <c r="AF412" s="46"/>
      <c r="AG412" s="47"/>
      <c r="AH412" s="47"/>
      <c r="AI412" s="47"/>
      <c r="AJ412" s="47"/>
      <c r="AK412" s="47"/>
      <c r="AL412" s="47"/>
      <c r="AM412" s="47"/>
      <c r="AN412" s="47"/>
    </row>
    <row r="413" spans="1:40" x14ac:dyDescent="0.25">
      <c r="A413" s="85" t="s">
        <v>216</v>
      </c>
      <c r="B413" s="145">
        <v>45</v>
      </c>
      <c r="C413" s="43" t="str">
        <f t="shared" si="31"/>
        <v>E5-308-095</v>
      </c>
      <c r="D413" s="43" t="s">
        <v>395</v>
      </c>
      <c r="E413" s="43" t="s">
        <v>395</v>
      </c>
      <c r="F413" s="145">
        <f t="shared" si="32"/>
        <v>122</v>
      </c>
      <c r="G413" s="145">
        <f t="shared" si="33"/>
        <v>95</v>
      </c>
      <c r="H413" s="45"/>
      <c r="I413" s="46"/>
      <c r="J413" s="46"/>
      <c r="K413" s="47"/>
      <c r="L413" s="47"/>
      <c r="M413" s="47"/>
      <c r="N413" s="86" t="s">
        <v>198</v>
      </c>
      <c r="O413" s="86"/>
      <c r="P413" s="36" t="s">
        <v>352</v>
      </c>
      <c r="Q413" s="36">
        <f>IF(AND(P413&lt;&gt;P412,NOT(ISBLANK(A413))),IF(ISBLANK(N413),INDEX(Summary!E:E,MATCH(P413,Summary!A:A,0)),INDEX(Summary!E:E,MATCH(P413,Summary!A:A,0))+1),IF(ISBLANK(N413),Q412,Q412+1))</f>
        <v>15</v>
      </c>
      <c r="R413" s="36">
        <f t="shared" si="30"/>
        <v>18</v>
      </c>
      <c r="S413" s="46"/>
      <c r="T413" s="46"/>
      <c r="U413" s="46"/>
      <c r="V413" s="46"/>
      <c r="W413" s="45"/>
      <c r="X413" s="45"/>
      <c r="Y413" s="45"/>
      <c r="Z413" s="46"/>
      <c r="AA413" s="46"/>
      <c r="AB413" s="46"/>
      <c r="AC413" s="46"/>
      <c r="AD413" s="47"/>
      <c r="AE413" s="47"/>
      <c r="AF413" s="46"/>
      <c r="AG413" s="47"/>
      <c r="AH413" s="47"/>
      <c r="AI413" s="47"/>
      <c r="AJ413" s="47"/>
      <c r="AK413" s="47"/>
      <c r="AL413" s="47"/>
      <c r="AM413" s="47"/>
      <c r="AN413" s="47"/>
    </row>
    <row r="414" spans="1:40" x14ac:dyDescent="0.25">
      <c r="A414" s="85"/>
      <c r="B414" s="145"/>
      <c r="C414" s="43" t="str">
        <f t="shared" si="31"/>
        <v/>
      </c>
      <c r="D414" s="43"/>
      <c r="E414" s="43"/>
      <c r="F414" s="145">
        <f t="shared" si="32"/>
        <v>122</v>
      </c>
      <c r="G414" s="145">
        <f t="shared" si="33"/>
        <v>95</v>
      </c>
      <c r="H414" s="45"/>
      <c r="I414" s="46"/>
      <c r="J414" s="46"/>
      <c r="K414" s="47"/>
      <c r="L414" s="47"/>
      <c r="M414" s="47"/>
      <c r="N414" s="86" t="s">
        <v>199</v>
      </c>
      <c r="O414" s="87"/>
      <c r="P414" s="36" t="s">
        <v>352</v>
      </c>
      <c r="Q414" s="36">
        <f>IF(AND(P414&lt;&gt;P413,NOT(ISBLANK(A414))),IF(ISBLANK(N414),INDEX(Summary!E:E,MATCH(P414,Summary!A:A,0)),INDEX(Summary!E:E,MATCH(P414,Summary!A:A,0))+1),IF(ISBLANK(N414),Q413,Q413+1))</f>
        <v>16</v>
      </c>
      <c r="R414" s="36">
        <f t="shared" si="30"/>
        <v>18</v>
      </c>
      <c r="S414" s="88"/>
      <c r="T414" s="88"/>
      <c r="U414" s="88"/>
      <c r="V414" s="88"/>
      <c r="W414" s="45"/>
      <c r="X414" s="45"/>
      <c r="Y414" s="45"/>
      <c r="Z414" s="46"/>
      <c r="AA414" s="46"/>
      <c r="AB414" s="46"/>
      <c r="AC414" s="46"/>
      <c r="AD414" s="47"/>
      <c r="AE414" s="47"/>
      <c r="AF414" s="46"/>
      <c r="AG414" s="47"/>
      <c r="AH414" s="47"/>
      <c r="AI414" s="47"/>
      <c r="AJ414" s="47"/>
      <c r="AK414" s="47"/>
      <c r="AL414" s="47"/>
      <c r="AM414" s="47"/>
      <c r="AN414" s="47"/>
    </row>
    <row r="415" spans="1:40" x14ac:dyDescent="0.25">
      <c r="A415" s="85" t="s">
        <v>216</v>
      </c>
      <c r="B415" s="145">
        <v>44</v>
      </c>
      <c r="C415" s="43" t="str">
        <f t="shared" si="31"/>
        <v>E5-308-096</v>
      </c>
      <c r="D415" s="43" t="s">
        <v>395</v>
      </c>
      <c r="E415" s="43" t="s">
        <v>395</v>
      </c>
      <c r="F415" s="145">
        <f t="shared" si="32"/>
        <v>122</v>
      </c>
      <c r="G415" s="145">
        <f t="shared" si="33"/>
        <v>96</v>
      </c>
      <c r="H415" s="45"/>
      <c r="I415" s="46"/>
      <c r="J415" s="46"/>
      <c r="K415" s="47"/>
      <c r="L415" s="47"/>
      <c r="M415" s="47"/>
      <c r="N415" s="86" t="s">
        <v>198</v>
      </c>
      <c r="O415" s="87"/>
      <c r="P415" s="36" t="s">
        <v>352</v>
      </c>
      <c r="Q415" s="36">
        <f>IF(AND(P415&lt;&gt;P414,NOT(ISBLANK(A415))),IF(ISBLANK(N415),INDEX(Summary!E:E,MATCH(P415,Summary!A:A,0)),INDEX(Summary!E:E,MATCH(P415,Summary!A:A,0))+1),IF(ISBLANK(N415),Q414,Q414+1))</f>
        <v>17</v>
      </c>
      <c r="R415" s="36">
        <f t="shared" si="30"/>
        <v>18</v>
      </c>
      <c r="S415" s="88"/>
      <c r="T415" s="88"/>
      <c r="U415" s="88"/>
      <c r="V415" s="88"/>
      <c r="W415" s="45"/>
      <c r="X415" s="45"/>
      <c r="Y415" s="45"/>
      <c r="Z415" s="46"/>
      <c r="AA415" s="46"/>
      <c r="AB415" s="46"/>
      <c r="AC415" s="46"/>
      <c r="AD415" s="47"/>
      <c r="AE415" s="47"/>
      <c r="AF415" s="46"/>
      <c r="AG415" s="47"/>
      <c r="AH415" s="47"/>
      <c r="AI415" s="47"/>
      <c r="AJ415" s="47"/>
      <c r="AK415" s="47"/>
      <c r="AL415" s="47"/>
      <c r="AM415" s="47"/>
      <c r="AN415" s="47"/>
    </row>
    <row r="416" spans="1:40" x14ac:dyDescent="0.25">
      <c r="A416" s="143"/>
      <c r="B416" s="145"/>
      <c r="C416" s="43" t="str">
        <f t="shared" si="31"/>
        <v/>
      </c>
      <c r="D416" s="43"/>
      <c r="E416" s="43"/>
      <c r="F416" s="145">
        <f t="shared" si="32"/>
        <v>122</v>
      </c>
      <c r="G416" s="145">
        <f t="shared" si="33"/>
        <v>96</v>
      </c>
      <c r="H416" s="45"/>
      <c r="I416" s="46"/>
      <c r="J416" s="46"/>
      <c r="K416" s="47"/>
      <c r="L416" s="47"/>
      <c r="M416" s="47"/>
      <c r="N416" s="86" t="s">
        <v>199</v>
      </c>
      <c r="O416" s="87"/>
      <c r="P416" s="36" t="s">
        <v>352</v>
      </c>
      <c r="Q416" s="36">
        <f>IF(AND(P416&lt;&gt;P415,NOT(ISBLANK(A416))),IF(ISBLANK(N416),INDEX(Summary!E:E,MATCH(P416,Summary!A:A,0)),INDEX(Summary!E:E,MATCH(P416,Summary!A:A,0))+1),IF(ISBLANK(N416),Q415,Q415+1))</f>
        <v>18</v>
      </c>
      <c r="R416" s="36">
        <f t="shared" si="30"/>
        <v>18</v>
      </c>
      <c r="S416" s="88"/>
      <c r="T416" s="88"/>
      <c r="U416" s="88"/>
      <c r="V416" s="88"/>
      <c r="W416" s="45"/>
      <c r="X416" s="45"/>
      <c r="Y416" s="45"/>
      <c r="Z416" s="46"/>
      <c r="AA416" s="46"/>
      <c r="AB416" s="46"/>
      <c r="AC416" s="46"/>
      <c r="AD416" s="47"/>
      <c r="AE416" s="47"/>
      <c r="AF416" s="46"/>
      <c r="AG416" s="47"/>
      <c r="AH416" s="47"/>
      <c r="AI416" s="47"/>
      <c r="AJ416" s="47"/>
      <c r="AK416" s="47"/>
      <c r="AL416" s="47"/>
      <c r="AM416" s="47"/>
      <c r="AN416" s="47"/>
    </row>
    <row r="417" spans="1:40" x14ac:dyDescent="0.25">
      <c r="A417" s="142" t="s">
        <v>57</v>
      </c>
      <c r="B417" s="145">
        <v>24</v>
      </c>
      <c r="C417" s="43" t="str">
        <f t="shared" si="31"/>
        <v>E5-520-123</v>
      </c>
      <c r="D417" s="43" t="s">
        <v>394</v>
      </c>
      <c r="E417" s="43" t="s">
        <v>394</v>
      </c>
      <c r="F417" s="145">
        <f t="shared" si="32"/>
        <v>123</v>
      </c>
      <c r="G417" s="145">
        <f t="shared" si="33"/>
        <v>96</v>
      </c>
      <c r="H417" s="45">
        <v>10</v>
      </c>
      <c r="I417" s="46">
        <v>10</v>
      </c>
      <c r="J417" s="46">
        <v>10</v>
      </c>
      <c r="K417" s="47">
        <v>24</v>
      </c>
      <c r="L417" s="47">
        <v>32</v>
      </c>
      <c r="M417" s="47">
        <v>29</v>
      </c>
      <c r="N417" s="86" t="s">
        <v>198</v>
      </c>
      <c r="O417" s="86" t="s">
        <v>200</v>
      </c>
      <c r="P417" s="36" t="str">
        <f t="shared" ref="P417:P447" si="35">IF(ISBLANK(A417),P416,A417)</f>
        <v>B01</v>
      </c>
      <c r="Q417" s="36">
        <f>IF(AND(P417&lt;&gt;P416,NOT(ISBLANK(A417))),IF(ISBLANK(N417),INDEX(Summary!E:E,MATCH(P417,Summary!A:A,0)),INDEX(Summary!E:E,MATCH(P417,Summary!A:A,0))+1),IF(ISBLANK(N417),Q416,Q416+1))</f>
        <v>15</v>
      </c>
      <c r="R417" s="36">
        <f t="shared" si="30"/>
        <v>25</v>
      </c>
      <c r="S417" s="46">
        <v>1</v>
      </c>
      <c r="T417" s="88">
        <v>1</v>
      </c>
      <c r="U417" s="88"/>
      <c r="V417" s="88"/>
      <c r="W417" s="45"/>
      <c r="X417" s="45"/>
      <c r="Y417" s="45"/>
      <c r="Z417" s="46">
        <v>10</v>
      </c>
      <c r="AA417" s="46">
        <v>10</v>
      </c>
      <c r="AB417" s="46">
        <v>0</v>
      </c>
      <c r="AC417" s="46">
        <v>0</v>
      </c>
      <c r="AD417" s="47">
        <v>0</v>
      </c>
      <c r="AE417" s="47">
        <v>0</v>
      </c>
      <c r="AF417" s="46"/>
      <c r="AG417" s="47">
        <v>10</v>
      </c>
      <c r="AH417" s="47">
        <v>22</v>
      </c>
      <c r="AI417" s="47" t="s">
        <v>34</v>
      </c>
      <c r="AJ417" s="47">
        <v>2</v>
      </c>
      <c r="AK417" s="47">
        <v>2</v>
      </c>
      <c r="AL417" s="47">
        <v>12</v>
      </c>
      <c r="AM417" s="47">
        <v>0</v>
      </c>
      <c r="AN417" s="47" t="s">
        <v>34</v>
      </c>
    </row>
    <row r="418" spans="1:40" x14ac:dyDescent="0.25">
      <c r="A418" s="85" t="s">
        <v>57</v>
      </c>
      <c r="B418" s="145">
        <v>23</v>
      </c>
      <c r="C418" s="43" t="str">
        <f t="shared" si="31"/>
        <v>E5-520-124</v>
      </c>
      <c r="D418" s="43" t="s">
        <v>394</v>
      </c>
      <c r="E418" s="43" t="s">
        <v>394</v>
      </c>
      <c r="F418" s="145">
        <f t="shared" si="32"/>
        <v>124</v>
      </c>
      <c r="G418" s="145">
        <f t="shared" si="33"/>
        <v>96</v>
      </c>
      <c r="H418" s="45"/>
      <c r="I418" s="46"/>
      <c r="J418" s="46"/>
      <c r="K418" s="47"/>
      <c r="L418" s="47"/>
      <c r="M418" s="47"/>
      <c r="N418" s="86" t="s">
        <v>198</v>
      </c>
      <c r="O418" s="86" t="s">
        <v>200</v>
      </c>
      <c r="P418" s="36" t="str">
        <f t="shared" si="35"/>
        <v>B01</v>
      </c>
      <c r="Q418" s="36">
        <f>IF(AND(P418&lt;&gt;P417,NOT(ISBLANK(A418))),IF(ISBLANK(N418),INDEX(Summary!E:E,MATCH(P418,Summary!A:A,0)),INDEX(Summary!E:E,MATCH(P418,Summary!A:A,0))+1),IF(ISBLANK(N418),Q417,Q417+1))</f>
        <v>16</v>
      </c>
      <c r="R418" s="36">
        <f t="shared" si="30"/>
        <v>26</v>
      </c>
      <c r="S418" s="46"/>
      <c r="T418" s="46"/>
      <c r="U418" s="46"/>
      <c r="V418" s="46"/>
      <c r="W418" s="45"/>
      <c r="X418" s="45"/>
      <c r="Y418" s="45"/>
      <c r="Z418" s="46"/>
      <c r="AA418" s="46"/>
      <c r="AB418" s="46"/>
      <c r="AC418" s="46"/>
      <c r="AD418" s="47"/>
      <c r="AE418" s="47"/>
      <c r="AF418" s="46"/>
      <c r="AG418" s="47"/>
      <c r="AH418" s="47"/>
      <c r="AI418" s="47"/>
      <c r="AJ418" s="47"/>
      <c r="AK418" s="47"/>
      <c r="AL418" s="47"/>
      <c r="AM418" s="47"/>
      <c r="AN418" s="47"/>
    </row>
    <row r="419" spans="1:40" x14ac:dyDescent="0.25">
      <c r="A419" s="85" t="s">
        <v>57</v>
      </c>
      <c r="B419" s="145">
        <v>22</v>
      </c>
      <c r="C419" s="43" t="str">
        <f t="shared" si="31"/>
        <v>E5-520-125</v>
      </c>
      <c r="D419" s="43" t="s">
        <v>394</v>
      </c>
      <c r="E419" s="43" t="s">
        <v>394</v>
      </c>
      <c r="F419" s="145">
        <f t="shared" si="32"/>
        <v>125</v>
      </c>
      <c r="G419" s="145">
        <f t="shared" si="33"/>
        <v>96</v>
      </c>
      <c r="H419" s="45"/>
      <c r="I419" s="46"/>
      <c r="J419" s="46"/>
      <c r="K419" s="47"/>
      <c r="L419" s="47"/>
      <c r="M419" s="47"/>
      <c r="N419" s="86" t="s">
        <v>198</v>
      </c>
      <c r="O419" s="86" t="s">
        <v>200</v>
      </c>
      <c r="P419" s="36" t="str">
        <f t="shared" si="35"/>
        <v>B01</v>
      </c>
      <c r="Q419" s="36">
        <f>IF(AND(P419&lt;&gt;P418,NOT(ISBLANK(A419))),IF(ISBLANK(N419),INDEX(Summary!E:E,MATCH(P419,Summary!A:A,0)),INDEX(Summary!E:E,MATCH(P419,Summary!A:A,0))+1),IF(ISBLANK(N419),Q418,Q418+1))</f>
        <v>17</v>
      </c>
      <c r="R419" s="36">
        <f t="shared" si="30"/>
        <v>27</v>
      </c>
      <c r="S419" s="46"/>
      <c r="T419" s="46"/>
      <c r="U419" s="46"/>
      <c r="V419" s="46"/>
      <c r="W419" s="45"/>
      <c r="X419" s="45"/>
      <c r="Y419" s="45"/>
      <c r="Z419" s="46"/>
      <c r="AA419" s="46"/>
      <c r="AB419" s="46"/>
      <c r="AC419" s="46"/>
      <c r="AD419" s="47"/>
      <c r="AE419" s="47"/>
      <c r="AF419" s="46"/>
      <c r="AG419" s="47"/>
      <c r="AH419" s="47"/>
      <c r="AI419" s="47"/>
      <c r="AJ419" s="47"/>
      <c r="AK419" s="47"/>
      <c r="AL419" s="47"/>
      <c r="AM419" s="47"/>
      <c r="AN419" s="47"/>
    </row>
    <row r="420" spans="1:40" x14ac:dyDescent="0.25">
      <c r="A420" s="85" t="s">
        <v>57</v>
      </c>
      <c r="B420" s="145">
        <v>21</v>
      </c>
      <c r="C420" s="43" t="str">
        <f t="shared" si="31"/>
        <v>E5-520-126</v>
      </c>
      <c r="D420" s="43" t="s">
        <v>394</v>
      </c>
      <c r="E420" s="43" t="s">
        <v>394</v>
      </c>
      <c r="F420" s="145">
        <f t="shared" si="32"/>
        <v>126</v>
      </c>
      <c r="G420" s="145">
        <f t="shared" si="33"/>
        <v>96</v>
      </c>
      <c r="H420" s="45"/>
      <c r="I420" s="46"/>
      <c r="J420" s="46"/>
      <c r="K420" s="47"/>
      <c r="L420" s="47"/>
      <c r="M420" s="47"/>
      <c r="N420" s="86" t="s">
        <v>198</v>
      </c>
      <c r="O420" s="86" t="s">
        <v>200</v>
      </c>
      <c r="P420" s="36" t="str">
        <f t="shared" si="35"/>
        <v>B01</v>
      </c>
      <c r="Q420" s="36">
        <f>IF(AND(P420&lt;&gt;P419,NOT(ISBLANK(A420))),IF(ISBLANK(N420),INDEX(Summary!E:E,MATCH(P420,Summary!A:A,0)),INDEX(Summary!E:E,MATCH(P420,Summary!A:A,0))+1),IF(ISBLANK(N420),Q419,Q419+1))</f>
        <v>18</v>
      </c>
      <c r="R420" s="36">
        <f t="shared" si="30"/>
        <v>28</v>
      </c>
      <c r="S420" s="46"/>
      <c r="T420" s="46"/>
      <c r="U420" s="46"/>
      <c r="V420" s="46"/>
      <c r="W420" s="45"/>
      <c r="X420" s="45"/>
      <c r="Y420" s="45"/>
      <c r="Z420" s="46"/>
      <c r="AA420" s="46"/>
      <c r="AB420" s="46"/>
      <c r="AC420" s="46"/>
      <c r="AD420" s="47"/>
      <c r="AE420" s="47"/>
      <c r="AF420" s="46"/>
      <c r="AG420" s="47"/>
      <c r="AH420" s="47"/>
      <c r="AI420" s="47"/>
      <c r="AJ420" s="47"/>
      <c r="AK420" s="47"/>
      <c r="AL420" s="47"/>
      <c r="AM420" s="47"/>
      <c r="AN420" s="47"/>
    </row>
    <row r="421" spans="1:40" x14ac:dyDescent="0.25">
      <c r="A421" s="85" t="s">
        <v>57</v>
      </c>
      <c r="B421" s="145">
        <v>20</v>
      </c>
      <c r="C421" s="43" t="str">
        <f t="shared" si="31"/>
        <v>E5-520-127</v>
      </c>
      <c r="D421" s="43" t="s">
        <v>394</v>
      </c>
      <c r="E421" s="43" t="s">
        <v>394</v>
      </c>
      <c r="F421" s="145">
        <f t="shared" si="32"/>
        <v>127</v>
      </c>
      <c r="G421" s="145">
        <f t="shared" si="33"/>
        <v>96</v>
      </c>
      <c r="H421" s="45"/>
      <c r="I421" s="46"/>
      <c r="J421" s="46"/>
      <c r="K421" s="47"/>
      <c r="L421" s="47"/>
      <c r="M421" s="47"/>
      <c r="N421" s="86" t="s">
        <v>198</v>
      </c>
      <c r="O421" s="86" t="s">
        <v>200</v>
      </c>
      <c r="P421" s="36" t="str">
        <f t="shared" si="35"/>
        <v>B01</v>
      </c>
      <c r="Q421" s="36">
        <f>IF(AND(P421&lt;&gt;P420,NOT(ISBLANK(A421))),IF(ISBLANK(N421),INDEX(Summary!E:E,MATCH(P421,Summary!A:A,0)),INDEX(Summary!E:E,MATCH(P421,Summary!A:A,0))+1),IF(ISBLANK(N421),Q420,Q420+1))</f>
        <v>19</v>
      </c>
      <c r="R421" s="36">
        <f t="shared" si="30"/>
        <v>29</v>
      </c>
      <c r="S421" s="46"/>
      <c r="T421" s="46"/>
      <c r="U421" s="46"/>
      <c r="V421" s="46"/>
      <c r="W421" s="45"/>
      <c r="X421" s="45"/>
      <c r="Y421" s="45"/>
      <c r="Z421" s="46"/>
      <c r="AA421" s="46"/>
      <c r="AB421" s="46"/>
      <c r="AC421" s="46"/>
      <c r="AD421" s="47"/>
      <c r="AE421" s="47"/>
      <c r="AF421" s="46"/>
      <c r="AG421" s="47"/>
      <c r="AH421" s="47"/>
      <c r="AI421" s="47"/>
      <c r="AJ421" s="47"/>
      <c r="AK421" s="47"/>
      <c r="AL421" s="47"/>
      <c r="AM421" s="47"/>
      <c r="AN421" s="47"/>
    </row>
    <row r="422" spans="1:40" x14ac:dyDescent="0.25">
      <c r="A422" s="85" t="s">
        <v>57</v>
      </c>
      <c r="B422" s="145">
        <v>19</v>
      </c>
      <c r="C422" s="43" t="str">
        <f t="shared" si="31"/>
        <v>E5-520-128</v>
      </c>
      <c r="D422" s="43" t="s">
        <v>394</v>
      </c>
      <c r="E422" s="43" t="s">
        <v>394</v>
      </c>
      <c r="F422" s="145">
        <f t="shared" si="32"/>
        <v>128</v>
      </c>
      <c r="G422" s="145">
        <f t="shared" si="33"/>
        <v>96</v>
      </c>
      <c r="H422" s="45"/>
      <c r="I422" s="46"/>
      <c r="J422" s="46"/>
      <c r="K422" s="47"/>
      <c r="L422" s="47"/>
      <c r="M422" s="47"/>
      <c r="N422" s="86" t="s">
        <v>198</v>
      </c>
      <c r="O422" s="86" t="s">
        <v>200</v>
      </c>
      <c r="P422" s="36" t="str">
        <f t="shared" si="35"/>
        <v>B01</v>
      </c>
      <c r="Q422" s="36">
        <f>IF(AND(P422&lt;&gt;P421,NOT(ISBLANK(A422))),IF(ISBLANK(N422),INDEX(Summary!E:E,MATCH(P422,Summary!A:A,0)),INDEX(Summary!E:E,MATCH(P422,Summary!A:A,0))+1),IF(ISBLANK(N422),Q421,Q421+1))</f>
        <v>20</v>
      </c>
      <c r="R422" s="36">
        <f t="shared" si="30"/>
        <v>30</v>
      </c>
      <c r="S422" s="46"/>
      <c r="T422" s="46"/>
      <c r="U422" s="46"/>
      <c r="V422" s="46"/>
      <c r="W422" s="45"/>
      <c r="X422" s="45"/>
      <c r="Y422" s="45"/>
      <c r="Z422" s="46"/>
      <c r="AA422" s="46"/>
      <c r="AB422" s="46"/>
      <c r="AC422" s="46"/>
      <c r="AD422" s="47"/>
      <c r="AE422" s="47"/>
      <c r="AF422" s="46"/>
      <c r="AG422" s="47"/>
      <c r="AH422" s="47"/>
      <c r="AI422" s="47"/>
      <c r="AJ422" s="47"/>
      <c r="AK422" s="47"/>
      <c r="AL422" s="47"/>
      <c r="AM422" s="47"/>
      <c r="AN422" s="47"/>
    </row>
    <row r="423" spans="1:40" x14ac:dyDescent="0.25">
      <c r="A423" s="85" t="s">
        <v>57</v>
      </c>
      <c r="B423" s="145">
        <v>18</v>
      </c>
      <c r="C423" s="43" t="str">
        <f t="shared" si="31"/>
        <v>E5-520-129</v>
      </c>
      <c r="D423" s="43" t="s">
        <v>394</v>
      </c>
      <c r="E423" s="43" t="s">
        <v>394</v>
      </c>
      <c r="F423" s="145">
        <f t="shared" si="32"/>
        <v>129</v>
      </c>
      <c r="G423" s="145">
        <f t="shared" si="33"/>
        <v>96</v>
      </c>
      <c r="H423" s="45"/>
      <c r="I423" s="46"/>
      <c r="J423" s="46"/>
      <c r="K423" s="47"/>
      <c r="L423" s="47"/>
      <c r="M423" s="47"/>
      <c r="N423" s="86" t="s">
        <v>198</v>
      </c>
      <c r="O423" s="86" t="s">
        <v>200</v>
      </c>
      <c r="P423" s="36" t="str">
        <f t="shared" si="35"/>
        <v>B01</v>
      </c>
      <c r="Q423" s="36">
        <f>IF(AND(P423&lt;&gt;P422,NOT(ISBLANK(A423))),IF(ISBLANK(N423),INDEX(Summary!E:E,MATCH(P423,Summary!A:A,0)),INDEX(Summary!E:E,MATCH(P423,Summary!A:A,0))+1),IF(ISBLANK(N423),Q422,Q422+1))</f>
        <v>21</v>
      </c>
      <c r="R423" s="36">
        <f t="shared" si="30"/>
        <v>31</v>
      </c>
      <c r="S423" s="46"/>
      <c r="T423" s="46"/>
      <c r="U423" s="46"/>
      <c r="V423" s="46"/>
      <c r="W423" s="45"/>
      <c r="X423" s="45"/>
      <c r="Y423" s="45"/>
      <c r="Z423" s="46"/>
      <c r="AA423" s="46"/>
      <c r="AB423" s="46"/>
      <c r="AC423" s="46"/>
      <c r="AD423" s="47"/>
      <c r="AE423" s="47"/>
      <c r="AF423" s="46"/>
      <c r="AG423" s="47"/>
      <c r="AH423" s="47"/>
      <c r="AI423" s="47"/>
      <c r="AJ423" s="47"/>
      <c r="AK423" s="47"/>
      <c r="AL423" s="47"/>
      <c r="AM423" s="47"/>
      <c r="AN423" s="47"/>
    </row>
    <row r="424" spans="1:40" x14ac:dyDescent="0.25">
      <c r="A424" s="85" t="s">
        <v>57</v>
      </c>
      <c r="B424" s="145">
        <v>17</v>
      </c>
      <c r="C424" s="43" t="str">
        <f t="shared" si="31"/>
        <v>E5-520-130</v>
      </c>
      <c r="D424" s="43" t="s">
        <v>394</v>
      </c>
      <c r="E424" s="43" t="s">
        <v>394</v>
      </c>
      <c r="F424" s="145">
        <f t="shared" si="32"/>
        <v>130</v>
      </c>
      <c r="G424" s="145">
        <f t="shared" si="33"/>
        <v>96</v>
      </c>
      <c r="H424" s="45"/>
      <c r="I424" s="46"/>
      <c r="J424" s="46"/>
      <c r="K424" s="47"/>
      <c r="L424" s="47"/>
      <c r="M424" s="47"/>
      <c r="N424" s="86" t="s">
        <v>198</v>
      </c>
      <c r="O424" s="86" t="s">
        <v>200</v>
      </c>
      <c r="P424" s="36" t="str">
        <f t="shared" si="35"/>
        <v>B01</v>
      </c>
      <c r="Q424" s="36">
        <f>IF(AND(P424&lt;&gt;P423,NOT(ISBLANK(A424))),IF(ISBLANK(N424),INDEX(Summary!E:E,MATCH(P424,Summary!A:A,0)),INDEX(Summary!E:E,MATCH(P424,Summary!A:A,0))+1),IF(ISBLANK(N424),Q423,Q423+1))</f>
        <v>22</v>
      </c>
      <c r="R424" s="36">
        <f t="shared" si="30"/>
        <v>32</v>
      </c>
      <c r="S424" s="46"/>
      <c r="T424" s="46"/>
      <c r="U424" s="46"/>
      <c r="V424" s="46"/>
      <c r="W424" s="45"/>
      <c r="X424" s="45"/>
      <c r="Y424" s="45"/>
      <c r="Z424" s="46"/>
      <c r="AA424" s="46"/>
      <c r="AB424" s="46"/>
      <c r="AC424" s="46"/>
      <c r="AD424" s="47"/>
      <c r="AE424" s="47"/>
      <c r="AF424" s="46"/>
      <c r="AG424" s="47"/>
      <c r="AH424" s="47"/>
      <c r="AI424" s="47"/>
      <c r="AJ424" s="47"/>
      <c r="AK424" s="47"/>
      <c r="AL424" s="47"/>
      <c r="AM424" s="47"/>
      <c r="AN424" s="47"/>
    </row>
    <row r="425" spans="1:40" x14ac:dyDescent="0.25">
      <c r="A425" s="85" t="s">
        <v>57</v>
      </c>
      <c r="B425" s="145">
        <v>16</v>
      </c>
      <c r="C425" s="43" t="str">
        <f t="shared" si="31"/>
        <v>E5-520-131</v>
      </c>
      <c r="D425" s="43" t="s">
        <v>394</v>
      </c>
      <c r="E425" s="43" t="s">
        <v>394</v>
      </c>
      <c r="F425" s="145">
        <f t="shared" si="32"/>
        <v>131</v>
      </c>
      <c r="G425" s="145">
        <f t="shared" si="33"/>
        <v>96</v>
      </c>
      <c r="H425" s="45"/>
      <c r="I425" s="46"/>
      <c r="J425" s="46"/>
      <c r="K425" s="47"/>
      <c r="L425" s="47"/>
      <c r="M425" s="47"/>
      <c r="N425" s="86" t="s">
        <v>198</v>
      </c>
      <c r="O425" s="86" t="s">
        <v>200</v>
      </c>
      <c r="P425" s="36" t="str">
        <f t="shared" si="35"/>
        <v>B01</v>
      </c>
      <c r="Q425" s="36">
        <f>IF(AND(P425&lt;&gt;P424,NOT(ISBLANK(A425))),IF(ISBLANK(N425),INDEX(Summary!E:E,MATCH(P425,Summary!A:A,0)),INDEX(Summary!E:E,MATCH(P425,Summary!A:A,0))+1),IF(ISBLANK(N425),Q424,Q424+1))</f>
        <v>23</v>
      </c>
      <c r="R425" s="36">
        <f t="shared" si="30"/>
        <v>33</v>
      </c>
      <c r="S425" s="46"/>
      <c r="T425" s="46"/>
      <c r="U425" s="46"/>
      <c r="V425" s="46"/>
      <c r="W425" s="45"/>
      <c r="X425" s="45"/>
      <c r="Y425" s="45"/>
      <c r="Z425" s="46"/>
      <c r="AA425" s="46"/>
      <c r="AB425" s="46"/>
      <c r="AC425" s="46"/>
      <c r="AD425" s="47"/>
      <c r="AE425" s="47"/>
      <c r="AF425" s="46"/>
      <c r="AG425" s="47"/>
      <c r="AH425" s="47"/>
      <c r="AI425" s="47"/>
      <c r="AJ425" s="47"/>
      <c r="AK425" s="47"/>
      <c r="AL425" s="47"/>
      <c r="AM425" s="47"/>
      <c r="AN425" s="47"/>
    </row>
    <row r="426" spans="1:40" x14ac:dyDescent="0.25">
      <c r="A426" s="143" t="s">
        <v>57</v>
      </c>
      <c r="B426" s="145">
        <v>15</v>
      </c>
      <c r="C426" s="43" t="str">
        <f t="shared" si="31"/>
        <v>E5-520-132</v>
      </c>
      <c r="D426" s="43" t="s">
        <v>394</v>
      </c>
      <c r="E426" s="43" t="s">
        <v>394</v>
      </c>
      <c r="F426" s="145">
        <f t="shared" si="32"/>
        <v>132</v>
      </c>
      <c r="G426" s="145">
        <f t="shared" si="33"/>
        <v>96</v>
      </c>
      <c r="H426" s="45"/>
      <c r="I426" s="46"/>
      <c r="J426" s="46"/>
      <c r="K426" s="47"/>
      <c r="L426" s="47"/>
      <c r="M426" s="47"/>
      <c r="N426" s="86" t="s">
        <v>198</v>
      </c>
      <c r="O426" s="86" t="s">
        <v>200</v>
      </c>
      <c r="P426" s="36" t="str">
        <f t="shared" si="35"/>
        <v>B01</v>
      </c>
      <c r="Q426" s="36">
        <f>IF(AND(P426&lt;&gt;P425,NOT(ISBLANK(A426))),IF(ISBLANK(N426),INDEX(Summary!E:E,MATCH(P426,Summary!A:A,0)),INDEX(Summary!E:E,MATCH(P426,Summary!A:A,0))+1),IF(ISBLANK(N426),Q425,Q425+1))</f>
        <v>24</v>
      </c>
      <c r="R426" s="36">
        <f t="shared" si="30"/>
        <v>34</v>
      </c>
      <c r="S426" s="46"/>
      <c r="T426" s="46"/>
      <c r="U426" s="46"/>
      <c r="V426" s="46"/>
      <c r="W426" s="45"/>
      <c r="X426" s="45"/>
      <c r="Y426" s="45"/>
      <c r="Z426" s="46"/>
      <c r="AA426" s="46"/>
      <c r="AB426" s="46"/>
      <c r="AC426" s="46"/>
      <c r="AD426" s="47"/>
      <c r="AE426" s="47"/>
      <c r="AF426" s="46"/>
      <c r="AG426" s="47"/>
      <c r="AH426" s="47"/>
      <c r="AI426" s="47"/>
      <c r="AJ426" s="47"/>
      <c r="AK426" s="47"/>
      <c r="AL426" s="47"/>
      <c r="AM426" s="47"/>
      <c r="AN426" s="47"/>
    </row>
    <row r="427" spans="1:40" x14ac:dyDescent="0.25">
      <c r="A427" s="142" t="s">
        <v>59</v>
      </c>
      <c r="B427" s="145">
        <v>24</v>
      </c>
      <c r="C427" s="43" t="str">
        <f t="shared" si="31"/>
        <v>E5-520-133</v>
      </c>
      <c r="D427" s="43" t="s">
        <v>394</v>
      </c>
      <c r="E427" s="43" t="s">
        <v>394</v>
      </c>
      <c r="F427" s="145">
        <f t="shared" si="32"/>
        <v>133</v>
      </c>
      <c r="G427" s="145">
        <f t="shared" si="33"/>
        <v>96</v>
      </c>
      <c r="H427" s="45">
        <v>10</v>
      </c>
      <c r="I427" s="46">
        <v>10</v>
      </c>
      <c r="J427" s="46">
        <v>10</v>
      </c>
      <c r="K427" s="47">
        <v>24</v>
      </c>
      <c r="L427" s="47">
        <v>32</v>
      </c>
      <c r="M427" s="47">
        <v>29</v>
      </c>
      <c r="N427" s="86" t="s">
        <v>198</v>
      </c>
      <c r="O427" s="86" t="s">
        <v>200</v>
      </c>
      <c r="P427" s="36" t="str">
        <f t="shared" si="35"/>
        <v>B04</v>
      </c>
      <c r="Q427" s="36">
        <f>IF(AND(P427&lt;&gt;P426,NOT(ISBLANK(A427))),IF(ISBLANK(N427),INDEX(Summary!E:E,MATCH(P427,Summary!A:A,0)),INDEX(Summary!E:E,MATCH(P427,Summary!A:A,0))+1),IF(ISBLANK(N427),Q426,Q426+1))</f>
        <v>15</v>
      </c>
      <c r="R427" s="36">
        <f t="shared" si="30"/>
        <v>25</v>
      </c>
      <c r="S427" s="46">
        <v>1</v>
      </c>
      <c r="T427" s="88">
        <v>1</v>
      </c>
      <c r="U427" s="88"/>
      <c r="V427" s="88"/>
      <c r="W427" s="45"/>
      <c r="X427" s="45"/>
      <c r="Y427" s="45"/>
      <c r="Z427" s="46">
        <v>10</v>
      </c>
      <c r="AA427" s="46">
        <v>10</v>
      </c>
      <c r="AB427" s="46">
        <v>0</v>
      </c>
      <c r="AC427" s="46">
        <v>0</v>
      </c>
      <c r="AD427" s="47">
        <v>0</v>
      </c>
      <c r="AE427" s="47">
        <v>0</v>
      </c>
      <c r="AF427" s="46"/>
      <c r="AG427" s="47">
        <v>10</v>
      </c>
      <c r="AH427" s="47">
        <v>22</v>
      </c>
      <c r="AI427" s="47" t="s">
        <v>34</v>
      </c>
      <c r="AJ427" s="47">
        <v>2</v>
      </c>
      <c r="AK427" s="47">
        <v>2</v>
      </c>
      <c r="AL427" s="47">
        <v>10</v>
      </c>
      <c r="AM427" s="47">
        <v>0</v>
      </c>
      <c r="AN427" s="47" t="s">
        <v>34</v>
      </c>
    </row>
    <row r="428" spans="1:40" x14ac:dyDescent="0.25">
      <c r="A428" s="85" t="s">
        <v>59</v>
      </c>
      <c r="B428" s="145">
        <v>23</v>
      </c>
      <c r="C428" s="43" t="str">
        <f t="shared" si="31"/>
        <v>E5-520-134</v>
      </c>
      <c r="D428" s="43" t="s">
        <v>394</v>
      </c>
      <c r="E428" s="43" t="s">
        <v>394</v>
      </c>
      <c r="F428" s="145">
        <f t="shared" si="32"/>
        <v>134</v>
      </c>
      <c r="G428" s="145">
        <f t="shared" si="33"/>
        <v>96</v>
      </c>
      <c r="H428" s="45"/>
      <c r="I428" s="46"/>
      <c r="J428" s="46"/>
      <c r="K428" s="47"/>
      <c r="L428" s="47"/>
      <c r="M428" s="47"/>
      <c r="N428" s="86" t="s">
        <v>198</v>
      </c>
      <c r="O428" s="86" t="s">
        <v>200</v>
      </c>
      <c r="P428" s="36" t="str">
        <f t="shared" si="35"/>
        <v>B04</v>
      </c>
      <c r="Q428" s="36">
        <f>IF(AND(P428&lt;&gt;P427,NOT(ISBLANK(A428))),IF(ISBLANK(N428),INDEX(Summary!E:E,MATCH(P428,Summary!A:A,0)),INDEX(Summary!E:E,MATCH(P428,Summary!A:A,0))+1),IF(ISBLANK(N428),Q427,Q427+1))</f>
        <v>16</v>
      </c>
      <c r="R428" s="36">
        <f t="shared" si="30"/>
        <v>26</v>
      </c>
      <c r="S428" s="46"/>
      <c r="T428" s="46"/>
      <c r="U428" s="46"/>
      <c r="V428" s="46"/>
      <c r="W428" s="45"/>
      <c r="X428" s="45"/>
      <c r="Y428" s="45"/>
      <c r="Z428" s="46"/>
      <c r="AA428" s="46"/>
      <c r="AB428" s="46"/>
      <c r="AC428" s="46"/>
      <c r="AD428" s="47"/>
      <c r="AE428" s="47"/>
      <c r="AF428" s="46"/>
      <c r="AG428" s="47"/>
      <c r="AH428" s="47"/>
      <c r="AI428" s="47"/>
      <c r="AJ428" s="47"/>
      <c r="AK428" s="47"/>
      <c r="AL428" s="47"/>
      <c r="AM428" s="47"/>
      <c r="AN428" s="47"/>
    </row>
    <row r="429" spans="1:40" x14ac:dyDescent="0.25">
      <c r="A429" s="85" t="s">
        <v>59</v>
      </c>
      <c r="B429" s="145">
        <v>22</v>
      </c>
      <c r="C429" s="43" t="str">
        <f t="shared" si="31"/>
        <v>E5-520-135</v>
      </c>
      <c r="D429" s="43" t="s">
        <v>394</v>
      </c>
      <c r="E429" s="43" t="s">
        <v>394</v>
      </c>
      <c r="F429" s="145">
        <f t="shared" si="32"/>
        <v>135</v>
      </c>
      <c r="G429" s="145">
        <f t="shared" si="33"/>
        <v>96</v>
      </c>
      <c r="H429" s="45"/>
      <c r="I429" s="46"/>
      <c r="J429" s="46"/>
      <c r="K429" s="47"/>
      <c r="L429" s="47"/>
      <c r="M429" s="47"/>
      <c r="N429" s="86" t="s">
        <v>198</v>
      </c>
      <c r="O429" s="86" t="s">
        <v>200</v>
      </c>
      <c r="P429" s="36" t="str">
        <f t="shared" si="35"/>
        <v>B04</v>
      </c>
      <c r="Q429" s="36">
        <f>IF(AND(P429&lt;&gt;P428,NOT(ISBLANK(A429))),IF(ISBLANK(N429),INDEX(Summary!E:E,MATCH(P429,Summary!A:A,0)),INDEX(Summary!E:E,MATCH(P429,Summary!A:A,0))+1),IF(ISBLANK(N429),Q428,Q428+1))</f>
        <v>17</v>
      </c>
      <c r="R429" s="36">
        <f t="shared" si="30"/>
        <v>27</v>
      </c>
      <c r="S429" s="46"/>
      <c r="T429" s="46"/>
      <c r="U429" s="46"/>
      <c r="V429" s="46"/>
      <c r="W429" s="45"/>
      <c r="X429" s="45"/>
      <c r="Y429" s="45"/>
      <c r="Z429" s="46"/>
      <c r="AA429" s="46"/>
      <c r="AB429" s="46"/>
      <c r="AC429" s="46"/>
      <c r="AD429" s="47"/>
      <c r="AE429" s="47"/>
      <c r="AF429" s="46"/>
      <c r="AG429" s="47"/>
      <c r="AH429" s="47"/>
      <c r="AI429" s="47"/>
      <c r="AJ429" s="47"/>
      <c r="AK429" s="47"/>
      <c r="AL429" s="47"/>
      <c r="AM429" s="47"/>
      <c r="AN429" s="47"/>
    </row>
    <row r="430" spans="1:40" x14ac:dyDescent="0.25">
      <c r="A430" s="85" t="s">
        <v>59</v>
      </c>
      <c r="B430" s="145">
        <v>21</v>
      </c>
      <c r="C430" s="43" t="str">
        <f t="shared" si="31"/>
        <v>E5-520-136</v>
      </c>
      <c r="D430" s="43" t="s">
        <v>394</v>
      </c>
      <c r="E430" s="43" t="s">
        <v>394</v>
      </c>
      <c r="F430" s="145">
        <f t="shared" si="32"/>
        <v>136</v>
      </c>
      <c r="G430" s="145">
        <f t="shared" si="33"/>
        <v>96</v>
      </c>
      <c r="H430" s="45"/>
      <c r="I430" s="46"/>
      <c r="J430" s="46"/>
      <c r="K430" s="47"/>
      <c r="L430" s="47"/>
      <c r="M430" s="47"/>
      <c r="N430" s="86" t="s">
        <v>198</v>
      </c>
      <c r="O430" s="86" t="s">
        <v>200</v>
      </c>
      <c r="P430" s="36" t="str">
        <f t="shared" si="35"/>
        <v>B04</v>
      </c>
      <c r="Q430" s="36">
        <f>IF(AND(P430&lt;&gt;P429,NOT(ISBLANK(A430))),IF(ISBLANK(N430),INDEX(Summary!E:E,MATCH(P430,Summary!A:A,0)),INDEX(Summary!E:E,MATCH(P430,Summary!A:A,0))+1),IF(ISBLANK(N430),Q429,Q429+1))</f>
        <v>18</v>
      </c>
      <c r="R430" s="36">
        <f t="shared" si="30"/>
        <v>28</v>
      </c>
      <c r="S430" s="46"/>
      <c r="T430" s="46"/>
      <c r="U430" s="46"/>
      <c r="V430" s="46"/>
      <c r="W430" s="45"/>
      <c r="X430" s="45"/>
      <c r="Y430" s="45"/>
      <c r="Z430" s="46"/>
      <c r="AA430" s="46"/>
      <c r="AB430" s="46"/>
      <c r="AC430" s="46"/>
      <c r="AD430" s="47"/>
      <c r="AE430" s="47"/>
      <c r="AF430" s="46"/>
      <c r="AG430" s="47"/>
      <c r="AH430" s="47"/>
      <c r="AI430" s="47"/>
      <c r="AJ430" s="47"/>
      <c r="AK430" s="47"/>
      <c r="AL430" s="47"/>
      <c r="AM430" s="47"/>
      <c r="AN430" s="47"/>
    </row>
    <row r="431" spans="1:40" x14ac:dyDescent="0.25">
      <c r="A431" s="85" t="s">
        <v>59</v>
      </c>
      <c r="B431" s="145">
        <v>20</v>
      </c>
      <c r="C431" s="43" t="str">
        <f t="shared" si="31"/>
        <v>E5-520-137</v>
      </c>
      <c r="D431" s="43" t="s">
        <v>394</v>
      </c>
      <c r="E431" s="43" t="s">
        <v>394</v>
      </c>
      <c r="F431" s="145">
        <f t="shared" si="32"/>
        <v>137</v>
      </c>
      <c r="G431" s="145">
        <f t="shared" si="33"/>
        <v>96</v>
      </c>
      <c r="H431" s="45"/>
      <c r="I431" s="46"/>
      <c r="J431" s="46"/>
      <c r="K431" s="47"/>
      <c r="L431" s="47"/>
      <c r="M431" s="47"/>
      <c r="N431" s="86" t="s">
        <v>198</v>
      </c>
      <c r="O431" s="86" t="s">
        <v>200</v>
      </c>
      <c r="P431" s="36" t="str">
        <f t="shared" si="35"/>
        <v>B04</v>
      </c>
      <c r="Q431" s="36">
        <f>IF(AND(P431&lt;&gt;P430,NOT(ISBLANK(A431))),IF(ISBLANK(N431),INDEX(Summary!E:E,MATCH(P431,Summary!A:A,0)),INDEX(Summary!E:E,MATCH(P431,Summary!A:A,0))+1),IF(ISBLANK(N431),Q430,Q430+1))</f>
        <v>19</v>
      </c>
      <c r="R431" s="36">
        <f t="shared" si="30"/>
        <v>29</v>
      </c>
      <c r="S431" s="46"/>
      <c r="T431" s="46"/>
      <c r="U431" s="46"/>
      <c r="V431" s="46"/>
      <c r="W431" s="45"/>
      <c r="X431" s="45"/>
      <c r="Y431" s="45"/>
      <c r="Z431" s="46"/>
      <c r="AA431" s="46"/>
      <c r="AB431" s="46"/>
      <c r="AC431" s="46"/>
      <c r="AD431" s="47"/>
      <c r="AE431" s="47"/>
      <c r="AF431" s="46"/>
      <c r="AG431" s="47"/>
      <c r="AH431" s="47"/>
      <c r="AI431" s="47"/>
      <c r="AJ431" s="47"/>
      <c r="AK431" s="47"/>
      <c r="AL431" s="47"/>
      <c r="AM431" s="47"/>
      <c r="AN431" s="47"/>
    </row>
    <row r="432" spans="1:40" x14ac:dyDescent="0.25">
      <c r="A432" s="85" t="s">
        <v>59</v>
      </c>
      <c r="B432" s="145">
        <v>19</v>
      </c>
      <c r="C432" s="43" t="str">
        <f t="shared" si="31"/>
        <v>E5-520-138</v>
      </c>
      <c r="D432" s="43" t="s">
        <v>394</v>
      </c>
      <c r="E432" s="43" t="s">
        <v>394</v>
      </c>
      <c r="F432" s="145">
        <f t="shared" si="32"/>
        <v>138</v>
      </c>
      <c r="G432" s="145">
        <f t="shared" si="33"/>
        <v>96</v>
      </c>
      <c r="H432" s="45"/>
      <c r="I432" s="46"/>
      <c r="J432" s="46"/>
      <c r="K432" s="47"/>
      <c r="L432" s="47"/>
      <c r="M432" s="47"/>
      <c r="N432" s="86" t="s">
        <v>198</v>
      </c>
      <c r="O432" s="86" t="s">
        <v>200</v>
      </c>
      <c r="P432" s="36" t="str">
        <f t="shared" si="35"/>
        <v>B04</v>
      </c>
      <c r="Q432" s="36">
        <f>IF(AND(P432&lt;&gt;P431,NOT(ISBLANK(A432))),IF(ISBLANK(N432),INDEX(Summary!E:E,MATCH(P432,Summary!A:A,0)),INDEX(Summary!E:E,MATCH(P432,Summary!A:A,0))+1),IF(ISBLANK(N432),Q431,Q431+1))</f>
        <v>20</v>
      </c>
      <c r="R432" s="36">
        <f t="shared" si="30"/>
        <v>30</v>
      </c>
      <c r="S432" s="46"/>
      <c r="T432" s="46"/>
      <c r="U432" s="46"/>
      <c r="V432" s="46"/>
      <c r="W432" s="45"/>
      <c r="X432" s="45"/>
      <c r="Y432" s="45"/>
      <c r="Z432" s="46"/>
      <c r="AA432" s="46"/>
      <c r="AB432" s="46"/>
      <c r="AC432" s="46"/>
      <c r="AD432" s="47"/>
      <c r="AE432" s="47"/>
      <c r="AF432" s="46"/>
      <c r="AG432" s="47"/>
      <c r="AH432" s="47"/>
      <c r="AI432" s="47"/>
      <c r="AJ432" s="47"/>
      <c r="AK432" s="47"/>
      <c r="AL432" s="47"/>
      <c r="AM432" s="47"/>
      <c r="AN432" s="47"/>
    </row>
    <row r="433" spans="1:40" x14ac:dyDescent="0.25">
      <c r="A433" s="85" t="s">
        <v>59</v>
      </c>
      <c r="B433" s="145">
        <v>18</v>
      </c>
      <c r="C433" s="43" t="str">
        <f t="shared" si="31"/>
        <v>E5-520-139</v>
      </c>
      <c r="D433" s="43" t="s">
        <v>394</v>
      </c>
      <c r="E433" s="43" t="s">
        <v>394</v>
      </c>
      <c r="F433" s="145">
        <f t="shared" si="32"/>
        <v>139</v>
      </c>
      <c r="G433" s="145">
        <f t="shared" si="33"/>
        <v>96</v>
      </c>
      <c r="H433" s="45"/>
      <c r="I433" s="46"/>
      <c r="J433" s="46"/>
      <c r="K433" s="47"/>
      <c r="L433" s="47"/>
      <c r="M433" s="47"/>
      <c r="N433" s="86" t="s">
        <v>198</v>
      </c>
      <c r="O433" s="86" t="s">
        <v>200</v>
      </c>
      <c r="P433" s="36" t="str">
        <f t="shared" si="35"/>
        <v>B04</v>
      </c>
      <c r="Q433" s="36">
        <f>IF(AND(P433&lt;&gt;P432,NOT(ISBLANK(A433))),IF(ISBLANK(N433),INDEX(Summary!E:E,MATCH(P433,Summary!A:A,0)),INDEX(Summary!E:E,MATCH(P433,Summary!A:A,0))+1),IF(ISBLANK(N433),Q432,Q432+1))</f>
        <v>21</v>
      </c>
      <c r="R433" s="36">
        <f t="shared" si="30"/>
        <v>31</v>
      </c>
      <c r="S433" s="46"/>
      <c r="T433" s="46"/>
      <c r="U433" s="46"/>
      <c r="V433" s="46"/>
      <c r="W433" s="45"/>
      <c r="X433" s="45"/>
      <c r="Y433" s="45"/>
      <c r="Z433" s="46"/>
      <c r="AA433" s="46"/>
      <c r="AB433" s="46"/>
      <c r="AC433" s="46"/>
      <c r="AD433" s="47"/>
      <c r="AE433" s="47"/>
      <c r="AF433" s="46"/>
      <c r="AG433" s="47"/>
      <c r="AH433" s="47"/>
      <c r="AI433" s="47"/>
      <c r="AJ433" s="47"/>
      <c r="AK433" s="47"/>
      <c r="AL433" s="47"/>
      <c r="AM433" s="47"/>
      <c r="AN433" s="47"/>
    </row>
    <row r="434" spans="1:40" x14ac:dyDescent="0.25">
      <c r="A434" s="85" t="s">
        <v>59</v>
      </c>
      <c r="B434" s="145">
        <v>17</v>
      </c>
      <c r="C434" s="43" t="str">
        <f t="shared" si="31"/>
        <v>E5-520-140</v>
      </c>
      <c r="D434" s="43" t="s">
        <v>394</v>
      </c>
      <c r="E434" s="43" t="s">
        <v>394</v>
      </c>
      <c r="F434" s="145">
        <f t="shared" si="32"/>
        <v>140</v>
      </c>
      <c r="G434" s="145">
        <f t="shared" si="33"/>
        <v>96</v>
      </c>
      <c r="H434" s="45"/>
      <c r="I434" s="46"/>
      <c r="J434" s="46"/>
      <c r="K434" s="47"/>
      <c r="L434" s="47"/>
      <c r="M434" s="47"/>
      <c r="N434" s="86" t="s">
        <v>198</v>
      </c>
      <c r="O434" s="86" t="s">
        <v>200</v>
      </c>
      <c r="P434" s="36" t="str">
        <f t="shared" si="35"/>
        <v>B04</v>
      </c>
      <c r="Q434" s="36">
        <f>IF(AND(P434&lt;&gt;P433,NOT(ISBLANK(A434))),IF(ISBLANK(N434),INDEX(Summary!E:E,MATCH(P434,Summary!A:A,0)),INDEX(Summary!E:E,MATCH(P434,Summary!A:A,0))+1),IF(ISBLANK(N434),Q433,Q433+1))</f>
        <v>22</v>
      </c>
      <c r="R434" s="36">
        <f t="shared" si="30"/>
        <v>32</v>
      </c>
      <c r="S434" s="46"/>
      <c r="T434" s="46"/>
      <c r="U434" s="46"/>
      <c r="V434" s="46"/>
      <c r="W434" s="45"/>
      <c r="X434" s="45"/>
      <c r="Y434" s="45"/>
      <c r="Z434" s="46"/>
      <c r="AA434" s="46"/>
      <c r="AB434" s="46"/>
      <c r="AC434" s="46"/>
      <c r="AD434" s="47"/>
      <c r="AE434" s="47"/>
      <c r="AF434" s="46"/>
      <c r="AG434" s="47"/>
      <c r="AH434" s="47"/>
      <c r="AI434" s="47"/>
      <c r="AJ434" s="47"/>
      <c r="AK434" s="47"/>
      <c r="AL434" s="47"/>
      <c r="AM434" s="47"/>
      <c r="AN434" s="47"/>
    </row>
    <row r="435" spans="1:40" x14ac:dyDescent="0.25">
      <c r="A435" s="85" t="s">
        <v>59</v>
      </c>
      <c r="B435" s="145">
        <v>16</v>
      </c>
      <c r="C435" s="43" t="str">
        <f t="shared" si="31"/>
        <v>E5-520-141</v>
      </c>
      <c r="D435" s="43" t="s">
        <v>394</v>
      </c>
      <c r="E435" s="43" t="s">
        <v>394</v>
      </c>
      <c r="F435" s="145">
        <f t="shared" si="32"/>
        <v>141</v>
      </c>
      <c r="G435" s="145">
        <f t="shared" si="33"/>
        <v>96</v>
      </c>
      <c r="H435" s="45"/>
      <c r="I435" s="46"/>
      <c r="J435" s="46"/>
      <c r="K435" s="47"/>
      <c r="L435" s="47"/>
      <c r="M435" s="47"/>
      <c r="N435" s="86" t="s">
        <v>198</v>
      </c>
      <c r="O435" s="86" t="s">
        <v>200</v>
      </c>
      <c r="P435" s="36" t="str">
        <f t="shared" si="35"/>
        <v>B04</v>
      </c>
      <c r="Q435" s="36">
        <f>IF(AND(P435&lt;&gt;P434,NOT(ISBLANK(A435))),IF(ISBLANK(N435),INDEX(Summary!E:E,MATCH(P435,Summary!A:A,0)),INDEX(Summary!E:E,MATCH(P435,Summary!A:A,0))+1),IF(ISBLANK(N435),Q434,Q434+1))</f>
        <v>23</v>
      </c>
      <c r="R435" s="36">
        <f t="shared" si="30"/>
        <v>33</v>
      </c>
      <c r="S435" s="46"/>
      <c r="T435" s="46"/>
      <c r="U435" s="46"/>
      <c r="V435" s="46"/>
      <c r="W435" s="45"/>
      <c r="X435" s="45"/>
      <c r="Y435" s="45"/>
      <c r="Z435" s="46"/>
      <c r="AA435" s="46"/>
      <c r="AB435" s="46"/>
      <c r="AC435" s="46"/>
      <c r="AD435" s="47"/>
      <c r="AE435" s="47"/>
      <c r="AF435" s="46"/>
      <c r="AG435" s="47"/>
      <c r="AH435" s="47"/>
      <c r="AI435" s="47"/>
      <c r="AJ435" s="47"/>
      <c r="AK435" s="47"/>
      <c r="AL435" s="47"/>
      <c r="AM435" s="47"/>
      <c r="AN435" s="47"/>
    </row>
    <row r="436" spans="1:40" x14ac:dyDescent="0.25">
      <c r="A436" s="143" t="s">
        <v>59</v>
      </c>
      <c r="B436" s="145">
        <v>15</v>
      </c>
      <c r="C436" s="43" t="str">
        <f t="shared" si="31"/>
        <v>E5-520-142</v>
      </c>
      <c r="D436" s="43" t="s">
        <v>394</v>
      </c>
      <c r="E436" s="43" t="s">
        <v>394</v>
      </c>
      <c r="F436" s="145">
        <f t="shared" si="32"/>
        <v>142</v>
      </c>
      <c r="G436" s="145">
        <f t="shared" si="33"/>
        <v>96</v>
      </c>
      <c r="H436" s="45"/>
      <c r="I436" s="46"/>
      <c r="J436" s="46"/>
      <c r="K436" s="47"/>
      <c r="L436" s="47"/>
      <c r="M436" s="47"/>
      <c r="N436" s="86" t="s">
        <v>198</v>
      </c>
      <c r="O436" s="86" t="s">
        <v>200</v>
      </c>
      <c r="P436" s="36" t="str">
        <f t="shared" si="35"/>
        <v>B04</v>
      </c>
      <c r="Q436" s="36">
        <f>IF(AND(P436&lt;&gt;P435,NOT(ISBLANK(A436))),IF(ISBLANK(N436),INDEX(Summary!E:E,MATCH(P436,Summary!A:A,0)),INDEX(Summary!E:E,MATCH(P436,Summary!A:A,0))+1),IF(ISBLANK(N436),Q435,Q435+1))</f>
        <v>24</v>
      </c>
      <c r="R436" s="36">
        <f t="shared" si="30"/>
        <v>34</v>
      </c>
      <c r="S436" s="46"/>
      <c r="T436" s="46"/>
      <c r="U436" s="46"/>
      <c r="V436" s="46"/>
      <c r="W436" s="45"/>
      <c r="X436" s="45"/>
      <c r="Y436" s="45"/>
      <c r="Z436" s="46"/>
      <c r="AA436" s="46"/>
      <c r="AB436" s="46"/>
      <c r="AC436" s="46"/>
      <c r="AD436" s="47"/>
      <c r="AE436" s="47"/>
      <c r="AF436" s="46"/>
      <c r="AG436" s="47"/>
      <c r="AH436" s="47"/>
      <c r="AI436" s="47"/>
      <c r="AJ436" s="47"/>
      <c r="AK436" s="47"/>
      <c r="AL436" s="47"/>
      <c r="AM436" s="47"/>
      <c r="AN436" s="47"/>
    </row>
    <row r="437" spans="1:40" x14ac:dyDescent="0.25">
      <c r="A437" s="142" t="s">
        <v>60</v>
      </c>
      <c r="B437" s="145">
        <v>25</v>
      </c>
      <c r="C437" s="43" t="str">
        <f t="shared" si="31"/>
        <v>E5-520-143</v>
      </c>
      <c r="D437" s="43" t="s">
        <v>394</v>
      </c>
      <c r="E437" s="43" t="s">
        <v>394</v>
      </c>
      <c r="F437" s="145">
        <f t="shared" si="32"/>
        <v>143</v>
      </c>
      <c r="G437" s="145">
        <f t="shared" si="33"/>
        <v>96</v>
      </c>
      <c r="H437" s="45">
        <v>11</v>
      </c>
      <c r="I437" s="46">
        <v>11</v>
      </c>
      <c r="J437" s="46">
        <v>11</v>
      </c>
      <c r="K437" s="47">
        <v>24</v>
      </c>
      <c r="L437" s="47">
        <v>31</v>
      </c>
      <c r="M437" s="47">
        <v>28</v>
      </c>
      <c r="N437" s="86" t="s">
        <v>198</v>
      </c>
      <c r="O437" s="86" t="s">
        <v>200</v>
      </c>
      <c r="P437" s="36" t="str">
        <f t="shared" si="35"/>
        <v>B07</v>
      </c>
      <c r="Q437" s="36">
        <f>IF(AND(P437&lt;&gt;P436,NOT(ISBLANK(A437))),IF(ISBLANK(N437),INDEX(Summary!E:E,MATCH(P437,Summary!A:A,0)),INDEX(Summary!E:E,MATCH(P437,Summary!A:A,0))+1),IF(ISBLANK(N437),Q436,Q436+1))</f>
        <v>13</v>
      </c>
      <c r="R437" s="36">
        <f t="shared" si="30"/>
        <v>24</v>
      </c>
      <c r="S437" s="46">
        <v>1</v>
      </c>
      <c r="T437" s="89">
        <v>1</v>
      </c>
      <c r="U437" s="89"/>
      <c r="V437" s="89"/>
      <c r="W437" s="45"/>
      <c r="X437" s="45"/>
      <c r="Y437" s="45"/>
      <c r="Z437" s="46">
        <v>11</v>
      </c>
      <c r="AA437" s="46">
        <v>11</v>
      </c>
      <c r="AB437" s="46">
        <v>0</v>
      </c>
      <c r="AC437" s="46">
        <v>0</v>
      </c>
      <c r="AD437" s="47">
        <v>0</v>
      </c>
      <c r="AE437" s="47">
        <v>0</v>
      </c>
      <c r="AF437" s="46"/>
      <c r="AG437" s="47">
        <v>11</v>
      </c>
      <c r="AH437" s="47">
        <v>21</v>
      </c>
      <c r="AI437" s="47" t="s">
        <v>34</v>
      </c>
      <c r="AJ437" s="47">
        <v>2</v>
      </c>
      <c r="AK437" s="47">
        <v>2</v>
      </c>
      <c r="AL437" s="47">
        <v>10</v>
      </c>
      <c r="AM437" s="47">
        <v>0</v>
      </c>
      <c r="AN437" s="47" t="s">
        <v>34</v>
      </c>
    </row>
    <row r="438" spans="1:40" x14ac:dyDescent="0.25">
      <c r="A438" s="85" t="s">
        <v>60</v>
      </c>
      <c r="B438" s="145">
        <v>24</v>
      </c>
      <c r="C438" s="43" t="str">
        <f t="shared" si="31"/>
        <v>E5-520-144</v>
      </c>
      <c r="D438" s="43" t="s">
        <v>394</v>
      </c>
      <c r="E438" s="43" t="s">
        <v>394</v>
      </c>
      <c r="F438" s="145">
        <f t="shared" si="32"/>
        <v>144</v>
      </c>
      <c r="G438" s="145">
        <f t="shared" si="33"/>
        <v>96</v>
      </c>
      <c r="H438" s="45"/>
      <c r="I438" s="46"/>
      <c r="J438" s="46"/>
      <c r="K438" s="47"/>
      <c r="L438" s="47"/>
      <c r="M438" s="47"/>
      <c r="N438" s="86" t="s">
        <v>198</v>
      </c>
      <c r="O438" s="86" t="s">
        <v>200</v>
      </c>
      <c r="P438" s="36" t="str">
        <f t="shared" si="35"/>
        <v>B07</v>
      </c>
      <c r="Q438" s="36">
        <f>IF(AND(P438&lt;&gt;P437,NOT(ISBLANK(A438))),IF(ISBLANK(N438),INDEX(Summary!E:E,MATCH(P438,Summary!A:A,0)),INDEX(Summary!E:E,MATCH(P438,Summary!A:A,0))+1),IF(ISBLANK(N438),Q437,Q437+1))</f>
        <v>14</v>
      </c>
      <c r="R438" s="36">
        <f t="shared" si="30"/>
        <v>25</v>
      </c>
      <c r="S438" s="46"/>
      <c r="T438" s="89"/>
      <c r="U438" s="89"/>
      <c r="V438" s="89"/>
      <c r="W438" s="45"/>
      <c r="X438" s="45"/>
      <c r="Y438" s="45"/>
      <c r="Z438" s="46"/>
      <c r="AA438" s="46"/>
      <c r="AB438" s="46"/>
      <c r="AC438" s="46"/>
      <c r="AD438" s="47"/>
      <c r="AE438" s="47"/>
      <c r="AF438" s="46"/>
      <c r="AG438" s="47"/>
      <c r="AH438" s="47"/>
      <c r="AI438" s="47"/>
      <c r="AJ438" s="47"/>
      <c r="AK438" s="47"/>
      <c r="AL438" s="47"/>
      <c r="AM438" s="47"/>
      <c r="AN438" s="47"/>
    </row>
    <row r="439" spans="1:40" x14ac:dyDescent="0.25">
      <c r="A439" s="85" t="s">
        <v>60</v>
      </c>
      <c r="B439" s="145">
        <v>23</v>
      </c>
      <c r="C439" s="43" t="str">
        <f t="shared" si="31"/>
        <v>E5-520-145</v>
      </c>
      <c r="D439" s="43" t="s">
        <v>394</v>
      </c>
      <c r="E439" s="43" t="s">
        <v>394</v>
      </c>
      <c r="F439" s="145">
        <f t="shared" si="32"/>
        <v>145</v>
      </c>
      <c r="G439" s="145">
        <f t="shared" si="33"/>
        <v>96</v>
      </c>
      <c r="H439" s="45"/>
      <c r="I439" s="46"/>
      <c r="J439" s="46"/>
      <c r="K439" s="47"/>
      <c r="L439" s="47"/>
      <c r="M439" s="47"/>
      <c r="N439" s="86" t="s">
        <v>198</v>
      </c>
      <c r="O439" s="86" t="s">
        <v>200</v>
      </c>
      <c r="P439" s="36" t="str">
        <f t="shared" si="35"/>
        <v>B07</v>
      </c>
      <c r="Q439" s="36">
        <f>IF(AND(P439&lt;&gt;P438,NOT(ISBLANK(A439))),IF(ISBLANK(N439),INDEX(Summary!E:E,MATCH(P439,Summary!A:A,0)),INDEX(Summary!E:E,MATCH(P439,Summary!A:A,0))+1),IF(ISBLANK(N439),Q438,Q438+1))</f>
        <v>15</v>
      </c>
      <c r="R439" s="36">
        <f t="shared" si="30"/>
        <v>26</v>
      </c>
      <c r="S439" s="46"/>
      <c r="T439" s="46"/>
      <c r="U439" s="46"/>
      <c r="V439" s="46"/>
      <c r="W439" s="45"/>
      <c r="X439" s="45"/>
      <c r="Y439" s="45"/>
      <c r="Z439" s="46"/>
      <c r="AA439" s="46"/>
      <c r="AB439" s="46"/>
      <c r="AC439" s="46"/>
      <c r="AD439" s="47"/>
      <c r="AE439" s="47"/>
      <c r="AF439" s="46"/>
      <c r="AG439" s="47"/>
      <c r="AH439" s="47"/>
      <c r="AI439" s="47"/>
      <c r="AJ439" s="47"/>
      <c r="AK439" s="47"/>
      <c r="AL439" s="47"/>
      <c r="AM439" s="47"/>
      <c r="AN439" s="47"/>
    </row>
    <row r="440" spans="1:40" x14ac:dyDescent="0.25">
      <c r="A440" s="85" t="s">
        <v>60</v>
      </c>
      <c r="B440" s="145">
        <v>22</v>
      </c>
      <c r="C440" s="43" t="str">
        <f t="shared" si="31"/>
        <v>E5-520-146</v>
      </c>
      <c r="D440" s="43" t="s">
        <v>394</v>
      </c>
      <c r="E440" s="43" t="s">
        <v>394</v>
      </c>
      <c r="F440" s="145">
        <f t="shared" si="32"/>
        <v>146</v>
      </c>
      <c r="G440" s="145">
        <f t="shared" si="33"/>
        <v>96</v>
      </c>
      <c r="H440" s="45"/>
      <c r="I440" s="46"/>
      <c r="J440" s="46"/>
      <c r="K440" s="47"/>
      <c r="L440" s="47"/>
      <c r="M440" s="47"/>
      <c r="N440" s="86" t="s">
        <v>198</v>
      </c>
      <c r="O440" s="86" t="s">
        <v>200</v>
      </c>
      <c r="P440" s="36" t="str">
        <f t="shared" si="35"/>
        <v>B07</v>
      </c>
      <c r="Q440" s="36">
        <f>IF(AND(P440&lt;&gt;P439,NOT(ISBLANK(A440))),IF(ISBLANK(N440),INDEX(Summary!E:E,MATCH(P440,Summary!A:A,0)),INDEX(Summary!E:E,MATCH(P440,Summary!A:A,0))+1),IF(ISBLANK(N440),Q439,Q439+1))</f>
        <v>16</v>
      </c>
      <c r="R440" s="36">
        <f t="shared" si="30"/>
        <v>27</v>
      </c>
      <c r="S440" s="46"/>
      <c r="T440" s="46"/>
      <c r="U440" s="46"/>
      <c r="V440" s="46"/>
      <c r="W440" s="45"/>
      <c r="X440" s="45"/>
      <c r="Y440" s="45"/>
      <c r="Z440" s="46"/>
      <c r="AA440" s="46"/>
      <c r="AB440" s="46"/>
      <c r="AC440" s="46"/>
      <c r="AD440" s="47"/>
      <c r="AE440" s="47"/>
      <c r="AF440" s="46"/>
      <c r="AG440" s="47"/>
      <c r="AH440" s="47"/>
      <c r="AI440" s="47"/>
      <c r="AJ440" s="47"/>
      <c r="AK440" s="47"/>
      <c r="AL440" s="47"/>
      <c r="AM440" s="47"/>
      <c r="AN440" s="47"/>
    </row>
    <row r="441" spans="1:40" x14ac:dyDescent="0.25">
      <c r="A441" s="85" t="s">
        <v>60</v>
      </c>
      <c r="B441" s="145">
        <v>21</v>
      </c>
      <c r="C441" s="43" t="str">
        <f t="shared" si="31"/>
        <v>E5-520-147</v>
      </c>
      <c r="D441" s="43" t="s">
        <v>394</v>
      </c>
      <c r="E441" s="43" t="s">
        <v>394</v>
      </c>
      <c r="F441" s="145">
        <f t="shared" si="32"/>
        <v>147</v>
      </c>
      <c r="G441" s="145">
        <f t="shared" si="33"/>
        <v>96</v>
      </c>
      <c r="H441" s="45"/>
      <c r="I441" s="46"/>
      <c r="J441" s="46"/>
      <c r="K441" s="47"/>
      <c r="L441" s="47"/>
      <c r="M441" s="47"/>
      <c r="N441" s="86" t="s">
        <v>198</v>
      </c>
      <c r="O441" s="86" t="s">
        <v>200</v>
      </c>
      <c r="P441" s="36" t="str">
        <f t="shared" si="35"/>
        <v>B07</v>
      </c>
      <c r="Q441" s="36">
        <f>IF(AND(P441&lt;&gt;P440,NOT(ISBLANK(A441))),IF(ISBLANK(N441),INDEX(Summary!E:E,MATCH(P441,Summary!A:A,0)),INDEX(Summary!E:E,MATCH(P441,Summary!A:A,0))+1),IF(ISBLANK(N441),Q440,Q440+1))</f>
        <v>17</v>
      </c>
      <c r="R441" s="36">
        <f t="shared" si="30"/>
        <v>28</v>
      </c>
      <c r="S441" s="46"/>
      <c r="T441" s="46"/>
      <c r="U441" s="46"/>
      <c r="V441" s="46"/>
      <c r="W441" s="45"/>
      <c r="X441" s="45"/>
      <c r="Y441" s="45"/>
      <c r="Z441" s="46"/>
      <c r="AA441" s="46"/>
      <c r="AB441" s="46"/>
      <c r="AC441" s="46"/>
      <c r="AD441" s="47"/>
      <c r="AE441" s="47"/>
      <c r="AF441" s="46"/>
      <c r="AG441" s="47"/>
      <c r="AH441" s="47"/>
      <c r="AI441" s="47"/>
      <c r="AJ441" s="47"/>
      <c r="AK441" s="47"/>
      <c r="AL441" s="47"/>
      <c r="AM441" s="47"/>
      <c r="AN441" s="47"/>
    </row>
    <row r="442" spans="1:40" x14ac:dyDescent="0.25">
      <c r="A442" s="85" t="s">
        <v>60</v>
      </c>
      <c r="B442" s="145">
        <v>20</v>
      </c>
      <c r="C442" s="43" t="str">
        <f t="shared" si="31"/>
        <v>E5-520-148</v>
      </c>
      <c r="D442" s="43" t="s">
        <v>394</v>
      </c>
      <c r="E442" s="43" t="s">
        <v>394</v>
      </c>
      <c r="F442" s="145">
        <f t="shared" si="32"/>
        <v>148</v>
      </c>
      <c r="G442" s="145">
        <f t="shared" si="33"/>
        <v>96</v>
      </c>
      <c r="H442" s="45"/>
      <c r="I442" s="46"/>
      <c r="J442" s="46"/>
      <c r="K442" s="47"/>
      <c r="L442" s="47"/>
      <c r="M442" s="47"/>
      <c r="N442" s="86" t="s">
        <v>198</v>
      </c>
      <c r="O442" s="86" t="s">
        <v>200</v>
      </c>
      <c r="P442" s="36" t="str">
        <f t="shared" si="35"/>
        <v>B07</v>
      </c>
      <c r="Q442" s="36">
        <f>IF(AND(P442&lt;&gt;P441,NOT(ISBLANK(A442))),IF(ISBLANK(N442),INDEX(Summary!E:E,MATCH(P442,Summary!A:A,0)),INDEX(Summary!E:E,MATCH(P442,Summary!A:A,0))+1),IF(ISBLANK(N442),Q441,Q441+1))</f>
        <v>18</v>
      </c>
      <c r="R442" s="36">
        <f t="shared" si="30"/>
        <v>29</v>
      </c>
      <c r="S442" s="46"/>
      <c r="T442" s="46"/>
      <c r="U442" s="46"/>
      <c r="V442" s="46"/>
      <c r="W442" s="45"/>
      <c r="X442" s="45"/>
      <c r="Y442" s="45"/>
      <c r="Z442" s="46"/>
      <c r="AA442" s="46"/>
      <c r="AB442" s="46"/>
      <c r="AC442" s="46"/>
      <c r="AD442" s="47"/>
      <c r="AE442" s="47"/>
      <c r="AF442" s="46"/>
      <c r="AG442" s="47"/>
      <c r="AH442" s="47"/>
      <c r="AI442" s="47"/>
      <c r="AJ442" s="47"/>
      <c r="AK442" s="47"/>
      <c r="AL442" s="47"/>
      <c r="AM442" s="47"/>
      <c r="AN442" s="47"/>
    </row>
    <row r="443" spans="1:40" x14ac:dyDescent="0.25">
      <c r="A443" s="85" t="s">
        <v>60</v>
      </c>
      <c r="B443" s="145">
        <v>19</v>
      </c>
      <c r="C443" s="43" t="str">
        <f t="shared" si="31"/>
        <v>E5-520-149</v>
      </c>
      <c r="D443" s="43" t="s">
        <v>394</v>
      </c>
      <c r="E443" s="43" t="s">
        <v>394</v>
      </c>
      <c r="F443" s="145">
        <f t="shared" si="32"/>
        <v>149</v>
      </c>
      <c r="G443" s="145">
        <f t="shared" si="33"/>
        <v>96</v>
      </c>
      <c r="H443" s="45"/>
      <c r="I443" s="46"/>
      <c r="J443" s="46"/>
      <c r="K443" s="47"/>
      <c r="L443" s="47"/>
      <c r="M443" s="47"/>
      <c r="N443" s="86" t="s">
        <v>198</v>
      </c>
      <c r="O443" s="86" t="s">
        <v>200</v>
      </c>
      <c r="P443" s="36" t="str">
        <f t="shared" si="35"/>
        <v>B07</v>
      </c>
      <c r="Q443" s="36">
        <f>IF(AND(P443&lt;&gt;P442,NOT(ISBLANK(A443))),IF(ISBLANK(N443),INDEX(Summary!E:E,MATCH(P443,Summary!A:A,0)),INDEX(Summary!E:E,MATCH(P443,Summary!A:A,0))+1),IF(ISBLANK(N443),Q442,Q442+1))</f>
        <v>19</v>
      </c>
      <c r="R443" s="36">
        <f t="shared" si="30"/>
        <v>30</v>
      </c>
      <c r="S443" s="46"/>
      <c r="T443" s="46"/>
      <c r="U443" s="46"/>
      <c r="V443" s="46"/>
      <c r="W443" s="45"/>
      <c r="X443" s="45"/>
      <c r="Y443" s="45"/>
      <c r="Z443" s="46"/>
      <c r="AA443" s="46"/>
      <c r="AB443" s="46"/>
      <c r="AC443" s="46"/>
      <c r="AD443" s="47"/>
      <c r="AE443" s="47"/>
      <c r="AF443" s="46"/>
      <c r="AG443" s="47"/>
      <c r="AH443" s="47"/>
      <c r="AI443" s="47"/>
      <c r="AJ443" s="47"/>
      <c r="AK443" s="47"/>
      <c r="AL443" s="47"/>
      <c r="AM443" s="47"/>
      <c r="AN443" s="47"/>
    </row>
    <row r="444" spans="1:40" x14ac:dyDescent="0.25">
      <c r="A444" s="85" t="s">
        <v>60</v>
      </c>
      <c r="B444" s="145">
        <v>18</v>
      </c>
      <c r="C444" s="43" t="str">
        <f t="shared" si="31"/>
        <v>E5-520-150</v>
      </c>
      <c r="D444" s="43" t="s">
        <v>394</v>
      </c>
      <c r="E444" s="43" t="s">
        <v>394</v>
      </c>
      <c r="F444" s="145">
        <f t="shared" si="32"/>
        <v>150</v>
      </c>
      <c r="G444" s="145">
        <f t="shared" si="33"/>
        <v>96</v>
      </c>
      <c r="H444" s="45"/>
      <c r="I444" s="46"/>
      <c r="J444" s="46"/>
      <c r="K444" s="47"/>
      <c r="L444" s="47"/>
      <c r="M444" s="47"/>
      <c r="N444" s="86" t="s">
        <v>198</v>
      </c>
      <c r="O444" s="86" t="s">
        <v>200</v>
      </c>
      <c r="P444" s="36" t="str">
        <f t="shared" si="35"/>
        <v>B07</v>
      </c>
      <c r="Q444" s="36">
        <f>IF(AND(P444&lt;&gt;P443,NOT(ISBLANK(A444))),IF(ISBLANK(N444),INDEX(Summary!E:E,MATCH(P444,Summary!A:A,0)),INDEX(Summary!E:E,MATCH(P444,Summary!A:A,0))+1),IF(ISBLANK(N444),Q443,Q443+1))</f>
        <v>20</v>
      </c>
      <c r="R444" s="36">
        <f t="shared" si="30"/>
        <v>31</v>
      </c>
      <c r="S444" s="46"/>
      <c r="T444" s="46"/>
      <c r="U444" s="46"/>
      <c r="V444" s="46"/>
      <c r="W444" s="45"/>
      <c r="X444" s="45"/>
      <c r="Y444" s="45"/>
      <c r="Z444" s="46"/>
      <c r="AA444" s="46"/>
      <c r="AB444" s="46"/>
      <c r="AC444" s="46"/>
      <c r="AD444" s="47"/>
      <c r="AE444" s="47"/>
      <c r="AF444" s="46"/>
      <c r="AG444" s="47"/>
      <c r="AH444" s="47"/>
      <c r="AI444" s="47"/>
      <c r="AJ444" s="47"/>
      <c r="AK444" s="47"/>
      <c r="AL444" s="47"/>
      <c r="AM444" s="47"/>
      <c r="AN444" s="47"/>
    </row>
    <row r="445" spans="1:40" x14ac:dyDescent="0.25">
      <c r="A445" s="85" t="s">
        <v>60</v>
      </c>
      <c r="B445" s="145">
        <v>17</v>
      </c>
      <c r="C445" s="43" t="str">
        <f t="shared" si="31"/>
        <v>E5-520-151</v>
      </c>
      <c r="D445" s="43" t="s">
        <v>394</v>
      </c>
      <c r="E445" s="43" t="s">
        <v>394</v>
      </c>
      <c r="F445" s="145">
        <f t="shared" si="32"/>
        <v>151</v>
      </c>
      <c r="G445" s="145">
        <f t="shared" si="33"/>
        <v>96</v>
      </c>
      <c r="H445" s="45"/>
      <c r="I445" s="46"/>
      <c r="J445" s="46"/>
      <c r="K445" s="47"/>
      <c r="L445" s="47"/>
      <c r="M445" s="47"/>
      <c r="N445" s="86" t="s">
        <v>198</v>
      </c>
      <c r="O445" s="86" t="s">
        <v>200</v>
      </c>
      <c r="P445" s="36" t="str">
        <f t="shared" si="35"/>
        <v>B07</v>
      </c>
      <c r="Q445" s="36">
        <f>IF(AND(P445&lt;&gt;P444,NOT(ISBLANK(A445))),IF(ISBLANK(N445),INDEX(Summary!E:E,MATCH(P445,Summary!A:A,0)),INDEX(Summary!E:E,MATCH(P445,Summary!A:A,0))+1),IF(ISBLANK(N445),Q444,Q444+1))</f>
        <v>21</v>
      </c>
      <c r="R445" s="36">
        <f t="shared" si="30"/>
        <v>32</v>
      </c>
      <c r="S445" s="46"/>
      <c r="T445" s="46"/>
      <c r="U445" s="46"/>
      <c r="V445" s="46"/>
      <c r="W445" s="45"/>
      <c r="X445" s="45"/>
      <c r="Y445" s="45"/>
      <c r="Z445" s="46"/>
      <c r="AA445" s="46"/>
      <c r="AB445" s="46"/>
      <c r="AC445" s="46"/>
      <c r="AD445" s="47"/>
      <c r="AE445" s="47"/>
      <c r="AF445" s="46"/>
      <c r="AG445" s="47"/>
      <c r="AH445" s="47"/>
      <c r="AI445" s="47"/>
      <c r="AJ445" s="47"/>
      <c r="AK445" s="47"/>
      <c r="AL445" s="47"/>
      <c r="AM445" s="47"/>
      <c r="AN445" s="47"/>
    </row>
    <row r="446" spans="1:40" x14ac:dyDescent="0.25">
      <c r="A446" s="85" t="s">
        <v>60</v>
      </c>
      <c r="B446" s="145">
        <v>16</v>
      </c>
      <c r="C446" s="43" t="str">
        <f t="shared" si="31"/>
        <v>E5-520-152</v>
      </c>
      <c r="D446" s="43" t="s">
        <v>394</v>
      </c>
      <c r="E446" s="43" t="s">
        <v>394</v>
      </c>
      <c r="F446" s="145">
        <f t="shared" si="32"/>
        <v>152</v>
      </c>
      <c r="G446" s="145">
        <f t="shared" si="33"/>
        <v>96</v>
      </c>
      <c r="H446" s="45"/>
      <c r="I446" s="46"/>
      <c r="J446" s="46"/>
      <c r="K446" s="47"/>
      <c r="L446" s="47"/>
      <c r="M446" s="47"/>
      <c r="N446" s="86" t="s">
        <v>198</v>
      </c>
      <c r="O446" s="86" t="s">
        <v>200</v>
      </c>
      <c r="P446" s="36" t="str">
        <f t="shared" si="35"/>
        <v>B07</v>
      </c>
      <c r="Q446" s="36">
        <f>IF(AND(P446&lt;&gt;P445,NOT(ISBLANK(A446))),IF(ISBLANK(N446),INDEX(Summary!E:E,MATCH(P446,Summary!A:A,0)),INDEX(Summary!E:E,MATCH(P446,Summary!A:A,0))+1),IF(ISBLANK(N446),Q445,Q445+1))</f>
        <v>22</v>
      </c>
      <c r="R446" s="36">
        <f t="shared" si="30"/>
        <v>33</v>
      </c>
      <c r="S446" s="46"/>
      <c r="T446" s="46"/>
      <c r="U446" s="46"/>
      <c r="V446" s="46"/>
      <c r="W446" s="45"/>
      <c r="X446" s="45"/>
      <c r="Y446" s="45"/>
      <c r="Z446" s="46"/>
      <c r="AA446" s="46"/>
      <c r="AB446" s="46"/>
      <c r="AC446" s="46"/>
      <c r="AD446" s="47"/>
      <c r="AE446" s="47"/>
      <c r="AF446" s="46"/>
      <c r="AG446" s="47"/>
      <c r="AH446" s="47"/>
      <c r="AI446" s="47"/>
      <c r="AJ446" s="47"/>
      <c r="AK446" s="47"/>
      <c r="AL446" s="47"/>
      <c r="AM446" s="47"/>
      <c r="AN446" s="47"/>
    </row>
    <row r="447" spans="1:40" x14ac:dyDescent="0.25">
      <c r="A447" s="143" t="s">
        <v>60</v>
      </c>
      <c r="B447" s="145">
        <v>15</v>
      </c>
      <c r="C447" s="43" t="str">
        <f t="shared" si="31"/>
        <v>E5-520-153</v>
      </c>
      <c r="D447" s="43" t="s">
        <v>394</v>
      </c>
      <c r="E447" s="43" t="s">
        <v>394</v>
      </c>
      <c r="F447" s="145">
        <f t="shared" si="32"/>
        <v>153</v>
      </c>
      <c r="G447" s="145">
        <f t="shared" si="33"/>
        <v>96</v>
      </c>
      <c r="H447" s="45"/>
      <c r="I447" s="46"/>
      <c r="J447" s="46"/>
      <c r="K447" s="47"/>
      <c r="L447" s="47"/>
      <c r="M447" s="47"/>
      <c r="N447" s="86" t="s">
        <v>198</v>
      </c>
      <c r="O447" s="86" t="s">
        <v>200</v>
      </c>
      <c r="P447" s="36" t="str">
        <f t="shared" si="35"/>
        <v>B07</v>
      </c>
      <c r="Q447" s="36">
        <f>IF(AND(P447&lt;&gt;P446,NOT(ISBLANK(A447))),IF(ISBLANK(N447),INDEX(Summary!E:E,MATCH(P447,Summary!A:A,0)),INDEX(Summary!E:E,MATCH(P447,Summary!A:A,0))+1),IF(ISBLANK(N447),Q446,Q446+1))</f>
        <v>23</v>
      </c>
      <c r="R447" s="36">
        <f t="shared" si="30"/>
        <v>34</v>
      </c>
      <c r="S447" s="46"/>
      <c r="T447" s="46"/>
      <c r="U447" s="46"/>
      <c r="V447" s="46"/>
      <c r="W447" s="45"/>
      <c r="X447" s="45"/>
      <c r="Y447" s="45"/>
      <c r="Z447" s="46"/>
      <c r="AA447" s="46"/>
      <c r="AB447" s="46"/>
      <c r="AC447" s="46"/>
      <c r="AD447" s="47"/>
      <c r="AE447" s="47"/>
      <c r="AF447" s="46"/>
      <c r="AG447" s="47"/>
      <c r="AH447" s="47"/>
      <c r="AI447" s="47"/>
      <c r="AJ447" s="47"/>
      <c r="AK447" s="47"/>
      <c r="AL447" s="47"/>
      <c r="AM447" s="47"/>
      <c r="AN447" s="47"/>
    </row>
  </sheetData>
  <autoFilter ref="A1:AN447" xr:uid="{0711EA81-4947-4297-83D8-157423D7F9CE}"/>
  <conditionalFormatting sqref="Y2:Y23 Y30:Y39 Y56:Y59 Y66:Y75 Y94:Y97 Y104:Y113 Y130:Y133 Y166:Y169 Y202:Y205 Y238:Y241 Y274:Y277 Y310:Y313 Y346:Y349 Y374:Y381 Y401:Y408 Y427 Y437:Y438 Y140:Y149 Y176:Y185 Y212:Y215 Y218:Y221 Y248:Y257 Y284:Y293 Y320:Y329 Y356:Y364 Y390:Y391 Y415:Y417">
    <cfRule type="containsText" dxfId="664" priority="204" operator="containsText" text="SPINE">
      <formula>NOT(ISERROR(SEARCH("SPINE",Y2)))</formula>
    </cfRule>
    <cfRule type="containsText" dxfId="663" priority="205" operator="containsText" text="LEAF2">
      <formula>NOT(ISERROR(SEARCH("LEAF2",Y2)))</formula>
    </cfRule>
    <cfRule type="containsText" dxfId="662" priority="206" operator="containsText" text="LEAF1">
      <formula>NOT(ISERROR(SEARCH("LEAF1",Y2)))</formula>
    </cfRule>
  </conditionalFormatting>
  <conditionalFormatting sqref="Y24:Y29">
    <cfRule type="containsText" dxfId="661" priority="199" operator="containsText" text="SPINE">
      <formula>NOT(ISERROR(SEARCH("SPINE",Y24)))</formula>
    </cfRule>
    <cfRule type="containsText" dxfId="660" priority="200" operator="containsText" text="LEAF2">
      <formula>NOT(ISERROR(SEARCH("LEAF2",Y24)))</formula>
    </cfRule>
    <cfRule type="containsText" dxfId="659" priority="201" operator="containsText" text="LEAF1">
      <formula>NOT(ISERROR(SEARCH("LEAF1",Y24)))</formula>
    </cfRule>
  </conditionalFormatting>
  <conditionalFormatting sqref="Y40:Y55">
    <cfRule type="containsText" dxfId="658" priority="196" operator="containsText" text="SPINE">
      <formula>NOT(ISERROR(SEARCH("SPINE",Y40)))</formula>
    </cfRule>
    <cfRule type="containsText" dxfId="657" priority="197" operator="containsText" text="LEAF2">
      <formula>NOT(ISERROR(SEARCH("LEAF2",Y40)))</formula>
    </cfRule>
    <cfRule type="containsText" dxfId="656" priority="198" operator="containsText" text="LEAF1">
      <formula>NOT(ISERROR(SEARCH("LEAF1",Y40)))</formula>
    </cfRule>
  </conditionalFormatting>
  <conditionalFormatting sqref="Y64:Y65">
    <cfRule type="containsText" dxfId="655" priority="193" operator="containsText" text="SPINE">
      <formula>NOT(ISERROR(SEARCH("SPINE",Y64)))</formula>
    </cfRule>
    <cfRule type="containsText" dxfId="654" priority="194" operator="containsText" text="LEAF2">
      <formula>NOT(ISERROR(SEARCH("LEAF2",Y64)))</formula>
    </cfRule>
    <cfRule type="containsText" dxfId="653" priority="195" operator="containsText" text="LEAF1">
      <formula>NOT(ISERROR(SEARCH("LEAF1",Y64)))</formula>
    </cfRule>
  </conditionalFormatting>
  <conditionalFormatting sqref="Y60:Y63">
    <cfRule type="containsText" dxfId="652" priority="190" operator="containsText" text="SPINE">
      <formula>NOT(ISERROR(SEARCH("SPINE",Y60)))</formula>
    </cfRule>
    <cfRule type="containsText" dxfId="651" priority="191" operator="containsText" text="LEAF2">
      <formula>NOT(ISERROR(SEARCH("LEAF2",Y60)))</formula>
    </cfRule>
    <cfRule type="containsText" dxfId="650" priority="192" operator="containsText" text="LEAF1">
      <formula>NOT(ISERROR(SEARCH("LEAF1",Y60)))</formula>
    </cfRule>
  </conditionalFormatting>
  <conditionalFormatting sqref="Y92:Y93">
    <cfRule type="containsText" dxfId="649" priority="187" operator="containsText" text="SPINE">
      <formula>NOT(ISERROR(SEARCH("SPINE",Y92)))</formula>
    </cfRule>
    <cfRule type="containsText" dxfId="648" priority="188" operator="containsText" text="LEAF2">
      <formula>NOT(ISERROR(SEARCH("LEAF2",Y92)))</formula>
    </cfRule>
    <cfRule type="containsText" dxfId="647" priority="189" operator="containsText" text="LEAF1">
      <formula>NOT(ISERROR(SEARCH("LEAF1",Y92)))</formula>
    </cfRule>
  </conditionalFormatting>
  <conditionalFormatting sqref="Y76:Y91">
    <cfRule type="containsText" dxfId="646" priority="184" operator="containsText" text="SPINE">
      <formula>NOT(ISERROR(SEARCH("SPINE",Y76)))</formula>
    </cfRule>
    <cfRule type="containsText" dxfId="645" priority="185" operator="containsText" text="LEAF2">
      <formula>NOT(ISERROR(SEARCH("LEAF2",Y76)))</formula>
    </cfRule>
    <cfRule type="containsText" dxfId="644" priority="186" operator="containsText" text="LEAF1">
      <formula>NOT(ISERROR(SEARCH("LEAF1",Y76)))</formula>
    </cfRule>
  </conditionalFormatting>
  <conditionalFormatting sqref="Y102:Y103">
    <cfRule type="containsText" dxfId="643" priority="181" operator="containsText" text="SPINE">
      <formula>NOT(ISERROR(SEARCH("SPINE",Y102)))</formula>
    </cfRule>
    <cfRule type="containsText" dxfId="642" priority="182" operator="containsText" text="LEAF2">
      <formula>NOT(ISERROR(SEARCH("LEAF2",Y102)))</formula>
    </cfRule>
    <cfRule type="containsText" dxfId="641" priority="183" operator="containsText" text="LEAF1">
      <formula>NOT(ISERROR(SEARCH("LEAF1",Y102)))</formula>
    </cfRule>
  </conditionalFormatting>
  <conditionalFormatting sqref="Y100:Y101">
    <cfRule type="containsText" dxfId="640" priority="178" operator="containsText" text="SPINE">
      <formula>NOT(ISERROR(SEARCH("SPINE",Y100)))</formula>
    </cfRule>
    <cfRule type="containsText" dxfId="639" priority="179" operator="containsText" text="LEAF2">
      <formula>NOT(ISERROR(SEARCH("LEAF2",Y100)))</formula>
    </cfRule>
    <cfRule type="containsText" dxfId="638" priority="180" operator="containsText" text="LEAF1">
      <formula>NOT(ISERROR(SEARCH("LEAF1",Y100)))</formula>
    </cfRule>
  </conditionalFormatting>
  <conditionalFormatting sqref="Y98:Y99">
    <cfRule type="containsText" dxfId="637" priority="175" operator="containsText" text="SPINE">
      <formula>NOT(ISERROR(SEARCH("SPINE",Y98)))</formula>
    </cfRule>
    <cfRule type="containsText" dxfId="636" priority="176" operator="containsText" text="LEAF2">
      <formula>NOT(ISERROR(SEARCH("LEAF2",Y98)))</formula>
    </cfRule>
    <cfRule type="containsText" dxfId="635" priority="177" operator="containsText" text="LEAF1">
      <formula>NOT(ISERROR(SEARCH("LEAF1",Y98)))</formula>
    </cfRule>
  </conditionalFormatting>
  <conditionalFormatting sqref="Y128:Y129">
    <cfRule type="containsText" dxfId="634" priority="172" operator="containsText" text="SPINE">
      <formula>NOT(ISERROR(SEARCH("SPINE",Y128)))</formula>
    </cfRule>
    <cfRule type="containsText" dxfId="633" priority="173" operator="containsText" text="LEAF2">
      <formula>NOT(ISERROR(SEARCH("LEAF2",Y128)))</formula>
    </cfRule>
    <cfRule type="containsText" dxfId="632" priority="174" operator="containsText" text="LEAF1">
      <formula>NOT(ISERROR(SEARCH("LEAF1",Y128)))</formula>
    </cfRule>
  </conditionalFormatting>
  <conditionalFormatting sqref="Y114:Y127">
    <cfRule type="containsText" dxfId="631" priority="169" operator="containsText" text="SPINE">
      <formula>NOT(ISERROR(SEARCH("SPINE",Y114)))</formula>
    </cfRule>
    <cfRule type="containsText" dxfId="630" priority="170" operator="containsText" text="LEAF2">
      <formula>NOT(ISERROR(SEARCH("LEAF2",Y114)))</formula>
    </cfRule>
    <cfRule type="containsText" dxfId="629" priority="171" operator="containsText" text="LEAF1">
      <formula>NOT(ISERROR(SEARCH("LEAF1",Y114)))</formula>
    </cfRule>
  </conditionalFormatting>
  <conditionalFormatting sqref="Y164:Y165">
    <cfRule type="containsText" dxfId="628" priority="166" operator="containsText" text="SPINE">
      <formula>NOT(ISERROR(SEARCH("SPINE",Y164)))</formula>
    </cfRule>
    <cfRule type="containsText" dxfId="627" priority="167" operator="containsText" text="LEAF2">
      <formula>NOT(ISERROR(SEARCH("LEAF2",Y164)))</formula>
    </cfRule>
    <cfRule type="containsText" dxfId="626" priority="168" operator="containsText" text="LEAF1">
      <formula>NOT(ISERROR(SEARCH("LEAF1",Y164)))</formula>
    </cfRule>
  </conditionalFormatting>
  <conditionalFormatting sqref="Y150:Y163">
    <cfRule type="containsText" dxfId="625" priority="163" operator="containsText" text="SPINE">
      <formula>NOT(ISERROR(SEARCH("SPINE",Y150)))</formula>
    </cfRule>
    <cfRule type="containsText" dxfId="624" priority="164" operator="containsText" text="LEAF2">
      <formula>NOT(ISERROR(SEARCH("LEAF2",Y150)))</formula>
    </cfRule>
    <cfRule type="containsText" dxfId="623" priority="165" operator="containsText" text="LEAF1">
      <formula>NOT(ISERROR(SEARCH("LEAF1",Y150)))</formula>
    </cfRule>
  </conditionalFormatting>
  <conditionalFormatting sqref="Y200:Y201">
    <cfRule type="containsText" dxfId="622" priority="160" operator="containsText" text="SPINE">
      <formula>NOT(ISERROR(SEARCH("SPINE",Y200)))</formula>
    </cfRule>
    <cfRule type="containsText" dxfId="621" priority="161" operator="containsText" text="LEAF2">
      <formula>NOT(ISERROR(SEARCH("LEAF2",Y200)))</formula>
    </cfRule>
    <cfRule type="containsText" dxfId="620" priority="162" operator="containsText" text="LEAF1">
      <formula>NOT(ISERROR(SEARCH("LEAF1",Y200)))</formula>
    </cfRule>
  </conditionalFormatting>
  <conditionalFormatting sqref="Y186:Y199">
    <cfRule type="containsText" dxfId="619" priority="157" operator="containsText" text="SPINE">
      <formula>NOT(ISERROR(SEARCH("SPINE",Y186)))</formula>
    </cfRule>
    <cfRule type="containsText" dxfId="618" priority="158" operator="containsText" text="LEAF2">
      <formula>NOT(ISERROR(SEARCH("LEAF2",Y186)))</formula>
    </cfRule>
    <cfRule type="containsText" dxfId="617" priority="159" operator="containsText" text="LEAF1">
      <formula>NOT(ISERROR(SEARCH("LEAF1",Y186)))</formula>
    </cfRule>
  </conditionalFormatting>
  <conditionalFormatting sqref="Y236:Y237">
    <cfRule type="containsText" dxfId="616" priority="154" operator="containsText" text="SPINE">
      <formula>NOT(ISERROR(SEARCH("SPINE",Y236)))</formula>
    </cfRule>
    <cfRule type="containsText" dxfId="615" priority="155" operator="containsText" text="LEAF2">
      <formula>NOT(ISERROR(SEARCH("LEAF2",Y236)))</formula>
    </cfRule>
    <cfRule type="containsText" dxfId="614" priority="156" operator="containsText" text="LEAF1">
      <formula>NOT(ISERROR(SEARCH("LEAF1",Y236)))</formula>
    </cfRule>
  </conditionalFormatting>
  <conditionalFormatting sqref="Y222:Y235">
    <cfRule type="containsText" dxfId="613" priority="151" operator="containsText" text="SPINE">
      <formula>NOT(ISERROR(SEARCH("SPINE",Y222)))</formula>
    </cfRule>
    <cfRule type="containsText" dxfId="612" priority="152" operator="containsText" text="LEAF2">
      <formula>NOT(ISERROR(SEARCH("LEAF2",Y222)))</formula>
    </cfRule>
    <cfRule type="containsText" dxfId="611" priority="153" operator="containsText" text="LEAF1">
      <formula>NOT(ISERROR(SEARCH("LEAF1",Y222)))</formula>
    </cfRule>
  </conditionalFormatting>
  <conditionalFormatting sqref="Y272:Y273">
    <cfRule type="containsText" dxfId="610" priority="148" operator="containsText" text="SPINE">
      <formula>NOT(ISERROR(SEARCH("SPINE",Y272)))</formula>
    </cfRule>
    <cfRule type="containsText" dxfId="609" priority="149" operator="containsText" text="LEAF2">
      <formula>NOT(ISERROR(SEARCH("LEAF2",Y272)))</formula>
    </cfRule>
    <cfRule type="containsText" dxfId="608" priority="150" operator="containsText" text="LEAF1">
      <formula>NOT(ISERROR(SEARCH("LEAF1",Y272)))</formula>
    </cfRule>
  </conditionalFormatting>
  <conditionalFormatting sqref="Y258:Y271">
    <cfRule type="containsText" dxfId="607" priority="145" operator="containsText" text="SPINE">
      <formula>NOT(ISERROR(SEARCH("SPINE",Y258)))</formula>
    </cfRule>
    <cfRule type="containsText" dxfId="606" priority="146" operator="containsText" text="LEAF2">
      <formula>NOT(ISERROR(SEARCH("LEAF2",Y258)))</formula>
    </cfRule>
    <cfRule type="containsText" dxfId="605" priority="147" operator="containsText" text="LEAF1">
      <formula>NOT(ISERROR(SEARCH("LEAF1",Y258)))</formula>
    </cfRule>
  </conditionalFormatting>
  <conditionalFormatting sqref="Y308:Y309">
    <cfRule type="containsText" dxfId="604" priority="142" operator="containsText" text="SPINE">
      <formula>NOT(ISERROR(SEARCH("SPINE",Y308)))</formula>
    </cfRule>
    <cfRule type="containsText" dxfId="603" priority="143" operator="containsText" text="LEAF2">
      <formula>NOT(ISERROR(SEARCH("LEAF2",Y308)))</formula>
    </cfRule>
    <cfRule type="containsText" dxfId="602" priority="144" operator="containsText" text="LEAF1">
      <formula>NOT(ISERROR(SEARCH("LEAF1",Y308)))</formula>
    </cfRule>
  </conditionalFormatting>
  <conditionalFormatting sqref="Y294:Y307">
    <cfRule type="containsText" dxfId="601" priority="139" operator="containsText" text="SPINE">
      <formula>NOT(ISERROR(SEARCH("SPINE",Y294)))</formula>
    </cfRule>
    <cfRule type="containsText" dxfId="600" priority="140" operator="containsText" text="LEAF2">
      <formula>NOT(ISERROR(SEARCH("LEAF2",Y294)))</formula>
    </cfRule>
    <cfRule type="containsText" dxfId="599" priority="141" operator="containsText" text="LEAF1">
      <formula>NOT(ISERROR(SEARCH("LEAF1",Y294)))</formula>
    </cfRule>
  </conditionalFormatting>
  <conditionalFormatting sqref="Y344:Y345">
    <cfRule type="containsText" dxfId="598" priority="136" operator="containsText" text="SPINE">
      <formula>NOT(ISERROR(SEARCH("SPINE",Y344)))</formula>
    </cfRule>
    <cfRule type="containsText" dxfId="597" priority="137" operator="containsText" text="LEAF2">
      <formula>NOT(ISERROR(SEARCH("LEAF2",Y344)))</formula>
    </cfRule>
    <cfRule type="containsText" dxfId="596" priority="138" operator="containsText" text="LEAF1">
      <formula>NOT(ISERROR(SEARCH("LEAF1",Y344)))</formula>
    </cfRule>
  </conditionalFormatting>
  <conditionalFormatting sqref="Y330:Y343">
    <cfRule type="containsText" dxfId="595" priority="133" operator="containsText" text="SPINE">
      <formula>NOT(ISERROR(SEARCH("SPINE",Y330)))</formula>
    </cfRule>
    <cfRule type="containsText" dxfId="594" priority="134" operator="containsText" text="LEAF2">
      <formula>NOT(ISERROR(SEARCH("LEAF2",Y330)))</formula>
    </cfRule>
    <cfRule type="containsText" dxfId="593" priority="135" operator="containsText" text="LEAF1">
      <formula>NOT(ISERROR(SEARCH("LEAF1",Y330)))</formula>
    </cfRule>
  </conditionalFormatting>
  <conditionalFormatting sqref="Y373">
    <cfRule type="containsText" dxfId="592" priority="130" operator="containsText" text="SPINE">
      <formula>NOT(ISERROR(SEARCH("SPINE",Y373)))</formula>
    </cfRule>
    <cfRule type="containsText" dxfId="591" priority="131" operator="containsText" text="LEAF2">
      <formula>NOT(ISERROR(SEARCH("LEAF2",Y373)))</formula>
    </cfRule>
    <cfRule type="containsText" dxfId="590" priority="132" operator="containsText" text="LEAF1">
      <formula>NOT(ISERROR(SEARCH("LEAF1",Y373)))</formula>
    </cfRule>
  </conditionalFormatting>
  <conditionalFormatting sqref="Y372">
    <cfRule type="containsText" dxfId="589" priority="127" operator="containsText" text="SPINE">
      <formula>NOT(ISERROR(SEARCH("SPINE",Y372)))</formula>
    </cfRule>
    <cfRule type="containsText" dxfId="588" priority="128" operator="containsText" text="LEAF2">
      <formula>NOT(ISERROR(SEARCH("LEAF2",Y372)))</formula>
    </cfRule>
    <cfRule type="containsText" dxfId="587" priority="129" operator="containsText" text="LEAF1">
      <formula>NOT(ISERROR(SEARCH("LEAF1",Y372)))</formula>
    </cfRule>
  </conditionalFormatting>
  <conditionalFormatting sqref="Y365:Y371">
    <cfRule type="containsText" dxfId="586" priority="124" operator="containsText" text="SPINE">
      <formula>NOT(ISERROR(SEARCH("SPINE",Y365)))</formula>
    </cfRule>
    <cfRule type="containsText" dxfId="585" priority="125" operator="containsText" text="LEAF2">
      <formula>NOT(ISERROR(SEARCH("LEAF2",Y365)))</formula>
    </cfRule>
    <cfRule type="containsText" dxfId="584" priority="126" operator="containsText" text="LEAF1">
      <formula>NOT(ISERROR(SEARCH("LEAF1",Y365)))</formula>
    </cfRule>
  </conditionalFormatting>
  <conditionalFormatting sqref="Y400">
    <cfRule type="containsText" dxfId="583" priority="121" operator="containsText" text="SPINE">
      <formula>NOT(ISERROR(SEARCH("SPINE",Y400)))</formula>
    </cfRule>
    <cfRule type="containsText" dxfId="582" priority="122" operator="containsText" text="LEAF2">
      <formula>NOT(ISERROR(SEARCH("LEAF2",Y400)))</formula>
    </cfRule>
    <cfRule type="containsText" dxfId="581" priority="123" operator="containsText" text="LEAF1">
      <formula>NOT(ISERROR(SEARCH("LEAF1",Y400)))</formula>
    </cfRule>
  </conditionalFormatting>
  <conditionalFormatting sqref="Y399">
    <cfRule type="containsText" dxfId="580" priority="118" operator="containsText" text="SPINE">
      <formula>NOT(ISERROR(SEARCH("SPINE",Y399)))</formula>
    </cfRule>
    <cfRule type="containsText" dxfId="579" priority="119" operator="containsText" text="LEAF2">
      <formula>NOT(ISERROR(SEARCH("LEAF2",Y399)))</formula>
    </cfRule>
    <cfRule type="containsText" dxfId="578" priority="120" operator="containsText" text="LEAF1">
      <formula>NOT(ISERROR(SEARCH("LEAF1",Y399)))</formula>
    </cfRule>
  </conditionalFormatting>
  <conditionalFormatting sqref="Y392:Y398">
    <cfRule type="containsText" dxfId="577" priority="115" operator="containsText" text="SPINE">
      <formula>NOT(ISERROR(SEARCH("SPINE",Y392)))</formula>
    </cfRule>
    <cfRule type="containsText" dxfId="576" priority="116" operator="containsText" text="LEAF2">
      <formula>NOT(ISERROR(SEARCH("LEAF2",Y392)))</formula>
    </cfRule>
    <cfRule type="containsText" dxfId="575" priority="117" operator="containsText" text="LEAF1">
      <formula>NOT(ISERROR(SEARCH("LEAF1",Y392)))</formula>
    </cfRule>
  </conditionalFormatting>
  <conditionalFormatting sqref="Y418">
    <cfRule type="containsText" dxfId="574" priority="112" operator="containsText" text="SPINE">
      <formula>NOT(ISERROR(SEARCH("SPINE",Y418)))</formula>
    </cfRule>
    <cfRule type="containsText" dxfId="573" priority="113" operator="containsText" text="LEAF2">
      <formula>NOT(ISERROR(SEARCH("LEAF2",Y418)))</formula>
    </cfRule>
    <cfRule type="containsText" dxfId="572" priority="114" operator="containsText" text="LEAF1">
      <formula>NOT(ISERROR(SEARCH("LEAF1",Y418)))</formula>
    </cfRule>
  </conditionalFormatting>
  <conditionalFormatting sqref="Y426">
    <cfRule type="containsText" dxfId="571" priority="109" operator="containsText" text="SPINE">
      <formula>NOT(ISERROR(SEARCH("SPINE",Y426)))</formula>
    </cfRule>
    <cfRule type="containsText" dxfId="570" priority="110" operator="containsText" text="LEAF2">
      <formula>NOT(ISERROR(SEARCH("LEAF2",Y426)))</formula>
    </cfRule>
    <cfRule type="containsText" dxfId="569" priority="111" operator="containsText" text="LEAF1">
      <formula>NOT(ISERROR(SEARCH("LEAF1",Y426)))</formula>
    </cfRule>
  </conditionalFormatting>
  <conditionalFormatting sqref="Y419:Y425">
    <cfRule type="containsText" dxfId="568" priority="106" operator="containsText" text="SPINE">
      <formula>NOT(ISERROR(SEARCH("SPINE",Y419)))</formula>
    </cfRule>
    <cfRule type="containsText" dxfId="567" priority="107" operator="containsText" text="LEAF2">
      <formula>NOT(ISERROR(SEARCH("LEAF2",Y419)))</formula>
    </cfRule>
    <cfRule type="containsText" dxfId="566" priority="108" operator="containsText" text="LEAF1">
      <formula>NOT(ISERROR(SEARCH("LEAF1",Y419)))</formula>
    </cfRule>
  </conditionalFormatting>
  <conditionalFormatting sqref="Y428">
    <cfRule type="containsText" dxfId="565" priority="103" operator="containsText" text="SPINE">
      <formula>NOT(ISERROR(SEARCH("SPINE",Y428)))</formula>
    </cfRule>
    <cfRule type="containsText" dxfId="564" priority="104" operator="containsText" text="LEAF2">
      <formula>NOT(ISERROR(SEARCH("LEAF2",Y428)))</formula>
    </cfRule>
    <cfRule type="containsText" dxfId="563" priority="105" operator="containsText" text="LEAF1">
      <formula>NOT(ISERROR(SEARCH("LEAF1",Y428)))</formula>
    </cfRule>
  </conditionalFormatting>
  <conditionalFormatting sqref="Y436">
    <cfRule type="containsText" dxfId="562" priority="100" operator="containsText" text="SPINE">
      <formula>NOT(ISERROR(SEARCH("SPINE",Y436)))</formula>
    </cfRule>
    <cfRule type="containsText" dxfId="561" priority="101" operator="containsText" text="LEAF2">
      <formula>NOT(ISERROR(SEARCH("LEAF2",Y436)))</formula>
    </cfRule>
    <cfRule type="containsText" dxfId="560" priority="102" operator="containsText" text="LEAF1">
      <formula>NOT(ISERROR(SEARCH("LEAF1",Y436)))</formula>
    </cfRule>
  </conditionalFormatting>
  <conditionalFormatting sqref="Y429:Y435">
    <cfRule type="containsText" dxfId="559" priority="97" operator="containsText" text="SPINE">
      <formula>NOT(ISERROR(SEARCH("SPINE",Y429)))</formula>
    </cfRule>
    <cfRule type="containsText" dxfId="558" priority="98" operator="containsText" text="LEAF2">
      <formula>NOT(ISERROR(SEARCH("LEAF2",Y429)))</formula>
    </cfRule>
    <cfRule type="containsText" dxfId="557" priority="99" operator="containsText" text="LEAF1">
      <formula>NOT(ISERROR(SEARCH("LEAF1",Y429)))</formula>
    </cfRule>
  </conditionalFormatting>
  <conditionalFormatting sqref="Y439">
    <cfRule type="containsText" dxfId="556" priority="94" operator="containsText" text="SPINE">
      <formula>NOT(ISERROR(SEARCH("SPINE",Y439)))</formula>
    </cfRule>
    <cfRule type="containsText" dxfId="555" priority="95" operator="containsText" text="LEAF2">
      <formula>NOT(ISERROR(SEARCH("LEAF2",Y439)))</formula>
    </cfRule>
    <cfRule type="containsText" dxfId="554" priority="96" operator="containsText" text="LEAF1">
      <formula>NOT(ISERROR(SEARCH("LEAF1",Y439)))</formula>
    </cfRule>
  </conditionalFormatting>
  <conditionalFormatting sqref="Y447">
    <cfRule type="containsText" dxfId="553" priority="91" operator="containsText" text="SPINE">
      <formula>NOT(ISERROR(SEARCH("SPINE",Y447)))</formula>
    </cfRule>
    <cfRule type="containsText" dxfId="552" priority="92" operator="containsText" text="LEAF2">
      <formula>NOT(ISERROR(SEARCH("LEAF2",Y447)))</formula>
    </cfRule>
    <cfRule type="containsText" dxfId="551" priority="93" operator="containsText" text="LEAF1">
      <formula>NOT(ISERROR(SEARCH("LEAF1",Y447)))</formula>
    </cfRule>
  </conditionalFormatting>
  <conditionalFormatting sqref="Y440:Y446">
    <cfRule type="containsText" dxfId="550" priority="88" operator="containsText" text="SPINE">
      <formula>NOT(ISERROR(SEARCH("SPINE",Y440)))</formula>
    </cfRule>
    <cfRule type="containsText" dxfId="549" priority="89" operator="containsText" text="LEAF2">
      <formula>NOT(ISERROR(SEARCH("LEAF2",Y440)))</formula>
    </cfRule>
    <cfRule type="containsText" dxfId="548" priority="90" operator="containsText" text="LEAF1">
      <formula>NOT(ISERROR(SEARCH("LEAF1",Y440)))</formula>
    </cfRule>
  </conditionalFormatting>
  <conditionalFormatting sqref="Y138:Y139">
    <cfRule type="containsText" dxfId="547" priority="85" operator="containsText" text="SPINE">
      <formula>NOT(ISERROR(SEARCH("SPINE",Y138)))</formula>
    </cfRule>
    <cfRule type="containsText" dxfId="546" priority="86" operator="containsText" text="LEAF2">
      <formula>NOT(ISERROR(SEARCH("LEAF2",Y138)))</formula>
    </cfRule>
    <cfRule type="containsText" dxfId="545" priority="87" operator="containsText" text="LEAF1">
      <formula>NOT(ISERROR(SEARCH("LEAF1",Y138)))</formula>
    </cfRule>
  </conditionalFormatting>
  <conditionalFormatting sqref="Y136:Y137">
    <cfRule type="containsText" dxfId="544" priority="82" operator="containsText" text="SPINE">
      <formula>NOT(ISERROR(SEARCH("SPINE",Y136)))</formula>
    </cfRule>
    <cfRule type="containsText" dxfId="543" priority="83" operator="containsText" text="LEAF2">
      <formula>NOT(ISERROR(SEARCH("LEAF2",Y136)))</formula>
    </cfRule>
    <cfRule type="containsText" dxfId="542" priority="84" operator="containsText" text="LEAF1">
      <formula>NOT(ISERROR(SEARCH("LEAF1",Y136)))</formula>
    </cfRule>
  </conditionalFormatting>
  <conditionalFormatting sqref="Y134:Y135">
    <cfRule type="containsText" dxfId="541" priority="79" operator="containsText" text="SPINE">
      <formula>NOT(ISERROR(SEARCH("SPINE",Y134)))</formula>
    </cfRule>
    <cfRule type="containsText" dxfId="540" priority="80" operator="containsText" text="LEAF2">
      <formula>NOT(ISERROR(SEARCH("LEAF2",Y134)))</formula>
    </cfRule>
    <cfRule type="containsText" dxfId="539" priority="81" operator="containsText" text="LEAF1">
      <formula>NOT(ISERROR(SEARCH("LEAF1",Y134)))</formula>
    </cfRule>
  </conditionalFormatting>
  <conditionalFormatting sqref="Y174:Y175">
    <cfRule type="containsText" dxfId="538" priority="76" operator="containsText" text="SPINE">
      <formula>NOT(ISERROR(SEARCH("SPINE",Y174)))</formula>
    </cfRule>
    <cfRule type="containsText" dxfId="537" priority="77" operator="containsText" text="LEAF2">
      <formula>NOT(ISERROR(SEARCH("LEAF2",Y174)))</formula>
    </cfRule>
    <cfRule type="containsText" dxfId="536" priority="78" operator="containsText" text="LEAF1">
      <formula>NOT(ISERROR(SEARCH("LEAF1",Y174)))</formula>
    </cfRule>
  </conditionalFormatting>
  <conditionalFormatting sqref="Y172:Y173">
    <cfRule type="containsText" dxfId="535" priority="73" operator="containsText" text="SPINE">
      <formula>NOT(ISERROR(SEARCH("SPINE",Y172)))</formula>
    </cfRule>
    <cfRule type="containsText" dxfId="534" priority="74" operator="containsText" text="LEAF2">
      <formula>NOT(ISERROR(SEARCH("LEAF2",Y172)))</formula>
    </cfRule>
    <cfRule type="containsText" dxfId="533" priority="75" operator="containsText" text="LEAF1">
      <formula>NOT(ISERROR(SEARCH("LEAF1",Y172)))</formula>
    </cfRule>
  </conditionalFormatting>
  <conditionalFormatting sqref="Y170:Y171">
    <cfRule type="containsText" dxfId="532" priority="70" operator="containsText" text="SPINE">
      <formula>NOT(ISERROR(SEARCH("SPINE",Y170)))</formula>
    </cfRule>
    <cfRule type="containsText" dxfId="531" priority="71" operator="containsText" text="LEAF2">
      <formula>NOT(ISERROR(SEARCH("LEAF2",Y170)))</formula>
    </cfRule>
    <cfRule type="containsText" dxfId="530" priority="72" operator="containsText" text="LEAF1">
      <formula>NOT(ISERROR(SEARCH("LEAF1",Y170)))</formula>
    </cfRule>
  </conditionalFormatting>
  <conditionalFormatting sqref="Y210:Y211">
    <cfRule type="containsText" dxfId="529" priority="67" operator="containsText" text="SPINE">
      <formula>NOT(ISERROR(SEARCH("SPINE",Y210)))</formula>
    </cfRule>
    <cfRule type="containsText" dxfId="528" priority="68" operator="containsText" text="LEAF2">
      <formula>NOT(ISERROR(SEARCH("LEAF2",Y210)))</formula>
    </cfRule>
    <cfRule type="containsText" dxfId="527" priority="69" operator="containsText" text="LEAF1">
      <formula>NOT(ISERROR(SEARCH("LEAF1",Y210)))</formula>
    </cfRule>
  </conditionalFormatting>
  <conditionalFormatting sqref="Y208:Y209">
    <cfRule type="containsText" dxfId="526" priority="64" operator="containsText" text="SPINE">
      <formula>NOT(ISERROR(SEARCH("SPINE",Y208)))</formula>
    </cfRule>
    <cfRule type="containsText" dxfId="525" priority="65" operator="containsText" text="LEAF2">
      <formula>NOT(ISERROR(SEARCH("LEAF2",Y208)))</formula>
    </cfRule>
    <cfRule type="containsText" dxfId="524" priority="66" operator="containsText" text="LEAF1">
      <formula>NOT(ISERROR(SEARCH("LEAF1",Y208)))</formula>
    </cfRule>
  </conditionalFormatting>
  <conditionalFormatting sqref="Y206:Y207">
    <cfRule type="containsText" dxfId="523" priority="61" operator="containsText" text="SPINE">
      <formula>NOT(ISERROR(SEARCH("SPINE",Y206)))</formula>
    </cfRule>
    <cfRule type="containsText" dxfId="522" priority="62" operator="containsText" text="LEAF2">
      <formula>NOT(ISERROR(SEARCH("LEAF2",Y206)))</formula>
    </cfRule>
    <cfRule type="containsText" dxfId="521" priority="63" operator="containsText" text="LEAF1">
      <formula>NOT(ISERROR(SEARCH("LEAF1",Y206)))</formula>
    </cfRule>
  </conditionalFormatting>
  <conditionalFormatting sqref="Y216:Y217">
    <cfRule type="containsText" dxfId="520" priority="58" operator="containsText" text="SPINE">
      <formula>NOT(ISERROR(SEARCH("SPINE",Y216)))</formula>
    </cfRule>
    <cfRule type="containsText" dxfId="519" priority="59" operator="containsText" text="LEAF2">
      <formula>NOT(ISERROR(SEARCH("LEAF2",Y216)))</formula>
    </cfRule>
    <cfRule type="containsText" dxfId="518" priority="60" operator="containsText" text="LEAF1">
      <formula>NOT(ISERROR(SEARCH("LEAF1",Y216)))</formula>
    </cfRule>
  </conditionalFormatting>
  <conditionalFormatting sqref="Y246:Y247">
    <cfRule type="containsText" dxfId="517" priority="55" operator="containsText" text="SPINE">
      <formula>NOT(ISERROR(SEARCH("SPINE",Y246)))</formula>
    </cfRule>
    <cfRule type="containsText" dxfId="516" priority="56" operator="containsText" text="LEAF2">
      <formula>NOT(ISERROR(SEARCH("LEAF2",Y246)))</formula>
    </cfRule>
    <cfRule type="containsText" dxfId="515" priority="57" operator="containsText" text="LEAF1">
      <formula>NOT(ISERROR(SEARCH("LEAF1",Y246)))</formula>
    </cfRule>
  </conditionalFormatting>
  <conditionalFormatting sqref="Y244:Y245">
    <cfRule type="containsText" dxfId="514" priority="52" operator="containsText" text="SPINE">
      <formula>NOT(ISERROR(SEARCH("SPINE",Y244)))</formula>
    </cfRule>
    <cfRule type="containsText" dxfId="513" priority="53" operator="containsText" text="LEAF2">
      <formula>NOT(ISERROR(SEARCH("LEAF2",Y244)))</formula>
    </cfRule>
    <cfRule type="containsText" dxfId="512" priority="54" operator="containsText" text="LEAF1">
      <formula>NOT(ISERROR(SEARCH("LEAF1",Y244)))</formula>
    </cfRule>
  </conditionalFormatting>
  <conditionalFormatting sqref="Y242:Y243">
    <cfRule type="containsText" dxfId="511" priority="49" operator="containsText" text="SPINE">
      <formula>NOT(ISERROR(SEARCH("SPINE",Y242)))</formula>
    </cfRule>
    <cfRule type="containsText" dxfId="510" priority="50" operator="containsText" text="LEAF2">
      <formula>NOT(ISERROR(SEARCH("LEAF2",Y242)))</formula>
    </cfRule>
    <cfRule type="containsText" dxfId="509" priority="51" operator="containsText" text="LEAF1">
      <formula>NOT(ISERROR(SEARCH("LEAF1",Y242)))</formula>
    </cfRule>
  </conditionalFormatting>
  <conditionalFormatting sqref="Y282:Y283">
    <cfRule type="containsText" dxfId="508" priority="46" operator="containsText" text="SPINE">
      <formula>NOT(ISERROR(SEARCH("SPINE",Y282)))</formula>
    </cfRule>
    <cfRule type="containsText" dxfId="507" priority="47" operator="containsText" text="LEAF2">
      <formula>NOT(ISERROR(SEARCH("LEAF2",Y282)))</formula>
    </cfRule>
    <cfRule type="containsText" dxfId="506" priority="48" operator="containsText" text="LEAF1">
      <formula>NOT(ISERROR(SEARCH("LEAF1",Y282)))</formula>
    </cfRule>
  </conditionalFormatting>
  <conditionalFormatting sqref="Y280:Y281">
    <cfRule type="containsText" dxfId="505" priority="43" operator="containsText" text="SPINE">
      <formula>NOT(ISERROR(SEARCH("SPINE",Y280)))</formula>
    </cfRule>
    <cfRule type="containsText" dxfId="504" priority="44" operator="containsText" text="LEAF2">
      <formula>NOT(ISERROR(SEARCH("LEAF2",Y280)))</formula>
    </cfRule>
    <cfRule type="containsText" dxfId="503" priority="45" operator="containsText" text="LEAF1">
      <formula>NOT(ISERROR(SEARCH("LEAF1",Y280)))</formula>
    </cfRule>
  </conditionalFormatting>
  <conditionalFormatting sqref="Y278:Y279">
    <cfRule type="containsText" dxfId="502" priority="40" operator="containsText" text="SPINE">
      <formula>NOT(ISERROR(SEARCH("SPINE",Y278)))</formula>
    </cfRule>
    <cfRule type="containsText" dxfId="501" priority="41" operator="containsText" text="LEAF2">
      <formula>NOT(ISERROR(SEARCH("LEAF2",Y278)))</formula>
    </cfRule>
    <cfRule type="containsText" dxfId="500" priority="42" operator="containsText" text="LEAF1">
      <formula>NOT(ISERROR(SEARCH("LEAF1",Y278)))</formula>
    </cfRule>
  </conditionalFormatting>
  <conditionalFormatting sqref="Y318:Y319">
    <cfRule type="containsText" dxfId="499" priority="37" operator="containsText" text="SPINE">
      <formula>NOT(ISERROR(SEARCH("SPINE",Y318)))</formula>
    </cfRule>
    <cfRule type="containsText" dxfId="498" priority="38" operator="containsText" text="LEAF2">
      <formula>NOT(ISERROR(SEARCH("LEAF2",Y318)))</formula>
    </cfRule>
    <cfRule type="containsText" dxfId="497" priority="39" operator="containsText" text="LEAF1">
      <formula>NOT(ISERROR(SEARCH("LEAF1",Y318)))</formula>
    </cfRule>
  </conditionalFormatting>
  <conditionalFormatting sqref="Y316:Y317">
    <cfRule type="containsText" dxfId="496" priority="34" operator="containsText" text="SPINE">
      <formula>NOT(ISERROR(SEARCH("SPINE",Y316)))</formula>
    </cfRule>
    <cfRule type="containsText" dxfId="495" priority="35" operator="containsText" text="LEAF2">
      <formula>NOT(ISERROR(SEARCH("LEAF2",Y316)))</formula>
    </cfRule>
    <cfRule type="containsText" dxfId="494" priority="36" operator="containsText" text="LEAF1">
      <formula>NOT(ISERROR(SEARCH("LEAF1",Y316)))</formula>
    </cfRule>
  </conditionalFormatting>
  <conditionalFormatting sqref="Y314:Y315">
    <cfRule type="containsText" dxfId="493" priority="31" operator="containsText" text="SPINE">
      <formula>NOT(ISERROR(SEARCH("SPINE",Y314)))</formula>
    </cfRule>
    <cfRule type="containsText" dxfId="492" priority="32" operator="containsText" text="LEAF2">
      <formula>NOT(ISERROR(SEARCH("LEAF2",Y314)))</formula>
    </cfRule>
    <cfRule type="containsText" dxfId="491" priority="33" operator="containsText" text="LEAF1">
      <formula>NOT(ISERROR(SEARCH("LEAF1",Y314)))</formula>
    </cfRule>
  </conditionalFormatting>
  <conditionalFormatting sqref="Y354:Y355">
    <cfRule type="containsText" dxfId="490" priority="28" operator="containsText" text="SPINE">
      <formula>NOT(ISERROR(SEARCH("SPINE",Y354)))</formula>
    </cfRule>
    <cfRule type="containsText" dxfId="489" priority="29" operator="containsText" text="LEAF2">
      <formula>NOT(ISERROR(SEARCH("LEAF2",Y354)))</formula>
    </cfRule>
    <cfRule type="containsText" dxfId="488" priority="30" operator="containsText" text="LEAF1">
      <formula>NOT(ISERROR(SEARCH("LEAF1",Y354)))</formula>
    </cfRule>
  </conditionalFormatting>
  <conditionalFormatting sqref="Y352:Y353">
    <cfRule type="containsText" dxfId="487" priority="25" operator="containsText" text="SPINE">
      <formula>NOT(ISERROR(SEARCH("SPINE",Y352)))</formula>
    </cfRule>
    <cfRule type="containsText" dxfId="486" priority="26" operator="containsText" text="LEAF2">
      <formula>NOT(ISERROR(SEARCH("LEAF2",Y352)))</formula>
    </cfRule>
    <cfRule type="containsText" dxfId="485" priority="27" operator="containsText" text="LEAF1">
      <formula>NOT(ISERROR(SEARCH("LEAF1",Y352)))</formula>
    </cfRule>
  </conditionalFormatting>
  <conditionalFormatting sqref="Y350:Y351">
    <cfRule type="containsText" dxfId="484" priority="22" operator="containsText" text="SPINE">
      <formula>NOT(ISERROR(SEARCH("SPINE",Y350)))</formula>
    </cfRule>
    <cfRule type="containsText" dxfId="483" priority="23" operator="containsText" text="LEAF2">
      <formula>NOT(ISERROR(SEARCH("LEAF2",Y350)))</formula>
    </cfRule>
    <cfRule type="containsText" dxfId="482" priority="24" operator="containsText" text="LEAF1">
      <formula>NOT(ISERROR(SEARCH("LEAF1",Y350)))</formula>
    </cfRule>
  </conditionalFormatting>
  <conditionalFormatting sqref="Y388:Y389">
    <cfRule type="containsText" dxfId="481" priority="19" operator="containsText" text="SPINE">
      <formula>NOT(ISERROR(SEARCH("SPINE",Y388)))</formula>
    </cfRule>
    <cfRule type="containsText" dxfId="480" priority="20" operator="containsText" text="LEAF2">
      <formula>NOT(ISERROR(SEARCH("LEAF2",Y388)))</formula>
    </cfRule>
    <cfRule type="containsText" dxfId="479" priority="21" operator="containsText" text="LEAF1">
      <formula>NOT(ISERROR(SEARCH("LEAF1",Y388)))</formula>
    </cfRule>
  </conditionalFormatting>
  <conditionalFormatting sqref="Y386:Y387">
    <cfRule type="containsText" dxfId="478" priority="16" operator="containsText" text="SPINE">
      <formula>NOT(ISERROR(SEARCH("SPINE",Y386)))</formula>
    </cfRule>
    <cfRule type="containsText" dxfId="477" priority="17" operator="containsText" text="LEAF2">
      <formula>NOT(ISERROR(SEARCH("LEAF2",Y386)))</formula>
    </cfRule>
    <cfRule type="containsText" dxfId="476" priority="18" operator="containsText" text="LEAF1">
      <formula>NOT(ISERROR(SEARCH("LEAF1",Y386)))</formula>
    </cfRule>
  </conditionalFormatting>
  <conditionalFormatting sqref="Y384:Y385">
    <cfRule type="containsText" dxfId="475" priority="13" operator="containsText" text="SPINE">
      <formula>NOT(ISERROR(SEARCH("SPINE",Y384)))</formula>
    </cfRule>
    <cfRule type="containsText" dxfId="474" priority="14" operator="containsText" text="LEAF2">
      <formula>NOT(ISERROR(SEARCH("LEAF2",Y384)))</formula>
    </cfRule>
    <cfRule type="containsText" dxfId="473" priority="15" operator="containsText" text="LEAF1">
      <formula>NOT(ISERROR(SEARCH("LEAF1",Y384)))</formula>
    </cfRule>
  </conditionalFormatting>
  <conditionalFormatting sqref="Y382:Y383">
    <cfRule type="containsText" dxfId="472" priority="10" operator="containsText" text="SPINE">
      <formula>NOT(ISERROR(SEARCH("SPINE",Y382)))</formula>
    </cfRule>
    <cfRule type="containsText" dxfId="471" priority="11" operator="containsText" text="LEAF2">
      <formula>NOT(ISERROR(SEARCH("LEAF2",Y382)))</formula>
    </cfRule>
    <cfRule type="containsText" dxfId="470" priority="12" operator="containsText" text="LEAF1">
      <formula>NOT(ISERROR(SEARCH("LEAF1",Y382)))</formula>
    </cfRule>
  </conditionalFormatting>
  <conditionalFormatting sqref="Y413:Y414">
    <cfRule type="containsText" dxfId="469" priority="7" operator="containsText" text="SPINE">
      <formula>NOT(ISERROR(SEARCH("SPINE",Y413)))</formula>
    </cfRule>
    <cfRule type="containsText" dxfId="468" priority="8" operator="containsText" text="LEAF2">
      <formula>NOT(ISERROR(SEARCH("LEAF2",Y413)))</formula>
    </cfRule>
    <cfRule type="containsText" dxfId="467" priority="9" operator="containsText" text="LEAF1">
      <formula>NOT(ISERROR(SEARCH("LEAF1",Y413)))</formula>
    </cfRule>
  </conditionalFormatting>
  <conditionalFormatting sqref="Y411:Y412">
    <cfRule type="containsText" dxfId="466" priority="4" operator="containsText" text="SPINE">
      <formula>NOT(ISERROR(SEARCH("SPINE",Y411)))</formula>
    </cfRule>
    <cfRule type="containsText" dxfId="465" priority="5" operator="containsText" text="LEAF2">
      <formula>NOT(ISERROR(SEARCH("LEAF2",Y411)))</formula>
    </cfRule>
    <cfRule type="containsText" dxfId="464" priority="6" operator="containsText" text="LEAF1">
      <formula>NOT(ISERROR(SEARCH("LEAF1",Y411)))</formula>
    </cfRule>
  </conditionalFormatting>
  <conditionalFormatting sqref="Y409:Y410">
    <cfRule type="containsText" dxfId="463" priority="1" operator="containsText" text="SPINE">
      <formula>NOT(ISERROR(SEARCH("SPINE",Y409)))</formula>
    </cfRule>
    <cfRule type="containsText" dxfId="462" priority="2" operator="containsText" text="LEAF2">
      <formula>NOT(ISERROR(SEARCH("LEAF2",Y409)))</formula>
    </cfRule>
    <cfRule type="containsText" dxfId="461" priority="3" operator="containsText" text="LEAF1">
      <formula>NOT(ISERROR(SEARCH("LEAF1",Y409)))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6691-98CB-4B4D-8A82-3D16A9514B91}">
  <sheetPr filterMode="1"/>
  <dimension ref="A1:AQ760"/>
  <sheetViews>
    <sheetView workbookViewId="0">
      <pane ySplit="1" topLeftCell="A2" activePane="bottomLeft" state="frozen"/>
      <selection pane="bottomLeft" activeCell="C26" sqref="C26"/>
    </sheetView>
  </sheetViews>
  <sheetFormatPr defaultRowHeight="14.3" x14ac:dyDescent="0.25"/>
  <cols>
    <col min="2" max="2" width="7.75" style="37" bestFit="1" customWidth="1"/>
    <col min="3" max="3" width="23" style="126" customWidth="1"/>
    <col min="4" max="4" width="7.375" style="126" customWidth="1"/>
    <col min="5" max="5" width="23" bestFit="1" customWidth="1"/>
    <col min="6" max="6" width="17.375" bestFit="1" customWidth="1"/>
    <col min="17" max="17" width="9.125" style="90"/>
    <col min="18" max="18" width="9.125" style="53" bestFit="1"/>
  </cols>
  <sheetData>
    <row r="1" spans="1:43" ht="76.599999999999994" x14ac:dyDescent="0.25">
      <c r="A1" s="1" t="s">
        <v>0</v>
      </c>
      <c r="B1" s="3" t="s">
        <v>1016</v>
      </c>
      <c r="C1" s="1" t="s">
        <v>1019</v>
      </c>
      <c r="D1" s="1" t="s">
        <v>1020</v>
      </c>
      <c r="E1" s="2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0" t="s">
        <v>382</v>
      </c>
      <c r="N1" s="30" t="s">
        <v>381</v>
      </c>
      <c r="O1" s="30" t="s">
        <v>391</v>
      </c>
      <c r="P1" s="30" t="s">
        <v>392</v>
      </c>
      <c r="Q1" s="30" t="s">
        <v>393</v>
      </c>
      <c r="R1" s="30" t="s">
        <v>385</v>
      </c>
      <c r="S1" s="30" t="s">
        <v>386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1" t="s">
        <v>83</v>
      </c>
      <c r="AQ1" s="31" t="s">
        <v>84</v>
      </c>
    </row>
    <row r="2" spans="1:43" ht="14.95" hidden="1" x14ac:dyDescent="0.25">
      <c r="A2" s="54" t="s">
        <v>85</v>
      </c>
      <c r="B2" s="124">
        <v>36</v>
      </c>
      <c r="C2" s="125" t="s">
        <v>1021</v>
      </c>
      <c r="D2" s="125" t="s">
        <v>230</v>
      </c>
      <c r="E2" s="32" t="s">
        <v>86</v>
      </c>
      <c r="F2" s="33" t="s">
        <v>87</v>
      </c>
      <c r="G2" s="5">
        <v>1</v>
      </c>
      <c r="H2" s="34"/>
      <c r="I2" s="34">
        <v>1</v>
      </c>
      <c r="J2" s="35">
        <v>10</v>
      </c>
      <c r="K2" s="35">
        <v>9</v>
      </c>
      <c r="L2" s="35">
        <v>9</v>
      </c>
      <c r="M2" s="36" t="s">
        <v>198</v>
      </c>
      <c r="N2" s="36"/>
      <c r="O2" s="36" t="str">
        <f t="shared" ref="O2:O65" si="0">IF(ISBLANK(A2),O1,A2)</f>
        <v>A02</v>
      </c>
      <c r="P2" s="36">
        <f>IF(AND(O2&lt;&gt;O1,NOT(ISBLANK(A2))),IF(ISBLANK(M2),INDEX(Summary!H:H,MATCH(O2,Summary!A:A,0)),INDEX(Summary!H:H,MATCH(O2,Summary!A:A,0))+1),IF(ISBLANK(M2),P1,P1+1))</f>
        <v>12</v>
      </c>
      <c r="Q2" s="36">
        <f t="shared" ref="Q2:Q65" si="1">IF(AND(O2&lt;&gt;O1,NOT(ISBLANK(A2))),IF(ISBLANK(N2),_xlfn.MAXIFS(P:P,O:O,O2),_xlfn.MAXIFS(P:P,O:O,O2)+1),IF(ISBLANK(N2),Q1,Q1+1))</f>
        <v>35</v>
      </c>
      <c r="R2" s="50" t="s">
        <v>230</v>
      </c>
      <c r="S2" s="36"/>
      <c r="T2" s="34">
        <v>1</v>
      </c>
      <c r="U2" s="34"/>
      <c r="V2" s="34"/>
      <c r="W2" s="34"/>
      <c r="X2" s="5"/>
      <c r="Y2" s="5" t="s">
        <v>88</v>
      </c>
      <c r="Z2" s="5" t="s">
        <v>39</v>
      </c>
      <c r="AA2" s="6">
        <v>1</v>
      </c>
      <c r="AB2" s="6">
        <v>0</v>
      </c>
      <c r="AC2" s="6">
        <v>0</v>
      </c>
      <c r="AD2" s="6">
        <v>0</v>
      </c>
      <c r="AE2" s="7">
        <v>0</v>
      </c>
      <c r="AF2" s="7">
        <v>0</v>
      </c>
      <c r="AG2" s="34">
        <v>0.25</v>
      </c>
      <c r="AH2" s="35">
        <v>11</v>
      </c>
      <c r="AI2" s="35">
        <v>0</v>
      </c>
      <c r="AJ2" s="35" t="s">
        <v>34</v>
      </c>
      <c r="AK2" s="35">
        <v>0</v>
      </c>
      <c r="AL2" s="35">
        <v>0</v>
      </c>
      <c r="AM2" s="35">
        <v>0</v>
      </c>
      <c r="AN2" s="35">
        <v>0.25</v>
      </c>
      <c r="AO2" s="35" t="s">
        <v>34</v>
      </c>
      <c r="AP2" s="31"/>
      <c r="AQ2" s="37"/>
    </row>
    <row r="3" spans="1:43" ht="14.95" hidden="1" x14ac:dyDescent="0.25">
      <c r="A3" s="4" t="s">
        <v>85</v>
      </c>
      <c r="B3" s="124">
        <v>36</v>
      </c>
      <c r="C3" s="125" t="s">
        <v>1022</v>
      </c>
      <c r="D3" s="125" t="s">
        <v>230</v>
      </c>
      <c r="E3" s="32" t="s">
        <v>89</v>
      </c>
      <c r="F3" s="33" t="s">
        <v>87</v>
      </c>
      <c r="G3" s="5">
        <v>4</v>
      </c>
      <c r="H3" s="34"/>
      <c r="I3" s="34">
        <v>4</v>
      </c>
      <c r="J3" s="35">
        <v>14</v>
      </c>
      <c r="K3" s="35">
        <v>9</v>
      </c>
      <c r="L3" s="35">
        <v>13</v>
      </c>
      <c r="M3" s="36" t="s">
        <v>198</v>
      </c>
      <c r="N3" s="36"/>
      <c r="O3" s="36" t="str">
        <f t="shared" si="0"/>
        <v>A02</v>
      </c>
      <c r="P3" s="36">
        <f>IF(AND(O3&lt;&gt;O2,NOT(ISBLANK(A3))),IF(ISBLANK(M3),INDEX(Summary!H:H,MATCH(O3,Summary!A:A,0)),INDEX(Summary!H:H,MATCH(O3,Summary!A:A,0))+1),IF(ISBLANK(M3),P2,P2+1))</f>
        <v>13</v>
      </c>
      <c r="Q3" s="36">
        <f t="shared" si="1"/>
        <v>35</v>
      </c>
      <c r="R3" s="50" t="s">
        <v>230</v>
      </c>
      <c r="S3" s="36"/>
      <c r="T3" s="34">
        <v>1</v>
      </c>
      <c r="U3" s="34"/>
      <c r="V3" s="34"/>
      <c r="W3" s="34"/>
      <c r="X3" s="5"/>
      <c r="Y3" s="5" t="s">
        <v>88</v>
      </c>
      <c r="Z3" s="5" t="s">
        <v>39</v>
      </c>
      <c r="AA3" s="6">
        <v>4</v>
      </c>
      <c r="AB3" s="6">
        <v>0</v>
      </c>
      <c r="AC3" s="6">
        <v>0</v>
      </c>
      <c r="AD3" s="6">
        <v>0</v>
      </c>
      <c r="AE3" s="7">
        <v>0</v>
      </c>
      <c r="AF3" s="7">
        <v>0</v>
      </c>
      <c r="AG3" s="34">
        <v>1</v>
      </c>
      <c r="AH3" s="35">
        <v>15</v>
      </c>
      <c r="AI3" s="35">
        <v>0</v>
      </c>
      <c r="AJ3" s="35" t="s">
        <v>34</v>
      </c>
      <c r="AK3" s="35">
        <v>0</v>
      </c>
      <c r="AL3" s="35">
        <v>0</v>
      </c>
      <c r="AM3" s="35">
        <v>0</v>
      </c>
      <c r="AN3" s="35">
        <v>1.25</v>
      </c>
      <c r="AO3" s="35" t="s">
        <v>34</v>
      </c>
      <c r="AP3" s="31"/>
      <c r="AQ3" s="37"/>
    </row>
    <row r="4" spans="1:43" ht="14.95" hidden="1" x14ac:dyDescent="0.25">
      <c r="A4" s="4" t="s">
        <v>85</v>
      </c>
      <c r="B4" s="124">
        <v>36</v>
      </c>
      <c r="C4" s="125" t="s">
        <v>1023</v>
      </c>
      <c r="D4" s="125" t="s">
        <v>230</v>
      </c>
      <c r="E4" s="32" t="s">
        <v>89</v>
      </c>
      <c r="F4" s="33"/>
      <c r="G4" s="5"/>
      <c r="H4" s="34"/>
      <c r="I4" s="34"/>
      <c r="J4" s="35"/>
      <c r="K4" s="35"/>
      <c r="L4" s="35"/>
      <c r="M4" s="36" t="s">
        <v>198</v>
      </c>
      <c r="N4" s="36"/>
      <c r="O4" s="36" t="str">
        <f t="shared" si="0"/>
        <v>A02</v>
      </c>
      <c r="P4" s="36">
        <f>IF(AND(O4&lt;&gt;O3,NOT(ISBLANK(A4))),IF(ISBLANK(M4),INDEX(Summary!H:H,MATCH(O4,Summary!A:A,0)),INDEX(Summary!H:H,MATCH(O4,Summary!A:A,0))+1),IF(ISBLANK(M4),P3,P3+1))</f>
        <v>14</v>
      </c>
      <c r="Q4" s="36">
        <f t="shared" si="1"/>
        <v>35</v>
      </c>
      <c r="R4" s="50" t="s">
        <v>230</v>
      </c>
      <c r="S4" s="36"/>
      <c r="T4" s="34"/>
      <c r="U4" s="34"/>
      <c r="V4" s="34"/>
      <c r="W4" s="34"/>
      <c r="X4" s="5"/>
      <c r="Y4" s="5"/>
      <c r="Z4" s="5"/>
      <c r="AA4" s="6"/>
      <c r="AB4" s="6"/>
      <c r="AC4" s="6"/>
      <c r="AD4" s="6"/>
      <c r="AE4" s="7"/>
      <c r="AF4" s="7"/>
      <c r="AG4" s="34"/>
      <c r="AH4" s="35"/>
      <c r="AI4" s="35"/>
      <c r="AJ4" s="35"/>
      <c r="AK4" s="35"/>
      <c r="AL4" s="35"/>
      <c r="AM4" s="35"/>
      <c r="AN4" s="35"/>
      <c r="AO4" s="35"/>
      <c r="AP4" s="31"/>
      <c r="AQ4" s="37"/>
    </row>
    <row r="5" spans="1:43" ht="14.95" hidden="1" x14ac:dyDescent="0.25">
      <c r="A5" s="4" t="s">
        <v>85</v>
      </c>
      <c r="B5" s="124">
        <v>36</v>
      </c>
      <c r="C5" s="125" t="s">
        <v>1024</v>
      </c>
      <c r="D5" s="125" t="s">
        <v>230</v>
      </c>
      <c r="E5" s="32" t="s">
        <v>89</v>
      </c>
      <c r="F5" s="33"/>
      <c r="G5" s="5"/>
      <c r="H5" s="34"/>
      <c r="I5" s="34"/>
      <c r="J5" s="35"/>
      <c r="K5" s="35"/>
      <c r="L5" s="35"/>
      <c r="M5" s="36" t="s">
        <v>198</v>
      </c>
      <c r="N5" s="36"/>
      <c r="O5" s="36" t="str">
        <f t="shared" si="0"/>
        <v>A02</v>
      </c>
      <c r="P5" s="36">
        <f>IF(AND(O5&lt;&gt;O4,NOT(ISBLANK(A5))),IF(ISBLANK(M5),INDEX(Summary!H:H,MATCH(O5,Summary!A:A,0)),INDEX(Summary!H:H,MATCH(O5,Summary!A:A,0))+1),IF(ISBLANK(M5),P4,P4+1))</f>
        <v>15</v>
      </c>
      <c r="Q5" s="36">
        <f t="shared" si="1"/>
        <v>35</v>
      </c>
      <c r="R5" s="50" t="s">
        <v>230</v>
      </c>
      <c r="S5" s="36"/>
      <c r="T5" s="34"/>
      <c r="U5" s="34"/>
      <c r="V5" s="34"/>
      <c r="W5" s="34"/>
      <c r="X5" s="5"/>
      <c r="Y5" s="5"/>
      <c r="Z5" s="5"/>
      <c r="AA5" s="6"/>
      <c r="AB5" s="6"/>
      <c r="AC5" s="6"/>
      <c r="AD5" s="6"/>
      <c r="AE5" s="7"/>
      <c r="AF5" s="7"/>
      <c r="AG5" s="34"/>
      <c r="AH5" s="35"/>
      <c r="AI5" s="35"/>
      <c r="AJ5" s="35"/>
      <c r="AK5" s="35"/>
      <c r="AL5" s="35"/>
      <c r="AM5" s="35"/>
      <c r="AN5" s="35"/>
      <c r="AO5" s="35"/>
      <c r="AP5" s="31"/>
      <c r="AQ5" s="37"/>
    </row>
    <row r="6" spans="1:43" ht="14.95" hidden="1" x14ac:dyDescent="0.25">
      <c r="A6" s="4" t="s">
        <v>85</v>
      </c>
      <c r="B6" s="124">
        <v>36</v>
      </c>
      <c r="C6" s="125" t="s">
        <v>1025</v>
      </c>
      <c r="D6" s="125" t="s">
        <v>231</v>
      </c>
      <c r="E6" s="32" t="s">
        <v>89</v>
      </c>
      <c r="F6" s="33"/>
      <c r="G6" s="5"/>
      <c r="H6" s="34"/>
      <c r="I6" s="34"/>
      <c r="J6" s="35"/>
      <c r="K6" s="35"/>
      <c r="L6" s="35"/>
      <c r="M6" s="36" t="s">
        <v>198</v>
      </c>
      <c r="N6" s="36"/>
      <c r="O6" s="36" t="str">
        <f t="shared" si="0"/>
        <v>A02</v>
      </c>
      <c r="P6" s="36">
        <f>IF(AND(O6&lt;&gt;O5,NOT(ISBLANK(A6))),IF(ISBLANK(M6),INDEX(Summary!H:H,MATCH(O6,Summary!A:A,0)),INDEX(Summary!H:H,MATCH(O6,Summary!A:A,0))+1),IF(ISBLANK(M6),P5,P5+1))</f>
        <v>16</v>
      </c>
      <c r="Q6" s="36">
        <f t="shared" si="1"/>
        <v>35</v>
      </c>
      <c r="R6" s="50" t="s">
        <v>231</v>
      </c>
      <c r="S6" s="36"/>
      <c r="T6" s="34"/>
      <c r="U6" s="34"/>
      <c r="V6" s="34"/>
      <c r="W6" s="34"/>
      <c r="X6" s="5"/>
      <c r="Y6" s="5"/>
      <c r="Z6" s="5"/>
      <c r="AA6" s="6"/>
      <c r="AB6" s="6"/>
      <c r="AC6" s="6"/>
      <c r="AD6" s="6"/>
      <c r="AE6" s="7"/>
      <c r="AF6" s="7"/>
      <c r="AG6" s="34"/>
      <c r="AH6" s="35"/>
      <c r="AI6" s="35"/>
      <c r="AJ6" s="35"/>
      <c r="AK6" s="35"/>
      <c r="AL6" s="35"/>
      <c r="AM6" s="35"/>
      <c r="AN6" s="35"/>
      <c r="AO6" s="35"/>
      <c r="AP6" s="31"/>
      <c r="AQ6" s="37"/>
    </row>
    <row r="7" spans="1:43" ht="14.95" hidden="1" x14ac:dyDescent="0.25">
      <c r="A7" s="4" t="s">
        <v>85</v>
      </c>
      <c r="B7" s="124">
        <v>36</v>
      </c>
      <c r="C7" s="125" t="s">
        <v>1026</v>
      </c>
      <c r="D7" s="125" t="s">
        <v>231</v>
      </c>
      <c r="E7" s="32" t="s">
        <v>90</v>
      </c>
      <c r="F7" s="33" t="s">
        <v>87</v>
      </c>
      <c r="G7" s="5">
        <v>1</v>
      </c>
      <c r="H7" s="34"/>
      <c r="I7" s="34">
        <v>1</v>
      </c>
      <c r="J7" s="35">
        <v>15</v>
      </c>
      <c r="K7" s="35">
        <v>9</v>
      </c>
      <c r="L7" s="35">
        <v>14</v>
      </c>
      <c r="M7" s="36" t="s">
        <v>198</v>
      </c>
      <c r="N7" s="36"/>
      <c r="O7" s="36" t="str">
        <f t="shared" si="0"/>
        <v>A02</v>
      </c>
      <c r="P7" s="36">
        <f>IF(AND(O7&lt;&gt;O6,NOT(ISBLANK(A7))),IF(ISBLANK(M7),INDEX(Summary!H:H,MATCH(O7,Summary!A:A,0)),INDEX(Summary!H:H,MATCH(O7,Summary!A:A,0))+1),IF(ISBLANK(M7),P6,P6+1))</f>
        <v>17</v>
      </c>
      <c r="Q7" s="36">
        <f t="shared" si="1"/>
        <v>35</v>
      </c>
      <c r="R7" s="50" t="s">
        <v>231</v>
      </c>
      <c r="S7" s="36"/>
      <c r="T7" s="34">
        <v>1</v>
      </c>
      <c r="U7" s="34"/>
      <c r="V7" s="34"/>
      <c r="W7" s="34"/>
      <c r="X7" s="5"/>
      <c r="Y7" s="5" t="s">
        <v>88</v>
      </c>
      <c r="Z7" s="5" t="s">
        <v>39</v>
      </c>
      <c r="AA7" s="6">
        <v>1</v>
      </c>
      <c r="AB7" s="6">
        <v>0</v>
      </c>
      <c r="AC7" s="6">
        <v>0</v>
      </c>
      <c r="AD7" s="6">
        <v>0</v>
      </c>
      <c r="AE7" s="7">
        <v>0</v>
      </c>
      <c r="AF7" s="7">
        <v>0</v>
      </c>
      <c r="AG7" s="34">
        <v>0.25</v>
      </c>
      <c r="AH7" s="35">
        <v>16</v>
      </c>
      <c r="AI7" s="35">
        <v>0</v>
      </c>
      <c r="AJ7" s="35" t="s">
        <v>34</v>
      </c>
      <c r="AK7" s="35">
        <v>0</v>
      </c>
      <c r="AL7" s="35">
        <v>0</v>
      </c>
      <c r="AM7" s="35">
        <v>0</v>
      </c>
      <c r="AN7" s="35">
        <v>1.5</v>
      </c>
      <c r="AO7" s="35" t="s">
        <v>34</v>
      </c>
      <c r="AP7" s="31"/>
      <c r="AQ7" s="37"/>
    </row>
    <row r="8" spans="1:43" ht="14.95" hidden="1" x14ac:dyDescent="0.25">
      <c r="A8" s="4" t="s">
        <v>85</v>
      </c>
      <c r="B8" s="124">
        <v>36</v>
      </c>
      <c r="C8" s="125" t="s">
        <v>1027</v>
      </c>
      <c r="D8" s="125" t="s">
        <v>231</v>
      </c>
      <c r="E8" s="32" t="s">
        <v>91</v>
      </c>
      <c r="F8" s="33" t="s">
        <v>87</v>
      </c>
      <c r="G8" s="5">
        <v>1</v>
      </c>
      <c r="H8" s="34"/>
      <c r="I8" s="34">
        <v>1</v>
      </c>
      <c r="J8" s="35">
        <v>16</v>
      </c>
      <c r="K8" s="35">
        <v>9</v>
      </c>
      <c r="L8" s="35">
        <v>15</v>
      </c>
      <c r="M8" s="36" t="s">
        <v>198</v>
      </c>
      <c r="N8" s="36"/>
      <c r="O8" s="36" t="str">
        <f t="shared" si="0"/>
        <v>A02</v>
      </c>
      <c r="P8" s="36">
        <f>IF(AND(O8&lt;&gt;O7,NOT(ISBLANK(A8))),IF(ISBLANK(M8),INDEX(Summary!H:H,MATCH(O8,Summary!A:A,0)),INDEX(Summary!H:H,MATCH(O8,Summary!A:A,0))+1),IF(ISBLANK(M8),P7,P7+1))</f>
        <v>18</v>
      </c>
      <c r="Q8" s="36">
        <f t="shared" si="1"/>
        <v>35</v>
      </c>
      <c r="R8" s="50" t="s">
        <v>231</v>
      </c>
      <c r="S8" s="36"/>
      <c r="T8" s="34">
        <v>1</v>
      </c>
      <c r="U8" s="34"/>
      <c r="V8" s="34"/>
      <c r="W8" s="34"/>
      <c r="X8" s="5"/>
      <c r="Y8" s="5" t="s">
        <v>88</v>
      </c>
      <c r="Z8" s="5" t="s">
        <v>39</v>
      </c>
      <c r="AA8" s="6">
        <v>1</v>
      </c>
      <c r="AB8" s="6">
        <v>0</v>
      </c>
      <c r="AC8" s="6">
        <v>0</v>
      </c>
      <c r="AD8" s="6">
        <v>0</v>
      </c>
      <c r="AE8" s="7">
        <v>0</v>
      </c>
      <c r="AF8" s="7">
        <v>0</v>
      </c>
      <c r="AG8" s="34">
        <v>0.25</v>
      </c>
      <c r="AH8" s="35">
        <v>17</v>
      </c>
      <c r="AI8" s="35">
        <v>0</v>
      </c>
      <c r="AJ8" s="35" t="s">
        <v>34</v>
      </c>
      <c r="AK8" s="35">
        <v>0</v>
      </c>
      <c r="AL8" s="35">
        <v>0</v>
      </c>
      <c r="AM8" s="35">
        <v>0</v>
      </c>
      <c r="AN8" s="35">
        <v>1.75</v>
      </c>
      <c r="AO8" s="35" t="s">
        <v>34</v>
      </c>
      <c r="AP8" s="31"/>
      <c r="AQ8" s="37"/>
    </row>
    <row r="9" spans="1:43" ht="14.95" hidden="1" x14ac:dyDescent="0.25">
      <c r="A9" s="4" t="s">
        <v>85</v>
      </c>
      <c r="B9" s="124">
        <v>36</v>
      </c>
      <c r="C9" s="125" t="s">
        <v>1028</v>
      </c>
      <c r="D9" s="125" t="s">
        <v>231</v>
      </c>
      <c r="E9" s="32" t="s">
        <v>92</v>
      </c>
      <c r="F9" s="33" t="s">
        <v>87</v>
      </c>
      <c r="G9" s="5">
        <v>1</v>
      </c>
      <c r="H9" s="34"/>
      <c r="I9" s="34">
        <v>1</v>
      </c>
      <c r="J9" s="35">
        <v>17</v>
      </c>
      <c r="K9" s="35">
        <v>9</v>
      </c>
      <c r="L9" s="35">
        <v>16</v>
      </c>
      <c r="M9" s="36" t="s">
        <v>198</v>
      </c>
      <c r="N9" s="36"/>
      <c r="O9" s="36" t="str">
        <f t="shared" si="0"/>
        <v>A02</v>
      </c>
      <c r="P9" s="36">
        <f>IF(AND(O9&lt;&gt;O8,NOT(ISBLANK(A9))),IF(ISBLANK(M9),INDEX(Summary!H:H,MATCH(O9,Summary!A:A,0)),INDEX(Summary!H:H,MATCH(O9,Summary!A:A,0))+1),IF(ISBLANK(M9),P8,P8+1))</f>
        <v>19</v>
      </c>
      <c r="Q9" s="36">
        <f t="shared" si="1"/>
        <v>35</v>
      </c>
      <c r="R9" s="50" t="s">
        <v>231</v>
      </c>
      <c r="S9" s="39"/>
      <c r="T9" s="34">
        <v>1</v>
      </c>
      <c r="U9" s="34"/>
      <c r="V9" s="34"/>
      <c r="W9" s="34"/>
      <c r="X9" s="5"/>
      <c r="Y9" s="5" t="s">
        <v>88</v>
      </c>
      <c r="Z9" s="5" t="s">
        <v>39</v>
      </c>
      <c r="AA9" s="6">
        <v>1</v>
      </c>
      <c r="AB9" s="6">
        <v>0</v>
      </c>
      <c r="AC9" s="6">
        <v>0</v>
      </c>
      <c r="AD9" s="6">
        <v>0</v>
      </c>
      <c r="AE9" s="7">
        <v>0</v>
      </c>
      <c r="AF9" s="7">
        <v>0</v>
      </c>
      <c r="AG9" s="34">
        <v>0.25</v>
      </c>
      <c r="AH9" s="35">
        <v>18</v>
      </c>
      <c r="AI9" s="35">
        <v>0</v>
      </c>
      <c r="AJ9" s="35" t="s">
        <v>34</v>
      </c>
      <c r="AK9" s="35">
        <v>0</v>
      </c>
      <c r="AL9" s="35">
        <v>0</v>
      </c>
      <c r="AM9" s="35">
        <v>0</v>
      </c>
      <c r="AN9" s="35">
        <v>2</v>
      </c>
      <c r="AO9" s="35" t="s">
        <v>34</v>
      </c>
      <c r="AP9" s="31"/>
      <c r="AQ9" s="37"/>
    </row>
    <row r="10" spans="1:43" ht="14.95" hidden="1" x14ac:dyDescent="0.25">
      <c r="A10" s="4" t="s">
        <v>85</v>
      </c>
      <c r="B10" s="124">
        <v>29</v>
      </c>
      <c r="C10" s="125" t="s">
        <v>1029</v>
      </c>
      <c r="D10" s="125" t="s">
        <v>233</v>
      </c>
      <c r="E10" s="32" t="s">
        <v>93</v>
      </c>
      <c r="F10" s="33" t="s">
        <v>94</v>
      </c>
      <c r="G10" s="5">
        <v>8</v>
      </c>
      <c r="H10" s="34"/>
      <c r="I10" s="34">
        <v>8</v>
      </c>
      <c r="J10" s="35">
        <v>25</v>
      </c>
      <c r="K10" s="35">
        <v>9</v>
      </c>
      <c r="L10" s="35">
        <v>24</v>
      </c>
      <c r="M10" s="36"/>
      <c r="N10" s="36" t="s">
        <v>200</v>
      </c>
      <c r="O10" s="36" t="str">
        <f t="shared" si="0"/>
        <v>A02</v>
      </c>
      <c r="P10" s="36">
        <f>IF(AND(O10&lt;&gt;O9,NOT(ISBLANK(A10))),IF(ISBLANK(M10),INDEX(Summary!H:H,MATCH(O10,Summary!A:A,0)),INDEX(Summary!H:H,MATCH(O10,Summary!A:A,0))+1),IF(ISBLANK(M10),P9,P9+1))</f>
        <v>19</v>
      </c>
      <c r="Q10" s="36">
        <f t="shared" si="1"/>
        <v>36</v>
      </c>
      <c r="R10" s="50" t="s">
        <v>233</v>
      </c>
      <c r="S10" s="39"/>
      <c r="T10" s="34"/>
      <c r="U10" s="34">
        <v>1</v>
      </c>
      <c r="V10" s="34"/>
      <c r="W10" s="34"/>
      <c r="X10" s="5"/>
      <c r="Y10" s="5" t="s">
        <v>88</v>
      </c>
      <c r="Z10" s="5" t="s">
        <v>39</v>
      </c>
      <c r="AA10" s="6">
        <v>0</v>
      </c>
      <c r="AB10" s="6">
        <v>8</v>
      </c>
      <c r="AC10" s="6">
        <v>0</v>
      </c>
      <c r="AD10" s="6">
        <v>0</v>
      </c>
      <c r="AE10" s="7">
        <v>0</v>
      </c>
      <c r="AF10" s="7">
        <v>0</v>
      </c>
      <c r="AG10" s="34">
        <v>2</v>
      </c>
      <c r="AH10" s="35">
        <v>18</v>
      </c>
      <c r="AI10" s="35">
        <v>8</v>
      </c>
      <c r="AJ10" s="35" t="s">
        <v>34</v>
      </c>
      <c r="AK10" s="35">
        <v>0</v>
      </c>
      <c r="AL10" s="35">
        <v>0</v>
      </c>
      <c r="AM10" s="35">
        <v>0</v>
      </c>
      <c r="AN10" s="35">
        <v>4</v>
      </c>
      <c r="AO10" s="35" t="s">
        <v>34</v>
      </c>
      <c r="AP10" s="31"/>
      <c r="AQ10" s="37"/>
    </row>
    <row r="11" spans="1:43" ht="14.95" hidden="1" x14ac:dyDescent="0.25">
      <c r="A11" s="4" t="s">
        <v>85</v>
      </c>
      <c r="B11" s="124">
        <v>29</v>
      </c>
      <c r="C11" s="125" t="s">
        <v>1030</v>
      </c>
      <c r="D11" s="125" t="s">
        <v>233</v>
      </c>
      <c r="E11" s="32" t="s">
        <v>93</v>
      </c>
      <c r="F11" s="33"/>
      <c r="G11" s="5"/>
      <c r="H11" s="34"/>
      <c r="I11" s="34"/>
      <c r="J11" s="35"/>
      <c r="K11" s="35"/>
      <c r="L11" s="35"/>
      <c r="M11" s="36"/>
      <c r="N11" s="36" t="s">
        <v>200</v>
      </c>
      <c r="O11" s="36" t="str">
        <f t="shared" si="0"/>
        <v>A02</v>
      </c>
      <c r="P11" s="36">
        <f>IF(AND(O11&lt;&gt;O10,NOT(ISBLANK(A11))),IF(ISBLANK(M11),INDEX(Summary!H:H,MATCH(O11,Summary!A:A,0)),INDEX(Summary!H:H,MATCH(O11,Summary!A:A,0))+1),IF(ISBLANK(M11),P10,P10+1))</f>
        <v>19</v>
      </c>
      <c r="Q11" s="36">
        <f t="shared" si="1"/>
        <v>37</v>
      </c>
      <c r="R11" s="50" t="s">
        <v>233</v>
      </c>
      <c r="S11" s="39"/>
      <c r="T11" s="34"/>
      <c r="U11" s="34"/>
      <c r="V11" s="34"/>
      <c r="W11" s="34"/>
      <c r="X11" s="5"/>
      <c r="Y11" s="5"/>
      <c r="Z11" s="5"/>
      <c r="AA11" s="6"/>
      <c r="AB11" s="6"/>
      <c r="AC11" s="6"/>
      <c r="AD11" s="6"/>
      <c r="AE11" s="7"/>
      <c r="AF11" s="7"/>
      <c r="AG11" s="34"/>
      <c r="AH11" s="35"/>
      <c r="AI11" s="35"/>
      <c r="AJ11" s="35"/>
      <c r="AK11" s="35"/>
      <c r="AL11" s="35"/>
      <c r="AM11" s="35"/>
      <c r="AN11" s="35"/>
      <c r="AO11" s="35"/>
      <c r="AP11" s="31"/>
      <c r="AQ11" s="37"/>
    </row>
    <row r="12" spans="1:43" ht="14.95" hidden="1" x14ac:dyDescent="0.25">
      <c r="A12" s="4" t="s">
        <v>85</v>
      </c>
      <c r="B12" s="124">
        <v>29</v>
      </c>
      <c r="C12" s="125" t="s">
        <v>1031</v>
      </c>
      <c r="D12" s="125" t="s">
        <v>233</v>
      </c>
      <c r="E12" s="32" t="s">
        <v>93</v>
      </c>
      <c r="F12" s="33"/>
      <c r="G12" s="5"/>
      <c r="H12" s="34"/>
      <c r="I12" s="34"/>
      <c r="J12" s="35"/>
      <c r="K12" s="35"/>
      <c r="L12" s="35"/>
      <c r="M12" s="36"/>
      <c r="N12" s="36" t="s">
        <v>200</v>
      </c>
      <c r="O12" s="36" t="str">
        <f t="shared" si="0"/>
        <v>A02</v>
      </c>
      <c r="P12" s="36">
        <f>IF(AND(O12&lt;&gt;O11,NOT(ISBLANK(A12))),IF(ISBLANK(M12),INDEX(Summary!H:H,MATCH(O12,Summary!A:A,0)),INDEX(Summary!H:H,MATCH(O12,Summary!A:A,0))+1),IF(ISBLANK(M12),P11,P11+1))</f>
        <v>19</v>
      </c>
      <c r="Q12" s="36">
        <f t="shared" si="1"/>
        <v>38</v>
      </c>
      <c r="R12" s="50" t="s">
        <v>233</v>
      </c>
      <c r="S12" s="39"/>
      <c r="T12" s="34"/>
      <c r="U12" s="34"/>
      <c r="V12" s="34"/>
      <c r="W12" s="34"/>
      <c r="X12" s="5"/>
      <c r="Y12" s="5"/>
      <c r="Z12" s="5"/>
      <c r="AA12" s="6"/>
      <c r="AB12" s="6"/>
      <c r="AC12" s="6"/>
      <c r="AD12" s="6"/>
      <c r="AE12" s="7"/>
      <c r="AF12" s="7"/>
      <c r="AG12" s="34"/>
      <c r="AH12" s="35"/>
      <c r="AI12" s="35"/>
      <c r="AJ12" s="35"/>
      <c r="AK12" s="35"/>
      <c r="AL12" s="35"/>
      <c r="AM12" s="35"/>
      <c r="AN12" s="35"/>
      <c r="AO12" s="35"/>
      <c r="AP12" s="31"/>
      <c r="AQ12" s="37"/>
    </row>
    <row r="13" spans="1:43" ht="14.95" hidden="1" x14ac:dyDescent="0.25">
      <c r="A13" s="4" t="s">
        <v>85</v>
      </c>
      <c r="B13" s="124">
        <v>29</v>
      </c>
      <c r="C13" s="125" t="s">
        <v>1032</v>
      </c>
      <c r="D13" s="125" t="s">
        <v>233</v>
      </c>
      <c r="E13" s="32" t="s">
        <v>93</v>
      </c>
      <c r="F13" s="33"/>
      <c r="G13" s="5"/>
      <c r="H13" s="34"/>
      <c r="I13" s="34"/>
      <c r="J13" s="35"/>
      <c r="K13" s="35"/>
      <c r="L13" s="35"/>
      <c r="M13" s="36"/>
      <c r="N13" s="36" t="s">
        <v>200</v>
      </c>
      <c r="O13" s="36" t="str">
        <f t="shared" si="0"/>
        <v>A02</v>
      </c>
      <c r="P13" s="36">
        <f>IF(AND(O13&lt;&gt;O12,NOT(ISBLANK(A13))),IF(ISBLANK(M13),INDEX(Summary!H:H,MATCH(O13,Summary!A:A,0)),INDEX(Summary!H:H,MATCH(O13,Summary!A:A,0))+1),IF(ISBLANK(M13),P12,P12+1))</f>
        <v>19</v>
      </c>
      <c r="Q13" s="36">
        <f t="shared" si="1"/>
        <v>39</v>
      </c>
      <c r="R13" s="50" t="s">
        <v>233</v>
      </c>
      <c r="S13" s="39"/>
      <c r="T13" s="34"/>
      <c r="U13" s="34"/>
      <c r="V13" s="34"/>
      <c r="W13" s="34"/>
      <c r="X13" s="5"/>
      <c r="Y13" s="5"/>
      <c r="Z13" s="5"/>
      <c r="AA13" s="6"/>
      <c r="AB13" s="6"/>
      <c r="AC13" s="6"/>
      <c r="AD13" s="6"/>
      <c r="AE13" s="7"/>
      <c r="AF13" s="7"/>
      <c r="AG13" s="34"/>
      <c r="AH13" s="35"/>
      <c r="AI13" s="35"/>
      <c r="AJ13" s="35"/>
      <c r="AK13" s="35"/>
      <c r="AL13" s="35"/>
      <c r="AM13" s="35"/>
      <c r="AN13" s="35"/>
      <c r="AO13" s="35"/>
      <c r="AP13" s="31"/>
      <c r="AQ13" s="37"/>
    </row>
    <row r="14" spans="1:43" ht="14.95" hidden="1" x14ac:dyDescent="0.25">
      <c r="A14" s="4" t="s">
        <v>85</v>
      </c>
      <c r="B14" s="124">
        <v>29</v>
      </c>
      <c r="C14" s="125" t="s">
        <v>1033</v>
      </c>
      <c r="D14" s="125" t="s">
        <v>234</v>
      </c>
      <c r="E14" s="32" t="s">
        <v>93</v>
      </c>
      <c r="F14" s="33"/>
      <c r="G14" s="5"/>
      <c r="H14" s="34"/>
      <c r="I14" s="34"/>
      <c r="J14" s="35"/>
      <c r="K14" s="35"/>
      <c r="L14" s="35"/>
      <c r="M14" s="36"/>
      <c r="N14" s="36" t="s">
        <v>200</v>
      </c>
      <c r="O14" s="36" t="str">
        <f t="shared" si="0"/>
        <v>A02</v>
      </c>
      <c r="P14" s="36">
        <f>IF(AND(O14&lt;&gt;O13,NOT(ISBLANK(A14))),IF(ISBLANK(M14),INDEX(Summary!H:H,MATCH(O14,Summary!A:A,0)),INDEX(Summary!H:H,MATCH(O14,Summary!A:A,0))+1),IF(ISBLANK(M14),P13,P13+1))</f>
        <v>19</v>
      </c>
      <c r="Q14" s="36">
        <f t="shared" si="1"/>
        <v>40</v>
      </c>
      <c r="R14" s="50" t="s">
        <v>234</v>
      </c>
      <c r="S14" s="39"/>
      <c r="T14" s="34"/>
      <c r="U14" s="34"/>
      <c r="V14" s="34"/>
      <c r="W14" s="34"/>
      <c r="X14" s="5"/>
      <c r="Y14" s="5"/>
      <c r="Z14" s="5"/>
      <c r="AA14" s="6"/>
      <c r="AB14" s="6"/>
      <c r="AC14" s="6"/>
      <c r="AD14" s="6"/>
      <c r="AE14" s="7"/>
      <c r="AF14" s="7"/>
      <c r="AG14" s="34"/>
      <c r="AH14" s="35"/>
      <c r="AI14" s="35"/>
      <c r="AJ14" s="35"/>
      <c r="AK14" s="35"/>
      <c r="AL14" s="35"/>
      <c r="AM14" s="35"/>
      <c r="AN14" s="35"/>
      <c r="AO14" s="35"/>
      <c r="AP14" s="31"/>
      <c r="AQ14" s="37"/>
    </row>
    <row r="15" spans="1:43" ht="14.95" hidden="1" x14ac:dyDescent="0.25">
      <c r="A15" s="4" t="s">
        <v>85</v>
      </c>
      <c r="B15" s="124">
        <v>29</v>
      </c>
      <c r="C15" s="125" t="s">
        <v>1034</v>
      </c>
      <c r="D15" s="125" t="s">
        <v>234</v>
      </c>
      <c r="E15" s="32" t="s">
        <v>93</v>
      </c>
      <c r="F15" s="33"/>
      <c r="G15" s="5"/>
      <c r="H15" s="34"/>
      <c r="I15" s="34"/>
      <c r="J15" s="35"/>
      <c r="K15" s="35"/>
      <c r="L15" s="35"/>
      <c r="M15" s="36"/>
      <c r="N15" s="36" t="s">
        <v>200</v>
      </c>
      <c r="O15" s="36" t="str">
        <f t="shared" si="0"/>
        <v>A02</v>
      </c>
      <c r="P15" s="36">
        <f>IF(AND(O15&lt;&gt;O14,NOT(ISBLANK(A15))),IF(ISBLANK(M15),INDEX(Summary!H:H,MATCH(O15,Summary!A:A,0)),INDEX(Summary!H:H,MATCH(O15,Summary!A:A,0))+1),IF(ISBLANK(M15),P14,P14+1))</f>
        <v>19</v>
      </c>
      <c r="Q15" s="36">
        <f t="shared" si="1"/>
        <v>41</v>
      </c>
      <c r="R15" s="50" t="s">
        <v>234</v>
      </c>
      <c r="S15" s="39"/>
      <c r="T15" s="34"/>
      <c r="U15" s="34"/>
      <c r="V15" s="34"/>
      <c r="W15" s="34"/>
      <c r="X15" s="5"/>
      <c r="Y15" s="5"/>
      <c r="Z15" s="5"/>
      <c r="AA15" s="6"/>
      <c r="AB15" s="6"/>
      <c r="AC15" s="6"/>
      <c r="AD15" s="6"/>
      <c r="AE15" s="7"/>
      <c r="AF15" s="7"/>
      <c r="AG15" s="34"/>
      <c r="AH15" s="35"/>
      <c r="AI15" s="35"/>
      <c r="AJ15" s="35"/>
      <c r="AK15" s="35"/>
      <c r="AL15" s="35"/>
      <c r="AM15" s="35"/>
      <c r="AN15" s="35"/>
      <c r="AO15" s="35"/>
      <c r="AP15" s="31"/>
      <c r="AQ15" s="37"/>
    </row>
    <row r="16" spans="1:43" ht="14.95" hidden="1" x14ac:dyDescent="0.25">
      <c r="A16" s="4" t="s">
        <v>85</v>
      </c>
      <c r="B16" s="124">
        <v>29</v>
      </c>
      <c r="C16" s="125" t="s">
        <v>1035</v>
      </c>
      <c r="D16" s="125" t="s">
        <v>234</v>
      </c>
      <c r="E16" s="32" t="s">
        <v>93</v>
      </c>
      <c r="F16" s="33"/>
      <c r="G16" s="5"/>
      <c r="H16" s="34"/>
      <c r="I16" s="34"/>
      <c r="J16" s="35"/>
      <c r="K16" s="35"/>
      <c r="L16" s="35"/>
      <c r="M16" s="36"/>
      <c r="N16" s="36" t="s">
        <v>200</v>
      </c>
      <c r="O16" s="36" t="str">
        <f t="shared" si="0"/>
        <v>A02</v>
      </c>
      <c r="P16" s="36">
        <f>IF(AND(O16&lt;&gt;O15,NOT(ISBLANK(A16))),IF(ISBLANK(M16),INDEX(Summary!H:H,MATCH(O16,Summary!A:A,0)),INDEX(Summary!H:H,MATCH(O16,Summary!A:A,0))+1),IF(ISBLANK(M16),P15,P15+1))</f>
        <v>19</v>
      </c>
      <c r="Q16" s="36">
        <f t="shared" si="1"/>
        <v>42</v>
      </c>
      <c r="R16" s="50" t="s">
        <v>234</v>
      </c>
      <c r="S16" s="39"/>
      <c r="T16" s="34"/>
      <c r="U16" s="34"/>
      <c r="V16" s="34"/>
      <c r="W16" s="34"/>
      <c r="X16" s="5"/>
      <c r="Y16" s="5"/>
      <c r="Z16" s="5"/>
      <c r="AA16" s="6"/>
      <c r="AB16" s="6"/>
      <c r="AC16" s="6"/>
      <c r="AD16" s="6"/>
      <c r="AE16" s="7"/>
      <c r="AF16" s="7"/>
      <c r="AG16" s="34"/>
      <c r="AH16" s="35"/>
      <c r="AI16" s="35"/>
      <c r="AJ16" s="35"/>
      <c r="AK16" s="35"/>
      <c r="AL16" s="35"/>
      <c r="AM16" s="35"/>
      <c r="AN16" s="35"/>
      <c r="AO16" s="35"/>
      <c r="AP16" s="31"/>
      <c r="AQ16" s="37"/>
    </row>
    <row r="17" spans="1:43" ht="14.95" hidden="1" x14ac:dyDescent="0.25">
      <c r="A17" s="4" t="s">
        <v>85</v>
      </c>
      <c r="B17" s="124">
        <v>29</v>
      </c>
      <c r="C17" s="125" t="s">
        <v>1036</v>
      </c>
      <c r="D17" s="125" t="s">
        <v>234</v>
      </c>
      <c r="E17" s="32" t="s">
        <v>93</v>
      </c>
      <c r="F17" s="33"/>
      <c r="G17" s="5"/>
      <c r="H17" s="34"/>
      <c r="I17" s="34"/>
      <c r="J17" s="35"/>
      <c r="K17" s="35"/>
      <c r="L17" s="35"/>
      <c r="M17" s="36"/>
      <c r="N17" s="36" t="s">
        <v>200</v>
      </c>
      <c r="O17" s="36" t="str">
        <f t="shared" si="0"/>
        <v>A02</v>
      </c>
      <c r="P17" s="36">
        <f>IF(AND(O17&lt;&gt;O16,NOT(ISBLANK(A17))),IF(ISBLANK(M17),INDEX(Summary!H:H,MATCH(O17,Summary!A:A,0)),INDEX(Summary!H:H,MATCH(O17,Summary!A:A,0))+1),IF(ISBLANK(M17),P16,P16+1))</f>
        <v>19</v>
      </c>
      <c r="Q17" s="36">
        <f t="shared" si="1"/>
        <v>43</v>
      </c>
      <c r="R17" s="50" t="s">
        <v>234</v>
      </c>
      <c r="S17" s="39"/>
      <c r="T17" s="34"/>
      <c r="U17" s="34"/>
      <c r="V17" s="34"/>
      <c r="W17" s="34"/>
      <c r="X17" s="5"/>
      <c r="Y17" s="5"/>
      <c r="Z17" s="5"/>
      <c r="AA17" s="6"/>
      <c r="AB17" s="6"/>
      <c r="AC17" s="6"/>
      <c r="AD17" s="6"/>
      <c r="AE17" s="7"/>
      <c r="AF17" s="7"/>
      <c r="AG17" s="34"/>
      <c r="AH17" s="35"/>
      <c r="AI17" s="35"/>
      <c r="AJ17" s="35"/>
      <c r="AK17" s="35"/>
      <c r="AL17" s="35"/>
      <c r="AM17" s="35"/>
      <c r="AN17" s="35"/>
      <c r="AO17" s="35"/>
      <c r="AP17" s="31"/>
      <c r="AQ17" s="37"/>
    </row>
    <row r="18" spans="1:43" ht="14.95" x14ac:dyDescent="0.25">
      <c r="A18" s="4" t="s">
        <v>85</v>
      </c>
      <c r="B18" s="124">
        <v>20</v>
      </c>
      <c r="C18" s="125" t="s">
        <v>1037</v>
      </c>
      <c r="D18" s="125" t="s">
        <v>237</v>
      </c>
      <c r="E18" s="32" t="s">
        <v>95</v>
      </c>
      <c r="F18" s="33" t="s">
        <v>87</v>
      </c>
      <c r="G18" s="5">
        <v>16</v>
      </c>
      <c r="H18" s="34"/>
      <c r="I18" s="34">
        <v>16</v>
      </c>
      <c r="J18" s="35">
        <v>41</v>
      </c>
      <c r="K18" s="35">
        <v>9</v>
      </c>
      <c r="L18" s="35">
        <v>40</v>
      </c>
      <c r="M18" s="36" t="s">
        <v>198</v>
      </c>
      <c r="N18" s="36"/>
      <c r="O18" s="36" t="str">
        <f t="shared" si="0"/>
        <v>A02</v>
      </c>
      <c r="P18" s="36">
        <f>IF(AND(O18&lt;&gt;O17,NOT(ISBLANK(A18))),IF(ISBLANK(M18),INDEX(Summary!H:H,MATCH(O18,Summary!A:A,0)),INDEX(Summary!H:H,MATCH(O18,Summary!A:A,0))+1),IF(ISBLANK(M18),P17,P17+1))</f>
        <v>20</v>
      </c>
      <c r="Q18" s="36">
        <f t="shared" si="1"/>
        <v>43</v>
      </c>
      <c r="R18" s="50" t="s">
        <v>235</v>
      </c>
      <c r="S18" s="39"/>
      <c r="T18" s="34">
        <v>1</v>
      </c>
      <c r="U18" s="34"/>
      <c r="V18" s="34"/>
      <c r="W18" s="34"/>
      <c r="X18" s="5"/>
      <c r="Y18" s="5" t="s">
        <v>88</v>
      </c>
      <c r="Z18" s="5" t="s">
        <v>39</v>
      </c>
      <c r="AA18" s="6">
        <v>16</v>
      </c>
      <c r="AB18" s="6">
        <v>0</v>
      </c>
      <c r="AC18" s="6">
        <v>0</v>
      </c>
      <c r="AD18" s="6">
        <v>0</v>
      </c>
      <c r="AE18" s="7">
        <v>0</v>
      </c>
      <c r="AF18" s="7">
        <v>0</v>
      </c>
      <c r="AG18" s="34">
        <v>4</v>
      </c>
      <c r="AH18" s="35">
        <v>34</v>
      </c>
      <c r="AI18" s="35">
        <v>8</v>
      </c>
      <c r="AJ18" s="35" t="s">
        <v>34</v>
      </c>
      <c r="AK18" s="35">
        <v>0</v>
      </c>
      <c r="AL18" s="35">
        <v>0</v>
      </c>
      <c r="AM18" s="35">
        <v>0</v>
      </c>
      <c r="AN18" s="35">
        <v>8</v>
      </c>
      <c r="AO18" s="35" t="s">
        <v>34</v>
      </c>
      <c r="AP18" s="31"/>
      <c r="AQ18" s="37"/>
    </row>
    <row r="19" spans="1:43" ht="14.95" x14ac:dyDescent="0.25">
      <c r="A19" s="4" t="s">
        <v>85</v>
      </c>
      <c r="B19" s="124">
        <v>20</v>
      </c>
      <c r="C19" s="125" t="s">
        <v>1038</v>
      </c>
      <c r="D19" s="125" t="s">
        <v>237</v>
      </c>
      <c r="E19" s="32" t="s">
        <v>95</v>
      </c>
      <c r="F19" s="33"/>
      <c r="G19" s="5"/>
      <c r="H19" s="34"/>
      <c r="I19" s="34"/>
      <c r="J19" s="35"/>
      <c r="K19" s="35"/>
      <c r="L19" s="35"/>
      <c r="M19" s="36" t="s">
        <v>198</v>
      </c>
      <c r="N19" s="36"/>
      <c r="O19" s="36" t="str">
        <f t="shared" si="0"/>
        <v>A02</v>
      </c>
      <c r="P19" s="36">
        <f>IF(AND(O19&lt;&gt;O18,NOT(ISBLANK(A19))),IF(ISBLANK(M19),INDEX(Summary!H:H,MATCH(O19,Summary!A:A,0)),INDEX(Summary!H:H,MATCH(O19,Summary!A:A,0))+1),IF(ISBLANK(M19),P18,P18+1))</f>
        <v>21</v>
      </c>
      <c r="Q19" s="36">
        <f t="shared" si="1"/>
        <v>43</v>
      </c>
      <c r="R19" s="50" t="s">
        <v>235</v>
      </c>
      <c r="S19" s="39"/>
      <c r="T19" s="34"/>
      <c r="U19" s="34"/>
      <c r="V19" s="34"/>
      <c r="W19" s="34"/>
      <c r="X19" s="5"/>
      <c r="Y19" s="5"/>
      <c r="Z19" s="5"/>
      <c r="AA19" s="6"/>
      <c r="AB19" s="6"/>
      <c r="AC19" s="6"/>
      <c r="AD19" s="6"/>
      <c r="AE19" s="7"/>
      <c r="AF19" s="7"/>
      <c r="AG19" s="34"/>
      <c r="AH19" s="35"/>
      <c r="AI19" s="35"/>
      <c r="AJ19" s="35"/>
      <c r="AK19" s="35"/>
      <c r="AL19" s="35"/>
      <c r="AM19" s="35"/>
      <c r="AN19" s="35"/>
      <c r="AO19" s="35"/>
      <c r="AP19" s="31"/>
      <c r="AQ19" s="37"/>
    </row>
    <row r="20" spans="1:43" ht="14.95" x14ac:dyDescent="0.25">
      <c r="A20" s="4" t="s">
        <v>85</v>
      </c>
      <c r="B20" s="124">
        <v>20</v>
      </c>
      <c r="C20" s="125" t="s">
        <v>1039</v>
      </c>
      <c r="D20" s="125" t="s">
        <v>237</v>
      </c>
      <c r="E20" s="32" t="s">
        <v>95</v>
      </c>
      <c r="F20" s="33"/>
      <c r="G20" s="5"/>
      <c r="H20" s="34"/>
      <c r="I20" s="34"/>
      <c r="J20" s="35"/>
      <c r="K20" s="35"/>
      <c r="L20" s="35"/>
      <c r="M20" s="36" t="s">
        <v>198</v>
      </c>
      <c r="N20" s="36"/>
      <c r="O20" s="36" t="str">
        <f t="shared" si="0"/>
        <v>A02</v>
      </c>
      <c r="P20" s="36">
        <f>IF(AND(O20&lt;&gt;O19,NOT(ISBLANK(A20))),IF(ISBLANK(M20),INDEX(Summary!H:H,MATCH(O20,Summary!A:A,0)),INDEX(Summary!H:H,MATCH(O20,Summary!A:A,0))+1),IF(ISBLANK(M20),P19,P19+1))</f>
        <v>22</v>
      </c>
      <c r="Q20" s="36">
        <f t="shared" si="1"/>
        <v>43</v>
      </c>
      <c r="R20" s="50" t="s">
        <v>235</v>
      </c>
      <c r="S20" s="39"/>
      <c r="T20" s="34"/>
      <c r="U20" s="34"/>
      <c r="V20" s="34"/>
      <c r="W20" s="34"/>
      <c r="X20" s="5"/>
      <c r="Y20" s="5"/>
      <c r="Z20" s="5"/>
      <c r="AA20" s="6"/>
      <c r="AB20" s="6"/>
      <c r="AC20" s="6"/>
      <c r="AD20" s="6"/>
      <c r="AE20" s="7"/>
      <c r="AF20" s="7"/>
      <c r="AG20" s="34"/>
      <c r="AH20" s="35"/>
      <c r="AI20" s="35"/>
      <c r="AJ20" s="35"/>
      <c r="AK20" s="35"/>
      <c r="AL20" s="35"/>
      <c r="AM20" s="35"/>
      <c r="AN20" s="35"/>
      <c r="AO20" s="35"/>
      <c r="AP20" s="31"/>
      <c r="AQ20" s="37"/>
    </row>
    <row r="21" spans="1:43" ht="14.95" x14ac:dyDescent="0.25">
      <c r="A21" s="4" t="s">
        <v>85</v>
      </c>
      <c r="B21" s="124">
        <v>20</v>
      </c>
      <c r="C21" s="125" t="s">
        <v>1040</v>
      </c>
      <c r="D21" s="125" t="s">
        <v>237</v>
      </c>
      <c r="E21" s="32" t="s">
        <v>95</v>
      </c>
      <c r="F21" s="33"/>
      <c r="G21" s="5"/>
      <c r="H21" s="34"/>
      <c r="I21" s="34"/>
      <c r="J21" s="35"/>
      <c r="K21" s="35"/>
      <c r="L21" s="35"/>
      <c r="M21" s="36" t="s">
        <v>198</v>
      </c>
      <c r="N21" s="36"/>
      <c r="O21" s="36" t="str">
        <f t="shared" si="0"/>
        <v>A02</v>
      </c>
      <c r="P21" s="36">
        <f>IF(AND(O21&lt;&gt;O20,NOT(ISBLANK(A21))),IF(ISBLANK(M21),INDEX(Summary!H:H,MATCH(O21,Summary!A:A,0)),INDEX(Summary!H:H,MATCH(O21,Summary!A:A,0))+1),IF(ISBLANK(M21),P20,P20+1))</f>
        <v>23</v>
      </c>
      <c r="Q21" s="36">
        <f t="shared" si="1"/>
        <v>43</v>
      </c>
      <c r="R21" s="50" t="s">
        <v>235</v>
      </c>
      <c r="S21" s="39"/>
      <c r="T21" s="34"/>
      <c r="U21" s="34"/>
      <c r="V21" s="34"/>
      <c r="W21" s="34"/>
      <c r="X21" s="5"/>
      <c r="Y21" s="5"/>
      <c r="Z21" s="5"/>
      <c r="AA21" s="6"/>
      <c r="AB21" s="6"/>
      <c r="AC21" s="6"/>
      <c r="AD21" s="6"/>
      <c r="AE21" s="7"/>
      <c r="AF21" s="7"/>
      <c r="AG21" s="34"/>
      <c r="AH21" s="35"/>
      <c r="AI21" s="35"/>
      <c r="AJ21" s="35"/>
      <c r="AK21" s="35"/>
      <c r="AL21" s="35"/>
      <c r="AM21" s="35"/>
      <c r="AN21" s="35"/>
      <c r="AO21" s="35"/>
      <c r="AP21" s="31"/>
      <c r="AQ21" s="37"/>
    </row>
    <row r="22" spans="1:43" ht="14.95" x14ac:dyDescent="0.25">
      <c r="A22" s="4" t="s">
        <v>85</v>
      </c>
      <c r="B22" s="124">
        <v>20</v>
      </c>
      <c r="C22" s="125" t="s">
        <v>1041</v>
      </c>
      <c r="D22" s="125" t="s">
        <v>238</v>
      </c>
      <c r="E22" s="32" t="s">
        <v>95</v>
      </c>
      <c r="F22" s="33"/>
      <c r="G22" s="5"/>
      <c r="H22" s="34"/>
      <c r="I22" s="34"/>
      <c r="J22" s="35"/>
      <c r="K22" s="35"/>
      <c r="L22" s="35"/>
      <c r="M22" s="36" t="s">
        <v>198</v>
      </c>
      <c r="N22" s="36"/>
      <c r="O22" s="36" t="str">
        <f t="shared" si="0"/>
        <v>A02</v>
      </c>
      <c r="P22" s="36">
        <f>IF(AND(O22&lt;&gt;O21,NOT(ISBLANK(A22))),IF(ISBLANK(M22),INDEX(Summary!H:H,MATCH(O22,Summary!A:A,0)),INDEX(Summary!H:H,MATCH(O22,Summary!A:A,0))+1),IF(ISBLANK(M22),P21,P21+1))</f>
        <v>24</v>
      </c>
      <c r="Q22" s="36">
        <f t="shared" si="1"/>
        <v>43</v>
      </c>
      <c r="R22" s="50" t="s">
        <v>236</v>
      </c>
      <c r="S22" s="39"/>
      <c r="T22" s="34"/>
      <c r="U22" s="34"/>
      <c r="V22" s="34"/>
      <c r="W22" s="34"/>
      <c r="X22" s="5"/>
      <c r="Y22" s="5"/>
      <c r="Z22" s="5"/>
      <c r="AA22" s="6"/>
      <c r="AB22" s="6"/>
      <c r="AC22" s="6"/>
      <c r="AD22" s="6"/>
      <c r="AE22" s="7"/>
      <c r="AF22" s="7"/>
      <c r="AG22" s="34"/>
      <c r="AH22" s="35"/>
      <c r="AI22" s="35"/>
      <c r="AJ22" s="35"/>
      <c r="AK22" s="35"/>
      <c r="AL22" s="35"/>
      <c r="AM22" s="35"/>
      <c r="AN22" s="35"/>
      <c r="AO22" s="35"/>
      <c r="AP22" s="31"/>
      <c r="AQ22" s="37"/>
    </row>
    <row r="23" spans="1:43" ht="14.95" x14ac:dyDescent="0.25">
      <c r="A23" s="4" t="s">
        <v>85</v>
      </c>
      <c r="B23" s="124">
        <v>20</v>
      </c>
      <c r="C23" s="125" t="s">
        <v>1042</v>
      </c>
      <c r="D23" s="125" t="s">
        <v>238</v>
      </c>
      <c r="E23" s="32" t="s">
        <v>95</v>
      </c>
      <c r="F23" s="33"/>
      <c r="G23" s="5"/>
      <c r="H23" s="34"/>
      <c r="I23" s="34"/>
      <c r="J23" s="35"/>
      <c r="K23" s="35"/>
      <c r="L23" s="35"/>
      <c r="M23" s="36" t="s">
        <v>198</v>
      </c>
      <c r="N23" s="36"/>
      <c r="O23" s="36" t="str">
        <f t="shared" si="0"/>
        <v>A02</v>
      </c>
      <c r="P23" s="36">
        <f>IF(AND(O23&lt;&gt;O22,NOT(ISBLANK(A23))),IF(ISBLANK(M23),INDEX(Summary!H:H,MATCH(O23,Summary!A:A,0)),INDEX(Summary!H:H,MATCH(O23,Summary!A:A,0))+1),IF(ISBLANK(M23),P22,P22+1))</f>
        <v>25</v>
      </c>
      <c r="Q23" s="36">
        <f t="shared" si="1"/>
        <v>43</v>
      </c>
      <c r="R23" s="50" t="s">
        <v>236</v>
      </c>
      <c r="S23" s="39"/>
      <c r="T23" s="34"/>
      <c r="U23" s="34"/>
      <c r="V23" s="34"/>
      <c r="W23" s="34"/>
      <c r="X23" s="5"/>
      <c r="Y23" s="5"/>
      <c r="Z23" s="5"/>
      <c r="AA23" s="6"/>
      <c r="AB23" s="6"/>
      <c r="AC23" s="6"/>
      <c r="AD23" s="6"/>
      <c r="AE23" s="7"/>
      <c r="AF23" s="7"/>
      <c r="AG23" s="34"/>
      <c r="AH23" s="35"/>
      <c r="AI23" s="35"/>
      <c r="AJ23" s="35"/>
      <c r="AK23" s="35"/>
      <c r="AL23" s="35"/>
      <c r="AM23" s="35"/>
      <c r="AN23" s="35"/>
      <c r="AO23" s="35"/>
      <c r="AP23" s="31"/>
      <c r="AQ23" s="37"/>
    </row>
    <row r="24" spans="1:43" ht="14.95" x14ac:dyDescent="0.25">
      <c r="A24" s="4" t="s">
        <v>85</v>
      </c>
      <c r="B24" s="124">
        <v>20</v>
      </c>
      <c r="C24" s="125" t="s">
        <v>1043</v>
      </c>
      <c r="D24" s="125" t="s">
        <v>238</v>
      </c>
      <c r="E24" s="32" t="s">
        <v>95</v>
      </c>
      <c r="F24" s="33"/>
      <c r="G24" s="5"/>
      <c r="H24" s="34"/>
      <c r="I24" s="34"/>
      <c r="J24" s="35"/>
      <c r="K24" s="35"/>
      <c r="L24" s="35"/>
      <c r="M24" s="36" t="s">
        <v>198</v>
      </c>
      <c r="N24" s="36"/>
      <c r="O24" s="36" t="str">
        <f t="shared" si="0"/>
        <v>A02</v>
      </c>
      <c r="P24" s="36">
        <f>IF(AND(O24&lt;&gt;O23,NOT(ISBLANK(A24))),IF(ISBLANK(M24),INDEX(Summary!H:H,MATCH(O24,Summary!A:A,0)),INDEX(Summary!H:H,MATCH(O24,Summary!A:A,0))+1),IF(ISBLANK(M24),P23,P23+1))</f>
        <v>26</v>
      </c>
      <c r="Q24" s="36">
        <f t="shared" si="1"/>
        <v>43</v>
      </c>
      <c r="R24" s="50" t="s">
        <v>236</v>
      </c>
      <c r="S24" s="39"/>
      <c r="T24" s="34"/>
      <c r="U24" s="34"/>
      <c r="V24" s="34"/>
      <c r="W24" s="34"/>
      <c r="X24" s="5"/>
      <c r="Y24" s="5"/>
      <c r="Z24" s="5"/>
      <c r="AA24" s="6"/>
      <c r="AB24" s="6"/>
      <c r="AC24" s="6"/>
      <c r="AD24" s="6"/>
      <c r="AE24" s="7"/>
      <c r="AF24" s="7"/>
      <c r="AG24" s="34"/>
      <c r="AH24" s="35"/>
      <c r="AI24" s="35"/>
      <c r="AJ24" s="35"/>
      <c r="AK24" s="35"/>
      <c r="AL24" s="35"/>
      <c r="AM24" s="35"/>
      <c r="AN24" s="35"/>
      <c r="AO24" s="35"/>
      <c r="AP24" s="31"/>
      <c r="AQ24" s="37"/>
    </row>
    <row r="25" spans="1:43" ht="14.95" x14ac:dyDescent="0.25">
      <c r="A25" s="4" t="s">
        <v>85</v>
      </c>
      <c r="B25" s="124">
        <v>20</v>
      </c>
      <c r="C25" s="125" t="s">
        <v>1044</v>
      </c>
      <c r="D25" s="125" t="s">
        <v>238</v>
      </c>
      <c r="E25" s="32" t="s">
        <v>95</v>
      </c>
      <c r="F25" s="33"/>
      <c r="G25" s="5"/>
      <c r="H25" s="34"/>
      <c r="I25" s="34"/>
      <c r="J25" s="35"/>
      <c r="K25" s="35"/>
      <c r="L25" s="35"/>
      <c r="M25" s="36" t="s">
        <v>198</v>
      </c>
      <c r="N25" s="36"/>
      <c r="O25" s="36" t="str">
        <f t="shared" si="0"/>
        <v>A02</v>
      </c>
      <c r="P25" s="36">
        <f>IF(AND(O25&lt;&gt;O24,NOT(ISBLANK(A25))),IF(ISBLANK(M25),INDEX(Summary!H:H,MATCH(O25,Summary!A:A,0)),INDEX(Summary!H:H,MATCH(O25,Summary!A:A,0))+1),IF(ISBLANK(M25),P24,P24+1))</f>
        <v>27</v>
      </c>
      <c r="Q25" s="36">
        <f t="shared" si="1"/>
        <v>43</v>
      </c>
      <c r="R25" s="50" t="s">
        <v>236</v>
      </c>
      <c r="S25" s="39"/>
      <c r="T25" s="34"/>
      <c r="U25" s="34"/>
      <c r="V25" s="34"/>
      <c r="W25" s="34"/>
      <c r="X25" s="5"/>
      <c r="Y25" s="5"/>
      <c r="Z25" s="5"/>
      <c r="AA25" s="6"/>
      <c r="AB25" s="6"/>
      <c r="AC25" s="6"/>
      <c r="AD25" s="6"/>
      <c r="AE25" s="7"/>
      <c r="AF25" s="7"/>
      <c r="AG25" s="34"/>
      <c r="AH25" s="35"/>
      <c r="AI25" s="35"/>
      <c r="AJ25" s="35"/>
      <c r="AK25" s="35"/>
      <c r="AL25" s="35"/>
      <c r="AM25" s="35"/>
      <c r="AN25" s="35"/>
      <c r="AO25" s="35"/>
      <c r="AP25" s="31"/>
      <c r="AQ25" s="37"/>
    </row>
    <row r="26" spans="1:43" ht="14.95" x14ac:dyDescent="0.25">
      <c r="A26" s="4" t="s">
        <v>85</v>
      </c>
      <c r="B26" s="124">
        <v>15</v>
      </c>
      <c r="C26" s="125" t="s">
        <v>1045</v>
      </c>
      <c r="D26" s="125" t="s">
        <v>235</v>
      </c>
      <c r="E26" s="32" t="s">
        <v>95</v>
      </c>
      <c r="F26" s="33"/>
      <c r="G26" s="5"/>
      <c r="H26" s="34"/>
      <c r="I26" s="34"/>
      <c r="J26" s="35"/>
      <c r="K26" s="35"/>
      <c r="L26" s="35"/>
      <c r="M26" s="36" t="s">
        <v>198</v>
      </c>
      <c r="N26" s="36"/>
      <c r="O26" s="36" t="str">
        <f t="shared" si="0"/>
        <v>A02</v>
      </c>
      <c r="P26" s="36">
        <f>IF(AND(O26&lt;&gt;O25,NOT(ISBLANK(A26))),IF(ISBLANK(M26),INDEX(Summary!H:H,MATCH(O26,Summary!A:A,0)),INDEX(Summary!H:H,MATCH(O26,Summary!A:A,0))+1),IF(ISBLANK(M26),P25,P25+1))</f>
        <v>28</v>
      </c>
      <c r="Q26" s="36">
        <f t="shared" si="1"/>
        <v>43</v>
      </c>
      <c r="R26" s="50" t="s">
        <v>237</v>
      </c>
      <c r="S26" s="39"/>
      <c r="T26" s="34"/>
      <c r="U26" s="34"/>
      <c r="V26" s="34"/>
      <c r="W26" s="34"/>
      <c r="X26" s="5"/>
      <c r="Y26" s="5"/>
      <c r="Z26" s="5"/>
      <c r="AA26" s="6"/>
      <c r="AB26" s="6"/>
      <c r="AC26" s="6"/>
      <c r="AD26" s="6"/>
      <c r="AE26" s="7"/>
      <c r="AF26" s="7"/>
      <c r="AG26" s="34"/>
      <c r="AH26" s="35"/>
      <c r="AI26" s="35"/>
      <c r="AJ26" s="35"/>
      <c r="AK26" s="35"/>
      <c r="AL26" s="35"/>
      <c r="AM26" s="35"/>
      <c r="AN26" s="35"/>
      <c r="AO26" s="35"/>
      <c r="AP26" s="31"/>
      <c r="AQ26" s="37"/>
    </row>
    <row r="27" spans="1:43" ht="14.95" x14ac:dyDescent="0.25">
      <c r="A27" s="4" t="s">
        <v>85</v>
      </c>
      <c r="B27" s="124">
        <v>15</v>
      </c>
      <c r="C27" s="125" t="s">
        <v>1046</v>
      </c>
      <c r="D27" s="125" t="s">
        <v>235</v>
      </c>
      <c r="E27" s="32" t="s">
        <v>95</v>
      </c>
      <c r="F27" s="33"/>
      <c r="G27" s="5"/>
      <c r="H27" s="34"/>
      <c r="I27" s="34"/>
      <c r="J27" s="35"/>
      <c r="K27" s="35"/>
      <c r="L27" s="35"/>
      <c r="M27" s="36" t="s">
        <v>198</v>
      </c>
      <c r="N27" s="36"/>
      <c r="O27" s="36" t="str">
        <f t="shared" si="0"/>
        <v>A02</v>
      </c>
      <c r="P27" s="36">
        <f>IF(AND(O27&lt;&gt;O26,NOT(ISBLANK(A27))),IF(ISBLANK(M27),INDEX(Summary!H:H,MATCH(O27,Summary!A:A,0)),INDEX(Summary!H:H,MATCH(O27,Summary!A:A,0))+1),IF(ISBLANK(M27),P26,P26+1))</f>
        <v>29</v>
      </c>
      <c r="Q27" s="36">
        <f t="shared" si="1"/>
        <v>43</v>
      </c>
      <c r="R27" s="50" t="s">
        <v>237</v>
      </c>
      <c r="S27" s="39"/>
      <c r="T27" s="34"/>
      <c r="U27" s="34"/>
      <c r="V27" s="34"/>
      <c r="W27" s="34"/>
      <c r="X27" s="5"/>
      <c r="Y27" s="5"/>
      <c r="Z27" s="5"/>
      <c r="AA27" s="6"/>
      <c r="AB27" s="6"/>
      <c r="AC27" s="6"/>
      <c r="AD27" s="6"/>
      <c r="AE27" s="7"/>
      <c r="AF27" s="7"/>
      <c r="AG27" s="34"/>
      <c r="AH27" s="35"/>
      <c r="AI27" s="35"/>
      <c r="AJ27" s="35"/>
      <c r="AK27" s="35"/>
      <c r="AL27" s="35"/>
      <c r="AM27" s="35"/>
      <c r="AN27" s="35"/>
      <c r="AO27" s="35"/>
      <c r="AP27" s="31"/>
      <c r="AQ27" s="37"/>
    </row>
    <row r="28" spans="1:43" ht="14.95" x14ac:dyDescent="0.25">
      <c r="A28" s="4" t="s">
        <v>85</v>
      </c>
      <c r="B28" s="124">
        <v>15</v>
      </c>
      <c r="C28" s="125" t="s">
        <v>1047</v>
      </c>
      <c r="D28" s="125" t="s">
        <v>235</v>
      </c>
      <c r="E28" s="32" t="s">
        <v>95</v>
      </c>
      <c r="F28" s="33"/>
      <c r="G28" s="5"/>
      <c r="H28" s="34"/>
      <c r="I28" s="34"/>
      <c r="J28" s="35"/>
      <c r="K28" s="35"/>
      <c r="L28" s="35"/>
      <c r="M28" s="36" t="s">
        <v>198</v>
      </c>
      <c r="N28" s="36"/>
      <c r="O28" s="36" t="str">
        <f t="shared" si="0"/>
        <v>A02</v>
      </c>
      <c r="P28" s="36">
        <f>IF(AND(O28&lt;&gt;O27,NOT(ISBLANK(A28))),IF(ISBLANK(M28),INDEX(Summary!H:H,MATCH(O28,Summary!A:A,0)),INDEX(Summary!H:H,MATCH(O28,Summary!A:A,0))+1),IF(ISBLANK(M28),P27,P27+1))</f>
        <v>30</v>
      </c>
      <c r="Q28" s="36">
        <f t="shared" si="1"/>
        <v>43</v>
      </c>
      <c r="R28" s="50" t="s">
        <v>237</v>
      </c>
      <c r="S28" s="39"/>
      <c r="T28" s="34"/>
      <c r="U28" s="34"/>
      <c r="V28" s="34"/>
      <c r="W28" s="34"/>
      <c r="X28" s="5"/>
      <c r="Y28" s="5"/>
      <c r="Z28" s="5"/>
      <c r="AA28" s="6"/>
      <c r="AB28" s="6"/>
      <c r="AC28" s="6"/>
      <c r="AD28" s="6"/>
      <c r="AE28" s="7"/>
      <c r="AF28" s="7"/>
      <c r="AG28" s="34"/>
      <c r="AH28" s="35"/>
      <c r="AI28" s="35"/>
      <c r="AJ28" s="35"/>
      <c r="AK28" s="35"/>
      <c r="AL28" s="35"/>
      <c r="AM28" s="35"/>
      <c r="AN28" s="35"/>
      <c r="AO28" s="35"/>
      <c r="AP28" s="31"/>
      <c r="AQ28" s="37"/>
    </row>
    <row r="29" spans="1:43" ht="14.95" x14ac:dyDescent="0.25">
      <c r="A29" s="4" t="s">
        <v>85</v>
      </c>
      <c r="B29" s="124">
        <v>15</v>
      </c>
      <c r="C29" s="125" t="s">
        <v>1048</v>
      </c>
      <c r="D29" s="125" t="s">
        <v>235</v>
      </c>
      <c r="E29" s="32" t="s">
        <v>95</v>
      </c>
      <c r="F29" s="33"/>
      <c r="G29" s="5"/>
      <c r="H29" s="34"/>
      <c r="I29" s="34"/>
      <c r="J29" s="35"/>
      <c r="K29" s="35"/>
      <c r="L29" s="35"/>
      <c r="M29" s="36" t="s">
        <v>198</v>
      </c>
      <c r="N29" s="36"/>
      <c r="O29" s="36" t="str">
        <f t="shared" si="0"/>
        <v>A02</v>
      </c>
      <c r="P29" s="36">
        <f>IF(AND(O29&lt;&gt;O28,NOT(ISBLANK(A29))),IF(ISBLANK(M29),INDEX(Summary!H:H,MATCH(O29,Summary!A:A,0)),INDEX(Summary!H:H,MATCH(O29,Summary!A:A,0))+1),IF(ISBLANK(M29),P28,P28+1))</f>
        <v>31</v>
      </c>
      <c r="Q29" s="36">
        <f t="shared" si="1"/>
        <v>43</v>
      </c>
      <c r="R29" s="50" t="s">
        <v>237</v>
      </c>
      <c r="S29" s="39"/>
      <c r="T29" s="34"/>
      <c r="U29" s="34"/>
      <c r="V29" s="34"/>
      <c r="W29" s="34"/>
      <c r="X29" s="5"/>
      <c r="Y29" s="5"/>
      <c r="Z29" s="5"/>
      <c r="AA29" s="6"/>
      <c r="AB29" s="6"/>
      <c r="AC29" s="6"/>
      <c r="AD29" s="6"/>
      <c r="AE29" s="7"/>
      <c r="AF29" s="7"/>
      <c r="AG29" s="34"/>
      <c r="AH29" s="35"/>
      <c r="AI29" s="35"/>
      <c r="AJ29" s="35"/>
      <c r="AK29" s="35"/>
      <c r="AL29" s="35"/>
      <c r="AM29" s="35"/>
      <c r="AN29" s="35"/>
      <c r="AO29" s="35"/>
      <c r="AP29" s="31"/>
      <c r="AQ29" s="37"/>
    </row>
    <row r="30" spans="1:43" ht="14.95" x14ac:dyDescent="0.25">
      <c r="A30" s="4" t="s">
        <v>85</v>
      </c>
      <c r="B30" s="124">
        <v>15</v>
      </c>
      <c r="C30" s="125" t="s">
        <v>1049</v>
      </c>
      <c r="D30" s="125" t="s">
        <v>236</v>
      </c>
      <c r="E30" s="32" t="s">
        <v>95</v>
      </c>
      <c r="F30" s="33"/>
      <c r="G30" s="5"/>
      <c r="H30" s="34"/>
      <c r="I30" s="34"/>
      <c r="J30" s="35"/>
      <c r="K30" s="35"/>
      <c r="L30" s="35"/>
      <c r="M30" s="36" t="s">
        <v>198</v>
      </c>
      <c r="N30" s="36"/>
      <c r="O30" s="36" t="str">
        <f t="shared" si="0"/>
        <v>A02</v>
      </c>
      <c r="P30" s="36">
        <f>IF(AND(O30&lt;&gt;O29,NOT(ISBLANK(A30))),IF(ISBLANK(M30),INDEX(Summary!H:H,MATCH(O30,Summary!A:A,0)),INDEX(Summary!H:H,MATCH(O30,Summary!A:A,0))+1),IF(ISBLANK(M30),P29,P29+1))</f>
        <v>32</v>
      </c>
      <c r="Q30" s="36">
        <f t="shared" si="1"/>
        <v>43</v>
      </c>
      <c r="R30" s="50" t="s">
        <v>238</v>
      </c>
      <c r="S30" s="39"/>
      <c r="T30" s="34"/>
      <c r="U30" s="34"/>
      <c r="V30" s="34"/>
      <c r="W30" s="34"/>
      <c r="X30" s="5"/>
      <c r="Y30" s="5"/>
      <c r="Z30" s="5"/>
      <c r="AA30" s="6"/>
      <c r="AB30" s="6"/>
      <c r="AC30" s="6"/>
      <c r="AD30" s="6"/>
      <c r="AE30" s="7"/>
      <c r="AF30" s="7"/>
      <c r="AG30" s="34"/>
      <c r="AH30" s="35"/>
      <c r="AI30" s="35"/>
      <c r="AJ30" s="35"/>
      <c r="AK30" s="35"/>
      <c r="AL30" s="35"/>
      <c r="AM30" s="35"/>
      <c r="AN30" s="35"/>
      <c r="AO30" s="35"/>
      <c r="AP30" s="31"/>
      <c r="AQ30" s="37"/>
    </row>
    <row r="31" spans="1:43" ht="14.95" x14ac:dyDescent="0.25">
      <c r="A31" s="4" t="s">
        <v>85</v>
      </c>
      <c r="B31" s="124">
        <v>15</v>
      </c>
      <c r="C31" s="125" t="s">
        <v>1050</v>
      </c>
      <c r="D31" s="125" t="s">
        <v>236</v>
      </c>
      <c r="E31" s="32" t="s">
        <v>95</v>
      </c>
      <c r="F31" s="33"/>
      <c r="G31" s="5"/>
      <c r="H31" s="34"/>
      <c r="I31" s="34"/>
      <c r="J31" s="35"/>
      <c r="K31" s="35"/>
      <c r="L31" s="35"/>
      <c r="M31" s="36" t="s">
        <v>198</v>
      </c>
      <c r="N31" s="36"/>
      <c r="O31" s="36" t="str">
        <f t="shared" si="0"/>
        <v>A02</v>
      </c>
      <c r="P31" s="36">
        <f>IF(AND(O31&lt;&gt;O30,NOT(ISBLANK(A31))),IF(ISBLANK(M31),INDEX(Summary!H:H,MATCH(O31,Summary!A:A,0)),INDEX(Summary!H:H,MATCH(O31,Summary!A:A,0))+1),IF(ISBLANK(M31),P30,P30+1))</f>
        <v>33</v>
      </c>
      <c r="Q31" s="36">
        <f t="shared" si="1"/>
        <v>43</v>
      </c>
      <c r="R31" s="50" t="s">
        <v>238</v>
      </c>
      <c r="S31" s="39"/>
      <c r="T31" s="34"/>
      <c r="U31" s="34"/>
      <c r="V31" s="34"/>
      <c r="W31" s="34"/>
      <c r="X31" s="5"/>
      <c r="Y31" s="5"/>
      <c r="Z31" s="5"/>
      <c r="AA31" s="6"/>
      <c r="AB31" s="6"/>
      <c r="AC31" s="6"/>
      <c r="AD31" s="6"/>
      <c r="AE31" s="7"/>
      <c r="AF31" s="7"/>
      <c r="AG31" s="34"/>
      <c r="AH31" s="35"/>
      <c r="AI31" s="35"/>
      <c r="AJ31" s="35"/>
      <c r="AK31" s="35"/>
      <c r="AL31" s="35"/>
      <c r="AM31" s="35"/>
      <c r="AN31" s="35"/>
      <c r="AO31" s="35"/>
      <c r="AP31" s="31"/>
      <c r="AQ31" s="37"/>
    </row>
    <row r="32" spans="1:43" ht="14.95" x14ac:dyDescent="0.25">
      <c r="A32" s="4" t="s">
        <v>85</v>
      </c>
      <c r="B32" s="124">
        <v>15</v>
      </c>
      <c r="C32" s="125" t="s">
        <v>1051</v>
      </c>
      <c r="D32" s="125" t="s">
        <v>236</v>
      </c>
      <c r="E32" s="32" t="s">
        <v>95</v>
      </c>
      <c r="F32" s="33"/>
      <c r="G32" s="5"/>
      <c r="H32" s="34"/>
      <c r="I32" s="34"/>
      <c r="J32" s="35"/>
      <c r="K32" s="35"/>
      <c r="L32" s="35"/>
      <c r="M32" s="36" t="s">
        <v>198</v>
      </c>
      <c r="N32" s="36"/>
      <c r="O32" s="36" t="str">
        <f t="shared" si="0"/>
        <v>A02</v>
      </c>
      <c r="P32" s="36">
        <f>IF(AND(O32&lt;&gt;O31,NOT(ISBLANK(A32))),IF(ISBLANK(M32),INDEX(Summary!H:H,MATCH(O32,Summary!A:A,0)),INDEX(Summary!H:H,MATCH(O32,Summary!A:A,0))+1),IF(ISBLANK(M32),P31,P31+1))</f>
        <v>34</v>
      </c>
      <c r="Q32" s="36">
        <f t="shared" si="1"/>
        <v>43</v>
      </c>
      <c r="R32" s="50" t="s">
        <v>238</v>
      </c>
      <c r="S32" s="39"/>
      <c r="T32" s="34"/>
      <c r="U32" s="34"/>
      <c r="V32" s="34"/>
      <c r="W32" s="34"/>
      <c r="X32" s="5"/>
      <c r="Y32" s="5"/>
      <c r="Z32" s="5"/>
      <c r="AA32" s="6"/>
      <c r="AB32" s="6"/>
      <c r="AC32" s="6"/>
      <c r="AD32" s="6"/>
      <c r="AE32" s="7"/>
      <c r="AF32" s="7"/>
      <c r="AG32" s="34"/>
      <c r="AH32" s="35"/>
      <c r="AI32" s="35"/>
      <c r="AJ32" s="35"/>
      <c r="AK32" s="35"/>
      <c r="AL32" s="35"/>
      <c r="AM32" s="35"/>
      <c r="AN32" s="35"/>
      <c r="AO32" s="35"/>
      <c r="AP32" s="31"/>
      <c r="AQ32" s="37"/>
    </row>
    <row r="33" spans="1:43" ht="14.95" x14ac:dyDescent="0.25">
      <c r="A33" s="4" t="s">
        <v>85</v>
      </c>
      <c r="B33" s="124">
        <v>15</v>
      </c>
      <c r="C33" s="125" t="s">
        <v>1052</v>
      </c>
      <c r="D33" s="125" t="s">
        <v>236</v>
      </c>
      <c r="E33" s="32" t="s">
        <v>95</v>
      </c>
      <c r="F33" s="33"/>
      <c r="G33" s="5"/>
      <c r="H33" s="34"/>
      <c r="I33" s="34"/>
      <c r="J33" s="35"/>
      <c r="K33" s="35"/>
      <c r="L33" s="35"/>
      <c r="M33" s="36" t="s">
        <v>198</v>
      </c>
      <c r="N33" s="36"/>
      <c r="O33" s="36" t="str">
        <f t="shared" si="0"/>
        <v>A02</v>
      </c>
      <c r="P33" s="36">
        <f>IF(AND(O33&lt;&gt;O32,NOT(ISBLANK(A33))),IF(ISBLANK(M33),INDEX(Summary!H:H,MATCH(O33,Summary!A:A,0)),INDEX(Summary!H:H,MATCH(O33,Summary!A:A,0))+1),IF(ISBLANK(M33),P32,P32+1))</f>
        <v>35</v>
      </c>
      <c r="Q33" s="36">
        <f t="shared" si="1"/>
        <v>43</v>
      </c>
      <c r="R33" s="50" t="s">
        <v>238</v>
      </c>
      <c r="S33" s="39"/>
      <c r="T33" s="34"/>
      <c r="U33" s="34"/>
      <c r="V33" s="34"/>
      <c r="W33" s="34"/>
      <c r="X33" s="5"/>
      <c r="Y33" s="5"/>
      <c r="Z33" s="5"/>
      <c r="AA33" s="6"/>
      <c r="AB33" s="6"/>
      <c r="AC33" s="6"/>
      <c r="AD33" s="6"/>
      <c r="AE33" s="7"/>
      <c r="AF33" s="7"/>
      <c r="AG33" s="34"/>
      <c r="AH33" s="35"/>
      <c r="AI33" s="35"/>
      <c r="AJ33" s="35"/>
      <c r="AK33" s="35"/>
      <c r="AL33" s="35"/>
      <c r="AM33" s="35"/>
      <c r="AN33" s="35"/>
      <c r="AO33" s="35"/>
      <c r="AP33" s="31"/>
      <c r="AQ33" s="37"/>
    </row>
    <row r="34" spans="1:43" ht="14.95" hidden="1" x14ac:dyDescent="0.25">
      <c r="A34" s="54" t="s">
        <v>96</v>
      </c>
      <c r="B34" s="124">
        <v>36</v>
      </c>
      <c r="C34" s="125" t="s">
        <v>1053</v>
      </c>
      <c r="D34" s="125" t="s">
        <v>232</v>
      </c>
      <c r="E34" s="32" t="s">
        <v>97</v>
      </c>
      <c r="F34" s="33" t="s">
        <v>87</v>
      </c>
      <c r="G34" s="5">
        <v>3</v>
      </c>
      <c r="H34" s="34"/>
      <c r="I34" s="34">
        <v>3</v>
      </c>
      <c r="J34" s="35">
        <v>11</v>
      </c>
      <c r="K34" s="35">
        <v>7</v>
      </c>
      <c r="L34" s="35">
        <v>9</v>
      </c>
      <c r="M34" s="36" t="s">
        <v>198</v>
      </c>
      <c r="N34" s="36"/>
      <c r="O34" s="36" t="str">
        <f t="shared" si="0"/>
        <v>A03</v>
      </c>
      <c r="P34" s="36">
        <f>IF(AND(O34&lt;&gt;O33,NOT(ISBLANK(A34))),IF(ISBLANK(M34),INDEX(Summary!H:H,MATCH(O34,Summary!A:A,0)),INDEX(Summary!H:H,MATCH(O34,Summary!A:A,0))+1),IF(ISBLANK(M34),P33,P33+1))</f>
        <v>7</v>
      </c>
      <c r="Q34" s="36">
        <f t="shared" si="1"/>
        <v>38</v>
      </c>
      <c r="R34" s="50" t="s">
        <v>232</v>
      </c>
      <c r="S34" s="39"/>
      <c r="T34" s="34">
        <v>1</v>
      </c>
      <c r="U34" s="34"/>
      <c r="V34" s="34"/>
      <c r="W34" s="34"/>
      <c r="X34" s="5"/>
      <c r="Y34" s="5" t="s">
        <v>98</v>
      </c>
      <c r="Z34" s="5" t="s">
        <v>42</v>
      </c>
      <c r="AA34" s="6">
        <v>3</v>
      </c>
      <c r="AB34" s="6">
        <v>0</v>
      </c>
      <c r="AC34" s="6">
        <v>0</v>
      </c>
      <c r="AD34" s="6">
        <v>0</v>
      </c>
      <c r="AE34" s="7">
        <v>0</v>
      </c>
      <c r="AF34" s="7">
        <v>0</v>
      </c>
      <c r="AG34" s="34">
        <v>0.375</v>
      </c>
      <c r="AH34" s="35">
        <v>9</v>
      </c>
      <c r="AI34" s="35">
        <v>0</v>
      </c>
      <c r="AJ34" s="35" t="s">
        <v>34</v>
      </c>
      <c r="AK34" s="35">
        <v>0</v>
      </c>
      <c r="AL34" s="35">
        <v>0</v>
      </c>
      <c r="AM34" s="35">
        <v>0</v>
      </c>
      <c r="AN34" s="35">
        <v>0.375</v>
      </c>
      <c r="AO34" s="35" t="s">
        <v>34</v>
      </c>
      <c r="AP34" s="31"/>
      <c r="AQ34" s="37"/>
    </row>
    <row r="35" spans="1:43" ht="14.95" hidden="1" x14ac:dyDescent="0.25">
      <c r="A35" s="4" t="s">
        <v>96</v>
      </c>
      <c r="B35" s="124">
        <v>36</v>
      </c>
      <c r="C35" s="125" t="s">
        <v>1054</v>
      </c>
      <c r="D35" s="125" t="s">
        <v>232</v>
      </c>
      <c r="E35" s="32" t="s">
        <v>97</v>
      </c>
      <c r="F35" s="33"/>
      <c r="G35" s="5"/>
      <c r="H35" s="34"/>
      <c r="I35" s="34"/>
      <c r="J35" s="35"/>
      <c r="K35" s="35"/>
      <c r="L35" s="35"/>
      <c r="M35" s="36" t="s">
        <v>198</v>
      </c>
      <c r="N35" s="36"/>
      <c r="O35" s="36" t="str">
        <f t="shared" si="0"/>
        <v>A03</v>
      </c>
      <c r="P35" s="36">
        <f>IF(AND(O35&lt;&gt;O34,NOT(ISBLANK(A35))),IF(ISBLANK(M35),INDEX(Summary!H:H,MATCH(O35,Summary!A:A,0)),INDEX(Summary!H:H,MATCH(O35,Summary!A:A,0))+1),IF(ISBLANK(M35),P34,P34+1))</f>
        <v>8</v>
      </c>
      <c r="Q35" s="36">
        <f t="shared" si="1"/>
        <v>38</v>
      </c>
      <c r="R35" s="50" t="s">
        <v>232</v>
      </c>
      <c r="S35" s="39"/>
      <c r="T35" s="34"/>
      <c r="U35" s="34"/>
      <c r="V35" s="34"/>
      <c r="W35" s="34"/>
      <c r="X35" s="5"/>
      <c r="Y35" s="5"/>
      <c r="Z35" s="5"/>
      <c r="AA35" s="6"/>
      <c r="AB35" s="6"/>
      <c r="AC35" s="6"/>
      <c r="AD35" s="6"/>
      <c r="AE35" s="7"/>
      <c r="AF35" s="7"/>
      <c r="AG35" s="34"/>
      <c r="AH35" s="35"/>
      <c r="AI35" s="35"/>
      <c r="AJ35" s="35"/>
      <c r="AK35" s="35"/>
      <c r="AL35" s="35"/>
      <c r="AM35" s="35"/>
      <c r="AN35" s="35"/>
      <c r="AO35" s="35"/>
      <c r="AP35" s="31"/>
      <c r="AQ35" s="37"/>
    </row>
    <row r="36" spans="1:43" ht="14.95" hidden="1" x14ac:dyDescent="0.25">
      <c r="A36" s="4" t="s">
        <v>96</v>
      </c>
      <c r="B36" s="124">
        <v>36</v>
      </c>
      <c r="C36" s="125" t="s">
        <v>1055</v>
      </c>
      <c r="D36" s="125" t="s">
        <v>232</v>
      </c>
      <c r="E36" s="32" t="s">
        <v>97</v>
      </c>
      <c r="F36" s="33"/>
      <c r="G36" s="5"/>
      <c r="H36" s="34"/>
      <c r="I36" s="34"/>
      <c r="J36" s="35"/>
      <c r="K36" s="35"/>
      <c r="L36" s="35"/>
      <c r="M36" s="36" t="s">
        <v>198</v>
      </c>
      <c r="N36" s="36"/>
      <c r="O36" s="36" t="str">
        <f t="shared" si="0"/>
        <v>A03</v>
      </c>
      <c r="P36" s="36">
        <f>IF(AND(O36&lt;&gt;O35,NOT(ISBLANK(A36))),IF(ISBLANK(M36),INDEX(Summary!H:H,MATCH(O36,Summary!A:A,0)),INDEX(Summary!H:H,MATCH(O36,Summary!A:A,0))+1),IF(ISBLANK(M36),P35,P35+1))</f>
        <v>9</v>
      </c>
      <c r="Q36" s="36">
        <f t="shared" si="1"/>
        <v>38</v>
      </c>
      <c r="R36" s="50" t="s">
        <v>232</v>
      </c>
      <c r="S36" s="39"/>
      <c r="T36" s="34"/>
      <c r="U36" s="34"/>
      <c r="V36" s="34"/>
      <c r="W36" s="34"/>
      <c r="X36" s="5"/>
      <c r="Y36" s="5"/>
      <c r="Z36" s="5"/>
      <c r="AA36" s="6"/>
      <c r="AB36" s="6"/>
      <c r="AC36" s="6"/>
      <c r="AD36" s="6"/>
      <c r="AE36" s="7"/>
      <c r="AF36" s="7"/>
      <c r="AG36" s="34"/>
      <c r="AH36" s="35"/>
      <c r="AI36" s="35"/>
      <c r="AJ36" s="35"/>
      <c r="AK36" s="35"/>
      <c r="AL36" s="35"/>
      <c r="AM36" s="35"/>
      <c r="AN36" s="35"/>
      <c r="AO36" s="35"/>
      <c r="AP36" s="31"/>
      <c r="AQ36" s="37"/>
    </row>
    <row r="37" spans="1:43" ht="14.95" hidden="1" x14ac:dyDescent="0.25">
      <c r="A37" s="4" t="s">
        <v>96</v>
      </c>
      <c r="B37" s="124">
        <v>36</v>
      </c>
      <c r="C37" s="125" t="s">
        <v>1056</v>
      </c>
      <c r="D37" s="125" t="s">
        <v>232</v>
      </c>
      <c r="E37" s="32" t="s">
        <v>99</v>
      </c>
      <c r="F37" s="33" t="s">
        <v>87</v>
      </c>
      <c r="G37" s="5">
        <v>1</v>
      </c>
      <c r="H37" s="34"/>
      <c r="I37" s="34">
        <v>1</v>
      </c>
      <c r="J37" s="35">
        <v>12</v>
      </c>
      <c r="K37" s="35">
        <v>7</v>
      </c>
      <c r="L37" s="35">
        <v>10</v>
      </c>
      <c r="M37" s="36" t="s">
        <v>198</v>
      </c>
      <c r="N37" s="36"/>
      <c r="O37" s="36" t="str">
        <f t="shared" si="0"/>
        <v>A03</v>
      </c>
      <c r="P37" s="36">
        <f>IF(AND(O37&lt;&gt;O36,NOT(ISBLANK(A37))),IF(ISBLANK(M37),INDEX(Summary!H:H,MATCH(O37,Summary!A:A,0)),INDEX(Summary!H:H,MATCH(O37,Summary!A:A,0))+1),IF(ISBLANK(M37),P36,P36+1))</f>
        <v>10</v>
      </c>
      <c r="Q37" s="36">
        <f t="shared" si="1"/>
        <v>38</v>
      </c>
      <c r="R37" s="50" t="s">
        <v>232</v>
      </c>
      <c r="S37" s="39"/>
      <c r="T37" s="34">
        <v>1</v>
      </c>
      <c r="U37" s="34"/>
      <c r="V37" s="34"/>
      <c r="W37" s="34"/>
      <c r="X37" s="5"/>
      <c r="Y37" s="5" t="s">
        <v>98</v>
      </c>
      <c r="Z37" s="5" t="s">
        <v>42</v>
      </c>
      <c r="AA37" s="6">
        <v>1</v>
      </c>
      <c r="AB37" s="6">
        <v>0</v>
      </c>
      <c r="AC37" s="6">
        <v>0</v>
      </c>
      <c r="AD37" s="6">
        <v>0</v>
      </c>
      <c r="AE37" s="7">
        <v>0</v>
      </c>
      <c r="AF37" s="7">
        <v>0</v>
      </c>
      <c r="AG37" s="34">
        <v>0.125</v>
      </c>
      <c r="AH37" s="35">
        <v>10</v>
      </c>
      <c r="AI37" s="35">
        <v>0</v>
      </c>
      <c r="AJ37" s="35" t="s">
        <v>34</v>
      </c>
      <c r="AK37" s="35">
        <v>0</v>
      </c>
      <c r="AL37" s="35">
        <v>0</v>
      </c>
      <c r="AM37" s="35">
        <v>0</v>
      </c>
      <c r="AN37" s="35">
        <v>0.5</v>
      </c>
      <c r="AO37" s="35" t="s">
        <v>34</v>
      </c>
      <c r="AP37" s="31"/>
      <c r="AQ37" s="37"/>
    </row>
    <row r="38" spans="1:43" ht="14.95" hidden="1" x14ac:dyDescent="0.25">
      <c r="A38" s="4" t="s">
        <v>96</v>
      </c>
      <c r="B38" s="124">
        <v>29</v>
      </c>
      <c r="C38" s="125" t="s">
        <v>1057</v>
      </c>
      <c r="D38" s="125" t="s">
        <v>232</v>
      </c>
      <c r="E38" s="32" t="s">
        <v>90</v>
      </c>
      <c r="F38" s="33" t="s">
        <v>87</v>
      </c>
      <c r="G38" s="5">
        <v>1</v>
      </c>
      <c r="H38" s="34"/>
      <c r="I38" s="34">
        <v>1</v>
      </c>
      <c r="J38" s="35">
        <v>13</v>
      </c>
      <c r="K38" s="35">
        <v>7</v>
      </c>
      <c r="L38" s="35">
        <v>11</v>
      </c>
      <c r="M38" s="36" t="s">
        <v>198</v>
      </c>
      <c r="N38" s="36"/>
      <c r="O38" s="36" t="str">
        <f t="shared" si="0"/>
        <v>A03</v>
      </c>
      <c r="P38" s="36">
        <f>IF(AND(O38&lt;&gt;O37,NOT(ISBLANK(A38))),IF(ISBLANK(M38),INDEX(Summary!H:H,MATCH(O38,Summary!A:A,0)),INDEX(Summary!H:H,MATCH(O38,Summary!A:A,0))+1),IF(ISBLANK(M38),P37,P37+1))</f>
        <v>11</v>
      </c>
      <c r="Q38" s="36">
        <f t="shared" si="1"/>
        <v>38</v>
      </c>
      <c r="R38" s="50" t="s">
        <v>232</v>
      </c>
      <c r="S38" s="39"/>
      <c r="T38" s="34">
        <v>1</v>
      </c>
      <c r="U38" s="34"/>
      <c r="V38" s="34"/>
      <c r="W38" s="34"/>
      <c r="X38" s="5"/>
      <c r="Y38" s="5" t="s">
        <v>98</v>
      </c>
      <c r="Z38" s="5" t="s">
        <v>42</v>
      </c>
      <c r="AA38" s="6">
        <v>1</v>
      </c>
      <c r="AB38" s="6">
        <v>0</v>
      </c>
      <c r="AC38" s="6">
        <v>0</v>
      </c>
      <c r="AD38" s="6">
        <v>0</v>
      </c>
      <c r="AE38" s="7">
        <v>0</v>
      </c>
      <c r="AF38" s="7">
        <v>0</v>
      </c>
      <c r="AG38" s="34">
        <v>0.125</v>
      </c>
      <c r="AH38" s="35">
        <v>11</v>
      </c>
      <c r="AI38" s="35">
        <v>0</v>
      </c>
      <c r="AJ38" s="35" t="s">
        <v>34</v>
      </c>
      <c r="AK38" s="35">
        <v>0</v>
      </c>
      <c r="AL38" s="35">
        <v>0</v>
      </c>
      <c r="AM38" s="35">
        <v>0</v>
      </c>
      <c r="AN38" s="35">
        <v>0.625</v>
      </c>
      <c r="AO38" s="35" t="s">
        <v>34</v>
      </c>
      <c r="AP38" s="31"/>
      <c r="AQ38" s="37"/>
    </row>
    <row r="39" spans="1:43" ht="14.95" hidden="1" x14ac:dyDescent="0.25">
      <c r="A39" s="4" t="s">
        <v>96</v>
      </c>
      <c r="B39" s="124">
        <v>29</v>
      </c>
      <c r="C39" s="125" t="s">
        <v>1058</v>
      </c>
      <c r="D39" s="125" t="s">
        <v>232</v>
      </c>
      <c r="E39" s="32" t="s">
        <v>100</v>
      </c>
      <c r="F39" s="33" t="s">
        <v>87</v>
      </c>
      <c r="G39" s="5">
        <v>1</v>
      </c>
      <c r="H39" s="34"/>
      <c r="I39" s="34">
        <v>1</v>
      </c>
      <c r="J39" s="35">
        <v>14</v>
      </c>
      <c r="K39" s="35">
        <v>7</v>
      </c>
      <c r="L39" s="35">
        <v>12</v>
      </c>
      <c r="M39" s="36" t="s">
        <v>198</v>
      </c>
      <c r="N39" s="36"/>
      <c r="O39" s="36" t="str">
        <f t="shared" si="0"/>
        <v>A03</v>
      </c>
      <c r="P39" s="36">
        <f>IF(AND(O39&lt;&gt;O38,NOT(ISBLANK(A39))),IF(ISBLANK(M39),INDEX(Summary!H:H,MATCH(O39,Summary!A:A,0)),INDEX(Summary!H:H,MATCH(O39,Summary!A:A,0))+1),IF(ISBLANK(M39),P38,P38+1))</f>
        <v>12</v>
      </c>
      <c r="Q39" s="36">
        <f t="shared" si="1"/>
        <v>38</v>
      </c>
      <c r="R39" s="50" t="s">
        <v>232</v>
      </c>
      <c r="S39" s="39"/>
      <c r="T39" s="34">
        <v>1</v>
      </c>
      <c r="U39" s="34"/>
      <c r="V39" s="34"/>
      <c r="W39" s="34"/>
      <c r="X39" s="5"/>
      <c r="Y39" s="5" t="s">
        <v>98</v>
      </c>
      <c r="Z39" s="5" t="s">
        <v>42</v>
      </c>
      <c r="AA39" s="6">
        <v>1</v>
      </c>
      <c r="AB39" s="6">
        <v>0</v>
      </c>
      <c r="AC39" s="6">
        <v>0</v>
      </c>
      <c r="AD39" s="6">
        <v>0</v>
      </c>
      <c r="AE39" s="7">
        <v>0</v>
      </c>
      <c r="AF39" s="7">
        <v>0</v>
      </c>
      <c r="AG39" s="34">
        <v>0.125</v>
      </c>
      <c r="AH39" s="35">
        <v>12</v>
      </c>
      <c r="AI39" s="35">
        <v>0</v>
      </c>
      <c r="AJ39" s="35" t="s">
        <v>34</v>
      </c>
      <c r="AK39" s="35">
        <v>0</v>
      </c>
      <c r="AL39" s="35">
        <v>0</v>
      </c>
      <c r="AM39" s="35">
        <v>0</v>
      </c>
      <c r="AN39" s="35">
        <v>0.75</v>
      </c>
      <c r="AO39" s="35" t="s">
        <v>34</v>
      </c>
      <c r="AP39" s="31"/>
      <c r="AQ39" s="37"/>
    </row>
    <row r="40" spans="1:43" ht="14.95" hidden="1" x14ac:dyDescent="0.25">
      <c r="A40" s="4" t="s">
        <v>96</v>
      </c>
      <c r="B40" s="124">
        <v>29</v>
      </c>
      <c r="C40" s="125" t="s">
        <v>1059</v>
      </c>
      <c r="D40" s="125" t="s">
        <v>232</v>
      </c>
      <c r="E40" s="32" t="s">
        <v>101</v>
      </c>
      <c r="F40" s="33" t="s">
        <v>87</v>
      </c>
      <c r="G40" s="5">
        <v>2</v>
      </c>
      <c r="H40" s="34"/>
      <c r="I40" s="34">
        <v>2</v>
      </c>
      <c r="J40" s="35">
        <v>16</v>
      </c>
      <c r="K40" s="35">
        <v>7</v>
      </c>
      <c r="L40" s="35">
        <v>14</v>
      </c>
      <c r="M40" s="36" t="s">
        <v>198</v>
      </c>
      <c r="N40" s="36"/>
      <c r="O40" s="36" t="str">
        <f t="shared" si="0"/>
        <v>A03</v>
      </c>
      <c r="P40" s="36">
        <f>IF(AND(O40&lt;&gt;O39,NOT(ISBLANK(A40))),IF(ISBLANK(M40),INDEX(Summary!H:H,MATCH(O40,Summary!A:A,0)),INDEX(Summary!H:H,MATCH(O40,Summary!A:A,0))+1),IF(ISBLANK(M40),P39,P39+1))</f>
        <v>13</v>
      </c>
      <c r="Q40" s="36">
        <f t="shared" si="1"/>
        <v>38</v>
      </c>
      <c r="R40" s="50" t="s">
        <v>232</v>
      </c>
      <c r="S40" s="39"/>
      <c r="T40" s="34">
        <v>1</v>
      </c>
      <c r="U40" s="34"/>
      <c r="V40" s="34"/>
      <c r="W40" s="34"/>
      <c r="X40" s="5"/>
      <c r="Y40" s="5" t="s">
        <v>98</v>
      </c>
      <c r="Z40" s="5" t="s">
        <v>42</v>
      </c>
      <c r="AA40" s="6">
        <v>2</v>
      </c>
      <c r="AB40" s="6">
        <v>0</v>
      </c>
      <c r="AC40" s="6">
        <v>0</v>
      </c>
      <c r="AD40" s="6">
        <v>0</v>
      </c>
      <c r="AE40" s="7">
        <v>0</v>
      </c>
      <c r="AF40" s="7">
        <v>0</v>
      </c>
      <c r="AG40" s="34">
        <v>0.25</v>
      </c>
      <c r="AH40" s="35">
        <v>14</v>
      </c>
      <c r="AI40" s="35">
        <v>0</v>
      </c>
      <c r="AJ40" s="35" t="s">
        <v>34</v>
      </c>
      <c r="AK40" s="35">
        <v>0</v>
      </c>
      <c r="AL40" s="35">
        <v>0</v>
      </c>
      <c r="AM40" s="35">
        <v>0</v>
      </c>
      <c r="AN40" s="35">
        <v>1</v>
      </c>
      <c r="AO40" s="35" t="s">
        <v>34</v>
      </c>
      <c r="AP40" s="31"/>
      <c r="AQ40" s="37"/>
    </row>
    <row r="41" spans="1:43" ht="14.95" hidden="1" x14ac:dyDescent="0.25">
      <c r="A41" s="4" t="s">
        <v>96</v>
      </c>
      <c r="B41" s="124">
        <v>29</v>
      </c>
      <c r="C41" s="125" t="s">
        <v>1060</v>
      </c>
      <c r="D41" s="125" t="s">
        <v>232</v>
      </c>
      <c r="E41" s="32" t="s">
        <v>101</v>
      </c>
      <c r="F41" s="33"/>
      <c r="G41" s="5"/>
      <c r="H41" s="34"/>
      <c r="I41" s="34"/>
      <c r="J41" s="35"/>
      <c r="K41" s="35"/>
      <c r="L41" s="35"/>
      <c r="M41" s="36" t="s">
        <v>198</v>
      </c>
      <c r="N41" s="36"/>
      <c r="O41" s="36" t="str">
        <f t="shared" si="0"/>
        <v>A03</v>
      </c>
      <c r="P41" s="36">
        <f>IF(AND(O41&lt;&gt;O40,NOT(ISBLANK(A41))),IF(ISBLANK(M41),INDEX(Summary!H:H,MATCH(O41,Summary!A:A,0)),INDEX(Summary!H:H,MATCH(O41,Summary!A:A,0))+1),IF(ISBLANK(M41),P40,P40+1))</f>
        <v>14</v>
      </c>
      <c r="Q41" s="36">
        <f t="shared" si="1"/>
        <v>38</v>
      </c>
      <c r="R41" s="50" t="s">
        <v>232</v>
      </c>
      <c r="T41" s="34"/>
      <c r="U41" s="34"/>
      <c r="V41" s="34"/>
      <c r="W41" s="34"/>
      <c r="X41" s="5"/>
      <c r="Y41" s="5"/>
      <c r="Z41" s="5"/>
      <c r="AA41" s="6"/>
      <c r="AB41" s="6"/>
      <c r="AC41" s="6"/>
      <c r="AD41" s="6"/>
      <c r="AE41" s="7"/>
      <c r="AF41" s="7"/>
      <c r="AG41" s="34"/>
      <c r="AH41" s="35"/>
      <c r="AI41" s="35"/>
      <c r="AJ41" s="35"/>
      <c r="AK41" s="35"/>
      <c r="AL41" s="35"/>
      <c r="AM41" s="35"/>
      <c r="AN41" s="35"/>
      <c r="AO41" s="35"/>
      <c r="AP41" s="31"/>
      <c r="AQ41" s="37"/>
    </row>
    <row r="42" spans="1:43" ht="14.95" hidden="1" x14ac:dyDescent="0.25">
      <c r="A42" s="4" t="s">
        <v>96</v>
      </c>
      <c r="B42" s="124">
        <v>22</v>
      </c>
      <c r="C42" s="125" t="s">
        <v>1061</v>
      </c>
      <c r="D42" s="125" t="s">
        <v>243</v>
      </c>
      <c r="E42" s="32" t="s">
        <v>91</v>
      </c>
      <c r="F42" s="33" t="s">
        <v>87</v>
      </c>
      <c r="G42" s="5">
        <v>4</v>
      </c>
      <c r="H42" s="34"/>
      <c r="I42" s="34">
        <v>4</v>
      </c>
      <c r="J42" s="35">
        <v>20</v>
      </c>
      <c r="K42" s="35">
        <v>7</v>
      </c>
      <c r="L42" s="35">
        <v>18</v>
      </c>
      <c r="M42" s="36" t="s">
        <v>198</v>
      </c>
      <c r="N42" s="36"/>
      <c r="O42" s="36" t="str">
        <f t="shared" si="0"/>
        <v>A03</v>
      </c>
      <c r="P42" s="36">
        <f>IF(AND(O42&lt;&gt;O41,NOT(ISBLANK(A42))),IF(ISBLANK(M42),INDEX(Summary!H:H,MATCH(O42,Summary!A:A,0)),INDEX(Summary!H:H,MATCH(O42,Summary!A:A,0))+1),IF(ISBLANK(M42),P41,P41+1))</f>
        <v>15</v>
      </c>
      <c r="Q42" s="36">
        <f t="shared" si="1"/>
        <v>38</v>
      </c>
      <c r="R42" s="50" t="s">
        <v>243</v>
      </c>
      <c r="T42" s="34">
        <v>1</v>
      </c>
      <c r="U42" s="34"/>
      <c r="V42" s="34"/>
      <c r="W42" s="34"/>
      <c r="X42" s="5"/>
      <c r="Y42" s="5" t="s">
        <v>88</v>
      </c>
      <c r="Z42" s="5" t="s">
        <v>42</v>
      </c>
      <c r="AA42" s="6">
        <v>4</v>
      </c>
      <c r="AB42" s="6">
        <v>0</v>
      </c>
      <c r="AC42" s="6">
        <v>0</v>
      </c>
      <c r="AD42" s="6">
        <v>0</v>
      </c>
      <c r="AE42" s="7">
        <v>0</v>
      </c>
      <c r="AF42" s="7">
        <v>0</v>
      </c>
      <c r="AG42" s="34">
        <v>1</v>
      </c>
      <c r="AH42" s="35">
        <v>18</v>
      </c>
      <c r="AI42" s="35">
        <v>0</v>
      </c>
      <c r="AJ42" s="35" t="s">
        <v>34</v>
      </c>
      <c r="AK42" s="35">
        <v>0</v>
      </c>
      <c r="AL42" s="35">
        <v>0</v>
      </c>
      <c r="AM42" s="35">
        <v>0</v>
      </c>
      <c r="AN42" s="35">
        <v>2</v>
      </c>
      <c r="AO42" s="35" t="s">
        <v>34</v>
      </c>
      <c r="AP42" s="31"/>
      <c r="AQ42" s="37"/>
    </row>
    <row r="43" spans="1:43" ht="14.95" hidden="1" x14ac:dyDescent="0.25">
      <c r="A43" s="4" t="s">
        <v>96</v>
      </c>
      <c r="B43" s="124">
        <v>22</v>
      </c>
      <c r="C43" s="125" t="s">
        <v>1062</v>
      </c>
      <c r="D43" s="125" t="s">
        <v>243</v>
      </c>
      <c r="E43" s="32" t="s">
        <v>91</v>
      </c>
      <c r="F43" s="33"/>
      <c r="G43" s="5"/>
      <c r="H43" s="34"/>
      <c r="I43" s="34"/>
      <c r="J43" s="35"/>
      <c r="K43" s="35"/>
      <c r="L43" s="35"/>
      <c r="M43" s="36" t="s">
        <v>198</v>
      </c>
      <c r="N43" s="36"/>
      <c r="O43" s="36" t="str">
        <f t="shared" si="0"/>
        <v>A03</v>
      </c>
      <c r="P43" s="36">
        <f>IF(AND(O43&lt;&gt;O42,NOT(ISBLANK(A43))),IF(ISBLANK(M43),INDEX(Summary!H:H,MATCH(O43,Summary!A:A,0)),INDEX(Summary!H:H,MATCH(O43,Summary!A:A,0))+1),IF(ISBLANK(M43),P42,P42+1))</f>
        <v>16</v>
      </c>
      <c r="Q43" s="36">
        <f t="shared" si="1"/>
        <v>38</v>
      </c>
      <c r="R43" s="50" t="s">
        <v>243</v>
      </c>
      <c r="T43" s="34"/>
      <c r="U43" s="34"/>
      <c r="V43" s="34"/>
      <c r="W43" s="34"/>
      <c r="X43" s="5"/>
      <c r="Y43" s="5"/>
      <c r="Z43" s="5"/>
      <c r="AA43" s="6"/>
      <c r="AB43" s="6"/>
      <c r="AC43" s="6"/>
      <c r="AD43" s="6"/>
      <c r="AE43" s="7"/>
      <c r="AF43" s="7"/>
      <c r="AG43" s="34"/>
      <c r="AH43" s="35"/>
      <c r="AI43" s="35"/>
      <c r="AJ43" s="35"/>
      <c r="AK43" s="35"/>
      <c r="AL43" s="35"/>
      <c r="AM43" s="35"/>
      <c r="AN43" s="35"/>
      <c r="AO43" s="35"/>
      <c r="AP43" s="31"/>
      <c r="AQ43" s="37"/>
    </row>
    <row r="44" spans="1:43" ht="14.95" hidden="1" x14ac:dyDescent="0.25">
      <c r="A44" s="4" t="s">
        <v>96</v>
      </c>
      <c r="B44" s="124">
        <v>22</v>
      </c>
      <c r="C44" s="125" t="s">
        <v>1063</v>
      </c>
      <c r="D44" s="125" t="s">
        <v>243</v>
      </c>
      <c r="E44" s="32" t="s">
        <v>91</v>
      </c>
      <c r="F44" s="33"/>
      <c r="G44" s="5"/>
      <c r="H44" s="34"/>
      <c r="I44" s="34"/>
      <c r="J44" s="35"/>
      <c r="K44" s="35"/>
      <c r="L44" s="35"/>
      <c r="M44" s="36" t="s">
        <v>198</v>
      </c>
      <c r="N44" s="36"/>
      <c r="O44" s="36" t="str">
        <f t="shared" si="0"/>
        <v>A03</v>
      </c>
      <c r="P44" s="36">
        <f>IF(AND(O44&lt;&gt;O43,NOT(ISBLANK(A44))),IF(ISBLANK(M44),INDEX(Summary!H:H,MATCH(O44,Summary!A:A,0)),INDEX(Summary!H:H,MATCH(O44,Summary!A:A,0))+1),IF(ISBLANK(M44),P43,P43+1))</f>
        <v>17</v>
      </c>
      <c r="Q44" s="36">
        <f t="shared" si="1"/>
        <v>38</v>
      </c>
      <c r="R44" s="50" t="s">
        <v>243</v>
      </c>
      <c r="T44" s="34"/>
      <c r="U44" s="34"/>
      <c r="V44" s="34"/>
      <c r="W44" s="34"/>
      <c r="X44" s="5"/>
      <c r="Y44" s="5"/>
      <c r="Z44" s="5"/>
      <c r="AA44" s="6"/>
      <c r="AB44" s="6"/>
      <c r="AC44" s="6"/>
      <c r="AD44" s="6"/>
      <c r="AE44" s="7"/>
      <c r="AF44" s="7"/>
      <c r="AG44" s="34"/>
      <c r="AH44" s="35"/>
      <c r="AI44" s="35"/>
      <c r="AJ44" s="35"/>
      <c r="AK44" s="35"/>
      <c r="AL44" s="35"/>
      <c r="AM44" s="35"/>
      <c r="AN44" s="35"/>
      <c r="AO44" s="35"/>
      <c r="AP44" s="31"/>
      <c r="AQ44" s="37"/>
    </row>
    <row r="45" spans="1:43" ht="14.95" hidden="1" x14ac:dyDescent="0.25">
      <c r="A45" s="4" t="s">
        <v>96</v>
      </c>
      <c r="B45" s="124">
        <v>22</v>
      </c>
      <c r="C45" s="125" t="s">
        <v>1064</v>
      </c>
      <c r="D45" s="125" t="s">
        <v>243</v>
      </c>
      <c r="E45" s="32" t="s">
        <v>91</v>
      </c>
      <c r="F45" s="33"/>
      <c r="G45" s="5"/>
      <c r="H45" s="34"/>
      <c r="I45" s="34"/>
      <c r="J45" s="35"/>
      <c r="K45" s="35"/>
      <c r="L45" s="35"/>
      <c r="M45" s="36" t="s">
        <v>198</v>
      </c>
      <c r="N45" s="36"/>
      <c r="O45" s="36" t="str">
        <f t="shared" si="0"/>
        <v>A03</v>
      </c>
      <c r="P45" s="36">
        <f>IF(AND(O45&lt;&gt;O44,NOT(ISBLANK(A45))),IF(ISBLANK(M45),INDEX(Summary!H:H,MATCH(O45,Summary!A:A,0)),INDEX(Summary!H:H,MATCH(O45,Summary!A:A,0))+1),IF(ISBLANK(M45),P44,P44+1))</f>
        <v>18</v>
      </c>
      <c r="Q45" s="36">
        <f t="shared" si="1"/>
        <v>38</v>
      </c>
      <c r="R45" s="50" t="s">
        <v>243</v>
      </c>
      <c r="T45" s="34"/>
      <c r="U45" s="34"/>
      <c r="V45" s="34"/>
      <c r="W45" s="34"/>
      <c r="X45" s="5"/>
      <c r="Y45" s="5"/>
      <c r="Z45" s="5"/>
      <c r="AA45" s="6"/>
      <c r="AB45" s="6"/>
      <c r="AC45" s="6"/>
      <c r="AD45" s="6"/>
      <c r="AE45" s="7"/>
      <c r="AF45" s="7"/>
      <c r="AG45" s="34"/>
      <c r="AH45" s="35"/>
      <c r="AI45" s="35"/>
      <c r="AJ45" s="35"/>
      <c r="AK45" s="35"/>
      <c r="AL45" s="35"/>
      <c r="AM45" s="35"/>
      <c r="AN45" s="35"/>
      <c r="AO45" s="35"/>
      <c r="AP45" s="31"/>
      <c r="AQ45" s="37"/>
    </row>
    <row r="46" spans="1:43" ht="14.95" hidden="1" x14ac:dyDescent="0.25">
      <c r="A46" s="4" t="s">
        <v>96</v>
      </c>
      <c r="B46" s="124">
        <v>22</v>
      </c>
      <c r="C46" s="125" t="s">
        <v>1065</v>
      </c>
      <c r="D46" s="125" t="s">
        <v>244</v>
      </c>
      <c r="E46" s="32" t="s">
        <v>102</v>
      </c>
      <c r="F46" s="33" t="s">
        <v>87</v>
      </c>
      <c r="G46" s="5">
        <v>3</v>
      </c>
      <c r="H46" s="34"/>
      <c r="I46" s="34">
        <v>3</v>
      </c>
      <c r="J46" s="35">
        <v>23</v>
      </c>
      <c r="K46" s="35">
        <v>7</v>
      </c>
      <c r="L46" s="35">
        <v>21</v>
      </c>
      <c r="M46" s="36" t="s">
        <v>198</v>
      </c>
      <c r="N46" s="36"/>
      <c r="O46" s="36" t="str">
        <f t="shared" si="0"/>
        <v>A03</v>
      </c>
      <c r="P46" s="36">
        <f>IF(AND(O46&lt;&gt;O45,NOT(ISBLANK(A46))),IF(ISBLANK(M46),INDEX(Summary!H:H,MATCH(O46,Summary!A:A,0)),INDEX(Summary!H:H,MATCH(O46,Summary!A:A,0))+1),IF(ISBLANK(M46),P45,P45+1))</f>
        <v>19</v>
      </c>
      <c r="Q46" s="36">
        <f t="shared" si="1"/>
        <v>38</v>
      </c>
      <c r="R46" s="50" t="s">
        <v>244</v>
      </c>
      <c r="T46" s="34">
        <v>1</v>
      </c>
      <c r="U46" s="34"/>
      <c r="V46" s="34"/>
      <c r="W46" s="34"/>
      <c r="X46" s="5"/>
      <c r="Y46" s="5" t="s">
        <v>88</v>
      </c>
      <c r="Z46" s="5" t="s">
        <v>42</v>
      </c>
      <c r="AA46" s="6">
        <v>3</v>
      </c>
      <c r="AB46" s="6">
        <v>0</v>
      </c>
      <c r="AC46" s="6">
        <v>0</v>
      </c>
      <c r="AD46" s="6">
        <v>0</v>
      </c>
      <c r="AE46" s="7">
        <v>0</v>
      </c>
      <c r="AF46" s="7">
        <v>0</v>
      </c>
      <c r="AG46" s="34">
        <v>0.75</v>
      </c>
      <c r="AH46" s="35">
        <v>21</v>
      </c>
      <c r="AI46" s="35">
        <v>0</v>
      </c>
      <c r="AJ46" s="35" t="s">
        <v>34</v>
      </c>
      <c r="AK46" s="35">
        <v>0</v>
      </c>
      <c r="AL46" s="35">
        <v>0</v>
      </c>
      <c r="AM46" s="35">
        <v>0</v>
      </c>
      <c r="AN46" s="35">
        <v>2.75</v>
      </c>
      <c r="AO46" s="35" t="s">
        <v>34</v>
      </c>
      <c r="AP46" s="31"/>
      <c r="AQ46" s="37"/>
    </row>
    <row r="47" spans="1:43" ht="14.95" hidden="1" x14ac:dyDescent="0.25">
      <c r="A47" s="4" t="s">
        <v>96</v>
      </c>
      <c r="B47" s="124">
        <v>22</v>
      </c>
      <c r="C47" s="125" t="s">
        <v>1066</v>
      </c>
      <c r="D47" s="125" t="s">
        <v>244</v>
      </c>
      <c r="E47" s="32" t="s">
        <v>102</v>
      </c>
      <c r="F47" s="33"/>
      <c r="G47" s="5"/>
      <c r="H47" s="34"/>
      <c r="I47" s="34"/>
      <c r="J47" s="35"/>
      <c r="K47" s="35"/>
      <c r="L47" s="35"/>
      <c r="M47" s="36" t="s">
        <v>198</v>
      </c>
      <c r="N47" s="36"/>
      <c r="O47" s="36" t="str">
        <f t="shared" si="0"/>
        <v>A03</v>
      </c>
      <c r="P47" s="36">
        <f>IF(AND(O47&lt;&gt;O46,NOT(ISBLANK(A47))),IF(ISBLANK(M47),INDEX(Summary!H:H,MATCH(O47,Summary!A:A,0)),INDEX(Summary!H:H,MATCH(O47,Summary!A:A,0))+1),IF(ISBLANK(M47),P46,P46+1))</f>
        <v>20</v>
      </c>
      <c r="Q47" s="36">
        <f t="shared" si="1"/>
        <v>38</v>
      </c>
      <c r="R47" s="50" t="s">
        <v>244</v>
      </c>
      <c r="T47" s="34"/>
      <c r="U47" s="34"/>
      <c r="V47" s="34"/>
      <c r="W47" s="34"/>
      <c r="X47" s="5"/>
      <c r="Y47" s="5"/>
      <c r="Z47" s="5"/>
      <c r="AA47" s="6"/>
      <c r="AB47" s="6"/>
      <c r="AC47" s="6"/>
      <c r="AD47" s="6"/>
      <c r="AE47" s="7"/>
      <c r="AF47" s="7"/>
      <c r="AG47" s="34"/>
      <c r="AH47" s="35"/>
      <c r="AI47" s="35"/>
      <c r="AJ47" s="35"/>
      <c r="AK47" s="35"/>
      <c r="AL47" s="35"/>
      <c r="AM47" s="35"/>
      <c r="AN47" s="35"/>
      <c r="AO47" s="35"/>
      <c r="AP47" s="31"/>
      <c r="AQ47" s="37"/>
    </row>
    <row r="48" spans="1:43" ht="14.95" hidden="1" x14ac:dyDescent="0.25">
      <c r="A48" s="4" t="s">
        <v>96</v>
      </c>
      <c r="B48" s="124">
        <v>15</v>
      </c>
      <c r="C48" s="125" t="s">
        <v>1067</v>
      </c>
      <c r="D48" s="125" t="s">
        <v>245</v>
      </c>
      <c r="E48" s="32" t="s">
        <v>102</v>
      </c>
      <c r="F48" s="33"/>
      <c r="G48" s="5"/>
      <c r="H48" s="34"/>
      <c r="I48" s="34"/>
      <c r="J48" s="35"/>
      <c r="K48" s="35"/>
      <c r="L48" s="35"/>
      <c r="M48" s="36" t="s">
        <v>198</v>
      </c>
      <c r="N48" s="36"/>
      <c r="O48" s="36" t="str">
        <f t="shared" si="0"/>
        <v>A03</v>
      </c>
      <c r="P48" s="36">
        <f>IF(AND(O48&lt;&gt;O47,NOT(ISBLANK(A48))),IF(ISBLANK(M48),INDEX(Summary!H:H,MATCH(O48,Summary!A:A,0)),INDEX(Summary!H:H,MATCH(O48,Summary!A:A,0))+1),IF(ISBLANK(M48),P47,P47+1))</f>
        <v>21</v>
      </c>
      <c r="Q48" s="36">
        <f t="shared" si="1"/>
        <v>38</v>
      </c>
      <c r="R48" s="50" t="s">
        <v>245</v>
      </c>
      <c r="T48" s="34"/>
      <c r="U48" s="34"/>
      <c r="V48" s="34"/>
      <c r="W48" s="34"/>
      <c r="X48" s="5"/>
      <c r="Y48" s="5"/>
      <c r="Z48" s="5"/>
      <c r="AA48" s="6"/>
      <c r="AB48" s="6"/>
      <c r="AC48" s="6"/>
      <c r="AD48" s="6"/>
      <c r="AE48" s="7"/>
      <c r="AF48" s="7"/>
      <c r="AG48" s="34"/>
      <c r="AH48" s="35"/>
      <c r="AI48" s="35"/>
      <c r="AJ48" s="35"/>
      <c r="AK48" s="35"/>
      <c r="AL48" s="35"/>
      <c r="AM48" s="35"/>
      <c r="AN48" s="35"/>
      <c r="AO48" s="35"/>
      <c r="AP48" s="31"/>
      <c r="AQ48" s="37"/>
    </row>
    <row r="49" spans="1:43" hidden="1" x14ac:dyDescent="0.25">
      <c r="A49" s="4" t="s">
        <v>96</v>
      </c>
      <c r="B49" s="124">
        <v>15</v>
      </c>
      <c r="C49" s="125" t="s">
        <v>1068</v>
      </c>
      <c r="D49" s="125" t="s">
        <v>246</v>
      </c>
      <c r="E49" s="32" t="s">
        <v>103</v>
      </c>
      <c r="F49" s="33" t="s">
        <v>87</v>
      </c>
      <c r="G49" s="5">
        <v>1</v>
      </c>
      <c r="H49" s="34"/>
      <c r="I49" s="34">
        <v>1</v>
      </c>
      <c r="J49" s="35">
        <v>24</v>
      </c>
      <c r="K49" s="35">
        <v>7</v>
      </c>
      <c r="L49" s="35">
        <v>22</v>
      </c>
      <c r="M49" s="36" t="s">
        <v>198</v>
      </c>
      <c r="N49" s="36"/>
      <c r="O49" s="36" t="str">
        <f t="shared" si="0"/>
        <v>A03</v>
      </c>
      <c r="P49" s="36">
        <f>IF(AND(O49&lt;&gt;O48,NOT(ISBLANK(A49))),IF(ISBLANK(M49),INDEX(Summary!H:H,MATCH(O49,Summary!A:A,0)),INDEX(Summary!H:H,MATCH(O49,Summary!A:A,0))+1),IF(ISBLANK(M49),P48,P48+1))</f>
        <v>22</v>
      </c>
      <c r="Q49" s="36">
        <f t="shared" si="1"/>
        <v>38</v>
      </c>
      <c r="R49" s="50" t="s">
        <v>246</v>
      </c>
      <c r="T49" s="34">
        <v>1</v>
      </c>
      <c r="U49" s="34"/>
      <c r="V49" s="34"/>
      <c r="W49" s="34"/>
      <c r="X49" s="5"/>
      <c r="Y49" s="5" t="s">
        <v>88</v>
      </c>
      <c r="Z49" s="5" t="s">
        <v>42</v>
      </c>
      <c r="AA49" s="6">
        <v>1</v>
      </c>
      <c r="AB49" s="6">
        <v>0</v>
      </c>
      <c r="AC49" s="6">
        <v>0</v>
      </c>
      <c r="AD49" s="6">
        <v>0</v>
      </c>
      <c r="AE49" s="7">
        <v>0</v>
      </c>
      <c r="AF49" s="7">
        <v>0</v>
      </c>
      <c r="AG49" s="34">
        <v>0.25</v>
      </c>
      <c r="AH49" s="35">
        <v>22</v>
      </c>
      <c r="AI49" s="35">
        <v>0</v>
      </c>
      <c r="AJ49" s="35" t="s">
        <v>34</v>
      </c>
      <c r="AK49" s="35">
        <v>0</v>
      </c>
      <c r="AL49" s="35">
        <v>0</v>
      </c>
      <c r="AM49" s="35">
        <v>0</v>
      </c>
      <c r="AN49" s="35">
        <v>3</v>
      </c>
      <c r="AO49" s="35" t="s">
        <v>34</v>
      </c>
      <c r="AP49" s="31"/>
      <c r="AQ49" s="37"/>
    </row>
    <row r="50" spans="1:43" hidden="1" x14ac:dyDescent="0.25">
      <c r="A50" s="4" t="s">
        <v>96</v>
      </c>
      <c r="B50" s="124">
        <v>8</v>
      </c>
      <c r="C50" s="125" t="s">
        <v>1069</v>
      </c>
      <c r="D50" s="125" t="s">
        <v>248</v>
      </c>
      <c r="E50" s="32" t="s">
        <v>104</v>
      </c>
      <c r="F50" s="38" t="s">
        <v>105</v>
      </c>
      <c r="G50" s="5">
        <v>2</v>
      </c>
      <c r="H50" s="34"/>
      <c r="I50" s="34">
        <v>2</v>
      </c>
      <c r="J50" s="35">
        <v>26</v>
      </c>
      <c r="K50" s="35">
        <v>7</v>
      </c>
      <c r="L50" s="35">
        <v>24</v>
      </c>
      <c r="M50" s="36" t="s">
        <v>198</v>
      </c>
      <c r="N50" s="36" t="s">
        <v>200</v>
      </c>
      <c r="O50" s="36" t="str">
        <f t="shared" si="0"/>
        <v>A03</v>
      </c>
      <c r="P50" s="36">
        <f>IF(AND(O50&lt;&gt;O49,NOT(ISBLANK(A50))),IF(ISBLANK(M50),INDEX(Summary!H:H,MATCH(O50,Summary!A:A,0)),INDEX(Summary!H:H,MATCH(O50,Summary!A:A,0))+1),IF(ISBLANK(M50),P49,P49+1))</f>
        <v>23</v>
      </c>
      <c r="Q50" s="36">
        <f t="shared" si="1"/>
        <v>39</v>
      </c>
      <c r="R50" s="50" t="s">
        <v>248</v>
      </c>
      <c r="T50" s="34">
        <v>1</v>
      </c>
      <c r="U50" s="34">
        <v>1</v>
      </c>
      <c r="V50" s="34"/>
      <c r="W50" s="34"/>
      <c r="X50" s="5"/>
      <c r="Y50" s="5" t="s">
        <v>106</v>
      </c>
      <c r="Z50" s="5" t="s">
        <v>42</v>
      </c>
      <c r="AA50" s="6">
        <v>2</v>
      </c>
      <c r="AB50" s="6">
        <v>2</v>
      </c>
      <c r="AC50" s="6">
        <v>0</v>
      </c>
      <c r="AD50" s="6">
        <v>0</v>
      </c>
      <c r="AE50" s="7">
        <v>0</v>
      </c>
      <c r="AF50" s="7">
        <v>0</v>
      </c>
      <c r="AG50" s="34">
        <v>1</v>
      </c>
      <c r="AH50" s="35">
        <v>24</v>
      </c>
      <c r="AI50" s="35">
        <v>2</v>
      </c>
      <c r="AJ50" s="35" t="s">
        <v>34</v>
      </c>
      <c r="AK50" s="35">
        <v>0</v>
      </c>
      <c r="AL50" s="35">
        <v>0</v>
      </c>
      <c r="AM50" s="35">
        <v>0</v>
      </c>
      <c r="AN50" s="35">
        <v>4</v>
      </c>
      <c r="AO50" s="35" t="s">
        <v>34</v>
      </c>
      <c r="AP50" s="31"/>
      <c r="AQ50" s="37"/>
    </row>
    <row r="51" spans="1:43" hidden="1" x14ac:dyDescent="0.25">
      <c r="A51" s="4" t="s">
        <v>96</v>
      </c>
      <c r="B51" s="124">
        <v>8</v>
      </c>
      <c r="C51" s="125" t="s">
        <v>1070</v>
      </c>
      <c r="D51" s="125" t="s">
        <v>239</v>
      </c>
      <c r="E51" s="32" t="s">
        <v>104</v>
      </c>
      <c r="F51" s="38"/>
      <c r="G51" s="5"/>
      <c r="H51" s="34"/>
      <c r="I51" s="34"/>
      <c r="J51" s="35"/>
      <c r="K51" s="35"/>
      <c r="L51" s="35"/>
      <c r="M51" s="36" t="s">
        <v>198</v>
      </c>
      <c r="N51" s="36" t="s">
        <v>200</v>
      </c>
      <c r="O51" s="36" t="str">
        <f t="shared" si="0"/>
        <v>A03</v>
      </c>
      <c r="P51" s="36">
        <f>IF(AND(O51&lt;&gt;O50,NOT(ISBLANK(A51))),IF(ISBLANK(M51),INDEX(Summary!H:H,MATCH(O51,Summary!A:A,0)),INDEX(Summary!H:H,MATCH(O51,Summary!A:A,0))+1),IF(ISBLANK(M51),P50,P50+1))</f>
        <v>24</v>
      </c>
      <c r="Q51" s="36">
        <f t="shared" si="1"/>
        <v>40</v>
      </c>
      <c r="R51" s="50" t="s">
        <v>239</v>
      </c>
      <c r="T51" s="34"/>
      <c r="U51" s="34"/>
      <c r="V51" s="34"/>
      <c r="W51" s="34"/>
      <c r="X51" s="5"/>
      <c r="Y51" s="5"/>
      <c r="Z51" s="5"/>
      <c r="AA51" s="6"/>
      <c r="AB51" s="6"/>
      <c r="AC51" s="6"/>
      <c r="AD51" s="6"/>
      <c r="AE51" s="7"/>
      <c r="AF51" s="7"/>
      <c r="AG51" s="34"/>
      <c r="AH51" s="35"/>
      <c r="AI51" s="35"/>
      <c r="AJ51" s="35"/>
      <c r="AK51" s="35"/>
      <c r="AL51" s="35"/>
      <c r="AM51" s="35"/>
      <c r="AN51" s="35"/>
      <c r="AO51" s="35"/>
      <c r="AP51" s="31"/>
      <c r="AQ51" s="37"/>
    </row>
    <row r="52" spans="1:43" hidden="1" x14ac:dyDescent="0.25">
      <c r="A52" s="4" t="s">
        <v>96</v>
      </c>
      <c r="B52" s="124">
        <v>8</v>
      </c>
      <c r="C52" s="125" t="s">
        <v>1071</v>
      </c>
      <c r="D52" s="125" t="s">
        <v>247</v>
      </c>
      <c r="E52" s="32" t="s">
        <v>107</v>
      </c>
      <c r="F52" s="33" t="s">
        <v>87</v>
      </c>
      <c r="G52" s="5">
        <v>4</v>
      </c>
      <c r="H52" s="34"/>
      <c r="I52" s="34">
        <v>4</v>
      </c>
      <c r="J52" s="35">
        <v>30</v>
      </c>
      <c r="K52" s="35">
        <v>7</v>
      </c>
      <c r="L52" s="35">
        <v>28</v>
      </c>
      <c r="M52" s="36" t="s">
        <v>198</v>
      </c>
      <c r="N52" s="36"/>
      <c r="O52" s="36" t="str">
        <f t="shared" si="0"/>
        <v>A03</v>
      </c>
      <c r="P52" s="36">
        <f>IF(AND(O52&lt;&gt;O51,NOT(ISBLANK(A52))),IF(ISBLANK(M52),INDEX(Summary!H:H,MATCH(O52,Summary!A:A,0)),INDEX(Summary!H:H,MATCH(O52,Summary!A:A,0))+1),IF(ISBLANK(M52),P51,P51+1))</f>
        <v>25</v>
      </c>
      <c r="Q52" s="36">
        <f t="shared" si="1"/>
        <v>40</v>
      </c>
      <c r="R52" s="50" t="s">
        <v>247</v>
      </c>
      <c r="T52" s="34">
        <v>1</v>
      </c>
      <c r="U52" s="34"/>
      <c r="V52" s="34"/>
      <c r="W52" s="34"/>
      <c r="X52" s="5"/>
      <c r="Y52" s="5" t="s">
        <v>88</v>
      </c>
      <c r="Z52" s="5" t="s">
        <v>42</v>
      </c>
      <c r="AA52" s="6">
        <v>4</v>
      </c>
      <c r="AB52" s="6">
        <v>0</v>
      </c>
      <c r="AC52" s="6">
        <v>0</v>
      </c>
      <c r="AD52" s="6">
        <v>0</v>
      </c>
      <c r="AE52" s="7">
        <v>0</v>
      </c>
      <c r="AF52" s="7">
        <v>0</v>
      </c>
      <c r="AG52" s="34">
        <v>1</v>
      </c>
      <c r="AH52" s="35">
        <v>28</v>
      </c>
      <c r="AI52" s="35">
        <v>2</v>
      </c>
      <c r="AJ52" s="35" t="s">
        <v>34</v>
      </c>
      <c r="AK52" s="35">
        <v>0</v>
      </c>
      <c r="AL52" s="35">
        <v>0</v>
      </c>
      <c r="AM52" s="35">
        <v>0</v>
      </c>
      <c r="AN52" s="35">
        <v>5</v>
      </c>
      <c r="AO52" s="35" t="s">
        <v>34</v>
      </c>
      <c r="AP52" s="31"/>
      <c r="AQ52" s="37"/>
    </row>
    <row r="53" spans="1:43" hidden="1" x14ac:dyDescent="0.25">
      <c r="A53" s="4" t="s">
        <v>96</v>
      </c>
      <c r="B53" s="124">
        <v>8</v>
      </c>
      <c r="C53" s="125" t="s">
        <v>1072</v>
      </c>
      <c r="D53" s="125" t="s">
        <v>247</v>
      </c>
      <c r="E53" s="32" t="s">
        <v>107</v>
      </c>
      <c r="F53" s="33"/>
      <c r="G53" s="5"/>
      <c r="H53" s="34"/>
      <c r="I53" s="34"/>
      <c r="J53" s="35"/>
      <c r="K53" s="35"/>
      <c r="L53" s="35"/>
      <c r="M53" s="36" t="s">
        <v>198</v>
      </c>
      <c r="N53" s="36"/>
      <c r="O53" s="36" t="str">
        <f t="shared" si="0"/>
        <v>A03</v>
      </c>
      <c r="P53" s="36">
        <f>IF(AND(O53&lt;&gt;O52,NOT(ISBLANK(A53))),IF(ISBLANK(M53),INDEX(Summary!H:H,MATCH(O53,Summary!A:A,0)),INDEX(Summary!H:H,MATCH(O53,Summary!A:A,0))+1),IF(ISBLANK(M53),P52,P52+1))</f>
        <v>26</v>
      </c>
      <c r="Q53" s="36">
        <f t="shared" si="1"/>
        <v>40</v>
      </c>
      <c r="R53" s="50" t="s">
        <v>247</v>
      </c>
      <c r="T53" s="34"/>
      <c r="U53" s="34"/>
      <c r="V53" s="34"/>
      <c r="W53" s="34"/>
      <c r="X53" s="5"/>
      <c r="Y53" s="5"/>
      <c r="Z53" s="5"/>
      <c r="AA53" s="6"/>
      <c r="AB53" s="6"/>
      <c r="AC53" s="6"/>
      <c r="AD53" s="6"/>
      <c r="AE53" s="7"/>
      <c r="AF53" s="7"/>
      <c r="AG53" s="34"/>
      <c r="AH53" s="35"/>
      <c r="AI53" s="35"/>
      <c r="AJ53" s="35"/>
      <c r="AK53" s="35"/>
      <c r="AL53" s="35"/>
      <c r="AM53" s="35"/>
      <c r="AN53" s="35"/>
      <c r="AO53" s="35"/>
      <c r="AP53" s="31"/>
      <c r="AQ53" s="37"/>
    </row>
    <row r="54" spans="1:43" hidden="1" x14ac:dyDescent="0.25">
      <c r="A54" s="4" t="s">
        <v>96</v>
      </c>
      <c r="B54" s="124">
        <v>8</v>
      </c>
      <c r="C54" s="125" t="s">
        <v>1073</v>
      </c>
      <c r="D54" s="125" t="s">
        <v>247</v>
      </c>
      <c r="E54" s="32" t="s">
        <v>107</v>
      </c>
      <c r="F54" s="33"/>
      <c r="G54" s="5"/>
      <c r="H54" s="34"/>
      <c r="I54" s="34"/>
      <c r="J54" s="35"/>
      <c r="K54" s="35"/>
      <c r="L54" s="35"/>
      <c r="M54" s="36" t="s">
        <v>198</v>
      </c>
      <c r="N54" s="36"/>
      <c r="O54" s="36" t="str">
        <f t="shared" si="0"/>
        <v>A03</v>
      </c>
      <c r="P54" s="36">
        <f>IF(AND(O54&lt;&gt;O53,NOT(ISBLANK(A54))),IF(ISBLANK(M54),INDEX(Summary!H:H,MATCH(O54,Summary!A:A,0)),INDEX(Summary!H:H,MATCH(O54,Summary!A:A,0))+1),IF(ISBLANK(M54),P53,P53+1))</f>
        <v>27</v>
      </c>
      <c r="Q54" s="36">
        <f t="shared" si="1"/>
        <v>40</v>
      </c>
      <c r="R54" s="50" t="s">
        <v>247</v>
      </c>
      <c r="T54" s="34"/>
      <c r="U54" s="34"/>
      <c r="V54" s="34"/>
      <c r="W54" s="34"/>
      <c r="X54" s="5"/>
      <c r="Y54" s="5"/>
      <c r="Z54" s="5"/>
      <c r="AA54" s="6"/>
      <c r="AB54" s="6"/>
      <c r="AC54" s="6"/>
      <c r="AD54" s="6"/>
      <c r="AE54" s="7"/>
      <c r="AF54" s="7"/>
      <c r="AG54" s="34"/>
      <c r="AH54" s="35"/>
      <c r="AI54" s="35"/>
      <c r="AJ54" s="35"/>
      <c r="AK54" s="35"/>
      <c r="AL54" s="35"/>
      <c r="AM54" s="35"/>
      <c r="AN54" s="35"/>
      <c r="AO54" s="35"/>
      <c r="AP54" s="31"/>
      <c r="AQ54" s="37"/>
    </row>
    <row r="55" spans="1:43" hidden="1" x14ac:dyDescent="0.25">
      <c r="A55" s="4" t="s">
        <v>96</v>
      </c>
      <c r="B55" s="124">
        <v>8</v>
      </c>
      <c r="C55" s="125" t="s">
        <v>1074</v>
      </c>
      <c r="D55" s="125" t="s">
        <v>247</v>
      </c>
      <c r="E55" s="32" t="s">
        <v>107</v>
      </c>
      <c r="F55" s="33"/>
      <c r="G55" s="5"/>
      <c r="H55" s="34"/>
      <c r="I55" s="34"/>
      <c r="J55" s="35"/>
      <c r="K55" s="35"/>
      <c r="L55" s="35"/>
      <c r="M55" s="36" t="s">
        <v>198</v>
      </c>
      <c r="N55" s="36"/>
      <c r="O55" s="36" t="str">
        <f t="shared" si="0"/>
        <v>A03</v>
      </c>
      <c r="P55" s="36">
        <f>IF(AND(O55&lt;&gt;O54,NOT(ISBLANK(A55))),IF(ISBLANK(M55),INDEX(Summary!H:H,MATCH(O55,Summary!A:A,0)),INDEX(Summary!H:H,MATCH(O55,Summary!A:A,0))+1),IF(ISBLANK(M55),P54,P54+1))</f>
        <v>28</v>
      </c>
      <c r="Q55" s="36">
        <f t="shared" si="1"/>
        <v>40</v>
      </c>
      <c r="R55" s="50" t="s">
        <v>247</v>
      </c>
      <c r="T55" s="34"/>
      <c r="U55" s="34"/>
      <c r="V55" s="34"/>
      <c r="W55" s="34"/>
      <c r="X55" s="5"/>
      <c r="Y55" s="5"/>
      <c r="Z55" s="5"/>
      <c r="AA55" s="6"/>
      <c r="AB55" s="6"/>
      <c r="AC55" s="6"/>
      <c r="AD55" s="6"/>
      <c r="AE55" s="7"/>
      <c r="AF55" s="7"/>
      <c r="AG55" s="34"/>
      <c r="AH55" s="35"/>
      <c r="AI55" s="35"/>
      <c r="AJ55" s="35"/>
      <c r="AK55" s="35"/>
      <c r="AL55" s="35"/>
      <c r="AM55" s="35"/>
      <c r="AN55" s="35"/>
      <c r="AO55" s="35"/>
      <c r="AP55" s="31"/>
      <c r="AQ55" s="37"/>
    </row>
    <row r="56" spans="1:43" hidden="1" x14ac:dyDescent="0.25">
      <c r="A56" s="4" t="s">
        <v>96</v>
      </c>
      <c r="B56" s="124">
        <v>8</v>
      </c>
      <c r="C56" s="125" t="s">
        <v>1075</v>
      </c>
      <c r="D56" s="125" t="s">
        <v>248</v>
      </c>
      <c r="E56" s="32" t="s">
        <v>108</v>
      </c>
      <c r="F56" s="38" t="s">
        <v>109</v>
      </c>
      <c r="G56" s="5">
        <v>2</v>
      </c>
      <c r="H56" s="34"/>
      <c r="I56" s="34">
        <v>2</v>
      </c>
      <c r="J56" s="35">
        <v>32</v>
      </c>
      <c r="K56" s="35">
        <v>7</v>
      </c>
      <c r="L56" s="35">
        <v>30</v>
      </c>
      <c r="M56" s="36" t="s">
        <v>198</v>
      </c>
      <c r="N56" s="36"/>
      <c r="O56" s="36" t="str">
        <f t="shared" si="0"/>
        <v>A03</v>
      </c>
      <c r="P56" s="36">
        <f>IF(AND(O56&lt;&gt;O55,NOT(ISBLANK(A56))),IF(ISBLANK(M56),INDEX(Summary!H:H,MATCH(O56,Summary!A:A,0)),INDEX(Summary!H:H,MATCH(O56,Summary!A:A,0))+1),IF(ISBLANK(M56),P55,P55+1))</f>
        <v>29</v>
      </c>
      <c r="Q56" s="36">
        <f t="shared" si="1"/>
        <v>40</v>
      </c>
      <c r="R56" s="50" t="s">
        <v>248</v>
      </c>
      <c r="T56" s="34">
        <v>1</v>
      </c>
      <c r="U56" s="34"/>
      <c r="V56" s="34"/>
      <c r="W56" s="34"/>
      <c r="X56" s="5"/>
      <c r="Y56" s="5" t="s">
        <v>106</v>
      </c>
      <c r="Z56" s="5" t="s">
        <v>42</v>
      </c>
      <c r="AA56" s="6">
        <v>2</v>
      </c>
      <c r="AB56" s="6">
        <v>0</v>
      </c>
      <c r="AC56" s="6">
        <v>0</v>
      </c>
      <c r="AD56" s="6">
        <v>0</v>
      </c>
      <c r="AE56" s="7">
        <v>0</v>
      </c>
      <c r="AF56" s="7">
        <v>0</v>
      </c>
      <c r="AG56" s="34">
        <v>1</v>
      </c>
      <c r="AH56" s="35">
        <v>30</v>
      </c>
      <c r="AI56" s="35">
        <v>2</v>
      </c>
      <c r="AJ56" s="35" t="s">
        <v>34</v>
      </c>
      <c r="AK56" s="35">
        <v>0</v>
      </c>
      <c r="AL56" s="35">
        <v>0</v>
      </c>
      <c r="AM56" s="35">
        <v>0</v>
      </c>
      <c r="AN56" s="35">
        <v>6</v>
      </c>
      <c r="AO56" s="35" t="s">
        <v>34</v>
      </c>
      <c r="AP56" s="31"/>
      <c r="AQ56" s="37"/>
    </row>
    <row r="57" spans="1:43" hidden="1" x14ac:dyDescent="0.25">
      <c r="A57" s="4" t="s">
        <v>96</v>
      </c>
      <c r="B57" s="124">
        <v>8</v>
      </c>
      <c r="C57" s="125" t="s">
        <v>1076</v>
      </c>
      <c r="D57" s="125" t="s">
        <v>239</v>
      </c>
      <c r="E57" s="32" t="s">
        <v>108</v>
      </c>
      <c r="F57" s="38"/>
      <c r="G57" s="5"/>
      <c r="H57" s="34"/>
      <c r="I57" s="34"/>
      <c r="J57" s="35"/>
      <c r="K57" s="35"/>
      <c r="L57" s="35"/>
      <c r="M57" s="36" t="s">
        <v>198</v>
      </c>
      <c r="N57" s="36"/>
      <c r="O57" s="36" t="str">
        <f t="shared" si="0"/>
        <v>A03</v>
      </c>
      <c r="P57" s="36">
        <f>IF(AND(O57&lt;&gt;O56,NOT(ISBLANK(A57))),IF(ISBLANK(M57),INDEX(Summary!H:H,MATCH(O57,Summary!A:A,0)),INDEX(Summary!H:H,MATCH(O57,Summary!A:A,0))+1),IF(ISBLANK(M57),P56,P56+1))</f>
        <v>30</v>
      </c>
      <c r="Q57" s="36">
        <f t="shared" si="1"/>
        <v>40</v>
      </c>
      <c r="R57" s="50" t="s">
        <v>239</v>
      </c>
      <c r="T57" s="34"/>
      <c r="U57" s="34"/>
      <c r="V57" s="34"/>
      <c r="W57" s="34"/>
      <c r="X57" s="5"/>
      <c r="Y57" s="5"/>
      <c r="Z57" s="5"/>
      <c r="AA57" s="6"/>
      <c r="AB57" s="6"/>
      <c r="AC57" s="6"/>
      <c r="AD57" s="6"/>
      <c r="AE57" s="7"/>
      <c r="AF57" s="7"/>
      <c r="AG57" s="34"/>
      <c r="AH57" s="35"/>
      <c r="AI57" s="35"/>
      <c r="AJ57" s="35"/>
      <c r="AK57" s="35"/>
      <c r="AL57" s="35"/>
      <c r="AM57" s="35"/>
      <c r="AN57" s="35"/>
      <c r="AO57" s="35"/>
      <c r="AP57" s="31"/>
      <c r="AQ57" s="37"/>
    </row>
    <row r="58" spans="1:43" x14ac:dyDescent="0.25">
      <c r="A58" s="4" t="s">
        <v>96</v>
      </c>
      <c r="B58" s="124">
        <v>22</v>
      </c>
      <c r="C58" s="125" t="s">
        <v>1077</v>
      </c>
      <c r="D58" s="125" t="s">
        <v>244</v>
      </c>
      <c r="E58" s="32" t="s">
        <v>95</v>
      </c>
      <c r="F58" s="33" t="s">
        <v>87</v>
      </c>
      <c r="G58" s="5">
        <v>8</v>
      </c>
      <c r="H58" s="34"/>
      <c r="I58" s="34">
        <v>8</v>
      </c>
      <c r="J58" s="35">
        <v>40</v>
      </c>
      <c r="K58" s="35">
        <v>7</v>
      </c>
      <c r="L58" s="35">
        <v>38</v>
      </c>
      <c r="M58" s="36" t="s">
        <v>198</v>
      </c>
      <c r="N58" s="36"/>
      <c r="O58" s="36" t="str">
        <f t="shared" si="0"/>
        <v>A03</v>
      </c>
      <c r="P58" s="36">
        <f>IF(AND(O58&lt;&gt;O57,NOT(ISBLANK(A58))),IF(ISBLANK(M58),INDEX(Summary!H:H,MATCH(O58,Summary!A:A,0)),INDEX(Summary!H:H,MATCH(O58,Summary!A:A,0))+1),IF(ISBLANK(M58),P57,P57+1))</f>
        <v>31</v>
      </c>
      <c r="Q58" s="36">
        <f t="shared" si="1"/>
        <v>40</v>
      </c>
      <c r="R58" s="50" t="s">
        <v>244</v>
      </c>
      <c r="T58" s="34">
        <v>1</v>
      </c>
      <c r="U58" s="34"/>
      <c r="V58" s="34"/>
      <c r="W58" s="34"/>
      <c r="X58" s="5"/>
      <c r="Y58" s="5" t="s">
        <v>88</v>
      </c>
      <c r="Z58" s="5" t="s">
        <v>42</v>
      </c>
      <c r="AA58" s="6">
        <v>8</v>
      </c>
      <c r="AB58" s="6">
        <v>0</v>
      </c>
      <c r="AC58" s="6">
        <v>0</v>
      </c>
      <c r="AD58" s="6">
        <v>0</v>
      </c>
      <c r="AE58" s="7">
        <v>0</v>
      </c>
      <c r="AF58" s="7">
        <v>0</v>
      </c>
      <c r="AG58" s="34">
        <v>2</v>
      </c>
      <c r="AH58" s="35">
        <v>38</v>
      </c>
      <c r="AI58" s="35">
        <v>2</v>
      </c>
      <c r="AJ58" s="35" t="s">
        <v>34</v>
      </c>
      <c r="AK58" s="35">
        <v>0</v>
      </c>
      <c r="AL58" s="35">
        <v>0</v>
      </c>
      <c r="AM58" s="35">
        <v>0</v>
      </c>
      <c r="AN58" s="35">
        <v>8</v>
      </c>
      <c r="AO58" s="35" t="s">
        <v>34</v>
      </c>
      <c r="AP58" s="31"/>
      <c r="AQ58" s="37"/>
    </row>
    <row r="59" spans="1:43" x14ac:dyDescent="0.25">
      <c r="A59" s="4" t="s">
        <v>96</v>
      </c>
      <c r="B59" s="124">
        <v>22</v>
      </c>
      <c r="C59" s="125" t="s">
        <v>1078</v>
      </c>
      <c r="D59" s="125" t="s">
        <v>244</v>
      </c>
      <c r="E59" s="32" t="s">
        <v>95</v>
      </c>
      <c r="F59" s="33"/>
      <c r="G59" s="5"/>
      <c r="H59" s="34"/>
      <c r="I59" s="34"/>
      <c r="J59" s="35"/>
      <c r="K59" s="35"/>
      <c r="L59" s="35"/>
      <c r="M59" s="36" t="s">
        <v>198</v>
      </c>
      <c r="N59" s="36"/>
      <c r="O59" s="36" t="str">
        <f t="shared" si="0"/>
        <v>A03</v>
      </c>
      <c r="P59" s="36">
        <f>IF(AND(O59&lt;&gt;O58,NOT(ISBLANK(A59))),IF(ISBLANK(M59),INDEX(Summary!H:H,MATCH(O59,Summary!A:A,0)),INDEX(Summary!H:H,MATCH(O59,Summary!A:A,0))+1),IF(ISBLANK(M59),P58,P58+1))</f>
        <v>32</v>
      </c>
      <c r="Q59" s="36">
        <f t="shared" si="1"/>
        <v>40</v>
      </c>
      <c r="R59" s="50" t="s">
        <v>244</v>
      </c>
      <c r="T59" s="34"/>
      <c r="U59" s="34"/>
      <c r="V59" s="34"/>
      <c r="W59" s="34"/>
      <c r="X59" s="5"/>
      <c r="Y59" s="5"/>
      <c r="Z59" s="5"/>
      <c r="AA59" s="6"/>
      <c r="AB59" s="6"/>
      <c r="AC59" s="6"/>
      <c r="AD59" s="6"/>
      <c r="AE59" s="7"/>
      <c r="AF59" s="7"/>
      <c r="AG59" s="34"/>
      <c r="AH59" s="35"/>
      <c r="AI59" s="35"/>
      <c r="AJ59" s="35"/>
      <c r="AK59" s="35"/>
      <c r="AL59" s="35"/>
      <c r="AM59" s="35"/>
      <c r="AN59" s="35"/>
      <c r="AO59" s="35"/>
      <c r="AP59" s="31"/>
      <c r="AQ59" s="37"/>
    </row>
    <row r="60" spans="1:43" x14ac:dyDescent="0.25">
      <c r="A60" s="4" t="s">
        <v>96</v>
      </c>
      <c r="B60" s="124">
        <v>15</v>
      </c>
      <c r="C60" s="125" t="s">
        <v>1079</v>
      </c>
      <c r="D60" s="125" t="s">
        <v>245</v>
      </c>
      <c r="E60" s="32" t="s">
        <v>95</v>
      </c>
      <c r="F60" s="33"/>
      <c r="G60" s="5"/>
      <c r="H60" s="34"/>
      <c r="I60" s="34"/>
      <c r="J60" s="35"/>
      <c r="K60" s="35"/>
      <c r="L60" s="35"/>
      <c r="M60" s="36" t="s">
        <v>198</v>
      </c>
      <c r="N60" s="36"/>
      <c r="O60" s="36" t="str">
        <f t="shared" si="0"/>
        <v>A03</v>
      </c>
      <c r="P60" s="36">
        <f>IF(AND(O60&lt;&gt;O59,NOT(ISBLANK(A60))),IF(ISBLANK(M60),INDEX(Summary!H:H,MATCH(O60,Summary!A:A,0)),INDEX(Summary!H:H,MATCH(O60,Summary!A:A,0))+1),IF(ISBLANK(M60),P59,P59+1))</f>
        <v>33</v>
      </c>
      <c r="Q60" s="36">
        <f t="shared" si="1"/>
        <v>40</v>
      </c>
      <c r="R60" s="50" t="s">
        <v>245</v>
      </c>
      <c r="T60" s="34"/>
      <c r="U60" s="34"/>
      <c r="V60" s="34"/>
      <c r="W60" s="34"/>
      <c r="X60" s="5"/>
      <c r="Y60" s="5"/>
      <c r="Z60" s="5"/>
      <c r="AA60" s="6"/>
      <c r="AB60" s="6"/>
      <c r="AC60" s="6"/>
      <c r="AD60" s="6"/>
      <c r="AE60" s="7"/>
      <c r="AF60" s="7"/>
      <c r="AG60" s="34"/>
      <c r="AH60" s="35"/>
      <c r="AI60" s="35"/>
      <c r="AJ60" s="35"/>
      <c r="AK60" s="35"/>
      <c r="AL60" s="35"/>
      <c r="AM60" s="35"/>
      <c r="AN60" s="35"/>
      <c r="AO60" s="35"/>
      <c r="AP60" s="31"/>
      <c r="AQ60" s="37"/>
    </row>
    <row r="61" spans="1:43" x14ac:dyDescent="0.25">
      <c r="A61" s="4" t="s">
        <v>96</v>
      </c>
      <c r="B61" s="124">
        <v>15</v>
      </c>
      <c r="C61" s="125" t="s">
        <v>1080</v>
      </c>
      <c r="D61" s="125" t="s">
        <v>245</v>
      </c>
      <c r="E61" s="32" t="s">
        <v>95</v>
      </c>
      <c r="F61" s="33"/>
      <c r="G61" s="5"/>
      <c r="H61" s="34"/>
      <c r="I61" s="34"/>
      <c r="J61" s="35"/>
      <c r="K61" s="35"/>
      <c r="L61" s="35"/>
      <c r="M61" s="36" t="s">
        <v>198</v>
      </c>
      <c r="N61" s="36"/>
      <c r="O61" s="36" t="str">
        <f t="shared" si="0"/>
        <v>A03</v>
      </c>
      <c r="P61" s="36">
        <f>IF(AND(O61&lt;&gt;O60,NOT(ISBLANK(A61))),IF(ISBLANK(M61),INDEX(Summary!H:H,MATCH(O61,Summary!A:A,0)),INDEX(Summary!H:H,MATCH(O61,Summary!A:A,0))+1),IF(ISBLANK(M61),P60,P60+1))</f>
        <v>34</v>
      </c>
      <c r="Q61" s="36">
        <f t="shared" si="1"/>
        <v>40</v>
      </c>
      <c r="R61" s="50" t="s">
        <v>245</v>
      </c>
      <c r="T61" s="34"/>
      <c r="U61" s="34"/>
      <c r="V61" s="34"/>
      <c r="W61" s="34"/>
      <c r="X61" s="5"/>
      <c r="Y61" s="5"/>
      <c r="Z61" s="5"/>
      <c r="AA61" s="6"/>
      <c r="AB61" s="6"/>
      <c r="AC61" s="6"/>
      <c r="AD61" s="6"/>
      <c r="AE61" s="7"/>
      <c r="AF61" s="7"/>
      <c r="AG61" s="34"/>
      <c r="AH61" s="35"/>
      <c r="AI61" s="35"/>
      <c r="AJ61" s="35"/>
      <c r="AK61" s="35"/>
      <c r="AL61" s="35"/>
      <c r="AM61" s="35"/>
      <c r="AN61" s="35"/>
      <c r="AO61" s="35"/>
      <c r="AP61" s="31"/>
      <c r="AQ61" s="37"/>
    </row>
    <row r="62" spans="1:43" x14ac:dyDescent="0.25">
      <c r="A62" s="4" t="s">
        <v>96</v>
      </c>
      <c r="B62" s="124">
        <v>15</v>
      </c>
      <c r="C62" s="125" t="s">
        <v>1081</v>
      </c>
      <c r="D62" s="125" t="s">
        <v>245</v>
      </c>
      <c r="E62" s="32" t="s">
        <v>95</v>
      </c>
      <c r="F62" s="33"/>
      <c r="G62" s="5"/>
      <c r="H62" s="34"/>
      <c r="I62" s="34"/>
      <c r="J62" s="35"/>
      <c r="K62" s="35"/>
      <c r="L62" s="35"/>
      <c r="M62" s="36" t="s">
        <v>198</v>
      </c>
      <c r="N62" s="36"/>
      <c r="O62" s="36" t="str">
        <f t="shared" si="0"/>
        <v>A03</v>
      </c>
      <c r="P62" s="36">
        <f>IF(AND(O62&lt;&gt;O61,NOT(ISBLANK(A62))),IF(ISBLANK(M62),INDEX(Summary!H:H,MATCH(O62,Summary!A:A,0)),INDEX(Summary!H:H,MATCH(O62,Summary!A:A,0))+1),IF(ISBLANK(M62),P61,P61+1))</f>
        <v>35</v>
      </c>
      <c r="Q62" s="36">
        <f t="shared" si="1"/>
        <v>40</v>
      </c>
      <c r="R62" s="50" t="s">
        <v>245</v>
      </c>
      <c r="T62" s="34"/>
      <c r="U62" s="34"/>
      <c r="V62" s="34"/>
      <c r="W62" s="34"/>
      <c r="X62" s="5"/>
      <c r="Y62" s="5"/>
      <c r="Z62" s="5"/>
      <c r="AA62" s="6"/>
      <c r="AB62" s="6"/>
      <c r="AC62" s="6"/>
      <c r="AD62" s="6"/>
      <c r="AE62" s="7"/>
      <c r="AF62" s="7"/>
      <c r="AG62" s="34"/>
      <c r="AH62" s="35"/>
      <c r="AI62" s="35"/>
      <c r="AJ62" s="35"/>
      <c r="AK62" s="35"/>
      <c r="AL62" s="35"/>
      <c r="AM62" s="35"/>
      <c r="AN62" s="35"/>
      <c r="AO62" s="35"/>
      <c r="AP62" s="31"/>
      <c r="AQ62" s="37"/>
    </row>
    <row r="63" spans="1:43" x14ac:dyDescent="0.25">
      <c r="A63" s="4" t="s">
        <v>96</v>
      </c>
      <c r="B63" s="124">
        <v>15</v>
      </c>
      <c r="C63" s="125" t="s">
        <v>1082</v>
      </c>
      <c r="D63" s="125" t="s">
        <v>246</v>
      </c>
      <c r="E63" s="32" t="s">
        <v>95</v>
      </c>
      <c r="F63" s="33"/>
      <c r="G63" s="5"/>
      <c r="H63" s="34"/>
      <c r="I63" s="34"/>
      <c r="J63" s="35"/>
      <c r="K63" s="35"/>
      <c r="L63" s="35"/>
      <c r="M63" s="36" t="s">
        <v>198</v>
      </c>
      <c r="N63" s="36"/>
      <c r="O63" s="36" t="str">
        <f t="shared" si="0"/>
        <v>A03</v>
      </c>
      <c r="P63" s="36">
        <f>IF(AND(O63&lt;&gt;O62,NOT(ISBLANK(A63))),IF(ISBLANK(M63),INDEX(Summary!H:H,MATCH(O63,Summary!A:A,0)),INDEX(Summary!H:H,MATCH(O63,Summary!A:A,0))+1),IF(ISBLANK(M63),P62,P62+1))</f>
        <v>36</v>
      </c>
      <c r="Q63" s="36">
        <f t="shared" si="1"/>
        <v>40</v>
      </c>
      <c r="R63" s="50" t="s">
        <v>246</v>
      </c>
      <c r="T63" s="34"/>
      <c r="U63" s="34"/>
      <c r="V63" s="34"/>
      <c r="W63" s="34"/>
      <c r="X63" s="5"/>
      <c r="Y63" s="5"/>
      <c r="Z63" s="5"/>
      <c r="AA63" s="6"/>
      <c r="AB63" s="6"/>
      <c r="AC63" s="6"/>
      <c r="AD63" s="6"/>
      <c r="AE63" s="7"/>
      <c r="AF63" s="7"/>
      <c r="AG63" s="34"/>
      <c r="AH63" s="35"/>
      <c r="AI63" s="35"/>
      <c r="AJ63" s="35"/>
      <c r="AK63" s="35"/>
      <c r="AL63" s="35"/>
      <c r="AM63" s="35"/>
      <c r="AN63" s="35"/>
      <c r="AO63" s="35"/>
      <c r="AP63" s="31"/>
      <c r="AQ63" s="37"/>
    </row>
    <row r="64" spans="1:43" x14ac:dyDescent="0.25">
      <c r="A64" s="4" t="s">
        <v>96</v>
      </c>
      <c r="B64" s="124">
        <v>15</v>
      </c>
      <c r="C64" s="125" t="s">
        <v>1083</v>
      </c>
      <c r="D64" s="125" t="s">
        <v>246</v>
      </c>
      <c r="E64" s="32" t="s">
        <v>95</v>
      </c>
      <c r="F64" s="33"/>
      <c r="G64" s="5"/>
      <c r="H64" s="34"/>
      <c r="I64" s="34"/>
      <c r="J64" s="35"/>
      <c r="K64" s="35"/>
      <c r="L64" s="35"/>
      <c r="M64" s="36" t="s">
        <v>198</v>
      </c>
      <c r="N64" s="36"/>
      <c r="O64" s="36" t="str">
        <f t="shared" si="0"/>
        <v>A03</v>
      </c>
      <c r="P64" s="36">
        <f>IF(AND(O64&lt;&gt;O63,NOT(ISBLANK(A64))),IF(ISBLANK(M64),INDEX(Summary!H:H,MATCH(O64,Summary!A:A,0)),INDEX(Summary!H:H,MATCH(O64,Summary!A:A,0))+1),IF(ISBLANK(M64),P63,P63+1))</f>
        <v>37</v>
      </c>
      <c r="Q64" s="36">
        <f t="shared" si="1"/>
        <v>40</v>
      </c>
      <c r="R64" s="50" t="s">
        <v>246</v>
      </c>
      <c r="T64" s="34"/>
      <c r="U64" s="34"/>
      <c r="V64" s="34"/>
      <c r="W64" s="34"/>
      <c r="X64" s="5"/>
      <c r="Y64" s="5"/>
      <c r="Z64" s="5"/>
      <c r="AA64" s="6"/>
      <c r="AB64" s="6"/>
      <c r="AC64" s="6"/>
      <c r="AD64" s="6"/>
      <c r="AE64" s="7"/>
      <c r="AF64" s="7"/>
      <c r="AG64" s="34"/>
      <c r="AH64" s="35"/>
      <c r="AI64" s="35"/>
      <c r="AJ64" s="35"/>
      <c r="AK64" s="35"/>
      <c r="AL64" s="35"/>
      <c r="AM64" s="35"/>
      <c r="AN64" s="35"/>
      <c r="AO64" s="35"/>
      <c r="AP64" s="31"/>
      <c r="AQ64" s="37"/>
    </row>
    <row r="65" spans="1:43" x14ac:dyDescent="0.25">
      <c r="A65" s="4" t="s">
        <v>96</v>
      </c>
      <c r="B65" s="124">
        <v>15</v>
      </c>
      <c r="C65" s="125" t="s">
        <v>1084</v>
      </c>
      <c r="D65" s="125" t="s">
        <v>246</v>
      </c>
      <c r="E65" s="32" t="s">
        <v>95</v>
      </c>
      <c r="F65" s="33"/>
      <c r="G65" s="5"/>
      <c r="H65" s="34"/>
      <c r="I65" s="34"/>
      <c r="J65" s="35"/>
      <c r="K65" s="35"/>
      <c r="L65" s="35"/>
      <c r="M65" s="36" t="s">
        <v>198</v>
      </c>
      <c r="N65" s="36"/>
      <c r="O65" s="36" t="str">
        <f t="shared" si="0"/>
        <v>A03</v>
      </c>
      <c r="P65" s="36">
        <f>IF(AND(O65&lt;&gt;O64,NOT(ISBLANK(A65))),IF(ISBLANK(M65),INDEX(Summary!H:H,MATCH(O65,Summary!A:A,0)),INDEX(Summary!H:H,MATCH(O65,Summary!A:A,0))+1),IF(ISBLANK(M65),P64,P64+1))</f>
        <v>38</v>
      </c>
      <c r="Q65" s="36">
        <f t="shared" si="1"/>
        <v>40</v>
      </c>
      <c r="R65" s="50" t="s">
        <v>246</v>
      </c>
      <c r="T65" s="34"/>
      <c r="U65" s="34"/>
      <c r="V65" s="34"/>
      <c r="W65" s="34"/>
      <c r="X65" s="5"/>
      <c r="Y65" s="5"/>
      <c r="Z65" s="5"/>
      <c r="AA65" s="6"/>
      <c r="AB65" s="6"/>
      <c r="AC65" s="6"/>
      <c r="AD65" s="6"/>
      <c r="AE65" s="7"/>
      <c r="AF65" s="7"/>
      <c r="AG65" s="34"/>
      <c r="AH65" s="35"/>
      <c r="AI65" s="35"/>
      <c r="AJ65" s="35"/>
      <c r="AK65" s="35"/>
      <c r="AL65" s="35"/>
      <c r="AM65" s="35"/>
      <c r="AN65" s="35"/>
      <c r="AO65" s="35"/>
      <c r="AP65" s="31"/>
      <c r="AQ65" s="37"/>
    </row>
    <row r="66" spans="1:43" x14ac:dyDescent="0.25">
      <c r="A66" s="54" t="s">
        <v>110</v>
      </c>
      <c r="B66" s="124">
        <v>36</v>
      </c>
      <c r="C66" s="125" t="s">
        <v>1085</v>
      </c>
      <c r="D66" s="125" t="s">
        <v>249</v>
      </c>
      <c r="E66" s="32" t="s">
        <v>95</v>
      </c>
      <c r="F66" s="33" t="s">
        <v>87</v>
      </c>
      <c r="G66" s="5">
        <v>11</v>
      </c>
      <c r="H66" s="34"/>
      <c r="I66" s="34">
        <v>11</v>
      </c>
      <c r="J66" s="35">
        <v>20</v>
      </c>
      <c r="K66" s="35">
        <v>9</v>
      </c>
      <c r="L66" s="35">
        <v>19</v>
      </c>
      <c r="M66" s="36" t="s">
        <v>198</v>
      </c>
      <c r="N66" s="36"/>
      <c r="O66" s="36" t="str">
        <f t="shared" ref="O66:O129" si="2">IF(ISBLANK(A66),O65,A66)</f>
        <v>A05</v>
      </c>
      <c r="P66" s="36">
        <f>IF(AND(O66&lt;&gt;O65,NOT(ISBLANK(A66))),IF(ISBLANK(M66),INDEX(Summary!H:H,MATCH(O66,Summary!A:A,0)),INDEX(Summary!H:H,MATCH(O66,Summary!A:A,0))+1),IF(ISBLANK(M66),P65,P65+1))</f>
        <v>12</v>
      </c>
      <c r="Q66" s="36">
        <f t="shared" ref="Q66:Q129" si="3">IF(AND(O66&lt;&gt;O65,NOT(ISBLANK(A66))),IF(ISBLANK(N66),_xlfn.MAXIFS(P:P,O:O,O66),_xlfn.MAXIFS(P:P,O:O,O66)+1),IF(ISBLANK(N66),Q65,Q65+1))</f>
        <v>35</v>
      </c>
      <c r="R66" s="50" t="s">
        <v>249</v>
      </c>
      <c r="T66" s="34">
        <v>1</v>
      </c>
      <c r="U66" s="34"/>
      <c r="V66" s="34"/>
      <c r="W66" s="34"/>
      <c r="X66" s="5"/>
      <c r="Y66" s="5" t="s">
        <v>88</v>
      </c>
      <c r="Z66" s="5" t="s">
        <v>82</v>
      </c>
      <c r="AA66" s="6">
        <v>11</v>
      </c>
      <c r="AB66" s="6">
        <v>0</v>
      </c>
      <c r="AC66" s="6">
        <v>0</v>
      </c>
      <c r="AD66" s="6">
        <v>0</v>
      </c>
      <c r="AE66" s="7">
        <v>0</v>
      </c>
      <c r="AF66" s="7">
        <v>0</v>
      </c>
      <c r="AG66" s="34">
        <v>2.75</v>
      </c>
      <c r="AH66" s="35">
        <v>21</v>
      </c>
      <c r="AI66" s="35">
        <v>0</v>
      </c>
      <c r="AJ66" s="35" t="s">
        <v>34</v>
      </c>
      <c r="AK66" s="35">
        <v>0</v>
      </c>
      <c r="AL66" s="35">
        <v>0</v>
      </c>
      <c r="AM66" s="35">
        <v>0</v>
      </c>
      <c r="AN66" s="35">
        <v>2.75</v>
      </c>
      <c r="AO66" s="35" t="s">
        <v>34</v>
      </c>
      <c r="AP66" s="31"/>
      <c r="AQ66" s="37"/>
    </row>
    <row r="67" spans="1:43" x14ac:dyDescent="0.25">
      <c r="A67" s="4" t="s">
        <v>110</v>
      </c>
      <c r="B67" s="124">
        <v>36</v>
      </c>
      <c r="C67" s="125" t="s">
        <v>1086</v>
      </c>
      <c r="D67" s="125" t="s">
        <v>249</v>
      </c>
      <c r="E67" s="32" t="s">
        <v>95</v>
      </c>
      <c r="F67" s="33"/>
      <c r="G67" s="5"/>
      <c r="H67" s="34"/>
      <c r="I67" s="34"/>
      <c r="J67" s="35"/>
      <c r="K67" s="35"/>
      <c r="L67" s="35"/>
      <c r="M67" s="36" t="s">
        <v>198</v>
      </c>
      <c r="N67" s="36"/>
      <c r="O67" s="36" t="str">
        <f t="shared" si="2"/>
        <v>A05</v>
      </c>
      <c r="P67" s="36">
        <f>IF(AND(O67&lt;&gt;O66,NOT(ISBLANK(A67))),IF(ISBLANK(M67),INDEX(Summary!H:H,MATCH(O67,Summary!A:A,0)),INDEX(Summary!H:H,MATCH(O67,Summary!A:A,0))+1),IF(ISBLANK(M67),P66,P66+1))</f>
        <v>13</v>
      </c>
      <c r="Q67" s="36">
        <f t="shared" si="3"/>
        <v>35</v>
      </c>
      <c r="R67" s="50" t="s">
        <v>249</v>
      </c>
      <c r="T67" s="34"/>
      <c r="U67" s="34"/>
      <c r="V67" s="34"/>
      <c r="W67" s="34"/>
      <c r="X67" s="5"/>
      <c r="Y67" s="5"/>
      <c r="Z67" s="5"/>
      <c r="AA67" s="6"/>
      <c r="AB67" s="6"/>
      <c r="AC67" s="6"/>
      <c r="AD67" s="6"/>
      <c r="AE67" s="7"/>
      <c r="AF67" s="7"/>
      <c r="AG67" s="34"/>
      <c r="AH67" s="35"/>
      <c r="AI67" s="35"/>
      <c r="AJ67" s="35"/>
      <c r="AK67" s="35"/>
      <c r="AL67" s="35"/>
      <c r="AM67" s="35"/>
      <c r="AN67" s="35"/>
      <c r="AO67" s="35"/>
      <c r="AP67" s="31"/>
      <c r="AQ67" s="37"/>
    </row>
    <row r="68" spans="1:43" x14ac:dyDescent="0.25">
      <c r="A68" s="4" t="s">
        <v>110</v>
      </c>
      <c r="B68" s="124">
        <v>36</v>
      </c>
      <c r="C68" s="125" t="s">
        <v>1087</v>
      </c>
      <c r="D68" s="125" t="s">
        <v>250</v>
      </c>
      <c r="E68" s="32" t="s">
        <v>95</v>
      </c>
      <c r="F68" s="33"/>
      <c r="G68" s="5"/>
      <c r="H68" s="34"/>
      <c r="I68" s="34"/>
      <c r="J68" s="35"/>
      <c r="K68" s="35"/>
      <c r="L68" s="35"/>
      <c r="M68" s="36" t="s">
        <v>198</v>
      </c>
      <c r="N68" s="36"/>
      <c r="O68" s="36" t="str">
        <f t="shared" si="2"/>
        <v>A05</v>
      </c>
      <c r="P68" s="36">
        <f>IF(AND(O68&lt;&gt;O67,NOT(ISBLANK(A68))),IF(ISBLANK(M68),INDEX(Summary!H:H,MATCH(O68,Summary!A:A,0)),INDEX(Summary!H:H,MATCH(O68,Summary!A:A,0))+1),IF(ISBLANK(M68),P67,P67+1))</f>
        <v>14</v>
      </c>
      <c r="Q68" s="36">
        <f t="shared" si="3"/>
        <v>35</v>
      </c>
      <c r="R68" s="50" t="s">
        <v>250</v>
      </c>
      <c r="T68" s="34"/>
      <c r="U68" s="34"/>
      <c r="V68" s="34"/>
      <c r="W68" s="34"/>
      <c r="X68" s="5"/>
      <c r="Y68" s="5"/>
      <c r="Z68" s="5"/>
      <c r="AA68" s="6"/>
      <c r="AB68" s="6"/>
      <c r="AC68" s="6"/>
      <c r="AD68" s="6"/>
      <c r="AE68" s="7"/>
      <c r="AF68" s="7"/>
      <c r="AG68" s="34"/>
      <c r="AH68" s="35"/>
      <c r="AI68" s="35"/>
      <c r="AJ68" s="35"/>
      <c r="AK68" s="35"/>
      <c r="AL68" s="35"/>
      <c r="AM68" s="35"/>
      <c r="AN68" s="35"/>
      <c r="AO68" s="35"/>
      <c r="AP68" s="31"/>
      <c r="AQ68" s="37"/>
    </row>
    <row r="69" spans="1:43" x14ac:dyDescent="0.25">
      <c r="A69" s="4" t="s">
        <v>110</v>
      </c>
      <c r="B69" s="124">
        <v>36</v>
      </c>
      <c r="C69" s="125" t="s">
        <v>1088</v>
      </c>
      <c r="D69" s="125" t="s">
        <v>250</v>
      </c>
      <c r="E69" s="32" t="s">
        <v>95</v>
      </c>
      <c r="F69" s="33"/>
      <c r="G69" s="5"/>
      <c r="H69" s="34"/>
      <c r="I69" s="34"/>
      <c r="J69" s="35"/>
      <c r="K69" s="35"/>
      <c r="L69" s="35"/>
      <c r="M69" s="36" t="s">
        <v>198</v>
      </c>
      <c r="N69" s="36"/>
      <c r="O69" s="36" t="str">
        <f t="shared" si="2"/>
        <v>A05</v>
      </c>
      <c r="P69" s="36">
        <f>IF(AND(O69&lt;&gt;O68,NOT(ISBLANK(A69))),IF(ISBLANK(M69),INDEX(Summary!H:H,MATCH(O69,Summary!A:A,0)),INDEX(Summary!H:H,MATCH(O69,Summary!A:A,0))+1),IF(ISBLANK(M69),P68,P68+1))</f>
        <v>15</v>
      </c>
      <c r="Q69" s="36">
        <f t="shared" si="3"/>
        <v>35</v>
      </c>
      <c r="R69" s="50" t="s">
        <v>250</v>
      </c>
      <c r="T69" s="34"/>
      <c r="U69" s="34"/>
      <c r="V69" s="34"/>
      <c r="W69" s="34"/>
      <c r="X69" s="5"/>
      <c r="Y69" s="5"/>
      <c r="Z69" s="5"/>
      <c r="AA69" s="6"/>
      <c r="AB69" s="6"/>
      <c r="AC69" s="6"/>
      <c r="AD69" s="6"/>
      <c r="AE69" s="7"/>
      <c r="AF69" s="7"/>
      <c r="AG69" s="34"/>
      <c r="AH69" s="35"/>
      <c r="AI69" s="35"/>
      <c r="AJ69" s="35"/>
      <c r="AK69" s="35"/>
      <c r="AL69" s="35"/>
      <c r="AM69" s="35"/>
      <c r="AN69" s="35"/>
      <c r="AO69" s="35"/>
      <c r="AP69" s="31"/>
      <c r="AQ69" s="37"/>
    </row>
    <row r="70" spans="1:43" x14ac:dyDescent="0.25">
      <c r="A70" s="4" t="s">
        <v>110</v>
      </c>
      <c r="B70" s="124">
        <v>29</v>
      </c>
      <c r="C70" s="125" t="s">
        <v>1089</v>
      </c>
      <c r="D70" s="125" t="s">
        <v>251</v>
      </c>
      <c r="E70" s="32" t="s">
        <v>95</v>
      </c>
      <c r="F70" s="33"/>
      <c r="G70" s="5"/>
      <c r="H70" s="34"/>
      <c r="I70" s="34"/>
      <c r="J70" s="35"/>
      <c r="K70" s="35"/>
      <c r="L70" s="35"/>
      <c r="M70" s="36" t="s">
        <v>198</v>
      </c>
      <c r="N70" s="36"/>
      <c r="O70" s="36" t="str">
        <f t="shared" si="2"/>
        <v>A05</v>
      </c>
      <c r="P70" s="36">
        <f>IF(AND(O70&lt;&gt;O69,NOT(ISBLANK(A70))),IF(ISBLANK(M70),INDEX(Summary!H:H,MATCH(O70,Summary!A:A,0)),INDEX(Summary!H:H,MATCH(O70,Summary!A:A,0))+1),IF(ISBLANK(M70),P69,P69+1))</f>
        <v>16</v>
      </c>
      <c r="Q70" s="36">
        <f t="shared" si="3"/>
        <v>35</v>
      </c>
      <c r="R70" s="50" t="s">
        <v>251</v>
      </c>
      <c r="T70" s="34"/>
      <c r="U70" s="34"/>
      <c r="V70" s="34"/>
      <c r="W70" s="34"/>
      <c r="X70" s="5"/>
      <c r="Y70" s="5"/>
      <c r="Z70" s="5"/>
      <c r="AA70" s="6"/>
      <c r="AB70" s="6"/>
      <c r="AC70" s="6"/>
      <c r="AD70" s="6"/>
      <c r="AE70" s="7"/>
      <c r="AF70" s="7"/>
      <c r="AG70" s="34"/>
      <c r="AH70" s="35"/>
      <c r="AI70" s="35"/>
      <c r="AJ70" s="35"/>
      <c r="AK70" s="35"/>
      <c r="AL70" s="35"/>
      <c r="AM70" s="35"/>
      <c r="AN70" s="35"/>
      <c r="AO70" s="35"/>
      <c r="AP70" s="31"/>
      <c r="AQ70" s="37"/>
    </row>
    <row r="71" spans="1:43" x14ac:dyDescent="0.25">
      <c r="A71" s="4" t="s">
        <v>110</v>
      </c>
      <c r="B71" s="124">
        <v>29</v>
      </c>
      <c r="C71" s="125" t="s">
        <v>1090</v>
      </c>
      <c r="D71" s="125" t="s">
        <v>251</v>
      </c>
      <c r="E71" s="32" t="s">
        <v>95</v>
      </c>
      <c r="F71" s="33"/>
      <c r="G71" s="5"/>
      <c r="H71" s="34"/>
      <c r="I71" s="34"/>
      <c r="J71" s="35"/>
      <c r="K71" s="35"/>
      <c r="L71" s="35"/>
      <c r="M71" s="36" t="s">
        <v>198</v>
      </c>
      <c r="N71" s="36"/>
      <c r="O71" s="36" t="str">
        <f t="shared" si="2"/>
        <v>A05</v>
      </c>
      <c r="P71" s="36">
        <f>IF(AND(O71&lt;&gt;O70,NOT(ISBLANK(A71))),IF(ISBLANK(M71),INDEX(Summary!H:H,MATCH(O71,Summary!A:A,0)),INDEX(Summary!H:H,MATCH(O71,Summary!A:A,0))+1),IF(ISBLANK(M71),P70,P70+1))</f>
        <v>17</v>
      </c>
      <c r="Q71" s="36">
        <f t="shared" si="3"/>
        <v>35</v>
      </c>
      <c r="R71" s="50" t="s">
        <v>251</v>
      </c>
      <c r="T71" s="34"/>
      <c r="U71" s="34"/>
      <c r="V71" s="34"/>
      <c r="W71" s="34"/>
      <c r="X71" s="5"/>
      <c r="Y71" s="5"/>
      <c r="Z71" s="5"/>
      <c r="AA71" s="6"/>
      <c r="AB71" s="6"/>
      <c r="AC71" s="6"/>
      <c r="AD71" s="6"/>
      <c r="AE71" s="7"/>
      <c r="AF71" s="7"/>
      <c r="AG71" s="34"/>
      <c r="AH71" s="35"/>
      <c r="AI71" s="35"/>
      <c r="AJ71" s="35"/>
      <c r="AK71" s="35"/>
      <c r="AL71" s="35"/>
      <c r="AM71" s="35"/>
      <c r="AN71" s="35"/>
      <c r="AO71" s="35"/>
      <c r="AP71" s="31"/>
      <c r="AQ71" s="37"/>
    </row>
    <row r="72" spans="1:43" x14ac:dyDescent="0.25">
      <c r="A72" s="4" t="s">
        <v>110</v>
      </c>
      <c r="B72" s="124">
        <v>20</v>
      </c>
      <c r="C72" s="125" t="s">
        <v>1091</v>
      </c>
      <c r="D72" s="125" t="s">
        <v>241</v>
      </c>
      <c r="E72" s="32" t="s">
        <v>95</v>
      </c>
      <c r="F72" s="33"/>
      <c r="G72" s="5"/>
      <c r="H72" s="34"/>
      <c r="I72" s="34"/>
      <c r="J72" s="35"/>
      <c r="K72" s="35"/>
      <c r="L72" s="35"/>
      <c r="M72" s="36" t="s">
        <v>198</v>
      </c>
      <c r="N72" s="36"/>
      <c r="O72" s="36" t="str">
        <f t="shared" si="2"/>
        <v>A05</v>
      </c>
      <c r="P72" s="36">
        <f>IF(AND(O72&lt;&gt;O71,NOT(ISBLANK(A72))),IF(ISBLANK(M72),INDEX(Summary!H:H,MATCH(O72,Summary!A:A,0)),INDEX(Summary!H:H,MATCH(O72,Summary!A:A,0))+1),IF(ISBLANK(M72),P71,P71+1))</f>
        <v>18</v>
      </c>
      <c r="Q72" s="36">
        <f t="shared" si="3"/>
        <v>35</v>
      </c>
      <c r="R72" s="50" t="s">
        <v>241</v>
      </c>
      <c r="T72" s="34"/>
      <c r="U72" s="34"/>
      <c r="V72" s="34"/>
      <c r="W72" s="34"/>
      <c r="X72" s="5"/>
      <c r="Y72" s="5"/>
      <c r="Z72" s="5"/>
      <c r="AA72" s="6"/>
      <c r="AB72" s="6"/>
      <c r="AC72" s="6"/>
      <c r="AD72" s="6"/>
      <c r="AE72" s="7"/>
      <c r="AF72" s="7"/>
      <c r="AG72" s="34"/>
      <c r="AH72" s="35"/>
      <c r="AI72" s="35"/>
      <c r="AJ72" s="35"/>
      <c r="AK72" s="35"/>
      <c r="AL72" s="35"/>
      <c r="AM72" s="35"/>
      <c r="AN72" s="35"/>
      <c r="AO72" s="35"/>
      <c r="AP72" s="31"/>
      <c r="AQ72" s="37"/>
    </row>
    <row r="73" spans="1:43" x14ac:dyDescent="0.25">
      <c r="A73" s="4" t="s">
        <v>110</v>
      </c>
      <c r="B73" s="124">
        <v>20</v>
      </c>
      <c r="C73" s="125" t="s">
        <v>1092</v>
      </c>
      <c r="D73" s="125" t="s">
        <v>241</v>
      </c>
      <c r="E73" s="32" t="s">
        <v>95</v>
      </c>
      <c r="F73" s="33"/>
      <c r="G73" s="5"/>
      <c r="H73" s="34"/>
      <c r="I73" s="34"/>
      <c r="J73" s="35"/>
      <c r="K73" s="35"/>
      <c r="L73" s="35"/>
      <c r="M73" s="36" t="s">
        <v>198</v>
      </c>
      <c r="N73" s="36"/>
      <c r="O73" s="36" t="str">
        <f t="shared" si="2"/>
        <v>A05</v>
      </c>
      <c r="P73" s="36">
        <f>IF(AND(O73&lt;&gt;O72,NOT(ISBLANK(A73))),IF(ISBLANK(M73),INDEX(Summary!H:H,MATCH(O73,Summary!A:A,0)),INDEX(Summary!H:H,MATCH(O73,Summary!A:A,0))+1),IF(ISBLANK(M73),P72,P72+1))</f>
        <v>19</v>
      </c>
      <c r="Q73" s="36">
        <f t="shared" si="3"/>
        <v>35</v>
      </c>
      <c r="R73" s="50" t="s">
        <v>241</v>
      </c>
      <c r="T73" s="34"/>
      <c r="U73" s="34"/>
      <c r="V73" s="34"/>
      <c r="W73" s="34"/>
      <c r="X73" s="5"/>
      <c r="Y73" s="5"/>
      <c r="Z73" s="5"/>
      <c r="AA73" s="6"/>
      <c r="AB73" s="6"/>
      <c r="AC73" s="6"/>
      <c r="AD73" s="6"/>
      <c r="AE73" s="7"/>
      <c r="AF73" s="7"/>
      <c r="AG73" s="34"/>
      <c r="AH73" s="35"/>
      <c r="AI73" s="35"/>
      <c r="AJ73" s="35"/>
      <c r="AK73" s="35"/>
      <c r="AL73" s="35"/>
      <c r="AM73" s="35"/>
      <c r="AN73" s="35"/>
      <c r="AO73" s="35"/>
      <c r="AP73" s="31"/>
      <c r="AQ73" s="37"/>
    </row>
    <row r="74" spans="1:43" x14ac:dyDescent="0.25">
      <c r="A74" s="4" t="s">
        <v>110</v>
      </c>
      <c r="B74" s="124">
        <v>20</v>
      </c>
      <c r="C74" s="125" t="s">
        <v>1093</v>
      </c>
      <c r="D74" s="125" t="s">
        <v>241</v>
      </c>
      <c r="E74" s="32" t="s">
        <v>95</v>
      </c>
      <c r="F74" s="33"/>
      <c r="G74" s="5"/>
      <c r="H74" s="34"/>
      <c r="I74" s="34"/>
      <c r="J74" s="35"/>
      <c r="K74" s="35"/>
      <c r="L74" s="35"/>
      <c r="M74" s="36" t="s">
        <v>198</v>
      </c>
      <c r="N74" s="36"/>
      <c r="O74" s="36" t="str">
        <f t="shared" si="2"/>
        <v>A05</v>
      </c>
      <c r="P74" s="36">
        <f>IF(AND(O74&lt;&gt;O73,NOT(ISBLANK(A74))),IF(ISBLANK(M74),INDEX(Summary!H:H,MATCH(O74,Summary!A:A,0)),INDEX(Summary!H:H,MATCH(O74,Summary!A:A,0))+1),IF(ISBLANK(M74),P73,P73+1))</f>
        <v>20</v>
      </c>
      <c r="Q74" s="36">
        <f t="shared" si="3"/>
        <v>35</v>
      </c>
      <c r="R74" s="50" t="s">
        <v>241</v>
      </c>
      <c r="T74" s="34"/>
      <c r="U74" s="34"/>
      <c r="V74" s="34"/>
      <c r="W74" s="34"/>
      <c r="X74" s="5"/>
      <c r="Y74" s="5"/>
      <c r="Z74" s="5"/>
      <c r="AA74" s="6"/>
      <c r="AB74" s="6"/>
      <c r="AC74" s="6"/>
      <c r="AD74" s="6"/>
      <c r="AE74" s="7"/>
      <c r="AF74" s="7"/>
      <c r="AG74" s="34"/>
      <c r="AH74" s="35"/>
      <c r="AI74" s="35"/>
      <c r="AJ74" s="35"/>
      <c r="AK74" s="35"/>
      <c r="AL74" s="35"/>
      <c r="AM74" s="35"/>
      <c r="AN74" s="35"/>
      <c r="AO74" s="35"/>
      <c r="AP74" s="31"/>
      <c r="AQ74" s="37"/>
    </row>
    <row r="75" spans="1:43" x14ac:dyDescent="0.25">
      <c r="A75" s="4" t="s">
        <v>110</v>
      </c>
      <c r="B75" s="124">
        <v>20</v>
      </c>
      <c r="C75" s="125" t="s">
        <v>1094</v>
      </c>
      <c r="D75" s="125" t="s">
        <v>254</v>
      </c>
      <c r="E75" s="32" t="s">
        <v>95</v>
      </c>
      <c r="F75" s="33"/>
      <c r="G75" s="5"/>
      <c r="H75" s="34"/>
      <c r="I75" s="34"/>
      <c r="J75" s="35"/>
      <c r="K75" s="35"/>
      <c r="L75" s="35"/>
      <c r="M75" s="36" t="s">
        <v>198</v>
      </c>
      <c r="N75" s="36"/>
      <c r="O75" s="36" t="str">
        <f t="shared" si="2"/>
        <v>A05</v>
      </c>
      <c r="P75" s="36">
        <f>IF(AND(O75&lt;&gt;O74,NOT(ISBLANK(A75))),IF(ISBLANK(M75),INDEX(Summary!H:H,MATCH(O75,Summary!A:A,0)),INDEX(Summary!H:H,MATCH(O75,Summary!A:A,0))+1),IF(ISBLANK(M75),P74,P74+1))</f>
        <v>21</v>
      </c>
      <c r="Q75" s="36">
        <f t="shared" si="3"/>
        <v>35</v>
      </c>
      <c r="R75" s="50" t="s">
        <v>254</v>
      </c>
      <c r="T75" s="34"/>
      <c r="U75" s="34"/>
      <c r="V75" s="34"/>
      <c r="W75" s="34"/>
      <c r="X75" s="5"/>
      <c r="Y75" s="5"/>
      <c r="Z75" s="5"/>
      <c r="AA75" s="6"/>
      <c r="AB75" s="6"/>
      <c r="AC75" s="6"/>
      <c r="AD75" s="6"/>
      <c r="AE75" s="7"/>
      <c r="AF75" s="7"/>
      <c r="AG75" s="34"/>
      <c r="AH75" s="35"/>
      <c r="AI75" s="35"/>
      <c r="AJ75" s="35"/>
      <c r="AK75" s="35"/>
      <c r="AL75" s="35"/>
      <c r="AM75" s="35"/>
      <c r="AN75" s="35"/>
      <c r="AO75" s="35"/>
      <c r="AP75" s="31"/>
      <c r="AQ75" s="37"/>
    </row>
    <row r="76" spans="1:43" x14ac:dyDescent="0.25">
      <c r="A76" s="4" t="s">
        <v>110</v>
      </c>
      <c r="B76" s="124">
        <v>20</v>
      </c>
      <c r="C76" s="125" t="s">
        <v>1095</v>
      </c>
      <c r="D76" s="125" t="s">
        <v>254</v>
      </c>
      <c r="E76" s="32" t="s">
        <v>95</v>
      </c>
      <c r="F76" s="33"/>
      <c r="G76" s="5"/>
      <c r="H76" s="34"/>
      <c r="I76" s="34"/>
      <c r="J76" s="35"/>
      <c r="K76" s="35"/>
      <c r="L76" s="35"/>
      <c r="M76" s="36" t="s">
        <v>198</v>
      </c>
      <c r="N76" s="36"/>
      <c r="O76" s="36" t="str">
        <f t="shared" si="2"/>
        <v>A05</v>
      </c>
      <c r="P76" s="36">
        <f>IF(AND(O76&lt;&gt;O75,NOT(ISBLANK(A76))),IF(ISBLANK(M76),INDEX(Summary!H:H,MATCH(O76,Summary!A:A,0)),INDEX(Summary!H:H,MATCH(O76,Summary!A:A,0))+1),IF(ISBLANK(M76),P75,P75+1))</f>
        <v>22</v>
      </c>
      <c r="Q76" s="36">
        <f t="shared" si="3"/>
        <v>35</v>
      </c>
      <c r="R76" s="50" t="s">
        <v>254</v>
      </c>
      <c r="T76" s="34"/>
      <c r="U76" s="34"/>
      <c r="V76" s="34"/>
      <c r="W76" s="34"/>
      <c r="X76" s="5"/>
      <c r="Y76" s="5"/>
      <c r="Z76" s="5"/>
      <c r="AA76" s="6"/>
      <c r="AB76" s="6"/>
      <c r="AC76" s="6"/>
      <c r="AD76" s="6"/>
      <c r="AE76" s="7"/>
      <c r="AF76" s="7"/>
      <c r="AG76" s="34"/>
      <c r="AH76" s="35"/>
      <c r="AI76" s="35"/>
      <c r="AJ76" s="35"/>
      <c r="AK76" s="35"/>
      <c r="AL76" s="35"/>
      <c r="AM76" s="35"/>
      <c r="AN76" s="35"/>
      <c r="AO76" s="35"/>
      <c r="AP76" s="31"/>
      <c r="AQ76" s="37"/>
    </row>
    <row r="77" spans="1:43" hidden="1" x14ac:dyDescent="0.25">
      <c r="A77" s="4" t="s">
        <v>110</v>
      </c>
      <c r="B77" s="124">
        <v>15</v>
      </c>
      <c r="C77" s="125" t="s">
        <v>1096</v>
      </c>
      <c r="D77" s="125" t="s">
        <v>240</v>
      </c>
      <c r="E77" s="32" t="s">
        <v>103</v>
      </c>
      <c r="F77" s="33" t="s">
        <v>87</v>
      </c>
      <c r="G77" s="5">
        <v>4</v>
      </c>
      <c r="H77" s="34"/>
      <c r="I77" s="34">
        <v>4</v>
      </c>
      <c r="J77" s="35">
        <v>24</v>
      </c>
      <c r="K77" s="35">
        <v>9</v>
      </c>
      <c r="L77" s="35">
        <v>23</v>
      </c>
      <c r="M77" s="36" t="s">
        <v>198</v>
      </c>
      <c r="N77" s="36"/>
      <c r="O77" s="36" t="str">
        <f t="shared" si="2"/>
        <v>A05</v>
      </c>
      <c r="P77" s="36">
        <f>IF(AND(O77&lt;&gt;O76,NOT(ISBLANK(A77))),IF(ISBLANK(M77),INDEX(Summary!H:H,MATCH(O77,Summary!A:A,0)),INDEX(Summary!H:H,MATCH(O77,Summary!A:A,0))+1),IF(ISBLANK(M77),P76,P76+1))</f>
        <v>23</v>
      </c>
      <c r="Q77" s="36">
        <f t="shared" si="3"/>
        <v>35</v>
      </c>
      <c r="R77" s="50" t="s">
        <v>240</v>
      </c>
      <c r="T77" s="34">
        <v>1</v>
      </c>
      <c r="U77" s="34"/>
      <c r="V77" s="34"/>
      <c r="W77" s="34"/>
      <c r="X77" s="5"/>
      <c r="Y77" s="5" t="s">
        <v>88</v>
      </c>
      <c r="Z77" s="5" t="s">
        <v>82</v>
      </c>
      <c r="AA77" s="6">
        <v>4</v>
      </c>
      <c r="AB77" s="6">
        <v>0</v>
      </c>
      <c r="AC77" s="6">
        <v>0</v>
      </c>
      <c r="AD77" s="6">
        <v>0</v>
      </c>
      <c r="AE77" s="7">
        <v>0</v>
      </c>
      <c r="AF77" s="7">
        <v>0</v>
      </c>
      <c r="AG77" s="34">
        <v>1</v>
      </c>
      <c r="AH77" s="35">
        <v>25</v>
      </c>
      <c r="AI77" s="35">
        <v>0</v>
      </c>
      <c r="AJ77" s="35" t="s">
        <v>34</v>
      </c>
      <c r="AK77" s="35">
        <v>0</v>
      </c>
      <c r="AL77" s="35">
        <v>0</v>
      </c>
      <c r="AM77" s="35">
        <v>0</v>
      </c>
      <c r="AN77" s="35">
        <v>3.75</v>
      </c>
      <c r="AO77" s="35" t="s">
        <v>34</v>
      </c>
      <c r="AP77" s="31"/>
      <c r="AQ77" s="37"/>
    </row>
    <row r="78" spans="1:43" hidden="1" x14ac:dyDescent="0.25">
      <c r="A78" s="4" t="s">
        <v>110</v>
      </c>
      <c r="B78" s="124">
        <v>15</v>
      </c>
      <c r="C78" s="125" t="s">
        <v>1097</v>
      </c>
      <c r="D78" s="125" t="s">
        <v>240</v>
      </c>
      <c r="E78" s="32" t="s">
        <v>103</v>
      </c>
      <c r="F78" s="33"/>
      <c r="G78" s="5"/>
      <c r="H78" s="34"/>
      <c r="I78" s="34"/>
      <c r="J78" s="35"/>
      <c r="K78" s="35"/>
      <c r="L78" s="35"/>
      <c r="M78" s="36" t="s">
        <v>198</v>
      </c>
      <c r="N78" s="36"/>
      <c r="O78" s="36" t="str">
        <f t="shared" si="2"/>
        <v>A05</v>
      </c>
      <c r="P78" s="36">
        <f>IF(AND(O78&lt;&gt;O77,NOT(ISBLANK(A78))),IF(ISBLANK(M78),INDEX(Summary!H:H,MATCH(O78,Summary!A:A,0)),INDEX(Summary!H:H,MATCH(O78,Summary!A:A,0))+1),IF(ISBLANK(M78),P77,P77+1))</f>
        <v>24</v>
      </c>
      <c r="Q78" s="36">
        <f t="shared" si="3"/>
        <v>35</v>
      </c>
      <c r="R78" s="50" t="s">
        <v>240</v>
      </c>
      <c r="T78" s="34"/>
      <c r="U78" s="34"/>
      <c r="V78" s="34"/>
      <c r="W78" s="34"/>
      <c r="X78" s="5"/>
      <c r="Y78" s="5"/>
      <c r="Z78" s="5"/>
      <c r="AA78" s="6"/>
      <c r="AB78" s="6"/>
      <c r="AC78" s="6"/>
      <c r="AD78" s="6"/>
      <c r="AE78" s="7"/>
      <c r="AF78" s="7"/>
      <c r="AG78" s="34"/>
      <c r="AH78" s="35"/>
      <c r="AI78" s="35"/>
      <c r="AJ78" s="35"/>
      <c r="AK78" s="35"/>
      <c r="AL78" s="35"/>
      <c r="AM78" s="35"/>
      <c r="AN78" s="35"/>
      <c r="AO78" s="35"/>
      <c r="AP78" s="31"/>
      <c r="AQ78" s="37"/>
    </row>
    <row r="79" spans="1:43" hidden="1" x14ac:dyDescent="0.25">
      <c r="A79" s="4" t="s">
        <v>110</v>
      </c>
      <c r="B79" s="124">
        <v>15</v>
      </c>
      <c r="C79" s="125" t="s">
        <v>1098</v>
      </c>
      <c r="D79" s="125" t="s">
        <v>240</v>
      </c>
      <c r="E79" s="32" t="s">
        <v>103</v>
      </c>
      <c r="F79" s="33"/>
      <c r="G79" s="5"/>
      <c r="H79" s="34"/>
      <c r="I79" s="34"/>
      <c r="J79" s="35"/>
      <c r="K79" s="35"/>
      <c r="L79" s="35"/>
      <c r="M79" s="36" t="s">
        <v>198</v>
      </c>
      <c r="N79" s="36"/>
      <c r="O79" s="36" t="str">
        <f t="shared" si="2"/>
        <v>A05</v>
      </c>
      <c r="P79" s="36">
        <f>IF(AND(O79&lt;&gt;O78,NOT(ISBLANK(A79))),IF(ISBLANK(M79),INDEX(Summary!H:H,MATCH(O79,Summary!A:A,0)),INDEX(Summary!H:H,MATCH(O79,Summary!A:A,0))+1),IF(ISBLANK(M79),P78,P78+1))</f>
        <v>25</v>
      </c>
      <c r="Q79" s="36">
        <f t="shared" si="3"/>
        <v>35</v>
      </c>
      <c r="R79" s="50" t="s">
        <v>240</v>
      </c>
      <c r="T79" s="34"/>
      <c r="U79" s="34"/>
      <c r="V79" s="34"/>
      <c r="W79" s="34"/>
      <c r="X79" s="5"/>
      <c r="Y79" s="5"/>
      <c r="Z79" s="5"/>
      <c r="AA79" s="6"/>
      <c r="AB79" s="6"/>
      <c r="AC79" s="6"/>
      <c r="AD79" s="6"/>
      <c r="AE79" s="7"/>
      <c r="AF79" s="7"/>
      <c r="AG79" s="34"/>
      <c r="AH79" s="35"/>
      <c r="AI79" s="35"/>
      <c r="AJ79" s="35"/>
      <c r="AK79" s="35"/>
      <c r="AL79" s="35"/>
      <c r="AM79" s="35"/>
      <c r="AN79" s="35"/>
      <c r="AO79" s="35"/>
      <c r="AP79" s="31"/>
      <c r="AQ79" s="37"/>
    </row>
    <row r="80" spans="1:43" hidden="1" x14ac:dyDescent="0.25">
      <c r="A80" s="4" t="s">
        <v>110</v>
      </c>
      <c r="B80" s="124">
        <v>15</v>
      </c>
      <c r="C80" s="125" t="s">
        <v>1099</v>
      </c>
      <c r="D80" s="125" t="s">
        <v>240</v>
      </c>
      <c r="E80" s="32" t="s">
        <v>103</v>
      </c>
      <c r="F80" s="33"/>
      <c r="G80" s="5"/>
      <c r="H80" s="34"/>
      <c r="I80" s="34"/>
      <c r="J80" s="35"/>
      <c r="K80" s="35"/>
      <c r="L80" s="35"/>
      <c r="M80" s="36" t="s">
        <v>198</v>
      </c>
      <c r="N80" s="36"/>
      <c r="O80" s="36" t="str">
        <f t="shared" si="2"/>
        <v>A05</v>
      </c>
      <c r="P80" s="36">
        <f>IF(AND(O80&lt;&gt;O79,NOT(ISBLANK(A80))),IF(ISBLANK(M80),INDEX(Summary!H:H,MATCH(O80,Summary!A:A,0)),INDEX(Summary!H:H,MATCH(O80,Summary!A:A,0))+1),IF(ISBLANK(M80),P79,P79+1))</f>
        <v>26</v>
      </c>
      <c r="Q80" s="36">
        <f t="shared" si="3"/>
        <v>35</v>
      </c>
      <c r="R80" s="50" t="s">
        <v>240</v>
      </c>
      <c r="T80" s="34"/>
      <c r="U80" s="34"/>
      <c r="V80" s="34"/>
      <c r="W80" s="34"/>
      <c r="X80" s="5"/>
      <c r="Y80" s="5"/>
      <c r="Z80" s="5"/>
      <c r="AA80" s="6"/>
      <c r="AB80" s="6"/>
      <c r="AC80" s="6"/>
      <c r="AD80" s="6"/>
      <c r="AE80" s="7"/>
      <c r="AF80" s="7"/>
      <c r="AG80" s="34"/>
      <c r="AH80" s="35"/>
      <c r="AI80" s="35"/>
      <c r="AJ80" s="35"/>
      <c r="AK80" s="35"/>
      <c r="AL80" s="35"/>
      <c r="AM80" s="35"/>
      <c r="AN80" s="35"/>
      <c r="AO80" s="35"/>
      <c r="AP80" s="31"/>
      <c r="AQ80" s="37"/>
    </row>
    <row r="81" spans="1:43" hidden="1" x14ac:dyDescent="0.25">
      <c r="A81" s="4" t="s">
        <v>110</v>
      </c>
      <c r="B81" s="124">
        <v>20</v>
      </c>
      <c r="C81" s="125" t="s">
        <v>1100</v>
      </c>
      <c r="D81" s="125" t="s">
        <v>241</v>
      </c>
      <c r="E81" s="32" t="s">
        <v>92</v>
      </c>
      <c r="F81" s="33" t="s">
        <v>87</v>
      </c>
      <c r="G81" s="5">
        <v>3</v>
      </c>
      <c r="H81" s="34"/>
      <c r="I81" s="34">
        <v>3</v>
      </c>
      <c r="J81" s="35">
        <v>27</v>
      </c>
      <c r="K81" s="35">
        <v>9</v>
      </c>
      <c r="L81" s="35">
        <v>26</v>
      </c>
      <c r="M81" s="36" t="s">
        <v>198</v>
      </c>
      <c r="N81" s="36"/>
      <c r="O81" s="36" t="str">
        <f t="shared" si="2"/>
        <v>A05</v>
      </c>
      <c r="P81" s="36">
        <f>IF(AND(O81&lt;&gt;O80,NOT(ISBLANK(A81))),IF(ISBLANK(M81),INDEX(Summary!H:H,MATCH(O81,Summary!A:A,0)),INDEX(Summary!H:H,MATCH(O81,Summary!A:A,0))+1),IF(ISBLANK(M81),P80,P80+1))</f>
        <v>27</v>
      </c>
      <c r="Q81" s="36">
        <f t="shared" si="3"/>
        <v>35</v>
      </c>
      <c r="R81" s="50" t="s">
        <v>241</v>
      </c>
      <c r="T81" s="34">
        <v>1</v>
      </c>
      <c r="U81" s="34"/>
      <c r="V81" s="34"/>
      <c r="W81" s="34"/>
      <c r="X81" s="5"/>
      <c r="Y81" s="5" t="s">
        <v>88</v>
      </c>
      <c r="Z81" s="5" t="s">
        <v>82</v>
      </c>
      <c r="AA81" s="6">
        <v>3</v>
      </c>
      <c r="AB81" s="6">
        <v>0</v>
      </c>
      <c r="AC81" s="6">
        <v>0</v>
      </c>
      <c r="AD81" s="6">
        <v>0</v>
      </c>
      <c r="AE81" s="7">
        <v>0</v>
      </c>
      <c r="AF81" s="7">
        <v>0</v>
      </c>
      <c r="AG81" s="34">
        <v>0.75</v>
      </c>
      <c r="AH81" s="35">
        <v>28</v>
      </c>
      <c r="AI81" s="35">
        <v>0</v>
      </c>
      <c r="AJ81" s="35" t="s">
        <v>34</v>
      </c>
      <c r="AK81" s="35">
        <v>0</v>
      </c>
      <c r="AL81" s="35">
        <v>0</v>
      </c>
      <c r="AM81" s="35">
        <v>0</v>
      </c>
      <c r="AN81" s="35">
        <v>4.5</v>
      </c>
      <c r="AO81" s="35" t="s">
        <v>34</v>
      </c>
      <c r="AP81" s="31"/>
      <c r="AQ81" s="37"/>
    </row>
    <row r="82" spans="1:43" hidden="1" x14ac:dyDescent="0.25">
      <c r="A82" s="4" t="s">
        <v>110</v>
      </c>
      <c r="B82" s="124">
        <v>20</v>
      </c>
      <c r="C82" s="125" t="s">
        <v>1101</v>
      </c>
      <c r="D82" s="125" t="s">
        <v>254</v>
      </c>
      <c r="E82" s="32" t="s">
        <v>92</v>
      </c>
      <c r="F82" s="33"/>
      <c r="G82" s="5"/>
      <c r="H82" s="34"/>
      <c r="I82" s="34"/>
      <c r="J82" s="35"/>
      <c r="K82" s="35"/>
      <c r="L82" s="35"/>
      <c r="M82" s="36" t="s">
        <v>198</v>
      </c>
      <c r="N82" s="36"/>
      <c r="O82" s="36" t="str">
        <f t="shared" si="2"/>
        <v>A05</v>
      </c>
      <c r="P82" s="36">
        <f>IF(AND(O82&lt;&gt;O81,NOT(ISBLANK(A82))),IF(ISBLANK(M82),INDEX(Summary!H:H,MATCH(O82,Summary!A:A,0)),INDEX(Summary!H:H,MATCH(O82,Summary!A:A,0))+1),IF(ISBLANK(M82),P81,P81+1))</f>
        <v>28</v>
      </c>
      <c r="Q82" s="36">
        <f t="shared" si="3"/>
        <v>35</v>
      </c>
      <c r="R82" s="50" t="s">
        <v>254</v>
      </c>
      <c r="T82" s="34"/>
      <c r="U82" s="34"/>
      <c r="V82" s="34"/>
      <c r="W82" s="34"/>
      <c r="X82" s="5"/>
      <c r="Y82" s="5"/>
      <c r="Z82" s="5"/>
      <c r="AA82" s="6"/>
      <c r="AB82" s="6"/>
      <c r="AC82" s="6"/>
      <c r="AD82" s="6"/>
      <c r="AE82" s="7"/>
      <c r="AF82" s="7"/>
      <c r="AG82" s="34"/>
      <c r="AH82" s="35"/>
      <c r="AI82" s="35"/>
      <c r="AJ82" s="35"/>
      <c r="AK82" s="35"/>
      <c r="AL82" s="35"/>
      <c r="AM82" s="35"/>
      <c r="AN82" s="35"/>
      <c r="AO82" s="35"/>
      <c r="AP82" s="31"/>
      <c r="AQ82" s="37"/>
    </row>
    <row r="83" spans="1:43" hidden="1" x14ac:dyDescent="0.25">
      <c r="A83" s="4" t="s">
        <v>110</v>
      </c>
      <c r="B83" s="124">
        <v>20</v>
      </c>
      <c r="C83" s="125" t="s">
        <v>1102</v>
      </c>
      <c r="D83" s="125" t="s">
        <v>254</v>
      </c>
      <c r="E83" s="32" t="s">
        <v>92</v>
      </c>
      <c r="F83" s="33"/>
      <c r="G83" s="5"/>
      <c r="H83" s="34"/>
      <c r="I83" s="34"/>
      <c r="J83" s="35"/>
      <c r="K83" s="35"/>
      <c r="L83" s="35"/>
      <c r="M83" s="36" t="s">
        <v>198</v>
      </c>
      <c r="N83" s="36"/>
      <c r="O83" s="36" t="str">
        <f t="shared" si="2"/>
        <v>A05</v>
      </c>
      <c r="P83" s="36">
        <f>IF(AND(O83&lt;&gt;O82,NOT(ISBLANK(A83))),IF(ISBLANK(M83),INDEX(Summary!H:H,MATCH(O83,Summary!A:A,0)),INDEX(Summary!H:H,MATCH(O83,Summary!A:A,0))+1),IF(ISBLANK(M83),P82,P82+1))</f>
        <v>29</v>
      </c>
      <c r="Q83" s="36">
        <f t="shared" si="3"/>
        <v>35</v>
      </c>
      <c r="R83" s="50" t="s">
        <v>254</v>
      </c>
      <c r="T83" s="34"/>
      <c r="U83" s="34"/>
      <c r="V83" s="34"/>
      <c r="W83" s="34"/>
      <c r="X83" s="5"/>
      <c r="Y83" s="5"/>
      <c r="Z83" s="5"/>
      <c r="AA83" s="6"/>
      <c r="AB83" s="6"/>
      <c r="AC83" s="6"/>
      <c r="AD83" s="6"/>
      <c r="AE83" s="7"/>
      <c r="AF83" s="7"/>
      <c r="AG83" s="34"/>
      <c r="AH83" s="35"/>
      <c r="AI83" s="35"/>
      <c r="AJ83" s="35"/>
      <c r="AK83" s="35"/>
      <c r="AL83" s="35"/>
      <c r="AM83" s="35"/>
      <c r="AN83" s="35"/>
      <c r="AO83" s="35"/>
      <c r="AP83" s="31"/>
      <c r="AQ83" s="37"/>
    </row>
    <row r="84" spans="1:43" hidden="1" x14ac:dyDescent="0.25">
      <c r="A84" s="4" t="s">
        <v>110</v>
      </c>
      <c r="B84" s="124">
        <v>36</v>
      </c>
      <c r="C84" s="125" t="s">
        <v>1103</v>
      </c>
      <c r="D84" s="125" t="s">
        <v>249</v>
      </c>
      <c r="E84" s="32" t="s">
        <v>111</v>
      </c>
      <c r="F84" s="33" t="s">
        <v>87</v>
      </c>
      <c r="G84" s="5">
        <v>5</v>
      </c>
      <c r="H84" s="34"/>
      <c r="I84" s="34">
        <v>5</v>
      </c>
      <c r="J84" s="35">
        <v>32</v>
      </c>
      <c r="K84" s="35">
        <v>9</v>
      </c>
      <c r="L84" s="35">
        <v>31</v>
      </c>
      <c r="M84" s="36" t="s">
        <v>198</v>
      </c>
      <c r="N84" s="36"/>
      <c r="O84" s="36" t="str">
        <f t="shared" si="2"/>
        <v>A05</v>
      </c>
      <c r="P84" s="36">
        <f>IF(AND(O84&lt;&gt;O83,NOT(ISBLANK(A84))),IF(ISBLANK(M84),INDEX(Summary!H:H,MATCH(O84,Summary!A:A,0)),INDEX(Summary!H:H,MATCH(O84,Summary!A:A,0))+1),IF(ISBLANK(M84),P83,P83+1))</f>
        <v>30</v>
      </c>
      <c r="Q84" s="36">
        <f t="shared" si="3"/>
        <v>35</v>
      </c>
      <c r="R84" s="50" t="s">
        <v>249</v>
      </c>
      <c r="T84" s="34">
        <v>1</v>
      </c>
      <c r="U84" s="34"/>
      <c r="V84" s="34"/>
      <c r="W84" s="34"/>
      <c r="X84" s="5"/>
      <c r="Y84" s="5" t="s">
        <v>88</v>
      </c>
      <c r="Z84" s="5" t="s">
        <v>82</v>
      </c>
      <c r="AA84" s="6">
        <v>5</v>
      </c>
      <c r="AB84" s="6">
        <v>0</v>
      </c>
      <c r="AC84" s="6">
        <v>0</v>
      </c>
      <c r="AD84" s="6">
        <v>0</v>
      </c>
      <c r="AE84" s="7">
        <v>0</v>
      </c>
      <c r="AF84" s="7">
        <v>0</v>
      </c>
      <c r="AG84" s="34">
        <v>1.25</v>
      </c>
      <c r="AH84" s="35">
        <v>33</v>
      </c>
      <c r="AI84" s="35">
        <v>0</v>
      </c>
      <c r="AJ84" s="35" t="s">
        <v>34</v>
      </c>
      <c r="AK84" s="35">
        <v>0</v>
      </c>
      <c r="AL84" s="35">
        <v>0</v>
      </c>
      <c r="AM84" s="35">
        <v>0</v>
      </c>
      <c r="AN84" s="35">
        <v>5.75</v>
      </c>
      <c r="AO84" s="35" t="s">
        <v>34</v>
      </c>
      <c r="AP84" s="31"/>
      <c r="AQ84" s="37"/>
    </row>
    <row r="85" spans="1:43" hidden="1" x14ac:dyDescent="0.25">
      <c r="A85" s="4" t="s">
        <v>110</v>
      </c>
      <c r="B85" s="124">
        <v>36</v>
      </c>
      <c r="C85" s="125" t="s">
        <v>1104</v>
      </c>
      <c r="D85" s="125" t="s">
        <v>249</v>
      </c>
      <c r="E85" s="32" t="s">
        <v>111</v>
      </c>
      <c r="F85" s="33"/>
      <c r="G85" s="5"/>
      <c r="H85" s="34"/>
      <c r="I85" s="34"/>
      <c r="J85" s="35"/>
      <c r="K85" s="35"/>
      <c r="L85" s="35"/>
      <c r="M85" s="36" t="s">
        <v>198</v>
      </c>
      <c r="N85" s="36"/>
      <c r="O85" s="36" t="str">
        <f t="shared" si="2"/>
        <v>A05</v>
      </c>
      <c r="P85" s="36">
        <f>IF(AND(O85&lt;&gt;O84,NOT(ISBLANK(A85))),IF(ISBLANK(M85),INDEX(Summary!H:H,MATCH(O85,Summary!A:A,0)),INDEX(Summary!H:H,MATCH(O85,Summary!A:A,0))+1),IF(ISBLANK(M85),P84,P84+1))</f>
        <v>31</v>
      </c>
      <c r="Q85" s="36">
        <f t="shared" si="3"/>
        <v>35</v>
      </c>
      <c r="R85" s="50" t="s">
        <v>249</v>
      </c>
      <c r="T85" s="34"/>
      <c r="U85" s="34"/>
      <c r="V85" s="34"/>
      <c r="W85" s="34"/>
      <c r="X85" s="5"/>
      <c r="Y85" s="5"/>
      <c r="Z85" s="5"/>
      <c r="AA85" s="6"/>
      <c r="AB85" s="6"/>
      <c r="AC85" s="6"/>
      <c r="AD85" s="6"/>
      <c r="AE85" s="7"/>
      <c r="AF85" s="7"/>
      <c r="AG85" s="34"/>
      <c r="AH85" s="35"/>
      <c r="AI85" s="35"/>
      <c r="AJ85" s="35"/>
      <c r="AK85" s="35"/>
      <c r="AL85" s="35"/>
      <c r="AM85" s="35"/>
      <c r="AN85" s="35"/>
      <c r="AO85" s="35"/>
      <c r="AP85" s="31"/>
      <c r="AQ85" s="37"/>
    </row>
    <row r="86" spans="1:43" hidden="1" x14ac:dyDescent="0.25">
      <c r="A86" s="4" t="s">
        <v>110</v>
      </c>
      <c r="B86" s="124">
        <v>36</v>
      </c>
      <c r="C86" s="125" t="s">
        <v>1105</v>
      </c>
      <c r="D86" s="125" t="s">
        <v>250</v>
      </c>
      <c r="E86" s="32" t="s">
        <v>111</v>
      </c>
      <c r="F86" s="33"/>
      <c r="G86" s="5"/>
      <c r="H86" s="34"/>
      <c r="I86" s="34"/>
      <c r="J86" s="35"/>
      <c r="K86" s="35"/>
      <c r="L86" s="35"/>
      <c r="M86" s="36" t="s">
        <v>198</v>
      </c>
      <c r="N86" s="36"/>
      <c r="O86" s="36" t="str">
        <f t="shared" si="2"/>
        <v>A05</v>
      </c>
      <c r="P86" s="36">
        <f>IF(AND(O86&lt;&gt;O85,NOT(ISBLANK(A86))),IF(ISBLANK(M86),INDEX(Summary!H:H,MATCH(O86,Summary!A:A,0)),INDEX(Summary!H:H,MATCH(O86,Summary!A:A,0))+1),IF(ISBLANK(M86),P85,P85+1))</f>
        <v>32</v>
      </c>
      <c r="Q86" s="36">
        <f t="shared" si="3"/>
        <v>35</v>
      </c>
      <c r="R86" s="50" t="s">
        <v>250</v>
      </c>
      <c r="T86" s="34"/>
      <c r="U86" s="34"/>
      <c r="V86" s="34"/>
      <c r="W86" s="34"/>
      <c r="X86" s="5"/>
      <c r="Y86" s="5"/>
      <c r="Z86" s="5"/>
      <c r="AA86" s="6"/>
      <c r="AB86" s="6"/>
      <c r="AC86" s="6"/>
      <c r="AD86" s="6"/>
      <c r="AE86" s="7"/>
      <c r="AF86" s="7"/>
      <c r="AG86" s="34"/>
      <c r="AH86" s="35"/>
      <c r="AI86" s="35"/>
      <c r="AJ86" s="35"/>
      <c r="AK86" s="35"/>
      <c r="AL86" s="35"/>
      <c r="AM86" s="35"/>
      <c r="AN86" s="35"/>
      <c r="AO86" s="35"/>
      <c r="AP86" s="31"/>
      <c r="AQ86" s="37"/>
    </row>
    <row r="87" spans="1:43" hidden="1" x14ac:dyDescent="0.25">
      <c r="A87" s="4" t="s">
        <v>110</v>
      </c>
      <c r="B87" s="124">
        <v>36</v>
      </c>
      <c r="C87" s="125" t="s">
        <v>1106</v>
      </c>
      <c r="D87" s="125" t="s">
        <v>250</v>
      </c>
      <c r="E87" s="32" t="s">
        <v>111</v>
      </c>
      <c r="F87" s="33"/>
      <c r="G87" s="5"/>
      <c r="H87" s="34"/>
      <c r="I87" s="34"/>
      <c r="J87" s="35"/>
      <c r="K87" s="35"/>
      <c r="L87" s="35"/>
      <c r="M87" s="36" t="s">
        <v>198</v>
      </c>
      <c r="N87" s="36"/>
      <c r="O87" s="36" t="str">
        <f t="shared" si="2"/>
        <v>A05</v>
      </c>
      <c r="P87" s="36">
        <f>IF(AND(O87&lt;&gt;O86,NOT(ISBLANK(A87))),IF(ISBLANK(M87),INDEX(Summary!H:H,MATCH(O87,Summary!A:A,0)),INDEX(Summary!H:H,MATCH(O87,Summary!A:A,0))+1),IF(ISBLANK(M87),P86,P86+1))</f>
        <v>33</v>
      </c>
      <c r="Q87" s="36">
        <f t="shared" si="3"/>
        <v>35</v>
      </c>
      <c r="R87" s="50" t="s">
        <v>250</v>
      </c>
      <c r="T87" s="34"/>
      <c r="U87" s="34"/>
      <c r="V87" s="34"/>
      <c r="W87" s="34"/>
      <c r="X87" s="5"/>
      <c r="Y87" s="5"/>
      <c r="Z87" s="5"/>
      <c r="AA87" s="6"/>
      <c r="AB87" s="6"/>
      <c r="AC87" s="6"/>
      <c r="AD87" s="6"/>
      <c r="AE87" s="7"/>
      <c r="AF87" s="7"/>
      <c r="AG87" s="34"/>
      <c r="AH87" s="35"/>
      <c r="AI87" s="35"/>
      <c r="AJ87" s="35"/>
      <c r="AK87" s="35"/>
      <c r="AL87" s="35"/>
      <c r="AM87" s="35"/>
      <c r="AN87" s="35"/>
      <c r="AO87" s="35"/>
      <c r="AP87" s="31"/>
      <c r="AQ87" s="37"/>
    </row>
    <row r="88" spans="1:43" hidden="1" x14ac:dyDescent="0.25">
      <c r="A88" s="4" t="s">
        <v>110</v>
      </c>
      <c r="B88" s="124">
        <v>29</v>
      </c>
      <c r="C88" s="125" t="s">
        <v>1107</v>
      </c>
      <c r="D88" s="125" t="s">
        <v>251</v>
      </c>
      <c r="E88" s="32" t="s">
        <v>111</v>
      </c>
      <c r="F88" s="33"/>
      <c r="G88" s="5"/>
      <c r="H88" s="34"/>
      <c r="I88" s="34"/>
      <c r="J88" s="35"/>
      <c r="K88" s="35"/>
      <c r="L88" s="35"/>
      <c r="M88" s="36" t="s">
        <v>198</v>
      </c>
      <c r="N88" s="36"/>
      <c r="O88" s="36" t="str">
        <f t="shared" si="2"/>
        <v>A05</v>
      </c>
      <c r="P88" s="36">
        <f>IF(AND(O88&lt;&gt;O87,NOT(ISBLANK(A88))),IF(ISBLANK(M88),INDEX(Summary!H:H,MATCH(O88,Summary!A:A,0)),INDEX(Summary!H:H,MATCH(O88,Summary!A:A,0))+1),IF(ISBLANK(M88),P87,P87+1))</f>
        <v>34</v>
      </c>
      <c r="Q88" s="36">
        <f t="shared" si="3"/>
        <v>35</v>
      </c>
      <c r="R88" s="50" t="s">
        <v>251</v>
      </c>
      <c r="T88" s="34"/>
      <c r="U88" s="34"/>
      <c r="V88" s="34"/>
      <c r="W88" s="34"/>
      <c r="X88" s="5"/>
      <c r="Y88" s="5"/>
      <c r="Z88" s="5"/>
      <c r="AA88" s="6"/>
      <c r="AB88" s="6"/>
      <c r="AC88" s="6"/>
      <c r="AD88" s="6"/>
      <c r="AE88" s="7"/>
      <c r="AF88" s="7"/>
      <c r="AG88" s="34"/>
      <c r="AH88" s="35"/>
      <c r="AI88" s="35"/>
      <c r="AJ88" s="35"/>
      <c r="AK88" s="35"/>
      <c r="AL88" s="35"/>
      <c r="AM88" s="35"/>
      <c r="AN88" s="35"/>
      <c r="AO88" s="35"/>
      <c r="AP88" s="31"/>
      <c r="AQ88" s="37"/>
    </row>
    <row r="89" spans="1:43" hidden="1" x14ac:dyDescent="0.25">
      <c r="A89" s="4" t="s">
        <v>110</v>
      </c>
      <c r="B89" s="124">
        <v>29</v>
      </c>
      <c r="C89" s="125" t="s">
        <v>1108</v>
      </c>
      <c r="D89" s="125" t="s">
        <v>251</v>
      </c>
      <c r="E89" s="32" t="s">
        <v>112</v>
      </c>
      <c r="F89" s="33" t="s">
        <v>87</v>
      </c>
      <c r="G89" s="5">
        <v>1</v>
      </c>
      <c r="H89" s="34"/>
      <c r="I89" s="34">
        <v>1</v>
      </c>
      <c r="J89" s="35">
        <v>33</v>
      </c>
      <c r="K89" s="35">
        <v>9</v>
      </c>
      <c r="L89" s="35">
        <v>32</v>
      </c>
      <c r="M89" s="36" t="s">
        <v>198</v>
      </c>
      <c r="N89" s="36"/>
      <c r="O89" s="36" t="str">
        <f t="shared" si="2"/>
        <v>A05</v>
      </c>
      <c r="P89" s="36">
        <f>IF(AND(O89&lt;&gt;O88,NOT(ISBLANK(A89))),IF(ISBLANK(M89),INDEX(Summary!H:H,MATCH(O89,Summary!A:A,0)),INDEX(Summary!H:H,MATCH(O89,Summary!A:A,0))+1),IF(ISBLANK(M89),P88,P88+1))</f>
        <v>35</v>
      </c>
      <c r="Q89" s="36">
        <f t="shared" si="3"/>
        <v>35</v>
      </c>
      <c r="R89" s="50" t="s">
        <v>251</v>
      </c>
      <c r="T89" s="34">
        <v>1</v>
      </c>
      <c r="U89" s="34"/>
      <c r="V89" s="34"/>
      <c r="W89" s="34"/>
      <c r="X89" s="5"/>
      <c r="Y89" s="5" t="s">
        <v>88</v>
      </c>
      <c r="Z89" s="5" t="s">
        <v>82</v>
      </c>
      <c r="AA89" s="6">
        <v>1</v>
      </c>
      <c r="AB89" s="6">
        <v>0</v>
      </c>
      <c r="AC89" s="6">
        <v>0</v>
      </c>
      <c r="AD89" s="6">
        <v>0</v>
      </c>
      <c r="AE89" s="7">
        <v>0</v>
      </c>
      <c r="AF89" s="7">
        <v>0</v>
      </c>
      <c r="AG89" s="34">
        <v>0.25</v>
      </c>
      <c r="AH89" s="35">
        <v>34</v>
      </c>
      <c r="AI89" s="35">
        <v>0</v>
      </c>
      <c r="AJ89" s="35" t="s">
        <v>34</v>
      </c>
      <c r="AK89" s="35">
        <v>0</v>
      </c>
      <c r="AL89" s="35">
        <v>0</v>
      </c>
      <c r="AM89" s="35">
        <v>0</v>
      </c>
      <c r="AN89" s="35">
        <v>6</v>
      </c>
      <c r="AO89" s="35" t="s">
        <v>34</v>
      </c>
      <c r="AP89" s="31"/>
      <c r="AQ89" s="37"/>
    </row>
    <row r="90" spans="1:43" hidden="1" x14ac:dyDescent="0.25">
      <c r="A90" s="4" t="s">
        <v>110</v>
      </c>
      <c r="B90" s="124">
        <v>29</v>
      </c>
      <c r="C90" s="125" t="s">
        <v>1109</v>
      </c>
      <c r="D90" s="125" t="s">
        <v>252</v>
      </c>
      <c r="E90" s="32" t="s">
        <v>93</v>
      </c>
      <c r="F90" s="33" t="s">
        <v>94</v>
      </c>
      <c r="G90" s="5">
        <v>8</v>
      </c>
      <c r="H90" s="34"/>
      <c r="I90" s="34">
        <v>8</v>
      </c>
      <c r="J90" s="35">
        <v>41</v>
      </c>
      <c r="K90" s="35">
        <v>9</v>
      </c>
      <c r="L90" s="35">
        <v>40</v>
      </c>
      <c r="M90" s="36"/>
      <c r="N90" s="36" t="s">
        <v>200</v>
      </c>
      <c r="O90" s="36" t="str">
        <f t="shared" si="2"/>
        <v>A05</v>
      </c>
      <c r="P90" s="36">
        <f>IF(AND(O90&lt;&gt;O89,NOT(ISBLANK(A90))),IF(ISBLANK(M90),INDEX(Summary!H:H,MATCH(O90,Summary!A:A,0)),INDEX(Summary!H:H,MATCH(O90,Summary!A:A,0))+1),IF(ISBLANK(M90),P89,P89+1))</f>
        <v>35</v>
      </c>
      <c r="Q90" s="36">
        <f t="shared" si="3"/>
        <v>36</v>
      </c>
      <c r="R90" s="50" t="s">
        <v>252</v>
      </c>
      <c r="T90" s="34"/>
      <c r="U90" s="34">
        <v>1</v>
      </c>
      <c r="V90" s="34"/>
      <c r="W90" s="34"/>
      <c r="X90" s="5"/>
      <c r="Y90" s="5" t="s">
        <v>88</v>
      </c>
      <c r="Z90" s="5" t="s">
        <v>82</v>
      </c>
      <c r="AA90" s="6">
        <v>0</v>
      </c>
      <c r="AB90" s="6">
        <v>8</v>
      </c>
      <c r="AC90" s="6">
        <v>0</v>
      </c>
      <c r="AD90" s="6">
        <v>0</v>
      </c>
      <c r="AE90" s="7">
        <v>0</v>
      </c>
      <c r="AF90" s="7">
        <v>0</v>
      </c>
      <c r="AG90" s="34">
        <v>2</v>
      </c>
      <c r="AH90" s="35">
        <v>34</v>
      </c>
      <c r="AI90" s="35">
        <v>8</v>
      </c>
      <c r="AJ90" s="35" t="s">
        <v>34</v>
      </c>
      <c r="AK90" s="35">
        <v>0</v>
      </c>
      <c r="AL90" s="35">
        <v>0</v>
      </c>
      <c r="AM90" s="35">
        <v>0</v>
      </c>
      <c r="AN90" s="35">
        <v>8</v>
      </c>
      <c r="AO90" s="35" t="s">
        <v>34</v>
      </c>
      <c r="AP90" s="31"/>
      <c r="AQ90" s="37"/>
    </row>
    <row r="91" spans="1:43" hidden="1" x14ac:dyDescent="0.25">
      <c r="A91" s="4" t="s">
        <v>110</v>
      </c>
      <c r="B91" s="124">
        <v>29</v>
      </c>
      <c r="C91" s="125" t="s">
        <v>1110</v>
      </c>
      <c r="D91" s="125" t="s">
        <v>252</v>
      </c>
      <c r="E91" s="32" t="s">
        <v>93</v>
      </c>
      <c r="F91" s="33"/>
      <c r="G91" s="5"/>
      <c r="H91" s="34"/>
      <c r="I91" s="34"/>
      <c r="J91" s="35"/>
      <c r="K91" s="35"/>
      <c r="L91" s="35"/>
      <c r="M91" s="36"/>
      <c r="N91" s="36" t="s">
        <v>200</v>
      </c>
      <c r="O91" s="36" t="str">
        <f t="shared" si="2"/>
        <v>A05</v>
      </c>
      <c r="P91" s="36">
        <f>IF(AND(O91&lt;&gt;O90,NOT(ISBLANK(A91))),IF(ISBLANK(M91),INDEX(Summary!H:H,MATCH(O91,Summary!A:A,0)),INDEX(Summary!H:H,MATCH(O91,Summary!A:A,0))+1),IF(ISBLANK(M91),P90,P90+1))</f>
        <v>35</v>
      </c>
      <c r="Q91" s="36">
        <f t="shared" si="3"/>
        <v>37</v>
      </c>
      <c r="R91" s="50" t="s">
        <v>252</v>
      </c>
      <c r="T91" s="34"/>
      <c r="U91" s="34"/>
      <c r="V91" s="34"/>
      <c r="W91" s="34"/>
      <c r="X91" s="5"/>
      <c r="Y91" s="5"/>
      <c r="Z91" s="5"/>
      <c r="AA91" s="6"/>
      <c r="AB91" s="6"/>
      <c r="AC91" s="6"/>
      <c r="AD91" s="6"/>
      <c r="AE91" s="7"/>
      <c r="AF91" s="7"/>
      <c r="AG91" s="34"/>
      <c r="AH91" s="35"/>
      <c r="AI91" s="35"/>
      <c r="AJ91" s="35"/>
      <c r="AK91" s="35"/>
      <c r="AL91" s="35"/>
      <c r="AM91" s="35"/>
      <c r="AN91" s="35"/>
      <c r="AO91" s="35"/>
      <c r="AP91" s="31"/>
      <c r="AQ91" s="37"/>
    </row>
    <row r="92" spans="1:43" hidden="1" x14ac:dyDescent="0.25">
      <c r="A92" s="4" t="s">
        <v>110</v>
      </c>
      <c r="B92" s="124">
        <v>29</v>
      </c>
      <c r="C92" s="125" t="s">
        <v>1111</v>
      </c>
      <c r="D92" s="125" t="s">
        <v>252</v>
      </c>
      <c r="E92" s="32" t="s">
        <v>93</v>
      </c>
      <c r="F92" s="33"/>
      <c r="G92" s="5"/>
      <c r="H92" s="34"/>
      <c r="I92" s="34"/>
      <c r="J92" s="35"/>
      <c r="K92" s="35"/>
      <c r="L92" s="35"/>
      <c r="M92" s="36"/>
      <c r="N92" s="36" t="s">
        <v>200</v>
      </c>
      <c r="O92" s="36" t="str">
        <f t="shared" si="2"/>
        <v>A05</v>
      </c>
      <c r="P92" s="36">
        <f>IF(AND(O92&lt;&gt;O91,NOT(ISBLANK(A92))),IF(ISBLANK(M92),INDEX(Summary!H:H,MATCH(O92,Summary!A:A,0)),INDEX(Summary!H:H,MATCH(O92,Summary!A:A,0))+1),IF(ISBLANK(M92),P91,P91+1))</f>
        <v>35</v>
      </c>
      <c r="Q92" s="36">
        <f t="shared" si="3"/>
        <v>38</v>
      </c>
      <c r="R92" s="50" t="s">
        <v>252</v>
      </c>
      <c r="T92" s="34"/>
      <c r="U92" s="34"/>
      <c r="V92" s="34"/>
      <c r="W92" s="34"/>
      <c r="X92" s="5"/>
      <c r="Y92" s="5"/>
      <c r="Z92" s="5"/>
      <c r="AA92" s="6"/>
      <c r="AB92" s="6"/>
      <c r="AC92" s="6"/>
      <c r="AD92" s="6"/>
      <c r="AE92" s="7"/>
      <c r="AF92" s="7"/>
      <c r="AG92" s="34"/>
      <c r="AH92" s="35"/>
      <c r="AI92" s="35"/>
      <c r="AJ92" s="35"/>
      <c r="AK92" s="35"/>
      <c r="AL92" s="35"/>
      <c r="AM92" s="35"/>
      <c r="AN92" s="35"/>
      <c r="AO92" s="35"/>
      <c r="AP92" s="31"/>
      <c r="AQ92" s="37"/>
    </row>
    <row r="93" spans="1:43" hidden="1" x14ac:dyDescent="0.25">
      <c r="A93" s="4" t="s">
        <v>110</v>
      </c>
      <c r="B93" s="124">
        <v>29</v>
      </c>
      <c r="C93" s="125" t="s">
        <v>1112</v>
      </c>
      <c r="D93" s="125" t="s">
        <v>252</v>
      </c>
      <c r="E93" s="32" t="s">
        <v>93</v>
      </c>
      <c r="F93" s="33"/>
      <c r="G93" s="5"/>
      <c r="H93" s="34"/>
      <c r="I93" s="34"/>
      <c r="J93" s="35"/>
      <c r="K93" s="35"/>
      <c r="L93" s="35"/>
      <c r="M93" s="36"/>
      <c r="N93" s="36" t="s">
        <v>200</v>
      </c>
      <c r="O93" s="36" t="str">
        <f t="shared" si="2"/>
        <v>A05</v>
      </c>
      <c r="P93" s="36">
        <f>IF(AND(O93&lt;&gt;O92,NOT(ISBLANK(A93))),IF(ISBLANK(M93),INDEX(Summary!H:H,MATCH(O93,Summary!A:A,0)),INDEX(Summary!H:H,MATCH(O93,Summary!A:A,0))+1),IF(ISBLANK(M93),P92,P92+1))</f>
        <v>35</v>
      </c>
      <c r="Q93" s="36">
        <f t="shared" si="3"/>
        <v>39</v>
      </c>
      <c r="R93" s="50" t="s">
        <v>252</v>
      </c>
      <c r="T93" s="34"/>
      <c r="U93" s="34"/>
      <c r="V93" s="34"/>
      <c r="W93" s="34"/>
      <c r="X93" s="5"/>
      <c r="Y93" s="5"/>
      <c r="Z93" s="5"/>
      <c r="AA93" s="6"/>
      <c r="AB93" s="6"/>
      <c r="AC93" s="6"/>
      <c r="AD93" s="6"/>
      <c r="AE93" s="7"/>
      <c r="AF93" s="7"/>
      <c r="AG93" s="34"/>
      <c r="AH93" s="35"/>
      <c r="AI93" s="35"/>
      <c r="AJ93" s="35"/>
      <c r="AK93" s="35"/>
      <c r="AL93" s="35"/>
      <c r="AM93" s="35"/>
      <c r="AN93" s="35"/>
      <c r="AO93" s="35"/>
      <c r="AP93" s="31"/>
      <c r="AQ93" s="37"/>
    </row>
    <row r="94" spans="1:43" hidden="1" x14ac:dyDescent="0.25">
      <c r="A94" s="4" t="s">
        <v>110</v>
      </c>
      <c r="B94" s="124">
        <v>15</v>
      </c>
      <c r="C94" s="125" t="s">
        <v>1113</v>
      </c>
      <c r="D94" s="125" t="s">
        <v>255</v>
      </c>
      <c r="E94" s="32" t="s">
        <v>93</v>
      </c>
      <c r="F94" s="33"/>
      <c r="G94" s="5"/>
      <c r="H94" s="34"/>
      <c r="I94" s="34"/>
      <c r="J94" s="35"/>
      <c r="K94" s="35"/>
      <c r="L94" s="35"/>
      <c r="M94" s="36"/>
      <c r="N94" s="36" t="s">
        <v>200</v>
      </c>
      <c r="O94" s="36" t="str">
        <f t="shared" si="2"/>
        <v>A05</v>
      </c>
      <c r="P94" s="36">
        <f>IF(AND(O94&lt;&gt;O93,NOT(ISBLANK(A94))),IF(ISBLANK(M94),INDEX(Summary!H:H,MATCH(O94,Summary!A:A,0)),INDEX(Summary!H:H,MATCH(O94,Summary!A:A,0))+1),IF(ISBLANK(M94),P93,P93+1))</f>
        <v>35</v>
      </c>
      <c r="Q94" s="36">
        <f t="shared" si="3"/>
        <v>40</v>
      </c>
      <c r="R94" s="50" t="s">
        <v>255</v>
      </c>
      <c r="T94" s="34"/>
      <c r="U94" s="34"/>
      <c r="V94" s="34"/>
      <c r="W94" s="34"/>
      <c r="X94" s="5"/>
      <c r="Y94" s="5"/>
      <c r="Z94" s="5"/>
      <c r="AA94" s="6"/>
      <c r="AB94" s="6"/>
      <c r="AC94" s="6"/>
      <c r="AD94" s="6"/>
      <c r="AE94" s="7"/>
      <c r="AF94" s="7"/>
      <c r="AG94" s="34"/>
      <c r="AH94" s="35"/>
      <c r="AI94" s="35"/>
      <c r="AJ94" s="35"/>
      <c r="AK94" s="35"/>
      <c r="AL94" s="35"/>
      <c r="AM94" s="35"/>
      <c r="AN94" s="35"/>
      <c r="AO94" s="35"/>
      <c r="AP94" s="31"/>
      <c r="AQ94" s="37"/>
    </row>
    <row r="95" spans="1:43" hidden="1" x14ac:dyDescent="0.25">
      <c r="A95" s="4" t="s">
        <v>110</v>
      </c>
      <c r="B95" s="124">
        <v>15</v>
      </c>
      <c r="C95" s="125" t="s">
        <v>1114</v>
      </c>
      <c r="D95" s="125" t="s">
        <v>255</v>
      </c>
      <c r="E95" s="32" t="s">
        <v>93</v>
      </c>
      <c r="F95" s="33"/>
      <c r="G95" s="5"/>
      <c r="H95" s="34"/>
      <c r="I95" s="34"/>
      <c r="J95" s="35"/>
      <c r="K95" s="35"/>
      <c r="L95" s="35"/>
      <c r="M95" s="36"/>
      <c r="N95" s="36" t="s">
        <v>200</v>
      </c>
      <c r="O95" s="36" t="str">
        <f t="shared" si="2"/>
        <v>A05</v>
      </c>
      <c r="P95" s="36">
        <f>IF(AND(O95&lt;&gt;O94,NOT(ISBLANK(A95))),IF(ISBLANK(M95),INDEX(Summary!H:H,MATCH(O95,Summary!A:A,0)),INDEX(Summary!H:H,MATCH(O95,Summary!A:A,0))+1),IF(ISBLANK(M95),P94,P94+1))</f>
        <v>35</v>
      </c>
      <c r="Q95" s="36">
        <f t="shared" si="3"/>
        <v>41</v>
      </c>
      <c r="R95" s="50" t="s">
        <v>255</v>
      </c>
      <c r="T95" s="34"/>
      <c r="U95" s="34"/>
      <c r="V95" s="34"/>
      <c r="W95" s="34"/>
      <c r="X95" s="5"/>
      <c r="Y95" s="5"/>
      <c r="Z95" s="5"/>
      <c r="AA95" s="6"/>
      <c r="AB95" s="6"/>
      <c r="AC95" s="6"/>
      <c r="AD95" s="6"/>
      <c r="AE95" s="7"/>
      <c r="AF95" s="7"/>
      <c r="AG95" s="34"/>
      <c r="AH95" s="35"/>
      <c r="AI95" s="35"/>
      <c r="AJ95" s="35"/>
      <c r="AK95" s="35"/>
      <c r="AL95" s="35"/>
      <c r="AM95" s="35"/>
      <c r="AN95" s="35"/>
      <c r="AO95" s="35"/>
      <c r="AP95" s="31"/>
      <c r="AQ95" s="37"/>
    </row>
    <row r="96" spans="1:43" hidden="1" x14ac:dyDescent="0.25">
      <c r="A96" s="4" t="s">
        <v>110</v>
      </c>
      <c r="B96" s="124">
        <v>15</v>
      </c>
      <c r="C96" s="125" t="s">
        <v>1115</v>
      </c>
      <c r="D96" s="125" t="s">
        <v>255</v>
      </c>
      <c r="E96" s="32" t="s">
        <v>93</v>
      </c>
      <c r="F96" s="33"/>
      <c r="G96" s="5"/>
      <c r="H96" s="34"/>
      <c r="I96" s="34"/>
      <c r="J96" s="35"/>
      <c r="K96" s="35"/>
      <c r="L96" s="35"/>
      <c r="M96" s="36"/>
      <c r="N96" s="36" t="s">
        <v>200</v>
      </c>
      <c r="O96" s="36" t="str">
        <f t="shared" si="2"/>
        <v>A05</v>
      </c>
      <c r="P96" s="36">
        <f>IF(AND(O96&lt;&gt;O95,NOT(ISBLANK(A96))),IF(ISBLANK(M96),INDEX(Summary!H:H,MATCH(O96,Summary!A:A,0)),INDEX(Summary!H:H,MATCH(O96,Summary!A:A,0))+1),IF(ISBLANK(M96),P95,P95+1))</f>
        <v>35</v>
      </c>
      <c r="Q96" s="36">
        <f t="shared" si="3"/>
        <v>42</v>
      </c>
      <c r="R96" s="50" t="s">
        <v>255</v>
      </c>
      <c r="T96" s="34"/>
      <c r="U96" s="34"/>
      <c r="V96" s="34"/>
      <c r="W96" s="34"/>
      <c r="X96" s="5"/>
      <c r="Y96" s="5"/>
      <c r="Z96" s="5"/>
      <c r="AA96" s="6"/>
      <c r="AB96" s="6"/>
      <c r="AC96" s="6"/>
      <c r="AD96" s="6"/>
      <c r="AE96" s="7"/>
      <c r="AF96" s="7"/>
      <c r="AG96" s="34"/>
      <c r="AH96" s="35"/>
      <c r="AI96" s="35"/>
      <c r="AJ96" s="35"/>
      <c r="AK96" s="35"/>
      <c r="AL96" s="35"/>
      <c r="AM96" s="35"/>
      <c r="AN96" s="35"/>
      <c r="AO96" s="35"/>
      <c r="AP96" s="31"/>
      <c r="AQ96" s="37"/>
    </row>
    <row r="97" spans="1:43" hidden="1" x14ac:dyDescent="0.25">
      <c r="A97" s="4" t="s">
        <v>110</v>
      </c>
      <c r="B97" s="124">
        <v>15</v>
      </c>
      <c r="C97" s="125" t="s">
        <v>1116</v>
      </c>
      <c r="D97" s="125" t="s">
        <v>255</v>
      </c>
      <c r="E97" s="32" t="s">
        <v>93</v>
      </c>
      <c r="F97" s="33"/>
      <c r="G97" s="5"/>
      <c r="H97" s="34"/>
      <c r="I97" s="34"/>
      <c r="J97" s="35"/>
      <c r="K97" s="35"/>
      <c r="L97" s="35"/>
      <c r="M97" s="36"/>
      <c r="N97" s="36" t="s">
        <v>200</v>
      </c>
      <c r="O97" s="36" t="str">
        <f t="shared" si="2"/>
        <v>A05</v>
      </c>
      <c r="P97" s="36">
        <f>IF(AND(O97&lt;&gt;O96,NOT(ISBLANK(A97))),IF(ISBLANK(M97),INDEX(Summary!H:H,MATCH(O97,Summary!A:A,0)),INDEX(Summary!H:H,MATCH(O97,Summary!A:A,0))+1),IF(ISBLANK(M97),P96,P96+1))</f>
        <v>35</v>
      </c>
      <c r="Q97" s="36">
        <f t="shared" si="3"/>
        <v>43</v>
      </c>
      <c r="R97" s="50" t="s">
        <v>255</v>
      </c>
      <c r="T97" s="34"/>
      <c r="U97" s="34"/>
      <c r="V97" s="34"/>
      <c r="W97" s="34"/>
      <c r="X97" s="5"/>
      <c r="Y97" s="5"/>
      <c r="Z97" s="5"/>
      <c r="AA97" s="6"/>
      <c r="AB97" s="6"/>
      <c r="AC97" s="6"/>
      <c r="AD97" s="6"/>
      <c r="AE97" s="7"/>
      <c r="AF97" s="7"/>
      <c r="AG97" s="34"/>
      <c r="AH97" s="35"/>
      <c r="AI97" s="35"/>
      <c r="AJ97" s="35"/>
      <c r="AK97" s="35"/>
      <c r="AL97" s="35"/>
      <c r="AM97" s="35"/>
      <c r="AN97" s="35"/>
      <c r="AO97" s="35"/>
      <c r="AP97" s="31"/>
      <c r="AQ97" s="37"/>
    </row>
    <row r="98" spans="1:43" hidden="1" x14ac:dyDescent="0.25">
      <c r="A98" s="54" t="s">
        <v>113</v>
      </c>
      <c r="B98" s="124">
        <v>36</v>
      </c>
      <c r="C98" s="125" t="s">
        <v>1117</v>
      </c>
      <c r="D98" s="125" t="s">
        <v>253</v>
      </c>
      <c r="E98" s="32" t="s">
        <v>114</v>
      </c>
      <c r="F98" s="33" t="s">
        <v>87</v>
      </c>
      <c r="G98" s="9">
        <v>2</v>
      </c>
      <c r="H98" s="34"/>
      <c r="I98" s="34">
        <v>2</v>
      </c>
      <c r="J98" s="7">
        <v>10</v>
      </c>
      <c r="K98" s="7">
        <v>7</v>
      </c>
      <c r="L98" s="7">
        <v>8</v>
      </c>
      <c r="M98" s="36" t="s">
        <v>198</v>
      </c>
      <c r="N98" s="36"/>
      <c r="O98" s="36" t="str">
        <f t="shared" si="2"/>
        <v>A06</v>
      </c>
      <c r="P98" s="36">
        <f>IF(AND(O98&lt;&gt;O97,NOT(ISBLANK(A98))),IF(ISBLANK(M98),INDEX(Summary!H:H,MATCH(O98,Summary!A:A,0)),INDEX(Summary!H:H,MATCH(O98,Summary!A:A,0))+1),IF(ISBLANK(M98),P97,P97+1))</f>
        <v>7</v>
      </c>
      <c r="Q98" s="36">
        <f t="shared" si="3"/>
        <v>47</v>
      </c>
      <c r="R98" s="50" t="s">
        <v>253</v>
      </c>
      <c r="T98" s="34">
        <v>1</v>
      </c>
      <c r="U98" s="34"/>
      <c r="V98" s="34"/>
      <c r="W98" s="34"/>
      <c r="X98" s="5"/>
      <c r="Y98" s="5" t="s">
        <v>98</v>
      </c>
      <c r="Z98" s="5" t="s">
        <v>42</v>
      </c>
      <c r="AA98" s="6">
        <v>2</v>
      </c>
      <c r="AB98" s="6">
        <v>0</v>
      </c>
      <c r="AC98" s="6">
        <v>0</v>
      </c>
      <c r="AD98" s="6">
        <v>0</v>
      </c>
      <c r="AE98" s="7">
        <v>0</v>
      </c>
      <c r="AF98" s="7">
        <v>0</v>
      </c>
      <c r="AG98" s="34">
        <v>0.25</v>
      </c>
      <c r="AH98" s="7">
        <v>8</v>
      </c>
      <c r="AI98" s="7">
        <v>0</v>
      </c>
      <c r="AJ98" s="7" t="s">
        <v>34</v>
      </c>
      <c r="AK98" s="7">
        <v>0</v>
      </c>
      <c r="AL98" s="7">
        <v>0</v>
      </c>
      <c r="AM98" s="7">
        <v>0</v>
      </c>
      <c r="AN98" s="7">
        <v>0.25</v>
      </c>
      <c r="AO98" s="7" t="s">
        <v>34</v>
      </c>
      <c r="AP98" s="31"/>
      <c r="AQ98" s="37"/>
    </row>
    <row r="99" spans="1:43" hidden="1" x14ac:dyDescent="0.25">
      <c r="A99" s="4" t="s">
        <v>113</v>
      </c>
      <c r="B99" s="124">
        <v>36</v>
      </c>
      <c r="C99" s="125" t="s">
        <v>1118</v>
      </c>
      <c r="D99" s="125" t="s">
        <v>253</v>
      </c>
      <c r="E99" s="32" t="s">
        <v>114</v>
      </c>
      <c r="F99" s="33"/>
      <c r="G99" s="9"/>
      <c r="H99" s="34"/>
      <c r="I99" s="34"/>
      <c r="J99" s="7"/>
      <c r="K99" s="7"/>
      <c r="L99" s="7"/>
      <c r="M99" s="36" t="s">
        <v>198</v>
      </c>
      <c r="N99" s="36"/>
      <c r="O99" s="36" t="str">
        <f t="shared" si="2"/>
        <v>A06</v>
      </c>
      <c r="P99" s="36">
        <f>IF(AND(O99&lt;&gt;O98,NOT(ISBLANK(A99))),IF(ISBLANK(M99),INDEX(Summary!H:H,MATCH(O99,Summary!A:A,0)),INDEX(Summary!H:H,MATCH(O99,Summary!A:A,0))+1),IF(ISBLANK(M99),P98,P98+1))</f>
        <v>8</v>
      </c>
      <c r="Q99" s="36">
        <f t="shared" si="3"/>
        <v>47</v>
      </c>
      <c r="R99" s="50" t="s">
        <v>253</v>
      </c>
      <c r="T99" s="34"/>
      <c r="U99" s="34"/>
      <c r="V99" s="34"/>
      <c r="W99" s="34"/>
      <c r="X99" s="5"/>
      <c r="Y99" s="5"/>
      <c r="Z99" s="5"/>
      <c r="AA99" s="6"/>
      <c r="AB99" s="6"/>
      <c r="AC99" s="6"/>
      <c r="AD99" s="6"/>
      <c r="AE99" s="7"/>
      <c r="AF99" s="7"/>
      <c r="AG99" s="34"/>
      <c r="AH99" s="7"/>
      <c r="AI99" s="7"/>
      <c r="AJ99" s="7"/>
      <c r="AK99" s="7"/>
      <c r="AL99" s="7"/>
      <c r="AM99" s="7"/>
      <c r="AN99" s="7"/>
      <c r="AO99" s="7"/>
      <c r="AP99" s="31"/>
      <c r="AQ99" s="37"/>
    </row>
    <row r="100" spans="1:43" hidden="1" x14ac:dyDescent="0.25">
      <c r="A100" s="4" t="s">
        <v>113</v>
      </c>
      <c r="B100" s="124">
        <v>36</v>
      </c>
      <c r="C100" s="125" t="s">
        <v>1119</v>
      </c>
      <c r="D100" s="125" t="s">
        <v>253</v>
      </c>
      <c r="E100" s="32" t="s">
        <v>115</v>
      </c>
      <c r="F100" s="33" t="s">
        <v>87</v>
      </c>
      <c r="G100" s="9">
        <v>3</v>
      </c>
      <c r="H100" s="34"/>
      <c r="I100" s="34">
        <v>3</v>
      </c>
      <c r="J100" s="7">
        <v>13</v>
      </c>
      <c r="K100" s="7">
        <v>7</v>
      </c>
      <c r="L100" s="7">
        <v>11</v>
      </c>
      <c r="M100" s="36" t="s">
        <v>198</v>
      </c>
      <c r="N100" s="36"/>
      <c r="O100" s="36" t="str">
        <f t="shared" si="2"/>
        <v>A06</v>
      </c>
      <c r="P100" s="36">
        <f>IF(AND(O100&lt;&gt;O99,NOT(ISBLANK(A100))),IF(ISBLANK(M100),INDEX(Summary!H:H,MATCH(O100,Summary!A:A,0)),INDEX(Summary!H:H,MATCH(O100,Summary!A:A,0))+1),IF(ISBLANK(M100),P99,P99+1))</f>
        <v>9</v>
      </c>
      <c r="Q100" s="36">
        <f t="shared" si="3"/>
        <v>47</v>
      </c>
      <c r="R100" s="50" t="s">
        <v>253</v>
      </c>
      <c r="T100" s="34">
        <v>1</v>
      </c>
      <c r="U100" s="34"/>
      <c r="V100" s="34"/>
      <c r="W100" s="34"/>
      <c r="X100" s="5"/>
      <c r="Y100" s="5" t="s">
        <v>98</v>
      </c>
      <c r="Z100" s="5" t="s">
        <v>42</v>
      </c>
      <c r="AA100" s="6">
        <v>3</v>
      </c>
      <c r="AB100" s="6">
        <v>0</v>
      </c>
      <c r="AC100" s="6">
        <v>0</v>
      </c>
      <c r="AD100" s="6">
        <v>0</v>
      </c>
      <c r="AE100" s="7">
        <v>0</v>
      </c>
      <c r="AF100" s="7">
        <v>0</v>
      </c>
      <c r="AG100" s="34">
        <v>0.375</v>
      </c>
      <c r="AH100" s="7">
        <v>11</v>
      </c>
      <c r="AI100" s="7">
        <v>0</v>
      </c>
      <c r="AJ100" s="7" t="s">
        <v>34</v>
      </c>
      <c r="AK100" s="7">
        <v>0</v>
      </c>
      <c r="AL100" s="7">
        <v>0</v>
      </c>
      <c r="AM100" s="7">
        <v>0</v>
      </c>
      <c r="AN100" s="7">
        <v>0.625</v>
      </c>
      <c r="AO100" s="7" t="s">
        <v>34</v>
      </c>
      <c r="AP100" s="31"/>
      <c r="AQ100" s="37"/>
    </row>
    <row r="101" spans="1:43" hidden="1" x14ac:dyDescent="0.25">
      <c r="A101" s="4" t="s">
        <v>113</v>
      </c>
      <c r="B101" s="124">
        <v>36</v>
      </c>
      <c r="C101" s="125" t="s">
        <v>1120</v>
      </c>
      <c r="D101" s="125" t="s">
        <v>253</v>
      </c>
      <c r="E101" s="32" t="s">
        <v>115</v>
      </c>
      <c r="F101" s="33"/>
      <c r="G101" s="5"/>
      <c r="H101" s="34"/>
      <c r="I101" s="34"/>
      <c r="J101" s="35"/>
      <c r="K101" s="35"/>
      <c r="L101" s="35"/>
      <c r="M101" s="36" t="s">
        <v>198</v>
      </c>
      <c r="N101" s="36"/>
      <c r="O101" s="36" t="str">
        <f t="shared" si="2"/>
        <v>A06</v>
      </c>
      <c r="P101" s="36">
        <f>IF(AND(O101&lt;&gt;O100,NOT(ISBLANK(A101))),IF(ISBLANK(M101),INDEX(Summary!H:H,MATCH(O101,Summary!A:A,0)),INDEX(Summary!H:H,MATCH(O101,Summary!A:A,0))+1),IF(ISBLANK(M101),P100,P100+1))</f>
        <v>10</v>
      </c>
      <c r="Q101" s="36">
        <f t="shared" si="3"/>
        <v>47</v>
      </c>
      <c r="R101" s="50" t="s">
        <v>253</v>
      </c>
      <c r="T101" s="34"/>
      <c r="U101" s="34"/>
      <c r="V101" s="34"/>
      <c r="W101" s="34"/>
      <c r="X101" s="5"/>
      <c r="Y101" s="5"/>
      <c r="Z101" s="5"/>
      <c r="AA101" s="6"/>
      <c r="AB101" s="6"/>
      <c r="AC101" s="6"/>
      <c r="AD101" s="6"/>
      <c r="AE101" s="7"/>
      <c r="AF101" s="7"/>
      <c r="AG101" s="34"/>
      <c r="AH101" s="35"/>
      <c r="AI101" s="35"/>
      <c r="AJ101" s="35"/>
      <c r="AK101" s="35"/>
      <c r="AL101" s="35"/>
      <c r="AM101" s="35"/>
      <c r="AN101" s="35"/>
      <c r="AO101" s="35"/>
      <c r="AP101" s="31"/>
      <c r="AQ101" s="37"/>
    </row>
    <row r="102" spans="1:43" hidden="1" x14ac:dyDescent="0.25">
      <c r="A102" s="4" t="s">
        <v>113</v>
      </c>
      <c r="B102" s="124">
        <v>29</v>
      </c>
      <c r="C102" s="125" t="s">
        <v>1121</v>
      </c>
      <c r="D102" s="125" t="s">
        <v>253</v>
      </c>
      <c r="E102" s="32" t="s">
        <v>115</v>
      </c>
      <c r="F102" s="33"/>
      <c r="G102" s="5"/>
      <c r="H102" s="34"/>
      <c r="I102" s="34"/>
      <c r="J102" s="35"/>
      <c r="K102" s="35"/>
      <c r="L102" s="35"/>
      <c r="M102" s="36" t="s">
        <v>198</v>
      </c>
      <c r="N102" s="36"/>
      <c r="O102" s="36" t="str">
        <f t="shared" si="2"/>
        <v>A06</v>
      </c>
      <c r="P102" s="36">
        <f>IF(AND(O102&lt;&gt;O101,NOT(ISBLANK(A102))),IF(ISBLANK(M102),INDEX(Summary!H:H,MATCH(O102,Summary!A:A,0)),INDEX(Summary!H:H,MATCH(O102,Summary!A:A,0))+1),IF(ISBLANK(M102),P101,P101+1))</f>
        <v>11</v>
      </c>
      <c r="Q102" s="36">
        <f t="shared" si="3"/>
        <v>47</v>
      </c>
      <c r="R102" s="50" t="s">
        <v>253</v>
      </c>
      <c r="T102" s="34"/>
      <c r="U102" s="34"/>
      <c r="V102" s="34"/>
      <c r="W102" s="34"/>
      <c r="X102" s="5"/>
      <c r="Y102" s="5"/>
      <c r="Z102" s="5"/>
      <c r="AA102" s="6"/>
      <c r="AB102" s="6"/>
      <c r="AC102" s="6"/>
      <c r="AD102" s="6"/>
      <c r="AE102" s="7"/>
      <c r="AF102" s="7"/>
      <c r="AG102" s="34"/>
      <c r="AH102" s="35"/>
      <c r="AI102" s="35"/>
      <c r="AJ102" s="35"/>
      <c r="AK102" s="35"/>
      <c r="AL102" s="35"/>
      <c r="AM102" s="35"/>
      <c r="AN102" s="35"/>
      <c r="AO102" s="35"/>
      <c r="AP102" s="31"/>
      <c r="AQ102" s="37"/>
    </row>
    <row r="103" spans="1:43" hidden="1" x14ac:dyDescent="0.25">
      <c r="A103" s="4" t="s">
        <v>113</v>
      </c>
      <c r="B103" s="124">
        <v>36</v>
      </c>
      <c r="C103" s="125" t="s">
        <v>1122</v>
      </c>
      <c r="D103" s="125" t="s">
        <v>253</v>
      </c>
      <c r="E103" s="32" t="s">
        <v>86</v>
      </c>
      <c r="F103" s="33" t="s">
        <v>87</v>
      </c>
      <c r="G103" s="9">
        <v>2</v>
      </c>
      <c r="H103" s="34"/>
      <c r="I103" s="34">
        <v>2</v>
      </c>
      <c r="J103" s="7">
        <v>15</v>
      </c>
      <c r="K103" s="7">
        <v>7</v>
      </c>
      <c r="L103" s="7">
        <v>13</v>
      </c>
      <c r="M103" s="36" t="s">
        <v>198</v>
      </c>
      <c r="N103" s="36"/>
      <c r="O103" s="36" t="str">
        <f t="shared" si="2"/>
        <v>A06</v>
      </c>
      <c r="P103" s="36">
        <f>IF(AND(O103&lt;&gt;O102,NOT(ISBLANK(A103))),IF(ISBLANK(M103),INDEX(Summary!H:H,MATCH(O103,Summary!A:A,0)),INDEX(Summary!H:H,MATCH(O103,Summary!A:A,0))+1),IF(ISBLANK(M103),P102,P102+1))</f>
        <v>12</v>
      </c>
      <c r="Q103" s="36">
        <f t="shared" si="3"/>
        <v>47</v>
      </c>
      <c r="R103" s="50" t="s">
        <v>253</v>
      </c>
      <c r="T103" s="34">
        <v>1</v>
      </c>
      <c r="U103" s="34"/>
      <c r="V103" s="34"/>
      <c r="W103" s="34"/>
      <c r="X103" s="5"/>
      <c r="Y103" s="5" t="s">
        <v>98</v>
      </c>
      <c r="Z103" s="5" t="s">
        <v>42</v>
      </c>
      <c r="AA103" s="6">
        <v>2</v>
      </c>
      <c r="AB103" s="6">
        <v>0</v>
      </c>
      <c r="AC103" s="6">
        <v>0</v>
      </c>
      <c r="AD103" s="6">
        <v>0</v>
      </c>
      <c r="AE103" s="7">
        <v>0</v>
      </c>
      <c r="AF103" s="7">
        <v>0</v>
      </c>
      <c r="AG103" s="34">
        <v>0.25</v>
      </c>
      <c r="AH103" s="7">
        <v>13</v>
      </c>
      <c r="AI103" s="7">
        <v>0</v>
      </c>
      <c r="AJ103" s="7" t="s">
        <v>34</v>
      </c>
      <c r="AK103" s="7">
        <v>0</v>
      </c>
      <c r="AL103" s="7">
        <v>0</v>
      </c>
      <c r="AM103" s="7">
        <v>0</v>
      </c>
      <c r="AN103" s="7">
        <v>0.875</v>
      </c>
      <c r="AO103" s="7" t="s">
        <v>34</v>
      </c>
      <c r="AP103" s="31"/>
      <c r="AQ103" s="37"/>
    </row>
    <row r="104" spans="1:43" hidden="1" x14ac:dyDescent="0.25">
      <c r="A104" s="4" t="s">
        <v>113</v>
      </c>
      <c r="B104" s="124">
        <v>36</v>
      </c>
      <c r="C104" s="125" t="s">
        <v>1123</v>
      </c>
      <c r="D104" s="125" t="s">
        <v>253</v>
      </c>
      <c r="E104" s="32" t="s">
        <v>86</v>
      </c>
      <c r="F104" s="33"/>
      <c r="G104" s="9"/>
      <c r="H104" s="34"/>
      <c r="I104" s="34"/>
      <c r="J104" s="7"/>
      <c r="K104" s="7"/>
      <c r="L104" s="7"/>
      <c r="M104" s="36" t="s">
        <v>198</v>
      </c>
      <c r="N104" s="36"/>
      <c r="O104" s="36" t="str">
        <f t="shared" si="2"/>
        <v>A06</v>
      </c>
      <c r="P104" s="36">
        <f>IF(AND(O104&lt;&gt;O103,NOT(ISBLANK(A104))),IF(ISBLANK(M104),INDEX(Summary!H:H,MATCH(O104,Summary!A:A,0)),INDEX(Summary!H:H,MATCH(O104,Summary!A:A,0))+1),IF(ISBLANK(M104),P103,P103+1))</f>
        <v>13</v>
      </c>
      <c r="Q104" s="36">
        <f t="shared" si="3"/>
        <v>47</v>
      </c>
      <c r="R104" s="50" t="s">
        <v>253</v>
      </c>
      <c r="T104" s="34"/>
      <c r="U104" s="34"/>
      <c r="V104" s="34"/>
      <c r="W104" s="34"/>
      <c r="X104" s="5"/>
      <c r="Y104" s="5"/>
      <c r="Z104" s="5"/>
      <c r="AA104" s="6"/>
      <c r="AB104" s="6"/>
      <c r="AC104" s="6"/>
      <c r="AD104" s="6"/>
      <c r="AE104" s="7"/>
      <c r="AF104" s="7"/>
      <c r="AG104" s="34"/>
      <c r="AH104" s="7"/>
      <c r="AI104" s="7"/>
      <c r="AJ104" s="7"/>
      <c r="AK104" s="7"/>
      <c r="AL104" s="7"/>
      <c r="AM104" s="7"/>
      <c r="AN104" s="7"/>
      <c r="AO104" s="7"/>
      <c r="AP104" s="31"/>
      <c r="AQ104" s="37"/>
    </row>
    <row r="105" spans="1:43" hidden="1" x14ac:dyDescent="0.25">
      <c r="A105" s="4" t="s">
        <v>113</v>
      </c>
      <c r="B105" s="124">
        <v>29</v>
      </c>
      <c r="C105" s="125" t="s">
        <v>1124</v>
      </c>
      <c r="D105" s="125" t="s">
        <v>253</v>
      </c>
      <c r="E105" s="32" t="s">
        <v>116</v>
      </c>
      <c r="F105" s="33" t="s">
        <v>87</v>
      </c>
      <c r="G105" s="9">
        <v>1</v>
      </c>
      <c r="H105" s="34"/>
      <c r="I105" s="34">
        <v>1</v>
      </c>
      <c r="J105" s="7">
        <v>16</v>
      </c>
      <c r="K105" s="7">
        <v>7</v>
      </c>
      <c r="L105" s="7">
        <v>14</v>
      </c>
      <c r="M105" s="36" t="s">
        <v>198</v>
      </c>
      <c r="N105" s="36"/>
      <c r="O105" s="36" t="str">
        <f t="shared" si="2"/>
        <v>A06</v>
      </c>
      <c r="P105" s="36">
        <f>IF(AND(O105&lt;&gt;O104,NOT(ISBLANK(A105))),IF(ISBLANK(M105),INDEX(Summary!H:H,MATCH(O105,Summary!A:A,0)),INDEX(Summary!H:H,MATCH(O105,Summary!A:A,0))+1),IF(ISBLANK(M105),P104,P104+1))</f>
        <v>14</v>
      </c>
      <c r="Q105" s="36">
        <f t="shared" si="3"/>
        <v>47</v>
      </c>
      <c r="R105" s="50" t="s">
        <v>253</v>
      </c>
      <c r="T105" s="34">
        <v>1</v>
      </c>
      <c r="U105" s="34"/>
      <c r="V105" s="34"/>
      <c r="W105" s="34"/>
      <c r="X105" s="5"/>
      <c r="Y105" s="5" t="s">
        <v>98</v>
      </c>
      <c r="Z105" s="5" t="s">
        <v>42</v>
      </c>
      <c r="AA105" s="6">
        <v>1</v>
      </c>
      <c r="AB105" s="6">
        <v>0</v>
      </c>
      <c r="AC105" s="6">
        <v>0</v>
      </c>
      <c r="AD105" s="6">
        <v>0</v>
      </c>
      <c r="AE105" s="7">
        <v>0</v>
      </c>
      <c r="AF105" s="7">
        <v>0</v>
      </c>
      <c r="AG105" s="34">
        <v>0.125</v>
      </c>
      <c r="AH105" s="7">
        <v>14</v>
      </c>
      <c r="AI105" s="7">
        <v>0</v>
      </c>
      <c r="AJ105" s="7" t="s">
        <v>34</v>
      </c>
      <c r="AK105" s="7">
        <v>0</v>
      </c>
      <c r="AL105" s="7">
        <v>0</v>
      </c>
      <c r="AM105" s="7">
        <v>0</v>
      </c>
      <c r="AN105" s="7">
        <v>1</v>
      </c>
      <c r="AO105" s="7" t="s">
        <v>34</v>
      </c>
      <c r="AP105" s="31"/>
      <c r="AQ105" s="37"/>
    </row>
    <row r="106" spans="1:43" x14ac:dyDescent="0.25">
      <c r="A106" s="4" t="s">
        <v>113</v>
      </c>
      <c r="B106" s="124">
        <v>22</v>
      </c>
      <c r="C106" s="125" t="s">
        <v>1125</v>
      </c>
      <c r="D106" s="125" t="s">
        <v>256</v>
      </c>
      <c r="E106" s="32" t="s">
        <v>95</v>
      </c>
      <c r="F106" s="33" t="s">
        <v>87</v>
      </c>
      <c r="G106" s="9">
        <v>4</v>
      </c>
      <c r="H106" s="34"/>
      <c r="I106" s="34">
        <v>4</v>
      </c>
      <c r="J106" s="7">
        <v>20</v>
      </c>
      <c r="K106" s="7">
        <v>7</v>
      </c>
      <c r="L106" s="7">
        <v>18</v>
      </c>
      <c r="M106" s="36" t="s">
        <v>198</v>
      </c>
      <c r="N106" s="36"/>
      <c r="O106" s="36" t="str">
        <f t="shared" si="2"/>
        <v>A06</v>
      </c>
      <c r="P106" s="36">
        <f>IF(AND(O106&lt;&gt;O105,NOT(ISBLANK(A106))),IF(ISBLANK(M106),INDEX(Summary!H:H,MATCH(O106,Summary!A:A,0)),INDEX(Summary!H:H,MATCH(O106,Summary!A:A,0))+1),IF(ISBLANK(M106),P105,P105+1))</f>
        <v>15</v>
      </c>
      <c r="Q106" s="36">
        <f t="shared" si="3"/>
        <v>47</v>
      </c>
      <c r="R106" s="50" t="s">
        <v>256</v>
      </c>
      <c r="T106" s="34">
        <v>1</v>
      </c>
      <c r="U106" s="34"/>
      <c r="V106" s="34"/>
      <c r="W106" s="34"/>
      <c r="X106" s="5"/>
      <c r="Y106" s="5" t="s">
        <v>88</v>
      </c>
      <c r="Z106" s="5" t="s">
        <v>42</v>
      </c>
      <c r="AA106" s="6">
        <v>4</v>
      </c>
      <c r="AB106" s="6">
        <v>0</v>
      </c>
      <c r="AC106" s="6">
        <v>0</v>
      </c>
      <c r="AD106" s="6">
        <v>0</v>
      </c>
      <c r="AE106" s="7">
        <v>0</v>
      </c>
      <c r="AF106" s="7">
        <v>0</v>
      </c>
      <c r="AG106" s="34">
        <v>1</v>
      </c>
      <c r="AH106" s="7">
        <v>18</v>
      </c>
      <c r="AI106" s="7">
        <v>0</v>
      </c>
      <c r="AJ106" s="7" t="s">
        <v>34</v>
      </c>
      <c r="AK106" s="7">
        <v>0</v>
      </c>
      <c r="AL106" s="7">
        <v>0</v>
      </c>
      <c r="AM106" s="7">
        <v>0</v>
      </c>
      <c r="AN106" s="7">
        <v>2</v>
      </c>
      <c r="AO106" s="7" t="s">
        <v>34</v>
      </c>
      <c r="AP106" s="31"/>
      <c r="AQ106" s="37"/>
    </row>
    <row r="107" spans="1:43" x14ac:dyDescent="0.25">
      <c r="A107" s="4" t="s">
        <v>113</v>
      </c>
      <c r="B107" s="124">
        <v>22</v>
      </c>
      <c r="C107" s="125" t="s">
        <v>1126</v>
      </c>
      <c r="D107" s="125" t="s">
        <v>257</v>
      </c>
      <c r="E107" s="32" t="s">
        <v>95</v>
      </c>
      <c r="F107" s="33"/>
      <c r="G107" s="9"/>
      <c r="H107" s="34"/>
      <c r="I107" s="34"/>
      <c r="J107" s="7"/>
      <c r="K107" s="7"/>
      <c r="L107" s="7"/>
      <c r="M107" s="36" t="s">
        <v>198</v>
      </c>
      <c r="N107" s="36"/>
      <c r="O107" s="36" t="str">
        <f t="shared" si="2"/>
        <v>A06</v>
      </c>
      <c r="P107" s="36">
        <f>IF(AND(O107&lt;&gt;O106,NOT(ISBLANK(A107))),IF(ISBLANK(M107),INDEX(Summary!H:H,MATCH(O107,Summary!A:A,0)),INDEX(Summary!H:H,MATCH(O107,Summary!A:A,0))+1),IF(ISBLANK(M107),P106,P106+1))</f>
        <v>16</v>
      </c>
      <c r="Q107" s="36">
        <f t="shared" si="3"/>
        <v>47</v>
      </c>
      <c r="R107" s="50" t="s">
        <v>257</v>
      </c>
      <c r="T107" s="34"/>
      <c r="U107" s="34"/>
      <c r="V107" s="34"/>
      <c r="W107" s="34"/>
      <c r="X107" s="5"/>
      <c r="Y107" s="5"/>
      <c r="Z107" s="5"/>
      <c r="AA107" s="6"/>
      <c r="AB107" s="6"/>
      <c r="AC107" s="6"/>
      <c r="AD107" s="6"/>
      <c r="AE107" s="7"/>
      <c r="AF107" s="7"/>
      <c r="AG107" s="34"/>
      <c r="AH107" s="7"/>
      <c r="AI107" s="7"/>
      <c r="AJ107" s="7"/>
      <c r="AK107" s="7"/>
      <c r="AL107" s="7"/>
      <c r="AM107" s="7"/>
      <c r="AN107" s="7"/>
      <c r="AO107" s="7"/>
      <c r="AP107" s="31"/>
      <c r="AQ107" s="37"/>
    </row>
    <row r="108" spans="1:43" x14ac:dyDescent="0.25">
      <c r="A108" s="4" t="s">
        <v>113</v>
      </c>
      <c r="B108" s="124">
        <v>22</v>
      </c>
      <c r="C108" s="125" t="s">
        <v>1127</v>
      </c>
      <c r="D108" s="125" t="s">
        <v>257</v>
      </c>
      <c r="E108" s="32" t="s">
        <v>95</v>
      </c>
      <c r="F108" s="33"/>
      <c r="G108" s="9"/>
      <c r="H108" s="34"/>
      <c r="I108" s="34"/>
      <c r="J108" s="7"/>
      <c r="K108" s="7"/>
      <c r="L108" s="7"/>
      <c r="M108" s="36" t="s">
        <v>198</v>
      </c>
      <c r="N108" s="36"/>
      <c r="O108" s="36" t="str">
        <f t="shared" si="2"/>
        <v>A06</v>
      </c>
      <c r="P108" s="36">
        <f>IF(AND(O108&lt;&gt;O107,NOT(ISBLANK(A108))),IF(ISBLANK(M108),INDEX(Summary!H:H,MATCH(O108,Summary!A:A,0)),INDEX(Summary!H:H,MATCH(O108,Summary!A:A,0))+1),IF(ISBLANK(M108),P107,P107+1))</f>
        <v>17</v>
      </c>
      <c r="Q108" s="36">
        <f t="shared" si="3"/>
        <v>47</v>
      </c>
      <c r="R108" s="50" t="s">
        <v>257</v>
      </c>
      <c r="T108" s="34"/>
      <c r="U108" s="34"/>
      <c r="V108" s="34"/>
      <c r="W108" s="34"/>
      <c r="X108" s="5"/>
      <c r="Y108" s="5"/>
      <c r="Z108" s="5"/>
      <c r="AA108" s="6"/>
      <c r="AB108" s="6"/>
      <c r="AC108" s="6"/>
      <c r="AD108" s="6"/>
      <c r="AE108" s="7"/>
      <c r="AF108" s="7"/>
      <c r="AG108" s="34"/>
      <c r="AH108" s="7"/>
      <c r="AI108" s="7"/>
      <c r="AJ108" s="7"/>
      <c r="AK108" s="7"/>
      <c r="AL108" s="7"/>
      <c r="AM108" s="7"/>
      <c r="AN108" s="7"/>
      <c r="AO108" s="7"/>
      <c r="AP108" s="31"/>
      <c r="AQ108" s="37"/>
    </row>
    <row r="109" spans="1:43" x14ac:dyDescent="0.25">
      <c r="A109" s="4" t="s">
        <v>113</v>
      </c>
      <c r="B109" s="124">
        <v>22</v>
      </c>
      <c r="C109" s="125" t="s">
        <v>1128</v>
      </c>
      <c r="D109" s="125" t="s">
        <v>257</v>
      </c>
      <c r="E109" s="32" t="s">
        <v>95</v>
      </c>
      <c r="F109" s="33"/>
      <c r="G109" s="9"/>
      <c r="H109" s="34"/>
      <c r="I109" s="34"/>
      <c r="J109" s="7"/>
      <c r="K109" s="7"/>
      <c r="L109" s="7"/>
      <c r="M109" s="36" t="s">
        <v>198</v>
      </c>
      <c r="N109" s="36"/>
      <c r="O109" s="36" t="str">
        <f t="shared" si="2"/>
        <v>A06</v>
      </c>
      <c r="P109" s="36">
        <f>IF(AND(O109&lt;&gt;O108,NOT(ISBLANK(A109))),IF(ISBLANK(M109),INDEX(Summary!H:H,MATCH(O109,Summary!A:A,0)),INDEX(Summary!H:H,MATCH(O109,Summary!A:A,0))+1),IF(ISBLANK(M109),P108,P108+1))</f>
        <v>18</v>
      </c>
      <c r="Q109" s="36">
        <f t="shared" si="3"/>
        <v>47</v>
      </c>
      <c r="R109" s="50" t="s">
        <v>257</v>
      </c>
      <c r="T109" s="34"/>
      <c r="U109" s="34"/>
      <c r="V109" s="34"/>
      <c r="W109" s="34"/>
      <c r="X109" s="5"/>
      <c r="Y109" s="5"/>
      <c r="Z109" s="5"/>
      <c r="AA109" s="6"/>
      <c r="AB109" s="6"/>
      <c r="AC109" s="6"/>
      <c r="AD109" s="6"/>
      <c r="AE109" s="7"/>
      <c r="AF109" s="7"/>
      <c r="AG109" s="34"/>
      <c r="AH109" s="7"/>
      <c r="AI109" s="7"/>
      <c r="AJ109" s="7"/>
      <c r="AK109" s="7"/>
      <c r="AL109" s="7"/>
      <c r="AM109" s="7"/>
      <c r="AN109" s="7"/>
      <c r="AO109" s="7"/>
      <c r="AP109" s="31"/>
      <c r="AQ109" s="37"/>
    </row>
    <row r="110" spans="1:43" hidden="1" x14ac:dyDescent="0.25">
      <c r="A110" s="4" t="s">
        <v>113</v>
      </c>
      <c r="B110" s="124">
        <v>15</v>
      </c>
      <c r="C110" s="125" t="s">
        <v>1129</v>
      </c>
      <c r="D110" s="125" t="s">
        <v>242</v>
      </c>
      <c r="E110" s="32" t="s">
        <v>117</v>
      </c>
      <c r="F110" s="33" t="s">
        <v>87</v>
      </c>
      <c r="G110" s="9">
        <v>2</v>
      </c>
      <c r="H110" s="34"/>
      <c r="I110" s="34">
        <v>2</v>
      </c>
      <c r="J110" s="7">
        <v>22</v>
      </c>
      <c r="K110" s="7">
        <v>7</v>
      </c>
      <c r="L110" s="7">
        <v>20</v>
      </c>
      <c r="M110" s="36" t="s">
        <v>198</v>
      </c>
      <c r="N110" s="36"/>
      <c r="O110" s="36" t="str">
        <f t="shared" si="2"/>
        <v>A06</v>
      </c>
      <c r="P110" s="36">
        <f>IF(AND(O110&lt;&gt;O109,NOT(ISBLANK(A110))),IF(ISBLANK(M110),INDEX(Summary!H:H,MATCH(O110,Summary!A:A,0)),INDEX(Summary!H:H,MATCH(O110,Summary!A:A,0))+1),IF(ISBLANK(M110),P109,P109+1))</f>
        <v>19</v>
      </c>
      <c r="Q110" s="36">
        <f t="shared" si="3"/>
        <v>47</v>
      </c>
      <c r="R110" s="50" t="s">
        <v>242</v>
      </c>
      <c r="T110" s="34">
        <v>1</v>
      </c>
      <c r="U110" s="34"/>
      <c r="V110" s="34"/>
      <c r="W110" s="34"/>
      <c r="X110" s="5"/>
      <c r="Y110" s="5" t="s">
        <v>88</v>
      </c>
      <c r="Z110" s="5" t="s">
        <v>42</v>
      </c>
      <c r="AA110" s="6">
        <v>2</v>
      </c>
      <c r="AB110" s="6">
        <v>0</v>
      </c>
      <c r="AC110" s="6">
        <v>0</v>
      </c>
      <c r="AD110" s="6">
        <v>0</v>
      </c>
      <c r="AE110" s="7">
        <v>0</v>
      </c>
      <c r="AF110" s="7">
        <v>0</v>
      </c>
      <c r="AG110" s="34">
        <v>0.5</v>
      </c>
      <c r="AH110" s="7">
        <v>20</v>
      </c>
      <c r="AI110" s="7">
        <v>0</v>
      </c>
      <c r="AJ110" s="7" t="s">
        <v>34</v>
      </c>
      <c r="AK110" s="7">
        <v>0</v>
      </c>
      <c r="AL110" s="7">
        <v>0</v>
      </c>
      <c r="AM110" s="7">
        <v>0</v>
      </c>
      <c r="AN110" s="7">
        <v>2.5</v>
      </c>
      <c r="AO110" s="7" t="s">
        <v>34</v>
      </c>
      <c r="AP110" s="31"/>
      <c r="AQ110" s="37"/>
    </row>
    <row r="111" spans="1:43" hidden="1" x14ac:dyDescent="0.25">
      <c r="A111" s="4" t="s">
        <v>113</v>
      </c>
      <c r="B111" s="124">
        <v>15</v>
      </c>
      <c r="C111" s="125" t="s">
        <v>1130</v>
      </c>
      <c r="D111" s="125" t="s">
        <v>242</v>
      </c>
      <c r="E111" s="32" t="s">
        <v>117</v>
      </c>
      <c r="F111" s="33"/>
      <c r="G111" s="9"/>
      <c r="H111" s="34"/>
      <c r="I111" s="34"/>
      <c r="J111" s="7"/>
      <c r="K111" s="7"/>
      <c r="L111" s="7"/>
      <c r="M111" s="36" t="s">
        <v>198</v>
      </c>
      <c r="N111" s="36"/>
      <c r="O111" s="36" t="str">
        <f t="shared" si="2"/>
        <v>A06</v>
      </c>
      <c r="P111" s="36">
        <f>IF(AND(O111&lt;&gt;O110,NOT(ISBLANK(A111))),IF(ISBLANK(M111),INDEX(Summary!H:H,MATCH(O111,Summary!A:A,0)),INDEX(Summary!H:H,MATCH(O111,Summary!A:A,0))+1),IF(ISBLANK(M111),P110,P110+1))</f>
        <v>20</v>
      </c>
      <c r="Q111" s="36">
        <f t="shared" si="3"/>
        <v>47</v>
      </c>
      <c r="R111" s="50" t="s">
        <v>242</v>
      </c>
      <c r="T111" s="34"/>
      <c r="U111" s="34"/>
      <c r="V111" s="34"/>
      <c r="W111" s="34"/>
      <c r="X111" s="5"/>
      <c r="Y111" s="5"/>
      <c r="Z111" s="5"/>
      <c r="AA111" s="6"/>
      <c r="AB111" s="6"/>
      <c r="AC111" s="6"/>
      <c r="AD111" s="6"/>
      <c r="AE111" s="7"/>
      <c r="AF111" s="7"/>
      <c r="AG111" s="34"/>
      <c r="AH111" s="7"/>
      <c r="AI111" s="7"/>
      <c r="AJ111" s="7"/>
      <c r="AK111" s="7"/>
      <c r="AL111" s="7"/>
      <c r="AM111" s="7"/>
      <c r="AN111" s="7"/>
      <c r="AO111" s="7"/>
      <c r="AP111" s="31"/>
      <c r="AQ111" s="37"/>
    </row>
    <row r="112" spans="1:43" hidden="1" x14ac:dyDescent="0.25">
      <c r="A112" s="4" t="s">
        <v>113</v>
      </c>
      <c r="B112" s="124">
        <v>15</v>
      </c>
      <c r="C112" s="125" t="s">
        <v>1131</v>
      </c>
      <c r="D112" s="125" t="s">
        <v>242</v>
      </c>
      <c r="E112" s="32" t="s">
        <v>89</v>
      </c>
      <c r="F112" s="33" t="s">
        <v>87</v>
      </c>
      <c r="G112" s="9">
        <v>4</v>
      </c>
      <c r="H112" s="34"/>
      <c r="I112" s="34">
        <v>4</v>
      </c>
      <c r="J112" s="7">
        <v>26</v>
      </c>
      <c r="K112" s="7">
        <v>7</v>
      </c>
      <c r="L112" s="7">
        <v>24</v>
      </c>
      <c r="M112" s="36" t="s">
        <v>198</v>
      </c>
      <c r="N112" s="36"/>
      <c r="O112" s="36" t="str">
        <f t="shared" si="2"/>
        <v>A06</v>
      </c>
      <c r="P112" s="36">
        <f>IF(AND(O112&lt;&gt;O111,NOT(ISBLANK(A112))),IF(ISBLANK(M112),INDEX(Summary!H:H,MATCH(O112,Summary!A:A,0)),INDEX(Summary!H:H,MATCH(O112,Summary!A:A,0))+1),IF(ISBLANK(M112),P111,P111+1))</f>
        <v>21</v>
      </c>
      <c r="Q112" s="36">
        <f t="shared" si="3"/>
        <v>47</v>
      </c>
      <c r="R112" s="50" t="s">
        <v>242</v>
      </c>
      <c r="T112" s="34">
        <v>1</v>
      </c>
      <c r="U112" s="34"/>
      <c r="V112" s="34"/>
      <c r="W112" s="34"/>
      <c r="X112" s="5"/>
      <c r="Y112" s="5" t="s">
        <v>88</v>
      </c>
      <c r="Z112" s="5" t="s">
        <v>42</v>
      </c>
      <c r="AA112" s="6">
        <v>4</v>
      </c>
      <c r="AB112" s="6">
        <v>0</v>
      </c>
      <c r="AC112" s="6">
        <v>0</v>
      </c>
      <c r="AD112" s="6">
        <v>0</v>
      </c>
      <c r="AE112" s="7">
        <v>0</v>
      </c>
      <c r="AF112" s="7">
        <v>0</v>
      </c>
      <c r="AG112" s="34">
        <v>1</v>
      </c>
      <c r="AH112" s="7">
        <v>24</v>
      </c>
      <c r="AI112" s="7">
        <v>0</v>
      </c>
      <c r="AJ112" s="7" t="s">
        <v>34</v>
      </c>
      <c r="AK112" s="7">
        <v>0</v>
      </c>
      <c r="AL112" s="7">
        <v>0</v>
      </c>
      <c r="AM112" s="7">
        <v>0</v>
      </c>
      <c r="AN112" s="7">
        <v>3.5</v>
      </c>
      <c r="AO112" s="7" t="s">
        <v>34</v>
      </c>
      <c r="AP112" s="31"/>
      <c r="AQ112" s="37"/>
    </row>
    <row r="113" spans="1:43" hidden="1" x14ac:dyDescent="0.25">
      <c r="A113" s="4" t="s">
        <v>113</v>
      </c>
      <c r="B113" s="124">
        <v>8</v>
      </c>
      <c r="C113" s="125" t="s">
        <v>1132</v>
      </c>
      <c r="D113" s="125" t="s">
        <v>260</v>
      </c>
      <c r="E113" s="32" t="s">
        <v>89</v>
      </c>
      <c r="F113" s="33"/>
      <c r="G113" s="9"/>
      <c r="H113" s="34"/>
      <c r="I113" s="34"/>
      <c r="J113" s="7"/>
      <c r="K113" s="7"/>
      <c r="L113" s="7"/>
      <c r="M113" s="36" t="s">
        <v>198</v>
      </c>
      <c r="N113" s="36"/>
      <c r="O113" s="36" t="str">
        <f t="shared" si="2"/>
        <v>A06</v>
      </c>
      <c r="P113" s="36">
        <f>IF(AND(O113&lt;&gt;O112,NOT(ISBLANK(A113))),IF(ISBLANK(M113),INDEX(Summary!H:H,MATCH(O113,Summary!A:A,0)),INDEX(Summary!H:H,MATCH(O113,Summary!A:A,0))+1),IF(ISBLANK(M113),P112,P112+1))</f>
        <v>22</v>
      </c>
      <c r="Q113" s="36">
        <f t="shared" si="3"/>
        <v>47</v>
      </c>
      <c r="R113" s="50" t="s">
        <v>260</v>
      </c>
      <c r="T113" s="34"/>
      <c r="U113" s="34"/>
      <c r="V113" s="34"/>
      <c r="W113" s="34"/>
      <c r="X113" s="5"/>
      <c r="Y113" s="5"/>
      <c r="Z113" s="5"/>
      <c r="AA113" s="6"/>
      <c r="AB113" s="6"/>
      <c r="AC113" s="6"/>
      <c r="AD113" s="6"/>
      <c r="AE113" s="7"/>
      <c r="AF113" s="7"/>
      <c r="AG113" s="34"/>
      <c r="AH113" s="7"/>
      <c r="AI113" s="7"/>
      <c r="AJ113" s="7"/>
      <c r="AK113" s="7"/>
      <c r="AL113" s="7"/>
      <c r="AM113" s="7"/>
      <c r="AN113" s="7"/>
      <c r="AO113" s="7"/>
      <c r="AP113" s="31"/>
      <c r="AQ113" s="37"/>
    </row>
    <row r="114" spans="1:43" hidden="1" x14ac:dyDescent="0.25">
      <c r="A114" s="4" t="s">
        <v>113</v>
      </c>
      <c r="B114" s="124">
        <v>8</v>
      </c>
      <c r="C114" s="125" t="s">
        <v>1133</v>
      </c>
      <c r="D114" s="125" t="s">
        <v>260</v>
      </c>
      <c r="E114" s="32" t="s">
        <v>89</v>
      </c>
      <c r="F114" s="33"/>
      <c r="G114" s="9"/>
      <c r="H114" s="34"/>
      <c r="I114" s="34"/>
      <c r="J114" s="7"/>
      <c r="K114" s="7"/>
      <c r="L114" s="7"/>
      <c r="M114" s="36" t="s">
        <v>198</v>
      </c>
      <c r="N114" s="36"/>
      <c r="O114" s="36" t="str">
        <f t="shared" si="2"/>
        <v>A06</v>
      </c>
      <c r="P114" s="36">
        <f>IF(AND(O114&lt;&gt;O113,NOT(ISBLANK(A114))),IF(ISBLANK(M114),INDEX(Summary!H:H,MATCH(O114,Summary!A:A,0)),INDEX(Summary!H:H,MATCH(O114,Summary!A:A,0))+1),IF(ISBLANK(M114),P113,P113+1))</f>
        <v>23</v>
      </c>
      <c r="Q114" s="36">
        <f t="shared" si="3"/>
        <v>47</v>
      </c>
      <c r="R114" s="50" t="s">
        <v>260</v>
      </c>
      <c r="T114" s="34"/>
      <c r="U114" s="34"/>
      <c r="V114" s="34"/>
      <c r="W114" s="34"/>
      <c r="X114" s="5"/>
      <c r="Y114" s="5"/>
      <c r="Z114" s="5"/>
      <c r="AA114" s="6"/>
      <c r="AB114" s="6"/>
      <c r="AC114" s="6"/>
      <c r="AD114" s="6"/>
      <c r="AE114" s="7"/>
      <c r="AF114" s="7"/>
      <c r="AG114" s="34"/>
      <c r="AH114" s="7"/>
      <c r="AI114" s="7"/>
      <c r="AJ114" s="7"/>
      <c r="AK114" s="7"/>
      <c r="AL114" s="7"/>
      <c r="AM114" s="7"/>
      <c r="AN114" s="7"/>
      <c r="AO114" s="7"/>
      <c r="AP114" s="31"/>
      <c r="AQ114" s="37"/>
    </row>
    <row r="115" spans="1:43" hidden="1" x14ac:dyDescent="0.25">
      <c r="A115" s="4" t="s">
        <v>113</v>
      </c>
      <c r="B115" s="124">
        <v>8</v>
      </c>
      <c r="C115" s="125" t="s">
        <v>1134</v>
      </c>
      <c r="D115" s="125" t="s">
        <v>260</v>
      </c>
      <c r="E115" s="32" t="s">
        <v>89</v>
      </c>
      <c r="F115" s="33"/>
      <c r="G115" s="9"/>
      <c r="H115" s="34"/>
      <c r="I115" s="34"/>
      <c r="J115" s="7"/>
      <c r="K115" s="7"/>
      <c r="L115" s="7"/>
      <c r="M115" s="36" t="s">
        <v>198</v>
      </c>
      <c r="N115" s="36"/>
      <c r="O115" s="36" t="str">
        <f t="shared" si="2"/>
        <v>A06</v>
      </c>
      <c r="P115" s="36">
        <f>IF(AND(O115&lt;&gt;O114,NOT(ISBLANK(A115))),IF(ISBLANK(M115),INDEX(Summary!H:H,MATCH(O115,Summary!A:A,0)),INDEX(Summary!H:H,MATCH(O115,Summary!A:A,0))+1),IF(ISBLANK(M115),P114,P114+1))</f>
        <v>24</v>
      </c>
      <c r="Q115" s="36">
        <f t="shared" si="3"/>
        <v>47</v>
      </c>
      <c r="R115" s="50" t="s">
        <v>260</v>
      </c>
      <c r="T115" s="34"/>
      <c r="U115" s="34"/>
      <c r="V115" s="34"/>
      <c r="W115" s="34"/>
      <c r="X115" s="5"/>
      <c r="Y115" s="5"/>
      <c r="Z115" s="5"/>
      <c r="AA115" s="6"/>
      <c r="AB115" s="6"/>
      <c r="AC115" s="6"/>
      <c r="AD115" s="6"/>
      <c r="AE115" s="7"/>
      <c r="AF115" s="7"/>
      <c r="AG115" s="34"/>
      <c r="AH115" s="7"/>
      <c r="AI115" s="7"/>
      <c r="AJ115" s="7"/>
      <c r="AK115" s="7"/>
      <c r="AL115" s="7"/>
      <c r="AM115" s="7"/>
      <c r="AN115" s="7"/>
      <c r="AO115" s="7"/>
      <c r="AP115" s="31"/>
      <c r="AQ115" s="37"/>
    </row>
    <row r="116" spans="1:43" hidden="1" x14ac:dyDescent="0.25">
      <c r="A116" s="4" t="s">
        <v>113</v>
      </c>
      <c r="B116" s="124">
        <v>15</v>
      </c>
      <c r="C116" s="125" t="s">
        <v>1135</v>
      </c>
      <c r="D116" s="125" t="s">
        <v>258</v>
      </c>
      <c r="E116" s="32" t="s">
        <v>118</v>
      </c>
      <c r="F116" s="33" t="s">
        <v>119</v>
      </c>
      <c r="G116" s="9">
        <v>1</v>
      </c>
      <c r="H116" s="34"/>
      <c r="I116" s="34">
        <v>1</v>
      </c>
      <c r="J116" s="7">
        <v>27</v>
      </c>
      <c r="K116" s="7">
        <v>7</v>
      </c>
      <c r="L116" s="7">
        <v>25</v>
      </c>
      <c r="M116" s="36" t="s">
        <v>198</v>
      </c>
      <c r="N116" s="36"/>
      <c r="O116" s="36" t="str">
        <f t="shared" si="2"/>
        <v>A06</v>
      </c>
      <c r="P116" s="36">
        <f>IF(AND(O116&lt;&gt;O115,NOT(ISBLANK(A116))),IF(ISBLANK(M116),INDEX(Summary!H:H,MATCH(O116,Summary!A:A,0)),INDEX(Summary!H:H,MATCH(O116,Summary!A:A,0))+1),IF(ISBLANK(M116),P115,P115+1))</f>
        <v>25</v>
      </c>
      <c r="Q116" s="36">
        <f t="shared" si="3"/>
        <v>47</v>
      </c>
      <c r="R116" s="50" t="s">
        <v>258</v>
      </c>
      <c r="T116" s="26">
        <v>2</v>
      </c>
      <c r="U116" s="34"/>
      <c r="V116" s="34"/>
      <c r="W116" s="34"/>
      <c r="X116" s="5"/>
      <c r="Y116" s="5" t="s">
        <v>120</v>
      </c>
      <c r="Z116" s="5"/>
      <c r="AA116" s="6">
        <v>2</v>
      </c>
      <c r="AB116" s="6">
        <v>0</v>
      </c>
      <c r="AC116" s="6">
        <v>0</v>
      </c>
      <c r="AD116" s="6">
        <v>0</v>
      </c>
      <c r="AE116" s="7">
        <v>0</v>
      </c>
      <c r="AF116" s="7">
        <v>0</v>
      </c>
      <c r="AG116" s="34">
        <v>0</v>
      </c>
      <c r="AH116" s="7">
        <v>26</v>
      </c>
      <c r="AI116" s="7">
        <v>0</v>
      </c>
      <c r="AJ116" s="7" t="s">
        <v>34</v>
      </c>
      <c r="AK116" s="7">
        <v>0</v>
      </c>
      <c r="AL116" s="7">
        <v>0</v>
      </c>
      <c r="AM116" s="7">
        <v>0</v>
      </c>
      <c r="AN116" s="7">
        <v>3.5</v>
      </c>
      <c r="AO116" s="7" t="s">
        <v>34</v>
      </c>
      <c r="AP116" s="31"/>
      <c r="AQ116" s="37"/>
    </row>
    <row r="117" spans="1:43" hidden="1" x14ac:dyDescent="0.25">
      <c r="A117" s="4"/>
      <c r="B117" s="124"/>
      <c r="C117" s="125"/>
      <c r="D117" s="125"/>
      <c r="E117" s="32"/>
      <c r="F117" s="33"/>
      <c r="G117" s="9"/>
      <c r="H117" s="34"/>
      <c r="I117" s="34"/>
      <c r="J117" s="7"/>
      <c r="K117" s="7"/>
      <c r="L117" s="7"/>
      <c r="M117" s="36" t="s">
        <v>201</v>
      </c>
      <c r="N117" s="36"/>
      <c r="O117" s="36" t="str">
        <f t="shared" si="2"/>
        <v>A06</v>
      </c>
      <c r="P117" s="36">
        <f>IF(AND(O117&lt;&gt;O116,NOT(ISBLANK(A117))),IF(ISBLANK(M117),INDEX(Summary!H:H,MATCH(O117,Summary!A:A,0)),INDEX(Summary!H:H,MATCH(O117,Summary!A:A,0))+1),IF(ISBLANK(M117),P116,P116+1))</f>
        <v>26</v>
      </c>
      <c r="Q117" s="36">
        <f t="shared" si="3"/>
        <v>47</v>
      </c>
      <c r="R117" s="50"/>
      <c r="T117" s="26"/>
      <c r="U117" s="34"/>
      <c r="V117" s="34"/>
      <c r="W117" s="34"/>
      <c r="X117" s="5"/>
      <c r="Y117" s="5"/>
      <c r="Z117" s="5"/>
      <c r="AA117" s="6"/>
      <c r="AB117" s="6"/>
      <c r="AC117" s="6"/>
      <c r="AD117" s="6"/>
      <c r="AE117" s="7"/>
      <c r="AF117" s="7"/>
      <c r="AG117" s="34"/>
      <c r="AH117" s="7"/>
      <c r="AI117" s="7"/>
      <c r="AJ117" s="7"/>
      <c r="AK117" s="7"/>
      <c r="AL117" s="7"/>
      <c r="AM117" s="7"/>
      <c r="AN117" s="7"/>
      <c r="AO117" s="7"/>
      <c r="AP117" s="31"/>
      <c r="AQ117" s="37"/>
    </row>
    <row r="118" spans="1:43" hidden="1" x14ac:dyDescent="0.25">
      <c r="A118" s="4" t="s">
        <v>113</v>
      </c>
      <c r="B118" s="124">
        <v>15</v>
      </c>
      <c r="C118" s="125" t="s">
        <v>1136</v>
      </c>
      <c r="D118" s="125" t="s">
        <v>258</v>
      </c>
      <c r="E118" s="32" t="s">
        <v>121</v>
      </c>
      <c r="F118" s="33" t="s">
        <v>119</v>
      </c>
      <c r="G118" s="9">
        <v>5</v>
      </c>
      <c r="H118" s="34"/>
      <c r="I118" s="34">
        <v>5</v>
      </c>
      <c r="J118" s="7">
        <v>32</v>
      </c>
      <c r="K118" s="7">
        <v>7</v>
      </c>
      <c r="L118" s="7">
        <v>30</v>
      </c>
      <c r="M118" s="36" t="s">
        <v>198</v>
      </c>
      <c r="N118" s="36"/>
      <c r="O118" s="36" t="str">
        <f t="shared" si="2"/>
        <v>A06</v>
      </c>
      <c r="P118" s="36">
        <f>IF(AND(O118&lt;&gt;O117,NOT(ISBLANK(A118))),IF(ISBLANK(M118),INDEX(Summary!H:H,MATCH(O118,Summary!A:A,0)),INDEX(Summary!H:H,MATCH(O118,Summary!A:A,0))+1),IF(ISBLANK(M118),P117,P117+1))</f>
        <v>27</v>
      </c>
      <c r="Q118" s="36">
        <f t="shared" si="3"/>
        <v>47</v>
      </c>
      <c r="R118" s="50" t="s">
        <v>258</v>
      </c>
      <c r="T118" s="26">
        <v>2</v>
      </c>
      <c r="U118" s="34"/>
      <c r="V118" s="34"/>
      <c r="W118" s="34"/>
      <c r="X118" s="5"/>
      <c r="Y118" s="5" t="s">
        <v>120</v>
      </c>
      <c r="Z118" s="5"/>
      <c r="AA118" s="6">
        <v>10</v>
      </c>
      <c r="AB118" s="6">
        <v>0</v>
      </c>
      <c r="AC118" s="6">
        <v>0</v>
      </c>
      <c r="AD118" s="6">
        <v>0</v>
      </c>
      <c r="AE118" s="7">
        <v>0</v>
      </c>
      <c r="AF118" s="7">
        <v>0</v>
      </c>
      <c r="AG118" s="34">
        <v>0</v>
      </c>
      <c r="AH118" s="7">
        <v>36</v>
      </c>
      <c r="AI118" s="7">
        <v>0</v>
      </c>
      <c r="AJ118" s="7" t="s">
        <v>34</v>
      </c>
      <c r="AK118" s="7">
        <v>0</v>
      </c>
      <c r="AL118" s="7">
        <v>0</v>
      </c>
      <c r="AM118" s="7">
        <v>0</v>
      </c>
      <c r="AN118" s="7">
        <v>3.5</v>
      </c>
      <c r="AO118" s="7" t="s">
        <v>34</v>
      </c>
      <c r="AP118" s="31"/>
      <c r="AQ118" s="37"/>
    </row>
    <row r="119" spans="1:43" hidden="1" x14ac:dyDescent="0.25">
      <c r="A119" s="4"/>
      <c r="B119" s="124"/>
      <c r="C119" s="125"/>
      <c r="D119" s="125"/>
      <c r="E119" s="32"/>
      <c r="F119" s="33"/>
      <c r="G119" s="9"/>
      <c r="H119" s="34"/>
      <c r="I119" s="34"/>
      <c r="J119" s="7"/>
      <c r="K119" s="7"/>
      <c r="L119" s="7"/>
      <c r="M119" s="36" t="s">
        <v>201</v>
      </c>
      <c r="N119" s="36"/>
      <c r="O119" s="36" t="str">
        <f t="shared" si="2"/>
        <v>A06</v>
      </c>
      <c r="P119" s="36">
        <f>IF(AND(O119&lt;&gt;O118,NOT(ISBLANK(A119))),IF(ISBLANK(M119),INDEX(Summary!H:H,MATCH(O119,Summary!A:A,0)),INDEX(Summary!H:H,MATCH(O119,Summary!A:A,0))+1),IF(ISBLANK(M119),P118,P118+1))</f>
        <v>28</v>
      </c>
      <c r="Q119" s="36">
        <f t="shared" si="3"/>
        <v>47</v>
      </c>
      <c r="R119" s="50"/>
      <c r="T119" s="26"/>
      <c r="U119" s="34"/>
      <c r="V119" s="34"/>
      <c r="W119" s="34"/>
      <c r="X119" s="5"/>
      <c r="Y119" s="5"/>
      <c r="Z119" s="5"/>
      <c r="AA119" s="6"/>
      <c r="AB119" s="6"/>
      <c r="AC119" s="6"/>
      <c r="AD119" s="6"/>
      <c r="AE119" s="7"/>
      <c r="AF119" s="7"/>
      <c r="AG119" s="34"/>
      <c r="AH119" s="7"/>
      <c r="AI119" s="7"/>
      <c r="AJ119" s="7"/>
      <c r="AK119" s="7"/>
      <c r="AL119" s="7"/>
      <c r="AM119" s="7"/>
      <c r="AN119" s="7"/>
      <c r="AO119" s="7"/>
      <c r="AP119" s="31"/>
      <c r="AQ119" s="37"/>
    </row>
    <row r="120" spans="1:43" hidden="1" x14ac:dyDescent="0.25">
      <c r="A120" s="4" t="s">
        <v>113</v>
      </c>
      <c r="B120" s="124">
        <v>15</v>
      </c>
      <c r="C120" s="125" t="s">
        <v>1137</v>
      </c>
      <c r="D120" s="125" t="s">
        <v>258</v>
      </c>
      <c r="E120" s="32" t="s">
        <v>121</v>
      </c>
      <c r="F120" s="33"/>
      <c r="G120" s="9"/>
      <c r="H120" s="34"/>
      <c r="I120" s="34"/>
      <c r="J120" s="7"/>
      <c r="K120" s="7"/>
      <c r="L120" s="7"/>
      <c r="M120" s="36" t="s">
        <v>198</v>
      </c>
      <c r="N120" s="36"/>
      <c r="O120" s="36" t="str">
        <f t="shared" si="2"/>
        <v>A06</v>
      </c>
      <c r="P120" s="36">
        <f>IF(AND(O120&lt;&gt;O119,NOT(ISBLANK(A120))),IF(ISBLANK(M120),INDEX(Summary!H:H,MATCH(O120,Summary!A:A,0)),INDEX(Summary!H:H,MATCH(O120,Summary!A:A,0))+1),IF(ISBLANK(M120),P119,P119+1))</f>
        <v>29</v>
      </c>
      <c r="Q120" s="36">
        <f t="shared" si="3"/>
        <v>47</v>
      </c>
      <c r="R120" s="50" t="s">
        <v>258</v>
      </c>
      <c r="T120" s="26"/>
      <c r="U120" s="34"/>
      <c r="V120" s="34"/>
      <c r="W120" s="34"/>
      <c r="X120" s="5"/>
      <c r="Y120" s="5"/>
      <c r="Z120" s="5"/>
      <c r="AA120" s="6"/>
      <c r="AB120" s="6"/>
      <c r="AC120" s="6"/>
      <c r="AD120" s="6"/>
      <c r="AE120" s="7"/>
      <c r="AF120" s="7"/>
      <c r="AG120" s="34"/>
      <c r="AH120" s="7"/>
      <c r="AI120" s="7"/>
      <c r="AJ120" s="7"/>
      <c r="AK120" s="7"/>
      <c r="AL120" s="7"/>
      <c r="AM120" s="7"/>
      <c r="AN120" s="7"/>
      <c r="AO120" s="7"/>
      <c r="AP120" s="31"/>
      <c r="AQ120" s="37"/>
    </row>
    <row r="121" spans="1:43" hidden="1" x14ac:dyDescent="0.25">
      <c r="A121" s="4"/>
      <c r="B121" s="124"/>
      <c r="C121" s="125"/>
      <c r="D121" s="125"/>
      <c r="E121" s="32"/>
      <c r="F121" s="33"/>
      <c r="G121" s="9"/>
      <c r="H121" s="34"/>
      <c r="I121" s="34"/>
      <c r="J121" s="7"/>
      <c r="K121" s="7"/>
      <c r="L121" s="7"/>
      <c r="M121" s="36" t="s">
        <v>201</v>
      </c>
      <c r="N121" s="36"/>
      <c r="O121" s="36" t="str">
        <f t="shared" si="2"/>
        <v>A06</v>
      </c>
      <c r="P121" s="36">
        <f>IF(AND(O121&lt;&gt;O120,NOT(ISBLANK(A121))),IF(ISBLANK(M121),INDEX(Summary!H:H,MATCH(O121,Summary!A:A,0)),INDEX(Summary!H:H,MATCH(O121,Summary!A:A,0))+1),IF(ISBLANK(M121),P120,P120+1))</f>
        <v>30</v>
      </c>
      <c r="Q121" s="36">
        <f t="shared" si="3"/>
        <v>47</v>
      </c>
      <c r="R121" s="50"/>
      <c r="T121" s="26"/>
      <c r="U121" s="34"/>
      <c r="V121" s="34"/>
      <c r="W121" s="34"/>
      <c r="X121" s="5"/>
      <c r="Y121" s="5"/>
      <c r="Z121" s="5"/>
      <c r="AA121" s="6"/>
      <c r="AB121" s="6"/>
      <c r="AC121" s="6"/>
      <c r="AD121" s="6"/>
      <c r="AE121" s="7"/>
      <c r="AF121" s="7"/>
      <c r="AG121" s="34"/>
      <c r="AH121" s="7"/>
      <c r="AI121" s="7"/>
      <c r="AJ121" s="7"/>
      <c r="AK121" s="7"/>
      <c r="AL121" s="7"/>
      <c r="AM121" s="7"/>
      <c r="AN121" s="7"/>
      <c r="AO121" s="7"/>
      <c r="AP121" s="31"/>
      <c r="AQ121" s="37"/>
    </row>
    <row r="122" spans="1:43" hidden="1" x14ac:dyDescent="0.25">
      <c r="A122" s="4" t="s">
        <v>113</v>
      </c>
      <c r="B122" s="124">
        <v>15</v>
      </c>
      <c r="C122" s="125" t="s">
        <v>1138</v>
      </c>
      <c r="D122" s="125" t="s">
        <v>258</v>
      </c>
      <c r="E122" s="32" t="s">
        <v>121</v>
      </c>
      <c r="F122" s="33"/>
      <c r="G122" s="9"/>
      <c r="H122" s="34"/>
      <c r="I122" s="34"/>
      <c r="J122" s="7"/>
      <c r="K122" s="7"/>
      <c r="L122" s="7"/>
      <c r="M122" s="36" t="s">
        <v>198</v>
      </c>
      <c r="N122" s="36"/>
      <c r="O122" s="36" t="str">
        <f t="shared" si="2"/>
        <v>A06</v>
      </c>
      <c r="P122" s="36">
        <f>IF(AND(O122&lt;&gt;O121,NOT(ISBLANK(A122))),IF(ISBLANK(M122),INDEX(Summary!H:H,MATCH(O122,Summary!A:A,0)),INDEX(Summary!H:H,MATCH(O122,Summary!A:A,0))+1),IF(ISBLANK(M122),P121,P121+1))</f>
        <v>31</v>
      </c>
      <c r="Q122" s="36">
        <f t="shared" si="3"/>
        <v>47</v>
      </c>
      <c r="R122" s="50" t="s">
        <v>258</v>
      </c>
      <c r="T122" s="26"/>
      <c r="U122" s="34"/>
      <c r="V122" s="34"/>
      <c r="W122" s="34"/>
      <c r="X122" s="5"/>
      <c r="Y122" s="5"/>
      <c r="Z122" s="5"/>
      <c r="AA122" s="6"/>
      <c r="AB122" s="6"/>
      <c r="AC122" s="6"/>
      <c r="AD122" s="6"/>
      <c r="AE122" s="7"/>
      <c r="AF122" s="7"/>
      <c r="AG122" s="34"/>
      <c r="AH122" s="7"/>
      <c r="AI122" s="7"/>
      <c r="AJ122" s="7"/>
      <c r="AK122" s="7"/>
      <c r="AL122" s="7"/>
      <c r="AM122" s="7"/>
      <c r="AN122" s="7"/>
      <c r="AO122" s="7"/>
      <c r="AP122" s="31"/>
      <c r="AQ122" s="37"/>
    </row>
    <row r="123" spans="1:43" hidden="1" x14ac:dyDescent="0.25">
      <c r="A123" s="4"/>
      <c r="B123" s="124"/>
      <c r="C123" s="125"/>
      <c r="D123" s="125"/>
      <c r="E123" s="32"/>
      <c r="F123" s="33"/>
      <c r="G123" s="9"/>
      <c r="H123" s="34"/>
      <c r="I123" s="34"/>
      <c r="J123" s="7"/>
      <c r="K123" s="7"/>
      <c r="L123" s="7"/>
      <c r="M123" s="36" t="s">
        <v>201</v>
      </c>
      <c r="N123" s="36"/>
      <c r="O123" s="36" t="str">
        <f t="shared" si="2"/>
        <v>A06</v>
      </c>
      <c r="P123" s="36">
        <f>IF(AND(O123&lt;&gt;O122,NOT(ISBLANK(A123))),IF(ISBLANK(M123),INDEX(Summary!H:H,MATCH(O123,Summary!A:A,0)),INDEX(Summary!H:H,MATCH(O123,Summary!A:A,0))+1),IF(ISBLANK(M123),P122,P122+1))</f>
        <v>32</v>
      </c>
      <c r="Q123" s="36">
        <f t="shared" si="3"/>
        <v>47</v>
      </c>
      <c r="R123" s="50"/>
      <c r="T123" s="26"/>
      <c r="U123" s="34"/>
      <c r="V123" s="34"/>
      <c r="W123" s="34"/>
      <c r="X123" s="5"/>
      <c r="Y123" s="5"/>
      <c r="Z123" s="5"/>
      <c r="AA123" s="6"/>
      <c r="AB123" s="6"/>
      <c r="AC123" s="6"/>
      <c r="AD123" s="6"/>
      <c r="AE123" s="7"/>
      <c r="AF123" s="7"/>
      <c r="AG123" s="34"/>
      <c r="AH123" s="7"/>
      <c r="AI123" s="7"/>
      <c r="AJ123" s="7"/>
      <c r="AK123" s="7"/>
      <c r="AL123" s="7"/>
      <c r="AM123" s="7"/>
      <c r="AN123" s="7"/>
      <c r="AO123" s="7"/>
      <c r="AP123" s="31"/>
      <c r="AQ123" s="37"/>
    </row>
    <row r="124" spans="1:43" hidden="1" x14ac:dyDescent="0.25">
      <c r="A124" s="4" t="s">
        <v>113</v>
      </c>
      <c r="B124" s="124">
        <v>8</v>
      </c>
      <c r="C124" s="125" t="s">
        <v>1139</v>
      </c>
      <c r="D124" s="125" t="s">
        <v>259</v>
      </c>
      <c r="E124" s="32" t="s">
        <v>121</v>
      </c>
      <c r="F124" s="33"/>
      <c r="G124" s="9"/>
      <c r="H124" s="34"/>
      <c r="I124" s="34"/>
      <c r="J124" s="7"/>
      <c r="K124" s="7"/>
      <c r="L124" s="7"/>
      <c r="M124" s="36" t="s">
        <v>198</v>
      </c>
      <c r="N124" s="36"/>
      <c r="O124" s="36" t="str">
        <f t="shared" si="2"/>
        <v>A06</v>
      </c>
      <c r="P124" s="36">
        <f>IF(AND(O124&lt;&gt;O123,NOT(ISBLANK(A124))),IF(ISBLANK(M124),INDEX(Summary!H:H,MATCH(O124,Summary!A:A,0)),INDEX(Summary!H:H,MATCH(O124,Summary!A:A,0))+1),IF(ISBLANK(M124),P123,P123+1))</f>
        <v>33</v>
      </c>
      <c r="Q124" s="36">
        <f t="shared" si="3"/>
        <v>47</v>
      </c>
      <c r="R124" s="50" t="s">
        <v>259</v>
      </c>
      <c r="T124" s="26"/>
      <c r="U124" s="34"/>
      <c r="V124" s="34"/>
      <c r="W124" s="34"/>
      <c r="X124" s="5"/>
      <c r="Y124" s="5"/>
      <c r="Z124" s="5"/>
      <c r="AA124" s="6"/>
      <c r="AB124" s="6"/>
      <c r="AC124" s="6"/>
      <c r="AD124" s="6"/>
      <c r="AE124" s="7"/>
      <c r="AF124" s="7"/>
      <c r="AG124" s="34"/>
      <c r="AH124" s="7"/>
      <c r="AI124" s="7"/>
      <c r="AJ124" s="7"/>
      <c r="AK124" s="7"/>
      <c r="AL124" s="7"/>
      <c r="AM124" s="7"/>
      <c r="AN124" s="7"/>
      <c r="AO124" s="7"/>
      <c r="AP124" s="31"/>
      <c r="AQ124" s="37"/>
    </row>
    <row r="125" spans="1:43" hidden="1" x14ac:dyDescent="0.25">
      <c r="A125" s="4"/>
      <c r="B125" s="124"/>
      <c r="C125" s="125"/>
      <c r="D125" s="125"/>
      <c r="E125" s="32"/>
      <c r="F125" s="33"/>
      <c r="G125" s="9"/>
      <c r="H125" s="34"/>
      <c r="I125" s="34"/>
      <c r="J125" s="7"/>
      <c r="K125" s="7"/>
      <c r="L125" s="7"/>
      <c r="M125" s="36" t="s">
        <v>201</v>
      </c>
      <c r="N125" s="36"/>
      <c r="O125" s="36" t="str">
        <f t="shared" si="2"/>
        <v>A06</v>
      </c>
      <c r="P125" s="36">
        <f>IF(AND(O125&lt;&gt;O124,NOT(ISBLANK(A125))),IF(ISBLANK(M125),INDEX(Summary!H:H,MATCH(O125,Summary!A:A,0)),INDEX(Summary!H:H,MATCH(O125,Summary!A:A,0))+1),IF(ISBLANK(M125),P124,P124+1))</f>
        <v>34</v>
      </c>
      <c r="Q125" s="36">
        <f t="shared" si="3"/>
        <v>47</v>
      </c>
      <c r="R125" s="50"/>
      <c r="T125" s="26"/>
      <c r="U125" s="34"/>
      <c r="V125" s="34"/>
      <c r="W125" s="34"/>
      <c r="X125" s="5"/>
      <c r="Y125" s="5"/>
      <c r="Z125" s="5"/>
      <c r="AA125" s="6"/>
      <c r="AB125" s="6"/>
      <c r="AC125" s="6"/>
      <c r="AD125" s="6"/>
      <c r="AE125" s="7"/>
      <c r="AF125" s="7"/>
      <c r="AG125" s="34"/>
      <c r="AH125" s="7"/>
      <c r="AI125" s="7"/>
      <c r="AJ125" s="7"/>
      <c r="AK125" s="7"/>
      <c r="AL125" s="7"/>
      <c r="AM125" s="7"/>
      <c r="AN125" s="7"/>
      <c r="AO125" s="7"/>
      <c r="AP125" s="31"/>
      <c r="AQ125" s="37"/>
    </row>
    <row r="126" spans="1:43" hidden="1" x14ac:dyDescent="0.25">
      <c r="A126" s="4" t="s">
        <v>113</v>
      </c>
      <c r="B126" s="124">
        <v>8</v>
      </c>
      <c r="C126" s="125" t="s">
        <v>1140</v>
      </c>
      <c r="D126" s="125" t="s">
        <v>259</v>
      </c>
      <c r="E126" s="32" t="s">
        <v>121</v>
      </c>
      <c r="F126" s="33"/>
      <c r="G126" s="9"/>
      <c r="H126" s="34"/>
      <c r="I126" s="34"/>
      <c r="J126" s="7"/>
      <c r="K126" s="7"/>
      <c r="L126" s="7"/>
      <c r="M126" s="36" t="s">
        <v>198</v>
      </c>
      <c r="N126" s="36"/>
      <c r="O126" s="36" t="str">
        <f t="shared" si="2"/>
        <v>A06</v>
      </c>
      <c r="P126" s="36">
        <f>IF(AND(O126&lt;&gt;O125,NOT(ISBLANK(A126))),IF(ISBLANK(M126),INDEX(Summary!H:H,MATCH(O126,Summary!A:A,0)),INDEX(Summary!H:H,MATCH(O126,Summary!A:A,0))+1),IF(ISBLANK(M126),P125,P125+1))</f>
        <v>35</v>
      </c>
      <c r="Q126" s="36">
        <f t="shared" si="3"/>
        <v>47</v>
      </c>
      <c r="R126" s="50" t="s">
        <v>259</v>
      </c>
      <c r="T126" s="26"/>
      <c r="U126" s="34"/>
      <c r="V126" s="34"/>
      <c r="W126" s="34"/>
      <c r="X126" s="5"/>
      <c r="Y126" s="5"/>
      <c r="Z126" s="5"/>
      <c r="AA126" s="6"/>
      <c r="AB126" s="6"/>
      <c r="AC126" s="6"/>
      <c r="AD126" s="6"/>
      <c r="AE126" s="7"/>
      <c r="AF126" s="7"/>
      <c r="AG126" s="34"/>
      <c r="AH126" s="7"/>
      <c r="AI126" s="7"/>
      <c r="AJ126" s="7"/>
      <c r="AK126" s="7"/>
      <c r="AL126" s="7"/>
      <c r="AM126" s="7"/>
      <c r="AN126" s="7"/>
      <c r="AO126" s="7"/>
      <c r="AP126" s="31"/>
      <c r="AQ126" s="37"/>
    </row>
    <row r="127" spans="1:43" hidden="1" x14ac:dyDescent="0.25">
      <c r="A127" s="4"/>
      <c r="B127" s="124"/>
      <c r="C127" s="125"/>
      <c r="D127" s="125"/>
      <c r="E127" s="32"/>
      <c r="F127" s="33"/>
      <c r="G127" s="9"/>
      <c r="H127" s="34"/>
      <c r="I127" s="34"/>
      <c r="J127" s="7"/>
      <c r="K127" s="7"/>
      <c r="L127" s="7"/>
      <c r="M127" s="36" t="s">
        <v>201</v>
      </c>
      <c r="N127" s="36"/>
      <c r="O127" s="36" t="str">
        <f t="shared" si="2"/>
        <v>A06</v>
      </c>
      <c r="P127" s="36">
        <f>IF(AND(O127&lt;&gt;O126,NOT(ISBLANK(A127))),IF(ISBLANK(M127),INDEX(Summary!H:H,MATCH(O127,Summary!A:A,0)),INDEX(Summary!H:H,MATCH(O127,Summary!A:A,0))+1),IF(ISBLANK(M127),P126,P126+1))</f>
        <v>36</v>
      </c>
      <c r="Q127" s="36">
        <f t="shared" si="3"/>
        <v>47</v>
      </c>
      <c r="R127" s="50"/>
      <c r="T127" s="26"/>
      <c r="U127" s="34"/>
      <c r="V127" s="34"/>
      <c r="W127" s="34"/>
      <c r="X127" s="5"/>
      <c r="Y127" s="5"/>
      <c r="Z127" s="5"/>
      <c r="AA127" s="6"/>
      <c r="AB127" s="6"/>
      <c r="AC127" s="6"/>
      <c r="AD127" s="6"/>
      <c r="AE127" s="7"/>
      <c r="AF127" s="7"/>
      <c r="AG127" s="34"/>
      <c r="AH127" s="7"/>
      <c r="AI127" s="7"/>
      <c r="AJ127" s="7"/>
      <c r="AK127" s="7"/>
      <c r="AL127" s="7"/>
      <c r="AM127" s="7"/>
      <c r="AN127" s="7"/>
      <c r="AO127" s="7"/>
      <c r="AP127" s="31"/>
      <c r="AQ127" s="37"/>
    </row>
    <row r="128" spans="1:43" hidden="1" x14ac:dyDescent="0.25">
      <c r="A128" s="4" t="s">
        <v>113</v>
      </c>
      <c r="B128" s="124">
        <v>8</v>
      </c>
      <c r="C128" s="125" t="s">
        <v>1141</v>
      </c>
      <c r="D128" s="125" t="s">
        <v>259</v>
      </c>
      <c r="E128" s="32" t="s">
        <v>122</v>
      </c>
      <c r="F128" s="33" t="s">
        <v>119</v>
      </c>
      <c r="G128" s="9">
        <v>2</v>
      </c>
      <c r="H128" s="34"/>
      <c r="I128" s="34">
        <v>2</v>
      </c>
      <c r="J128" s="7">
        <v>34</v>
      </c>
      <c r="K128" s="7">
        <v>7</v>
      </c>
      <c r="L128" s="7">
        <v>32</v>
      </c>
      <c r="M128" s="36" t="s">
        <v>198</v>
      </c>
      <c r="N128" s="36"/>
      <c r="O128" s="36" t="str">
        <f t="shared" si="2"/>
        <v>A06</v>
      </c>
      <c r="P128" s="36">
        <f>IF(AND(O128&lt;&gt;O127,NOT(ISBLANK(A128))),IF(ISBLANK(M128),INDEX(Summary!H:H,MATCH(O128,Summary!A:A,0)),INDEX(Summary!H:H,MATCH(O128,Summary!A:A,0))+1),IF(ISBLANK(M128),P127,P127+1))</f>
        <v>37</v>
      </c>
      <c r="Q128" s="36">
        <f t="shared" si="3"/>
        <v>47</v>
      </c>
      <c r="R128" s="50" t="s">
        <v>259</v>
      </c>
      <c r="T128" s="26">
        <v>2</v>
      </c>
      <c r="U128" s="34"/>
      <c r="V128" s="34"/>
      <c r="W128" s="34"/>
      <c r="X128" s="5"/>
      <c r="Y128" s="5" t="s">
        <v>120</v>
      </c>
      <c r="Z128" s="5"/>
      <c r="AA128" s="6">
        <v>4</v>
      </c>
      <c r="AB128" s="6">
        <v>0</v>
      </c>
      <c r="AC128" s="6">
        <v>0</v>
      </c>
      <c r="AD128" s="6">
        <v>0</v>
      </c>
      <c r="AE128" s="7">
        <v>0</v>
      </c>
      <c r="AF128" s="7">
        <v>0</v>
      </c>
      <c r="AG128" s="34">
        <v>0</v>
      </c>
      <c r="AH128" s="7">
        <v>40</v>
      </c>
      <c r="AI128" s="7">
        <v>0</v>
      </c>
      <c r="AJ128" s="7" t="s">
        <v>34</v>
      </c>
      <c r="AK128" s="7">
        <v>0</v>
      </c>
      <c r="AL128" s="7">
        <v>0</v>
      </c>
      <c r="AM128" s="7">
        <v>0</v>
      </c>
      <c r="AN128" s="7">
        <v>3.5</v>
      </c>
      <c r="AO128" s="7" t="s">
        <v>34</v>
      </c>
      <c r="AP128" s="31"/>
      <c r="AQ128" s="37"/>
    </row>
    <row r="129" spans="1:43" hidden="1" x14ac:dyDescent="0.25">
      <c r="A129" s="4"/>
      <c r="B129" s="124"/>
      <c r="C129" s="125"/>
      <c r="D129" s="125"/>
      <c r="E129" s="32"/>
      <c r="F129" s="33"/>
      <c r="G129" s="9"/>
      <c r="H129" s="34"/>
      <c r="I129" s="34"/>
      <c r="J129" s="7"/>
      <c r="K129" s="7"/>
      <c r="L129" s="7"/>
      <c r="M129" s="36" t="s">
        <v>201</v>
      </c>
      <c r="N129" s="36"/>
      <c r="O129" s="36" t="str">
        <f t="shared" si="2"/>
        <v>A06</v>
      </c>
      <c r="P129" s="36">
        <f>IF(AND(O129&lt;&gt;O128,NOT(ISBLANK(A129))),IF(ISBLANK(M129),INDEX(Summary!H:H,MATCH(O129,Summary!A:A,0)),INDEX(Summary!H:H,MATCH(O129,Summary!A:A,0))+1),IF(ISBLANK(M129),P128,P128+1))</f>
        <v>38</v>
      </c>
      <c r="Q129" s="36">
        <f t="shared" si="3"/>
        <v>47</v>
      </c>
      <c r="R129" s="50"/>
      <c r="T129" s="26"/>
      <c r="U129" s="34"/>
      <c r="V129" s="34"/>
      <c r="W129" s="34"/>
      <c r="X129" s="5"/>
      <c r="Y129" s="5"/>
      <c r="Z129" s="5"/>
      <c r="AA129" s="6"/>
      <c r="AB129" s="6"/>
      <c r="AC129" s="6"/>
      <c r="AD129" s="6"/>
      <c r="AE129" s="7"/>
      <c r="AF129" s="7"/>
      <c r="AG129" s="34"/>
      <c r="AH129" s="7"/>
      <c r="AI129" s="7"/>
      <c r="AJ129" s="7"/>
      <c r="AK129" s="7"/>
      <c r="AL129" s="7"/>
      <c r="AM129" s="7"/>
      <c r="AN129" s="7"/>
      <c r="AO129" s="7"/>
      <c r="AP129" s="31"/>
      <c r="AQ129" s="37"/>
    </row>
    <row r="130" spans="1:43" hidden="1" x14ac:dyDescent="0.25">
      <c r="A130" s="4" t="s">
        <v>113</v>
      </c>
      <c r="B130" s="124">
        <v>8</v>
      </c>
      <c r="C130" s="125" t="s">
        <v>1142</v>
      </c>
      <c r="D130" s="125" t="s">
        <v>259</v>
      </c>
      <c r="E130" s="32" t="s">
        <v>122</v>
      </c>
      <c r="F130" s="33"/>
      <c r="G130" s="9"/>
      <c r="H130" s="34"/>
      <c r="I130" s="34"/>
      <c r="J130" s="7"/>
      <c r="K130" s="7"/>
      <c r="L130" s="7"/>
      <c r="M130" s="36" t="s">
        <v>198</v>
      </c>
      <c r="N130" s="36"/>
      <c r="O130" s="36" t="str">
        <f t="shared" ref="O130:O193" si="4">IF(ISBLANK(A130),O129,A130)</f>
        <v>A06</v>
      </c>
      <c r="P130" s="36">
        <f>IF(AND(O130&lt;&gt;O129,NOT(ISBLANK(A130))),IF(ISBLANK(M130),INDEX(Summary!H:H,MATCH(O130,Summary!A:A,0)),INDEX(Summary!H:H,MATCH(O130,Summary!A:A,0))+1),IF(ISBLANK(M130),P129,P129+1))</f>
        <v>39</v>
      </c>
      <c r="Q130" s="36">
        <f t="shared" ref="Q130:Q193" si="5">IF(AND(O130&lt;&gt;O129,NOT(ISBLANK(A130))),IF(ISBLANK(N130),_xlfn.MAXIFS(P:P,O:O,O130),_xlfn.MAXIFS(P:P,O:O,O130)+1),IF(ISBLANK(N130),Q129,Q129+1))</f>
        <v>47</v>
      </c>
      <c r="R130" s="50" t="s">
        <v>259</v>
      </c>
      <c r="T130" s="26"/>
      <c r="U130" s="34"/>
      <c r="V130" s="34"/>
      <c r="W130" s="34"/>
      <c r="X130" s="5"/>
      <c r="Y130" s="5"/>
      <c r="Z130" s="5"/>
      <c r="AA130" s="6"/>
      <c r="AB130" s="6"/>
      <c r="AC130" s="6"/>
      <c r="AD130" s="6"/>
      <c r="AE130" s="7"/>
      <c r="AF130" s="7"/>
      <c r="AG130" s="34"/>
      <c r="AH130" s="7"/>
      <c r="AI130" s="7"/>
      <c r="AJ130" s="7"/>
      <c r="AK130" s="7"/>
      <c r="AL130" s="7"/>
      <c r="AM130" s="7"/>
      <c r="AN130" s="7"/>
      <c r="AO130" s="7"/>
      <c r="AP130" s="31"/>
      <c r="AQ130" s="37"/>
    </row>
    <row r="131" spans="1:43" hidden="1" x14ac:dyDescent="0.25">
      <c r="A131" s="4"/>
      <c r="B131" s="124"/>
      <c r="C131" s="125"/>
      <c r="D131" s="125"/>
      <c r="E131" s="32"/>
      <c r="F131" s="33"/>
      <c r="G131" s="9"/>
      <c r="H131" s="34"/>
      <c r="I131" s="34"/>
      <c r="J131" s="7"/>
      <c r="K131" s="7"/>
      <c r="L131" s="7"/>
      <c r="M131" s="36" t="s">
        <v>201</v>
      </c>
      <c r="N131" s="36"/>
      <c r="O131" s="36" t="str">
        <f t="shared" si="4"/>
        <v>A06</v>
      </c>
      <c r="P131" s="36">
        <f>IF(AND(O131&lt;&gt;O130,NOT(ISBLANK(A131))),IF(ISBLANK(M131),INDEX(Summary!H:H,MATCH(O131,Summary!A:A,0)),INDEX(Summary!H:H,MATCH(O131,Summary!A:A,0))+1),IF(ISBLANK(M131),P130,P130+1))</f>
        <v>40</v>
      </c>
      <c r="Q131" s="36">
        <f t="shared" si="5"/>
        <v>47</v>
      </c>
      <c r="R131" s="50"/>
      <c r="T131" s="26"/>
      <c r="U131" s="34"/>
      <c r="V131" s="34"/>
      <c r="W131" s="34"/>
      <c r="X131" s="5"/>
      <c r="Y131" s="5"/>
      <c r="Z131" s="5"/>
      <c r="AA131" s="6"/>
      <c r="AB131" s="6"/>
      <c r="AC131" s="6"/>
      <c r="AD131" s="6"/>
      <c r="AE131" s="7"/>
      <c r="AF131" s="7"/>
      <c r="AG131" s="34"/>
      <c r="AH131" s="7"/>
      <c r="AI131" s="7"/>
      <c r="AJ131" s="7"/>
      <c r="AK131" s="7"/>
      <c r="AL131" s="7"/>
      <c r="AM131" s="7"/>
      <c r="AN131" s="7"/>
      <c r="AO131" s="7"/>
      <c r="AP131" s="31"/>
      <c r="AQ131" s="37"/>
    </row>
    <row r="132" spans="1:43" hidden="1" x14ac:dyDescent="0.25">
      <c r="A132" s="4" t="s">
        <v>113</v>
      </c>
      <c r="B132" s="124">
        <v>15</v>
      </c>
      <c r="C132" s="125" t="s">
        <v>1143</v>
      </c>
      <c r="D132" s="125" t="s">
        <v>242</v>
      </c>
      <c r="E132" s="32" t="s">
        <v>123</v>
      </c>
      <c r="F132" s="33" t="s">
        <v>87</v>
      </c>
      <c r="G132" s="9">
        <v>2</v>
      </c>
      <c r="H132" s="34"/>
      <c r="I132" s="34">
        <v>2</v>
      </c>
      <c r="J132" s="7">
        <v>36</v>
      </c>
      <c r="K132" s="7">
        <v>7</v>
      </c>
      <c r="L132" s="7">
        <v>34</v>
      </c>
      <c r="M132" s="36" t="s">
        <v>198</v>
      </c>
      <c r="N132" s="36"/>
      <c r="O132" s="36" t="str">
        <f t="shared" si="4"/>
        <v>A06</v>
      </c>
      <c r="P132" s="36">
        <f>IF(AND(O132&lt;&gt;O131,NOT(ISBLANK(A132))),IF(ISBLANK(M132),INDEX(Summary!H:H,MATCH(O132,Summary!A:A,0)),INDEX(Summary!H:H,MATCH(O132,Summary!A:A,0))+1),IF(ISBLANK(M132),P131,P131+1))</f>
        <v>41</v>
      </c>
      <c r="Q132" s="36">
        <f t="shared" si="5"/>
        <v>47</v>
      </c>
      <c r="R132" s="50" t="s">
        <v>242</v>
      </c>
      <c r="T132" s="34">
        <v>1</v>
      </c>
      <c r="U132" s="34"/>
      <c r="V132" s="34"/>
      <c r="W132" s="34"/>
      <c r="X132" s="5"/>
      <c r="Y132" s="5" t="s">
        <v>88</v>
      </c>
      <c r="Z132" s="5" t="s">
        <v>42</v>
      </c>
      <c r="AA132" s="6">
        <v>2</v>
      </c>
      <c r="AB132" s="6">
        <v>0</v>
      </c>
      <c r="AC132" s="6">
        <v>0</v>
      </c>
      <c r="AD132" s="6">
        <v>0</v>
      </c>
      <c r="AE132" s="7">
        <v>0</v>
      </c>
      <c r="AF132" s="7">
        <v>0</v>
      </c>
      <c r="AG132" s="34">
        <v>0.5</v>
      </c>
      <c r="AH132" s="7">
        <v>42</v>
      </c>
      <c r="AI132" s="7">
        <v>0</v>
      </c>
      <c r="AJ132" s="7" t="s">
        <v>34</v>
      </c>
      <c r="AK132" s="7">
        <v>0</v>
      </c>
      <c r="AL132" s="7">
        <v>0</v>
      </c>
      <c r="AM132" s="7">
        <v>0</v>
      </c>
      <c r="AN132" s="7">
        <v>4</v>
      </c>
      <c r="AO132" s="7" t="s">
        <v>34</v>
      </c>
      <c r="AP132" s="31"/>
      <c r="AQ132" s="37"/>
    </row>
    <row r="133" spans="1:43" hidden="1" x14ac:dyDescent="0.25">
      <c r="A133" s="4" t="s">
        <v>113</v>
      </c>
      <c r="B133" s="124">
        <v>8</v>
      </c>
      <c r="C133" s="125" t="s">
        <v>1144</v>
      </c>
      <c r="D133" s="125" t="s">
        <v>260</v>
      </c>
      <c r="E133" s="32" t="s">
        <v>123</v>
      </c>
      <c r="F133" s="33"/>
      <c r="G133" s="9"/>
      <c r="H133" s="34"/>
      <c r="I133" s="34"/>
      <c r="J133" s="7"/>
      <c r="K133" s="7"/>
      <c r="L133" s="7"/>
      <c r="M133" s="36" t="s">
        <v>198</v>
      </c>
      <c r="N133" s="36"/>
      <c r="O133" s="36" t="str">
        <f t="shared" si="4"/>
        <v>A06</v>
      </c>
      <c r="P133" s="36">
        <f>IF(AND(O133&lt;&gt;O132,NOT(ISBLANK(A133))),IF(ISBLANK(M133),INDEX(Summary!H:H,MATCH(O133,Summary!A:A,0)),INDEX(Summary!H:H,MATCH(O133,Summary!A:A,0))+1),IF(ISBLANK(M133),P132,P132+1))</f>
        <v>42</v>
      </c>
      <c r="Q133" s="36">
        <f t="shared" si="5"/>
        <v>47</v>
      </c>
      <c r="R133" s="50" t="s">
        <v>260</v>
      </c>
      <c r="T133" s="34"/>
      <c r="U133" s="34"/>
      <c r="V133" s="34"/>
      <c r="W133" s="34"/>
      <c r="X133" s="5"/>
      <c r="Y133" s="5"/>
      <c r="Z133" s="5"/>
      <c r="AA133" s="6"/>
      <c r="AB133" s="6"/>
      <c r="AC133" s="6"/>
      <c r="AD133" s="6"/>
      <c r="AE133" s="7"/>
      <c r="AF133" s="7"/>
      <c r="AG133" s="34"/>
      <c r="AH133" s="7"/>
      <c r="AI133" s="7"/>
      <c r="AJ133" s="7"/>
      <c r="AK133" s="7"/>
      <c r="AL133" s="7"/>
      <c r="AM133" s="7"/>
      <c r="AN133" s="7"/>
      <c r="AO133" s="7"/>
      <c r="AP133" s="31"/>
      <c r="AQ133" s="37"/>
    </row>
    <row r="134" spans="1:43" hidden="1" x14ac:dyDescent="0.25">
      <c r="A134" s="4" t="s">
        <v>113</v>
      </c>
      <c r="B134" s="124">
        <v>22</v>
      </c>
      <c r="C134" s="125" t="s">
        <v>1145</v>
      </c>
      <c r="D134" s="125" t="s">
        <v>256</v>
      </c>
      <c r="E134" s="32" t="s">
        <v>124</v>
      </c>
      <c r="F134" s="33" t="s">
        <v>87</v>
      </c>
      <c r="G134" s="9">
        <v>2</v>
      </c>
      <c r="H134" s="34"/>
      <c r="I134" s="34">
        <v>2</v>
      </c>
      <c r="J134" s="7">
        <v>38</v>
      </c>
      <c r="K134" s="7">
        <v>7</v>
      </c>
      <c r="L134" s="7">
        <v>36</v>
      </c>
      <c r="M134" s="36" t="s">
        <v>198</v>
      </c>
      <c r="N134" s="36"/>
      <c r="O134" s="36" t="str">
        <f t="shared" si="4"/>
        <v>A06</v>
      </c>
      <c r="P134" s="36">
        <f>IF(AND(O134&lt;&gt;O133,NOT(ISBLANK(A134))),IF(ISBLANK(M134),INDEX(Summary!H:H,MATCH(O134,Summary!A:A,0)),INDEX(Summary!H:H,MATCH(O134,Summary!A:A,0))+1),IF(ISBLANK(M134),P133,P133+1))</f>
        <v>43</v>
      </c>
      <c r="Q134" s="36">
        <f t="shared" si="5"/>
        <v>47</v>
      </c>
      <c r="R134" s="50" t="s">
        <v>256</v>
      </c>
      <c r="T134" s="34">
        <v>1</v>
      </c>
      <c r="U134" s="34"/>
      <c r="V134" s="34"/>
      <c r="W134" s="34"/>
      <c r="X134" s="5"/>
      <c r="Y134" s="5" t="s">
        <v>88</v>
      </c>
      <c r="Z134" s="5" t="s">
        <v>42</v>
      </c>
      <c r="AA134" s="6">
        <v>2</v>
      </c>
      <c r="AB134" s="6">
        <v>0</v>
      </c>
      <c r="AC134" s="6">
        <v>0</v>
      </c>
      <c r="AD134" s="6">
        <v>0</v>
      </c>
      <c r="AE134" s="7">
        <v>0</v>
      </c>
      <c r="AF134" s="7">
        <v>0</v>
      </c>
      <c r="AG134" s="34">
        <v>0.5</v>
      </c>
      <c r="AH134" s="7">
        <v>44</v>
      </c>
      <c r="AI134" s="7">
        <v>0</v>
      </c>
      <c r="AJ134" s="7" t="s">
        <v>34</v>
      </c>
      <c r="AK134" s="7">
        <v>0</v>
      </c>
      <c r="AL134" s="7">
        <v>0</v>
      </c>
      <c r="AM134" s="7">
        <v>0</v>
      </c>
      <c r="AN134" s="7">
        <v>4.5</v>
      </c>
      <c r="AO134" s="7" t="s">
        <v>34</v>
      </c>
      <c r="AP134" s="31"/>
      <c r="AQ134" s="37"/>
    </row>
    <row r="135" spans="1:43" hidden="1" x14ac:dyDescent="0.25">
      <c r="A135" s="4" t="s">
        <v>113</v>
      </c>
      <c r="B135" s="124">
        <v>22</v>
      </c>
      <c r="C135" s="125" t="s">
        <v>1146</v>
      </c>
      <c r="D135" s="125" t="s">
        <v>256</v>
      </c>
      <c r="E135" s="32" t="s">
        <v>124</v>
      </c>
      <c r="F135" s="33"/>
      <c r="G135" s="9"/>
      <c r="H135" s="34"/>
      <c r="I135" s="34"/>
      <c r="J135" s="7"/>
      <c r="K135" s="7"/>
      <c r="L135" s="7"/>
      <c r="M135" s="36" t="s">
        <v>198</v>
      </c>
      <c r="N135" s="36"/>
      <c r="O135" s="36" t="str">
        <f t="shared" si="4"/>
        <v>A06</v>
      </c>
      <c r="P135" s="36">
        <f>IF(AND(O135&lt;&gt;O134,NOT(ISBLANK(A135))),IF(ISBLANK(M135),INDEX(Summary!H:H,MATCH(O135,Summary!A:A,0)),INDEX(Summary!H:H,MATCH(O135,Summary!A:A,0))+1),IF(ISBLANK(M135),P134,P134+1))</f>
        <v>44</v>
      </c>
      <c r="Q135" s="36">
        <f t="shared" si="5"/>
        <v>47</v>
      </c>
      <c r="R135" s="50" t="s">
        <v>256</v>
      </c>
      <c r="T135" s="34"/>
      <c r="U135" s="34"/>
      <c r="V135" s="34"/>
      <c r="W135" s="34"/>
      <c r="X135" s="5"/>
      <c r="Y135" s="5"/>
      <c r="Z135" s="5"/>
      <c r="AA135" s="6"/>
      <c r="AB135" s="6"/>
      <c r="AC135" s="6"/>
      <c r="AD135" s="6"/>
      <c r="AE135" s="7"/>
      <c r="AF135" s="7"/>
      <c r="AG135" s="34"/>
      <c r="AH135" s="7"/>
      <c r="AI135" s="7"/>
      <c r="AJ135" s="7"/>
      <c r="AK135" s="7"/>
      <c r="AL135" s="7"/>
      <c r="AM135" s="7"/>
      <c r="AN135" s="7"/>
      <c r="AO135" s="7"/>
      <c r="AP135" s="31"/>
      <c r="AQ135" s="37"/>
    </row>
    <row r="136" spans="1:43" hidden="1" x14ac:dyDescent="0.25">
      <c r="A136" s="4" t="s">
        <v>113</v>
      </c>
      <c r="B136" s="124">
        <v>22</v>
      </c>
      <c r="C136" s="125" t="s">
        <v>1147</v>
      </c>
      <c r="D136" s="125" t="s">
        <v>257</v>
      </c>
      <c r="E136" s="32" t="s">
        <v>125</v>
      </c>
      <c r="F136" s="33" t="s">
        <v>87</v>
      </c>
      <c r="G136" s="9">
        <v>1</v>
      </c>
      <c r="H136" s="34"/>
      <c r="I136" s="34">
        <v>1</v>
      </c>
      <c r="J136" s="7">
        <v>39</v>
      </c>
      <c r="K136" s="7">
        <v>7</v>
      </c>
      <c r="L136" s="7">
        <v>37</v>
      </c>
      <c r="M136" s="36" t="s">
        <v>198</v>
      </c>
      <c r="N136" s="36"/>
      <c r="O136" s="36" t="str">
        <f t="shared" si="4"/>
        <v>A06</v>
      </c>
      <c r="P136" s="36">
        <f>IF(AND(O136&lt;&gt;O135,NOT(ISBLANK(A136))),IF(ISBLANK(M136),INDEX(Summary!H:H,MATCH(O136,Summary!A:A,0)),INDEX(Summary!H:H,MATCH(O136,Summary!A:A,0))+1),IF(ISBLANK(M136),P135,P135+1))</f>
        <v>45</v>
      </c>
      <c r="Q136" s="36">
        <f t="shared" si="5"/>
        <v>47</v>
      </c>
      <c r="R136" s="50" t="s">
        <v>257</v>
      </c>
      <c r="T136" s="34">
        <v>1</v>
      </c>
      <c r="U136" s="34"/>
      <c r="V136" s="34"/>
      <c r="W136" s="34"/>
      <c r="X136" s="5"/>
      <c r="Y136" s="5" t="s">
        <v>88</v>
      </c>
      <c r="Z136" s="5" t="s">
        <v>42</v>
      </c>
      <c r="AA136" s="6">
        <v>1</v>
      </c>
      <c r="AB136" s="6">
        <v>0</v>
      </c>
      <c r="AC136" s="6">
        <v>0</v>
      </c>
      <c r="AD136" s="6">
        <v>0</v>
      </c>
      <c r="AE136" s="7">
        <v>0</v>
      </c>
      <c r="AF136" s="7">
        <v>0</v>
      </c>
      <c r="AG136" s="34">
        <v>0.25</v>
      </c>
      <c r="AH136" s="7">
        <v>45</v>
      </c>
      <c r="AI136" s="7">
        <v>0</v>
      </c>
      <c r="AJ136" s="7" t="s">
        <v>34</v>
      </c>
      <c r="AK136" s="7">
        <v>0</v>
      </c>
      <c r="AL136" s="7">
        <v>0</v>
      </c>
      <c r="AM136" s="7">
        <v>0</v>
      </c>
      <c r="AN136" s="7">
        <v>4.75</v>
      </c>
      <c r="AO136" s="7" t="s">
        <v>34</v>
      </c>
      <c r="AP136" s="31"/>
      <c r="AQ136" s="37"/>
    </row>
    <row r="137" spans="1:43" hidden="1" x14ac:dyDescent="0.25">
      <c r="A137" s="4" t="s">
        <v>113</v>
      </c>
      <c r="B137" s="124">
        <v>22</v>
      </c>
      <c r="C137" s="125" t="s">
        <v>1148</v>
      </c>
      <c r="D137" s="125" t="s">
        <v>256</v>
      </c>
      <c r="E137" s="32" t="s">
        <v>111</v>
      </c>
      <c r="F137" s="33" t="s">
        <v>87</v>
      </c>
      <c r="G137" s="9">
        <v>1</v>
      </c>
      <c r="H137" s="34"/>
      <c r="I137" s="34">
        <v>1</v>
      </c>
      <c r="J137" s="7">
        <v>40</v>
      </c>
      <c r="K137" s="7">
        <v>7</v>
      </c>
      <c r="L137" s="7">
        <v>38</v>
      </c>
      <c r="M137" s="36" t="s">
        <v>198</v>
      </c>
      <c r="N137" s="36"/>
      <c r="O137" s="36" t="str">
        <f t="shared" si="4"/>
        <v>A06</v>
      </c>
      <c r="P137" s="36">
        <f>IF(AND(O137&lt;&gt;O136,NOT(ISBLANK(A137))),IF(ISBLANK(M137),INDEX(Summary!H:H,MATCH(O137,Summary!A:A,0)),INDEX(Summary!H:H,MATCH(O137,Summary!A:A,0))+1),IF(ISBLANK(M137),P136,P136+1))</f>
        <v>46</v>
      </c>
      <c r="Q137" s="36">
        <f t="shared" si="5"/>
        <v>47</v>
      </c>
      <c r="R137" s="50" t="s">
        <v>256</v>
      </c>
      <c r="T137" s="26">
        <v>2</v>
      </c>
      <c r="U137" s="34"/>
      <c r="V137" s="34"/>
      <c r="W137" s="34"/>
      <c r="X137" s="5"/>
      <c r="Y137" s="5" t="s">
        <v>88</v>
      </c>
      <c r="Z137" s="5" t="s">
        <v>42</v>
      </c>
      <c r="AA137" s="6">
        <v>2</v>
      </c>
      <c r="AB137" s="6">
        <v>0</v>
      </c>
      <c r="AC137" s="6">
        <v>0</v>
      </c>
      <c r="AD137" s="6">
        <v>0</v>
      </c>
      <c r="AE137" s="7">
        <v>0</v>
      </c>
      <c r="AF137" s="7">
        <v>0</v>
      </c>
      <c r="AG137" s="34">
        <v>0.25</v>
      </c>
      <c r="AH137" s="7">
        <v>47</v>
      </c>
      <c r="AI137" s="7">
        <v>0</v>
      </c>
      <c r="AJ137" s="7" t="s">
        <v>34</v>
      </c>
      <c r="AK137" s="7">
        <v>0</v>
      </c>
      <c r="AL137" s="7">
        <v>0</v>
      </c>
      <c r="AM137" s="7">
        <v>0</v>
      </c>
      <c r="AN137" s="7">
        <v>5</v>
      </c>
      <c r="AO137" s="7" t="s">
        <v>34</v>
      </c>
      <c r="AP137" s="31"/>
      <c r="AQ137" s="37"/>
    </row>
    <row r="138" spans="1:43" hidden="1" x14ac:dyDescent="0.25">
      <c r="A138" s="4"/>
      <c r="B138" s="124"/>
      <c r="C138" s="125"/>
      <c r="D138" s="125"/>
      <c r="E138" s="32"/>
      <c r="F138" s="33"/>
      <c r="G138" s="9"/>
      <c r="H138" s="34"/>
      <c r="I138" s="34"/>
      <c r="J138" s="7"/>
      <c r="K138" s="7"/>
      <c r="L138" s="7"/>
      <c r="M138" s="36" t="s">
        <v>199</v>
      </c>
      <c r="N138" s="36"/>
      <c r="O138" s="36" t="str">
        <f t="shared" si="4"/>
        <v>A06</v>
      </c>
      <c r="P138" s="36">
        <f>IF(AND(O138&lt;&gt;O137,NOT(ISBLANK(A138))),IF(ISBLANK(M138),INDEX(Summary!H:H,MATCH(O138,Summary!A:A,0)),INDEX(Summary!H:H,MATCH(O138,Summary!A:A,0))+1),IF(ISBLANK(M138),P137,P137+1))</f>
        <v>47</v>
      </c>
      <c r="Q138" s="36">
        <f t="shared" si="5"/>
        <v>47</v>
      </c>
      <c r="R138" s="50"/>
      <c r="T138" s="26"/>
      <c r="U138" s="34"/>
      <c r="V138" s="34"/>
      <c r="W138" s="34"/>
      <c r="X138" s="5"/>
      <c r="Y138" s="5"/>
      <c r="Z138" s="5"/>
      <c r="AA138" s="6"/>
      <c r="AB138" s="6"/>
      <c r="AC138" s="6"/>
      <c r="AD138" s="6"/>
      <c r="AE138" s="7"/>
      <c r="AF138" s="7"/>
      <c r="AG138" s="34"/>
      <c r="AH138" s="7"/>
      <c r="AI138" s="7"/>
      <c r="AJ138" s="7"/>
      <c r="AK138" s="7"/>
      <c r="AL138" s="7"/>
      <c r="AM138" s="7"/>
      <c r="AN138" s="7"/>
      <c r="AO138" s="7"/>
      <c r="AP138" s="31"/>
      <c r="AQ138" s="37"/>
    </row>
    <row r="139" spans="1:43" hidden="1" x14ac:dyDescent="0.25">
      <c r="A139" s="54" t="s">
        <v>126</v>
      </c>
      <c r="B139" s="124">
        <v>29</v>
      </c>
      <c r="C139" s="125" t="s">
        <v>1149</v>
      </c>
      <c r="D139" s="125" t="s">
        <v>1150</v>
      </c>
      <c r="E139" s="32" t="s">
        <v>91</v>
      </c>
      <c r="F139" s="33" t="s">
        <v>87</v>
      </c>
      <c r="G139" s="9">
        <v>1</v>
      </c>
      <c r="H139" s="6"/>
      <c r="I139" s="34">
        <v>1</v>
      </c>
      <c r="J139" s="7">
        <v>10</v>
      </c>
      <c r="K139" s="7">
        <v>9</v>
      </c>
      <c r="L139" s="7">
        <v>9</v>
      </c>
      <c r="M139" s="36" t="s">
        <v>198</v>
      </c>
      <c r="N139" s="36"/>
      <c r="O139" s="36" t="str">
        <f t="shared" si="4"/>
        <v>A08</v>
      </c>
      <c r="P139" s="36">
        <f>IF(AND(O139&lt;&gt;O138,NOT(ISBLANK(A139))),IF(ISBLANK(M139),INDEX(Summary!H:H,MATCH(O139,Summary!A:A,0)),INDEX(Summary!H:H,MATCH(O139,Summary!A:A,0))+1),IF(ISBLANK(M139),P138,P138+1))</f>
        <v>12</v>
      </c>
      <c r="Q139" s="36">
        <f t="shared" si="5"/>
        <v>43</v>
      </c>
      <c r="R139" s="50"/>
      <c r="T139" s="34">
        <v>1</v>
      </c>
      <c r="U139" s="6"/>
      <c r="V139" s="6"/>
      <c r="W139" s="6"/>
      <c r="X139" s="5"/>
      <c r="Y139" s="5" t="s">
        <v>88</v>
      </c>
      <c r="Z139" s="5" t="s">
        <v>39</v>
      </c>
      <c r="AA139" s="6">
        <v>1</v>
      </c>
      <c r="AB139" s="6">
        <v>0</v>
      </c>
      <c r="AC139" s="6">
        <v>0</v>
      </c>
      <c r="AD139" s="6">
        <v>0</v>
      </c>
      <c r="AE139" s="7">
        <v>0</v>
      </c>
      <c r="AF139" s="7">
        <v>0</v>
      </c>
      <c r="AG139" s="34">
        <v>0.25</v>
      </c>
      <c r="AH139" s="7">
        <v>11</v>
      </c>
      <c r="AI139" s="7">
        <v>0</v>
      </c>
      <c r="AJ139" s="7" t="s">
        <v>34</v>
      </c>
      <c r="AK139" s="7">
        <v>0</v>
      </c>
      <c r="AL139" s="7">
        <v>0</v>
      </c>
      <c r="AM139" s="7">
        <v>0</v>
      </c>
      <c r="AN139" s="7">
        <v>0.25</v>
      </c>
      <c r="AO139" s="7" t="s">
        <v>34</v>
      </c>
      <c r="AP139" s="31"/>
      <c r="AQ139" s="37"/>
    </row>
    <row r="140" spans="1:43" hidden="1" x14ac:dyDescent="0.25">
      <c r="A140" s="4" t="s">
        <v>126</v>
      </c>
      <c r="B140" s="124">
        <v>36</v>
      </c>
      <c r="C140" s="125" t="s">
        <v>1151</v>
      </c>
      <c r="D140" s="125" t="s">
        <v>261</v>
      </c>
      <c r="E140" s="32" t="s">
        <v>116</v>
      </c>
      <c r="F140" s="33" t="s">
        <v>87</v>
      </c>
      <c r="G140" s="9">
        <v>1</v>
      </c>
      <c r="H140" s="6"/>
      <c r="I140" s="34">
        <v>1</v>
      </c>
      <c r="J140" s="7">
        <v>11</v>
      </c>
      <c r="K140" s="7">
        <v>9</v>
      </c>
      <c r="L140" s="7">
        <v>10</v>
      </c>
      <c r="M140" s="36" t="s">
        <v>198</v>
      </c>
      <c r="N140" s="36"/>
      <c r="O140" s="36" t="str">
        <f t="shared" si="4"/>
        <v>A08</v>
      </c>
      <c r="P140" s="36">
        <f>IF(AND(O140&lt;&gt;O139,NOT(ISBLANK(A140))),IF(ISBLANK(M140),INDEX(Summary!H:H,MATCH(O140,Summary!A:A,0)),INDEX(Summary!H:H,MATCH(O140,Summary!A:A,0))+1),IF(ISBLANK(M140),P139,P139+1))</f>
        <v>13</v>
      </c>
      <c r="Q140" s="36">
        <f t="shared" si="5"/>
        <v>43</v>
      </c>
      <c r="R140" s="50" t="s">
        <v>261</v>
      </c>
      <c r="T140" s="34">
        <v>1</v>
      </c>
      <c r="U140" s="6"/>
      <c r="V140" s="6"/>
      <c r="W140" s="6"/>
      <c r="X140" s="5"/>
      <c r="Y140" s="5" t="s">
        <v>88</v>
      </c>
      <c r="Z140" s="5" t="s">
        <v>39</v>
      </c>
      <c r="AA140" s="6">
        <v>1</v>
      </c>
      <c r="AB140" s="6">
        <v>0</v>
      </c>
      <c r="AC140" s="6">
        <v>0</v>
      </c>
      <c r="AD140" s="6">
        <v>0</v>
      </c>
      <c r="AE140" s="7">
        <v>0</v>
      </c>
      <c r="AF140" s="7">
        <v>0</v>
      </c>
      <c r="AG140" s="34">
        <v>0.25</v>
      </c>
      <c r="AH140" s="7">
        <v>12</v>
      </c>
      <c r="AI140" s="7">
        <v>0</v>
      </c>
      <c r="AJ140" s="7" t="s">
        <v>34</v>
      </c>
      <c r="AK140" s="7">
        <v>0</v>
      </c>
      <c r="AL140" s="7">
        <v>0</v>
      </c>
      <c r="AM140" s="7">
        <v>0</v>
      </c>
      <c r="AN140" s="7">
        <v>0.5</v>
      </c>
      <c r="AO140" s="7" t="s">
        <v>34</v>
      </c>
      <c r="AP140" s="31"/>
      <c r="AQ140" s="37"/>
    </row>
    <row r="141" spans="1:43" hidden="1" x14ac:dyDescent="0.25">
      <c r="A141" s="4" t="s">
        <v>126</v>
      </c>
      <c r="B141" s="124">
        <v>36</v>
      </c>
      <c r="C141" s="125" t="s">
        <v>1152</v>
      </c>
      <c r="D141" s="125" t="s">
        <v>261</v>
      </c>
      <c r="E141" s="32" t="s">
        <v>127</v>
      </c>
      <c r="F141" s="33" t="s">
        <v>87</v>
      </c>
      <c r="G141" s="9">
        <v>1</v>
      </c>
      <c r="H141" s="6"/>
      <c r="I141" s="34">
        <v>1</v>
      </c>
      <c r="J141" s="7">
        <v>12</v>
      </c>
      <c r="K141" s="7">
        <v>9</v>
      </c>
      <c r="L141" s="7">
        <v>11</v>
      </c>
      <c r="M141" s="36" t="s">
        <v>198</v>
      </c>
      <c r="N141" s="36"/>
      <c r="O141" s="36" t="str">
        <f t="shared" si="4"/>
        <v>A08</v>
      </c>
      <c r="P141" s="36">
        <f>IF(AND(O141&lt;&gt;O140,NOT(ISBLANK(A141))),IF(ISBLANK(M141),INDEX(Summary!H:H,MATCH(O141,Summary!A:A,0)),INDEX(Summary!H:H,MATCH(O141,Summary!A:A,0))+1),IF(ISBLANK(M141),P140,P140+1))</f>
        <v>14</v>
      </c>
      <c r="Q141" s="36">
        <f t="shared" si="5"/>
        <v>43</v>
      </c>
      <c r="R141" s="50" t="s">
        <v>261</v>
      </c>
      <c r="T141" s="34">
        <v>1</v>
      </c>
      <c r="U141" s="6"/>
      <c r="V141" s="6"/>
      <c r="W141" s="6"/>
      <c r="X141" s="5"/>
      <c r="Y141" s="5" t="s">
        <v>88</v>
      </c>
      <c r="Z141" s="5" t="s">
        <v>39</v>
      </c>
      <c r="AA141" s="6">
        <v>1</v>
      </c>
      <c r="AB141" s="6">
        <v>0</v>
      </c>
      <c r="AC141" s="6">
        <v>0</v>
      </c>
      <c r="AD141" s="6">
        <v>0</v>
      </c>
      <c r="AE141" s="7">
        <v>0</v>
      </c>
      <c r="AF141" s="7">
        <v>0</v>
      </c>
      <c r="AG141" s="34">
        <v>0.25</v>
      </c>
      <c r="AH141" s="7">
        <v>13</v>
      </c>
      <c r="AI141" s="7">
        <v>0</v>
      </c>
      <c r="AJ141" s="7" t="s">
        <v>34</v>
      </c>
      <c r="AK141" s="7">
        <v>0</v>
      </c>
      <c r="AL141" s="7">
        <v>0</v>
      </c>
      <c r="AM141" s="7">
        <v>0</v>
      </c>
      <c r="AN141" s="7">
        <v>0.75</v>
      </c>
      <c r="AO141" s="7" t="s">
        <v>34</v>
      </c>
      <c r="AP141" s="31"/>
      <c r="AQ141" s="37"/>
    </row>
    <row r="142" spans="1:43" x14ac:dyDescent="0.25">
      <c r="A142" s="4" t="s">
        <v>126</v>
      </c>
      <c r="B142" s="124">
        <v>36</v>
      </c>
      <c r="C142" s="125" t="s">
        <v>1153</v>
      </c>
      <c r="D142" s="125" t="s">
        <v>261</v>
      </c>
      <c r="E142" s="32" t="s">
        <v>95</v>
      </c>
      <c r="F142" s="33" t="s">
        <v>87</v>
      </c>
      <c r="G142" s="9">
        <v>3</v>
      </c>
      <c r="H142" s="6"/>
      <c r="I142" s="34">
        <v>3</v>
      </c>
      <c r="J142" s="7">
        <v>15</v>
      </c>
      <c r="K142" s="7">
        <v>9</v>
      </c>
      <c r="L142" s="7">
        <v>14</v>
      </c>
      <c r="M142" s="36" t="s">
        <v>198</v>
      </c>
      <c r="N142" s="36"/>
      <c r="O142" s="36" t="str">
        <f t="shared" si="4"/>
        <v>A08</v>
      </c>
      <c r="P142" s="36">
        <f>IF(AND(O142&lt;&gt;O141,NOT(ISBLANK(A142))),IF(ISBLANK(M142),INDEX(Summary!H:H,MATCH(O142,Summary!A:A,0)),INDEX(Summary!H:H,MATCH(O142,Summary!A:A,0))+1),IF(ISBLANK(M142),P141,P141+1))</f>
        <v>15</v>
      </c>
      <c r="Q142" s="36">
        <f t="shared" si="5"/>
        <v>43</v>
      </c>
      <c r="R142" s="50" t="s">
        <v>261</v>
      </c>
      <c r="T142" s="34">
        <v>1</v>
      </c>
      <c r="U142" s="6"/>
      <c r="V142" s="6"/>
      <c r="W142" s="6"/>
      <c r="X142" s="5"/>
      <c r="Y142" s="5" t="s">
        <v>88</v>
      </c>
      <c r="Z142" s="5" t="s">
        <v>39</v>
      </c>
      <c r="AA142" s="6">
        <v>3</v>
      </c>
      <c r="AB142" s="6">
        <v>0</v>
      </c>
      <c r="AC142" s="6">
        <v>0</v>
      </c>
      <c r="AD142" s="6">
        <v>0</v>
      </c>
      <c r="AE142" s="7">
        <v>0</v>
      </c>
      <c r="AF142" s="7">
        <v>0</v>
      </c>
      <c r="AG142" s="34">
        <v>0.75</v>
      </c>
      <c r="AH142" s="7">
        <v>16</v>
      </c>
      <c r="AI142" s="7">
        <v>0</v>
      </c>
      <c r="AJ142" s="7" t="s">
        <v>34</v>
      </c>
      <c r="AK142" s="7">
        <v>0</v>
      </c>
      <c r="AL142" s="7">
        <v>0</v>
      </c>
      <c r="AM142" s="7">
        <v>0</v>
      </c>
      <c r="AN142" s="7">
        <v>1.5</v>
      </c>
      <c r="AO142" s="7" t="s">
        <v>34</v>
      </c>
      <c r="AP142" s="31"/>
      <c r="AQ142" s="37"/>
    </row>
    <row r="143" spans="1:43" x14ac:dyDescent="0.25">
      <c r="A143" s="4" t="s">
        <v>126</v>
      </c>
      <c r="B143" s="124">
        <v>29</v>
      </c>
      <c r="C143" s="125" t="s">
        <v>1154</v>
      </c>
      <c r="D143" s="125" t="s">
        <v>1150</v>
      </c>
      <c r="E143" s="32" t="s">
        <v>95</v>
      </c>
      <c r="F143" s="33"/>
      <c r="G143" s="9"/>
      <c r="H143" s="6"/>
      <c r="I143" s="34"/>
      <c r="J143" s="7"/>
      <c r="K143" s="7"/>
      <c r="L143" s="7"/>
      <c r="M143" s="36" t="s">
        <v>198</v>
      </c>
      <c r="N143" s="36"/>
      <c r="O143" s="36" t="str">
        <f t="shared" si="4"/>
        <v>A08</v>
      </c>
      <c r="P143" s="36">
        <f>IF(AND(O143&lt;&gt;O142,NOT(ISBLANK(A143))),IF(ISBLANK(M143),INDEX(Summary!H:H,MATCH(O143,Summary!A:A,0)),INDEX(Summary!H:H,MATCH(O143,Summary!A:A,0))+1),IF(ISBLANK(M143),P142,P142+1))</f>
        <v>16</v>
      </c>
      <c r="Q143" s="36">
        <f t="shared" si="5"/>
        <v>43</v>
      </c>
      <c r="R143" s="50"/>
      <c r="T143" s="34"/>
      <c r="U143" s="6"/>
      <c r="V143" s="6"/>
      <c r="W143" s="6"/>
      <c r="X143" s="5"/>
      <c r="Y143" s="5"/>
      <c r="Z143" s="5"/>
      <c r="AA143" s="6"/>
      <c r="AB143" s="6"/>
      <c r="AC143" s="6"/>
      <c r="AD143" s="6"/>
      <c r="AE143" s="7"/>
      <c r="AF143" s="7"/>
      <c r="AG143" s="34"/>
      <c r="AH143" s="7"/>
      <c r="AI143" s="7"/>
      <c r="AJ143" s="7"/>
      <c r="AK143" s="7"/>
      <c r="AL143" s="7"/>
      <c r="AM143" s="7"/>
      <c r="AN143" s="7"/>
      <c r="AO143" s="7"/>
      <c r="AP143" s="31"/>
      <c r="AQ143" s="37"/>
    </row>
    <row r="144" spans="1:43" x14ac:dyDescent="0.25">
      <c r="A144" s="4" t="s">
        <v>126</v>
      </c>
      <c r="B144" s="124">
        <v>29</v>
      </c>
      <c r="C144" s="125" t="s">
        <v>1155</v>
      </c>
      <c r="D144" s="125" t="s">
        <v>1150</v>
      </c>
      <c r="E144" s="32" t="s">
        <v>95</v>
      </c>
      <c r="F144" s="33"/>
      <c r="G144" s="9"/>
      <c r="H144" s="6"/>
      <c r="I144" s="34"/>
      <c r="J144" s="7"/>
      <c r="K144" s="7"/>
      <c r="L144" s="7"/>
      <c r="M144" s="36" t="s">
        <v>198</v>
      </c>
      <c r="N144" s="36"/>
      <c r="O144" s="36" t="str">
        <f t="shared" si="4"/>
        <v>A08</v>
      </c>
      <c r="P144" s="36">
        <f>IF(AND(O144&lt;&gt;O143,NOT(ISBLANK(A144))),IF(ISBLANK(M144),INDEX(Summary!H:H,MATCH(O144,Summary!A:A,0)),INDEX(Summary!H:H,MATCH(O144,Summary!A:A,0))+1),IF(ISBLANK(M144),P143,P143+1))</f>
        <v>17</v>
      </c>
      <c r="Q144" s="36">
        <f t="shared" si="5"/>
        <v>43</v>
      </c>
      <c r="R144" s="50"/>
      <c r="T144" s="34"/>
      <c r="U144" s="6"/>
      <c r="V144" s="6"/>
      <c r="W144" s="6"/>
      <c r="X144" s="5"/>
      <c r="Y144" s="5"/>
      <c r="Z144" s="5"/>
      <c r="AA144" s="6"/>
      <c r="AB144" s="6"/>
      <c r="AC144" s="6"/>
      <c r="AD144" s="6"/>
      <c r="AE144" s="7"/>
      <c r="AF144" s="7"/>
      <c r="AG144" s="34"/>
      <c r="AH144" s="7"/>
      <c r="AI144" s="7"/>
      <c r="AJ144" s="7"/>
      <c r="AK144" s="7"/>
      <c r="AL144" s="7"/>
      <c r="AM144" s="7"/>
      <c r="AN144" s="7"/>
      <c r="AO144" s="7"/>
      <c r="AP144" s="31"/>
      <c r="AQ144" s="37"/>
    </row>
    <row r="145" spans="1:43" hidden="1" x14ac:dyDescent="0.25">
      <c r="A145" s="4" t="s">
        <v>126</v>
      </c>
      <c r="B145" s="124">
        <v>15</v>
      </c>
      <c r="C145" s="125" t="s">
        <v>1156</v>
      </c>
      <c r="D145" s="125" t="s">
        <v>1157</v>
      </c>
      <c r="E145" s="32" t="s">
        <v>117</v>
      </c>
      <c r="F145" s="33" t="s">
        <v>87</v>
      </c>
      <c r="G145" s="9">
        <v>8</v>
      </c>
      <c r="H145" s="6"/>
      <c r="I145" s="34">
        <v>8</v>
      </c>
      <c r="J145" s="7">
        <v>23</v>
      </c>
      <c r="K145" s="7">
        <v>9</v>
      </c>
      <c r="L145" s="7">
        <v>22</v>
      </c>
      <c r="M145" s="36" t="s">
        <v>198</v>
      </c>
      <c r="N145" s="36"/>
      <c r="O145" s="36" t="str">
        <f t="shared" si="4"/>
        <v>A08</v>
      </c>
      <c r="P145" s="36">
        <f>IF(AND(O145&lt;&gt;O144,NOT(ISBLANK(A145))),IF(ISBLANK(M145),INDEX(Summary!H:H,MATCH(O145,Summary!A:A,0)),INDEX(Summary!H:H,MATCH(O145,Summary!A:A,0))+1),IF(ISBLANK(M145),P144,P144+1))</f>
        <v>18</v>
      </c>
      <c r="Q145" s="36">
        <f t="shared" si="5"/>
        <v>43</v>
      </c>
      <c r="R145" s="50"/>
      <c r="T145" s="34">
        <v>1</v>
      </c>
      <c r="U145" s="6"/>
      <c r="V145" s="6"/>
      <c r="W145" s="6"/>
      <c r="X145" s="5"/>
      <c r="Y145" s="5" t="s">
        <v>88</v>
      </c>
      <c r="Z145" s="5" t="s">
        <v>39</v>
      </c>
      <c r="AA145" s="6">
        <v>8</v>
      </c>
      <c r="AB145" s="6">
        <v>0</v>
      </c>
      <c r="AC145" s="6">
        <v>0</v>
      </c>
      <c r="AD145" s="6">
        <v>0</v>
      </c>
      <c r="AE145" s="7">
        <v>0</v>
      </c>
      <c r="AF145" s="7">
        <v>0</v>
      </c>
      <c r="AG145" s="34">
        <v>2</v>
      </c>
      <c r="AH145" s="7">
        <v>24</v>
      </c>
      <c r="AI145" s="7">
        <v>0</v>
      </c>
      <c r="AJ145" s="7" t="s">
        <v>34</v>
      </c>
      <c r="AK145" s="7">
        <v>0</v>
      </c>
      <c r="AL145" s="7">
        <v>0</v>
      </c>
      <c r="AM145" s="7">
        <v>0</v>
      </c>
      <c r="AN145" s="7">
        <v>3.5</v>
      </c>
      <c r="AO145" s="7" t="s">
        <v>34</v>
      </c>
      <c r="AP145" s="31"/>
      <c r="AQ145" s="37"/>
    </row>
    <row r="146" spans="1:43" hidden="1" x14ac:dyDescent="0.25">
      <c r="A146" s="4" t="s">
        <v>126</v>
      </c>
      <c r="B146" s="124">
        <v>15</v>
      </c>
      <c r="C146" s="125" t="s">
        <v>1158</v>
      </c>
      <c r="D146" s="125" t="s">
        <v>1157</v>
      </c>
      <c r="E146" s="32" t="s">
        <v>117</v>
      </c>
      <c r="F146" s="33"/>
      <c r="G146" s="9"/>
      <c r="H146" s="6"/>
      <c r="I146" s="34"/>
      <c r="J146" s="7"/>
      <c r="K146" s="7"/>
      <c r="L146" s="7"/>
      <c r="M146" s="36" t="s">
        <v>198</v>
      </c>
      <c r="N146" s="36"/>
      <c r="O146" s="36" t="str">
        <f t="shared" si="4"/>
        <v>A08</v>
      </c>
      <c r="P146" s="36">
        <f>IF(AND(O146&lt;&gt;O145,NOT(ISBLANK(A146))),IF(ISBLANK(M146),INDEX(Summary!H:H,MATCH(O146,Summary!A:A,0)),INDEX(Summary!H:H,MATCH(O146,Summary!A:A,0))+1),IF(ISBLANK(M146),P145,P145+1))</f>
        <v>19</v>
      </c>
      <c r="Q146" s="36">
        <f t="shared" si="5"/>
        <v>43</v>
      </c>
      <c r="R146" s="50"/>
      <c r="T146" s="34"/>
      <c r="U146" s="6"/>
      <c r="V146" s="6"/>
      <c r="W146" s="6"/>
      <c r="X146" s="5"/>
      <c r="Y146" s="5"/>
      <c r="Z146" s="5"/>
      <c r="AA146" s="6"/>
      <c r="AB146" s="6"/>
      <c r="AC146" s="6"/>
      <c r="AD146" s="6"/>
      <c r="AE146" s="7"/>
      <c r="AF146" s="7"/>
      <c r="AG146" s="34"/>
      <c r="AH146" s="7"/>
      <c r="AI146" s="7"/>
      <c r="AJ146" s="7"/>
      <c r="AK146" s="7"/>
      <c r="AL146" s="7"/>
      <c r="AM146" s="7"/>
      <c r="AN146" s="7"/>
      <c r="AO146" s="7"/>
      <c r="AP146" s="31"/>
      <c r="AQ146" s="37"/>
    </row>
    <row r="147" spans="1:43" hidden="1" x14ac:dyDescent="0.25">
      <c r="A147" s="4" t="s">
        <v>126</v>
      </c>
      <c r="B147" s="124">
        <v>15</v>
      </c>
      <c r="C147" s="125" t="s">
        <v>1159</v>
      </c>
      <c r="D147" s="125" t="s">
        <v>1157</v>
      </c>
      <c r="E147" s="32" t="s">
        <v>117</v>
      </c>
      <c r="F147" s="33"/>
      <c r="G147" s="9"/>
      <c r="H147" s="6"/>
      <c r="I147" s="34"/>
      <c r="J147" s="7"/>
      <c r="K147" s="7"/>
      <c r="L147" s="7"/>
      <c r="M147" s="36" t="s">
        <v>198</v>
      </c>
      <c r="N147" s="36"/>
      <c r="O147" s="36" t="str">
        <f t="shared" si="4"/>
        <v>A08</v>
      </c>
      <c r="P147" s="36">
        <f>IF(AND(O147&lt;&gt;O146,NOT(ISBLANK(A147))),IF(ISBLANK(M147),INDEX(Summary!H:H,MATCH(O147,Summary!A:A,0)),INDEX(Summary!H:H,MATCH(O147,Summary!A:A,0))+1),IF(ISBLANK(M147),P146,P146+1))</f>
        <v>20</v>
      </c>
      <c r="Q147" s="36">
        <f t="shared" si="5"/>
        <v>43</v>
      </c>
      <c r="R147" s="50"/>
      <c r="T147" s="34"/>
      <c r="U147" s="6"/>
      <c r="V147" s="6"/>
      <c r="W147" s="6"/>
      <c r="X147" s="5"/>
      <c r="Y147" s="5"/>
      <c r="Z147" s="5"/>
      <c r="AA147" s="6"/>
      <c r="AB147" s="6"/>
      <c r="AC147" s="6"/>
      <c r="AD147" s="6"/>
      <c r="AE147" s="7"/>
      <c r="AF147" s="7"/>
      <c r="AG147" s="34"/>
      <c r="AH147" s="7"/>
      <c r="AI147" s="7"/>
      <c r="AJ147" s="7"/>
      <c r="AK147" s="7"/>
      <c r="AL147" s="7"/>
      <c r="AM147" s="7"/>
      <c r="AN147" s="7"/>
      <c r="AO147" s="7"/>
      <c r="AP147" s="31"/>
      <c r="AQ147" s="37"/>
    </row>
    <row r="148" spans="1:43" hidden="1" x14ac:dyDescent="0.25">
      <c r="A148" s="4" t="s">
        <v>126</v>
      </c>
      <c r="B148" s="124">
        <v>15</v>
      </c>
      <c r="C148" s="125" t="s">
        <v>1160</v>
      </c>
      <c r="D148" s="125" t="s">
        <v>1157</v>
      </c>
      <c r="E148" s="32" t="s">
        <v>117</v>
      </c>
      <c r="F148" s="33"/>
      <c r="G148" s="9"/>
      <c r="H148" s="6"/>
      <c r="I148" s="34"/>
      <c r="J148" s="7"/>
      <c r="K148" s="7"/>
      <c r="L148" s="7"/>
      <c r="M148" s="36" t="s">
        <v>198</v>
      </c>
      <c r="N148" s="36"/>
      <c r="O148" s="36" t="str">
        <f t="shared" si="4"/>
        <v>A08</v>
      </c>
      <c r="P148" s="36">
        <f>IF(AND(O148&lt;&gt;O147,NOT(ISBLANK(A148))),IF(ISBLANK(M148),INDEX(Summary!H:H,MATCH(O148,Summary!A:A,0)),INDEX(Summary!H:H,MATCH(O148,Summary!A:A,0))+1),IF(ISBLANK(M148),P147,P147+1))</f>
        <v>21</v>
      </c>
      <c r="Q148" s="36">
        <f t="shared" si="5"/>
        <v>43</v>
      </c>
      <c r="R148" s="50"/>
      <c r="T148" s="34"/>
      <c r="U148" s="6"/>
      <c r="V148" s="6"/>
      <c r="W148" s="6"/>
      <c r="X148" s="5"/>
      <c r="Y148" s="5"/>
      <c r="Z148" s="5"/>
      <c r="AA148" s="6"/>
      <c r="AB148" s="6"/>
      <c r="AC148" s="6"/>
      <c r="AD148" s="6"/>
      <c r="AE148" s="7"/>
      <c r="AF148" s="7"/>
      <c r="AG148" s="34"/>
      <c r="AH148" s="7"/>
      <c r="AI148" s="7"/>
      <c r="AJ148" s="7"/>
      <c r="AK148" s="7"/>
      <c r="AL148" s="7"/>
      <c r="AM148" s="7"/>
      <c r="AN148" s="7"/>
      <c r="AO148" s="7"/>
      <c r="AP148" s="31"/>
      <c r="AQ148" s="37"/>
    </row>
    <row r="149" spans="1:43" hidden="1" x14ac:dyDescent="0.25">
      <c r="A149" s="4" t="s">
        <v>126</v>
      </c>
      <c r="B149" s="124">
        <v>15</v>
      </c>
      <c r="C149" s="125" t="s">
        <v>1161</v>
      </c>
      <c r="D149" s="125" t="s">
        <v>1162</v>
      </c>
      <c r="E149" s="32" t="s">
        <v>117</v>
      </c>
      <c r="F149" s="33"/>
      <c r="G149" s="9"/>
      <c r="H149" s="6"/>
      <c r="I149" s="34"/>
      <c r="J149" s="7"/>
      <c r="K149" s="7"/>
      <c r="L149" s="7"/>
      <c r="M149" s="36" t="s">
        <v>198</v>
      </c>
      <c r="N149" s="36"/>
      <c r="O149" s="36" t="str">
        <f t="shared" si="4"/>
        <v>A08</v>
      </c>
      <c r="P149" s="36">
        <f>IF(AND(O149&lt;&gt;O148,NOT(ISBLANK(A149))),IF(ISBLANK(M149),INDEX(Summary!H:H,MATCH(O149,Summary!A:A,0)),INDEX(Summary!H:H,MATCH(O149,Summary!A:A,0))+1),IF(ISBLANK(M149),P148,P148+1))</f>
        <v>22</v>
      </c>
      <c r="Q149" s="36">
        <f t="shared" si="5"/>
        <v>43</v>
      </c>
      <c r="R149" s="50"/>
      <c r="T149" s="34"/>
      <c r="U149" s="6"/>
      <c r="V149" s="6"/>
      <c r="W149" s="6"/>
      <c r="X149" s="5"/>
      <c r="Y149" s="5"/>
      <c r="Z149" s="5"/>
      <c r="AA149" s="6"/>
      <c r="AB149" s="6"/>
      <c r="AC149" s="6"/>
      <c r="AD149" s="6"/>
      <c r="AE149" s="7"/>
      <c r="AF149" s="7"/>
      <c r="AG149" s="34"/>
      <c r="AH149" s="7"/>
      <c r="AI149" s="7"/>
      <c r="AJ149" s="7"/>
      <c r="AK149" s="7"/>
      <c r="AL149" s="7"/>
      <c r="AM149" s="7"/>
      <c r="AN149" s="7"/>
      <c r="AO149" s="7"/>
      <c r="AP149" s="31"/>
      <c r="AQ149" s="37"/>
    </row>
    <row r="150" spans="1:43" hidden="1" x14ac:dyDescent="0.25">
      <c r="A150" s="4" t="s">
        <v>126</v>
      </c>
      <c r="B150" s="124">
        <v>15</v>
      </c>
      <c r="C150" s="125" t="s">
        <v>1163</v>
      </c>
      <c r="D150" s="125" t="s">
        <v>1162</v>
      </c>
      <c r="E150" s="32" t="s">
        <v>117</v>
      </c>
      <c r="F150" s="33"/>
      <c r="G150" s="9"/>
      <c r="H150" s="6"/>
      <c r="I150" s="34"/>
      <c r="J150" s="7"/>
      <c r="K150" s="7"/>
      <c r="L150" s="7"/>
      <c r="M150" s="36" t="s">
        <v>198</v>
      </c>
      <c r="N150" s="36"/>
      <c r="O150" s="36" t="str">
        <f t="shared" si="4"/>
        <v>A08</v>
      </c>
      <c r="P150" s="36">
        <f>IF(AND(O150&lt;&gt;O149,NOT(ISBLANK(A150))),IF(ISBLANK(M150),INDEX(Summary!H:H,MATCH(O150,Summary!A:A,0)),INDEX(Summary!H:H,MATCH(O150,Summary!A:A,0))+1),IF(ISBLANK(M150),P149,P149+1))</f>
        <v>23</v>
      </c>
      <c r="Q150" s="36">
        <f t="shared" si="5"/>
        <v>43</v>
      </c>
      <c r="R150" s="50"/>
      <c r="T150" s="34"/>
      <c r="U150" s="6"/>
      <c r="V150" s="6"/>
      <c r="W150" s="6"/>
      <c r="X150" s="5"/>
      <c r="Y150" s="5"/>
      <c r="Z150" s="5"/>
      <c r="AA150" s="6"/>
      <c r="AB150" s="6"/>
      <c r="AC150" s="6"/>
      <c r="AD150" s="6"/>
      <c r="AE150" s="7"/>
      <c r="AF150" s="7"/>
      <c r="AG150" s="34"/>
      <c r="AH150" s="7"/>
      <c r="AI150" s="7"/>
      <c r="AJ150" s="7"/>
      <c r="AK150" s="7"/>
      <c r="AL150" s="7"/>
      <c r="AM150" s="7"/>
      <c r="AN150" s="7"/>
      <c r="AO150" s="7"/>
      <c r="AP150" s="31"/>
      <c r="AQ150" s="37"/>
    </row>
    <row r="151" spans="1:43" hidden="1" x14ac:dyDescent="0.25">
      <c r="A151" s="4" t="s">
        <v>126</v>
      </c>
      <c r="B151" s="124">
        <v>15</v>
      </c>
      <c r="C151" s="125" t="s">
        <v>1164</v>
      </c>
      <c r="D151" s="125" t="s">
        <v>1162</v>
      </c>
      <c r="E151" s="32" t="s">
        <v>117</v>
      </c>
      <c r="F151" s="33"/>
      <c r="G151" s="9"/>
      <c r="H151" s="6"/>
      <c r="I151" s="34"/>
      <c r="J151" s="7"/>
      <c r="K151" s="7"/>
      <c r="L151" s="7"/>
      <c r="M151" s="36" t="s">
        <v>198</v>
      </c>
      <c r="N151" s="36"/>
      <c r="O151" s="36" t="str">
        <f t="shared" si="4"/>
        <v>A08</v>
      </c>
      <c r="P151" s="36">
        <f>IF(AND(O151&lt;&gt;O150,NOT(ISBLANK(A151))),IF(ISBLANK(M151),INDEX(Summary!H:H,MATCH(O151,Summary!A:A,0)),INDEX(Summary!H:H,MATCH(O151,Summary!A:A,0))+1),IF(ISBLANK(M151),P150,P150+1))</f>
        <v>24</v>
      </c>
      <c r="Q151" s="36">
        <f t="shared" si="5"/>
        <v>43</v>
      </c>
      <c r="R151" s="50"/>
      <c r="T151" s="34"/>
      <c r="U151" s="6"/>
      <c r="V151" s="6"/>
      <c r="W151" s="6"/>
      <c r="X151" s="5"/>
      <c r="Y151" s="5"/>
      <c r="Z151" s="5"/>
      <c r="AA151" s="6"/>
      <c r="AB151" s="6"/>
      <c r="AC151" s="6"/>
      <c r="AD151" s="6"/>
      <c r="AE151" s="7"/>
      <c r="AF151" s="7"/>
      <c r="AG151" s="34"/>
      <c r="AH151" s="7"/>
      <c r="AI151" s="7"/>
      <c r="AJ151" s="7"/>
      <c r="AK151" s="7"/>
      <c r="AL151" s="7"/>
      <c r="AM151" s="7"/>
      <c r="AN151" s="7"/>
      <c r="AO151" s="7"/>
      <c r="AP151" s="31"/>
      <c r="AQ151" s="37"/>
    </row>
    <row r="152" spans="1:43" hidden="1" x14ac:dyDescent="0.25">
      <c r="A152" s="4" t="s">
        <v>126</v>
      </c>
      <c r="B152" s="124">
        <v>15</v>
      </c>
      <c r="C152" s="125" t="s">
        <v>1165</v>
      </c>
      <c r="D152" s="125" t="s">
        <v>1162</v>
      </c>
      <c r="E152" s="32" t="s">
        <v>117</v>
      </c>
      <c r="F152" s="33"/>
      <c r="G152" s="9"/>
      <c r="H152" s="6"/>
      <c r="I152" s="34"/>
      <c r="J152" s="7"/>
      <c r="K152" s="7"/>
      <c r="L152" s="7"/>
      <c r="M152" s="36" t="s">
        <v>198</v>
      </c>
      <c r="N152" s="36"/>
      <c r="O152" s="36" t="str">
        <f t="shared" si="4"/>
        <v>A08</v>
      </c>
      <c r="P152" s="36">
        <f>IF(AND(O152&lt;&gt;O151,NOT(ISBLANK(A152))),IF(ISBLANK(M152),INDEX(Summary!H:H,MATCH(O152,Summary!A:A,0)),INDEX(Summary!H:H,MATCH(O152,Summary!A:A,0))+1),IF(ISBLANK(M152),P151,P151+1))</f>
        <v>25</v>
      </c>
      <c r="Q152" s="36">
        <f t="shared" si="5"/>
        <v>43</v>
      </c>
      <c r="R152" s="50"/>
      <c r="T152" s="34"/>
      <c r="U152" s="6"/>
      <c r="V152" s="6"/>
      <c r="W152" s="6"/>
      <c r="X152" s="5"/>
      <c r="Y152" s="5"/>
      <c r="Z152" s="5"/>
      <c r="AA152" s="6"/>
      <c r="AB152" s="6"/>
      <c r="AC152" s="6"/>
      <c r="AD152" s="6"/>
      <c r="AE152" s="7"/>
      <c r="AF152" s="7"/>
      <c r="AG152" s="34"/>
      <c r="AH152" s="7"/>
      <c r="AI152" s="7"/>
      <c r="AJ152" s="7"/>
      <c r="AK152" s="7"/>
      <c r="AL152" s="7"/>
      <c r="AM152" s="7"/>
      <c r="AN152" s="7"/>
      <c r="AO152" s="7"/>
      <c r="AP152" s="31"/>
      <c r="AQ152" s="37"/>
    </row>
    <row r="153" spans="1:43" hidden="1" x14ac:dyDescent="0.25">
      <c r="A153" s="4" t="s">
        <v>126</v>
      </c>
      <c r="B153" s="124">
        <v>36</v>
      </c>
      <c r="C153" s="125" t="s">
        <v>1166</v>
      </c>
      <c r="D153" s="125" t="s">
        <v>263</v>
      </c>
      <c r="E153" s="32" t="s">
        <v>128</v>
      </c>
      <c r="F153" s="38" t="s">
        <v>109</v>
      </c>
      <c r="G153" s="9">
        <v>5</v>
      </c>
      <c r="H153" s="6"/>
      <c r="I153" s="34">
        <v>5</v>
      </c>
      <c r="J153" s="7">
        <v>28</v>
      </c>
      <c r="K153" s="7">
        <v>9</v>
      </c>
      <c r="L153" s="7">
        <v>27</v>
      </c>
      <c r="M153" s="36" t="s">
        <v>198</v>
      </c>
      <c r="N153" s="36"/>
      <c r="O153" s="36" t="str">
        <f t="shared" si="4"/>
        <v>A08</v>
      </c>
      <c r="P153" s="36">
        <f>IF(AND(O153&lt;&gt;O152,NOT(ISBLANK(A153))),IF(ISBLANK(M153),INDEX(Summary!H:H,MATCH(O153,Summary!A:A,0)),INDEX(Summary!H:H,MATCH(O153,Summary!A:A,0))+1),IF(ISBLANK(M153),P152,P152+1))</f>
        <v>26</v>
      </c>
      <c r="Q153" s="36">
        <f t="shared" si="5"/>
        <v>43</v>
      </c>
      <c r="R153" s="51" t="s">
        <v>263</v>
      </c>
      <c r="T153" s="34">
        <v>1</v>
      </c>
      <c r="U153" s="6"/>
      <c r="V153" s="6"/>
      <c r="W153" s="6"/>
      <c r="X153" s="5"/>
      <c r="Y153" s="5" t="s">
        <v>106</v>
      </c>
      <c r="Z153" s="5" t="s">
        <v>39</v>
      </c>
      <c r="AA153" s="6">
        <v>5</v>
      </c>
      <c r="AB153" s="6">
        <v>0</v>
      </c>
      <c r="AC153" s="6">
        <v>0</v>
      </c>
      <c r="AD153" s="6">
        <v>0</v>
      </c>
      <c r="AE153" s="7">
        <v>0</v>
      </c>
      <c r="AF153" s="7">
        <v>0</v>
      </c>
      <c r="AG153" s="34">
        <v>2.5</v>
      </c>
      <c r="AH153" s="7">
        <v>29</v>
      </c>
      <c r="AI153" s="7">
        <v>0</v>
      </c>
      <c r="AJ153" s="7" t="s">
        <v>34</v>
      </c>
      <c r="AK153" s="7">
        <v>0</v>
      </c>
      <c r="AL153" s="7">
        <v>0</v>
      </c>
      <c r="AM153" s="7">
        <v>0</v>
      </c>
      <c r="AN153" s="7">
        <v>6</v>
      </c>
      <c r="AO153" s="7" t="s">
        <v>34</v>
      </c>
      <c r="AP153" s="31"/>
      <c r="AQ153" s="37"/>
    </row>
    <row r="154" spans="1:43" hidden="1" x14ac:dyDescent="0.25">
      <c r="A154" s="4" t="s">
        <v>126</v>
      </c>
      <c r="B154" s="124">
        <v>36</v>
      </c>
      <c r="C154" s="125" t="s">
        <v>1167</v>
      </c>
      <c r="D154" s="125" t="s">
        <v>263</v>
      </c>
      <c r="E154" s="32" t="s">
        <v>128</v>
      </c>
      <c r="F154" s="33"/>
      <c r="G154" s="9"/>
      <c r="H154" s="6"/>
      <c r="I154" s="34"/>
      <c r="J154" s="7"/>
      <c r="K154" s="7"/>
      <c r="L154" s="7"/>
      <c r="M154" s="36" t="s">
        <v>198</v>
      </c>
      <c r="N154" s="36"/>
      <c r="O154" s="36" t="str">
        <f t="shared" si="4"/>
        <v>A08</v>
      </c>
      <c r="P154" s="36">
        <f>IF(AND(O154&lt;&gt;O153,NOT(ISBLANK(A154))),IF(ISBLANK(M154),INDEX(Summary!H:H,MATCH(O154,Summary!A:A,0)),INDEX(Summary!H:H,MATCH(O154,Summary!A:A,0))+1),IF(ISBLANK(M154),P153,P153+1))</f>
        <v>27</v>
      </c>
      <c r="Q154" s="36">
        <f t="shared" si="5"/>
        <v>43</v>
      </c>
      <c r="R154" s="51" t="s">
        <v>263</v>
      </c>
      <c r="T154" s="34"/>
      <c r="U154" s="6"/>
      <c r="V154" s="6"/>
      <c r="W154" s="6"/>
      <c r="X154" s="5"/>
      <c r="Y154" s="5"/>
      <c r="Z154" s="5"/>
      <c r="AA154" s="6"/>
      <c r="AB154" s="6"/>
      <c r="AC154" s="6"/>
      <c r="AD154" s="6"/>
      <c r="AE154" s="7"/>
      <c r="AF154" s="7"/>
      <c r="AG154" s="34"/>
      <c r="AH154" s="7"/>
      <c r="AI154" s="7"/>
      <c r="AJ154" s="7"/>
      <c r="AK154" s="7"/>
      <c r="AL154" s="7"/>
      <c r="AM154" s="7"/>
      <c r="AN154" s="7"/>
      <c r="AO154" s="7"/>
      <c r="AP154" s="31"/>
      <c r="AQ154" s="37"/>
    </row>
    <row r="155" spans="1:43" hidden="1" x14ac:dyDescent="0.25">
      <c r="A155" s="4" t="s">
        <v>126</v>
      </c>
      <c r="B155" s="124">
        <v>29</v>
      </c>
      <c r="C155" s="125" t="s">
        <v>1168</v>
      </c>
      <c r="D155" s="125" t="s">
        <v>265</v>
      </c>
      <c r="E155" s="32" t="s">
        <v>128</v>
      </c>
      <c r="F155" s="33"/>
      <c r="G155" s="9"/>
      <c r="H155" s="6"/>
      <c r="I155" s="34"/>
      <c r="J155" s="7"/>
      <c r="K155" s="7"/>
      <c r="L155" s="7"/>
      <c r="M155" s="36" t="s">
        <v>198</v>
      </c>
      <c r="N155" s="36"/>
      <c r="O155" s="36" t="str">
        <f t="shared" si="4"/>
        <v>A08</v>
      </c>
      <c r="P155" s="36">
        <f>IF(AND(O155&lt;&gt;O154,NOT(ISBLANK(A155))),IF(ISBLANK(M155),INDEX(Summary!H:H,MATCH(O155,Summary!A:A,0)),INDEX(Summary!H:H,MATCH(O155,Summary!A:A,0))+1),IF(ISBLANK(M155),P154,P154+1))</f>
        <v>28</v>
      </c>
      <c r="Q155" s="36">
        <f t="shared" si="5"/>
        <v>43</v>
      </c>
      <c r="R155" s="50" t="s">
        <v>265</v>
      </c>
      <c r="T155" s="34"/>
      <c r="U155" s="6"/>
      <c r="V155" s="6"/>
      <c r="W155" s="6"/>
      <c r="X155" s="5"/>
      <c r="Y155" s="5"/>
      <c r="Z155" s="5"/>
      <c r="AA155" s="6"/>
      <c r="AB155" s="6"/>
      <c r="AC155" s="6"/>
      <c r="AD155" s="6"/>
      <c r="AE155" s="7"/>
      <c r="AF155" s="7"/>
      <c r="AG155" s="34"/>
      <c r="AH155" s="7"/>
      <c r="AI155" s="7"/>
      <c r="AJ155" s="7"/>
      <c r="AK155" s="7"/>
      <c r="AL155" s="7"/>
      <c r="AM155" s="7"/>
      <c r="AN155" s="7"/>
      <c r="AO155" s="7"/>
      <c r="AP155" s="31"/>
      <c r="AQ155" s="37"/>
    </row>
    <row r="156" spans="1:43" hidden="1" x14ac:dyDescent="0.25">
      <c r="A156" s="4" t="s">
        <v>126</v>
      </c>
      <c r="B156" s="124">
        <v>29</v>
      </c>
      <c r="C156" s="125" t="s">
        <v>1169</v>
      </c>
      <c r="D156" s="125" t="s">
        <v>265</v>
      </c>
      <c r="E156" s="32" t="s">
        <v>128</v>
      </c>
      <c r="F156" s="33"/>
      <c r="G156" s="9"/>
      <c r="H156" s="6"/>
      <c r="I156" s="34"/>
      <c r="J156" s="7"/>
      <c r="K156" s="7"/>
      <c r="L156" s="7"/>
      <c r="M156" s="36" t="s">
        <v>198</v>
      </c>
      <c r="N156" s="36"/>
      <c r="O156" s="36" t="str">
        <f t="shared" si="4"/>
        <v>A08</v>
      </c>
      <c r="P156" s="36">
        <f>IF(AND(O156&lt;&gt;O155,NOT(ISBLANK(A156))),IF(ISBLANK(M156),INDEX(Summary!H:H,MATCH(O156,Summary!A:A,0)),INDEX(Summary!H:H,MATCH(O156,Summary!A:A,0))+1),IF(ISBLANK(M156),P155,P155+1))</f>
        <v>29</v>
      </c>
      <c r="Q156" s="36">
        <f t="shared" si="5"/>
        <v>43</v>
      </c>
      <c r="R156" s="50" t="s">
        <v>265</v>
      </c>
      <c r="T156" s="34"/>
      <c r="U156" s="6"/>
      <c r="V156" s="6"/>
      <c r="W156" s="6"/>
      <c r="X156" s="5"/>
      <c r="Y156" s="5"/>
      <c r="Z156" s="5"/>
      <c r="AA156" s="6"/>
      <c r="AB156" s="6"/>
      <c r="AC156" s="6"/>
      <c r="AD156" s="6"/>
      <c r="AE156" s="7"/>
      <c r="AF156" s="7"/>
      <c r="AG156" s="34"/>
      <c r="AH156" s="7"/>
      <c r="AI156" s="7"/>
      <c r="AJ156" s="7"/>
      <c r="AK156" s="7"/>
      <c r="AL156" s="7"/>
      <c r="AM156" s="7"/>
      <c r="AN156" s="7"/>
      <c r="AO156" s="7"/>
      <c r="AP156" s="31"/>
      <c r="AQ156" s="37"/>
    </row>
    <row r="157" spans="1:43" hidden="1" x14ac:dyDescent="0.25">
      <c r="A157" s="4" t="s">
        <v>126</v>
      </c>
      <c r="B157" s="124">
        <v>29</v>
      </c>
      <c r="C157" s="125" t="s">
        <v>1170</v>
      </c>
      <c r="D157" s="125" t="s">
        <v>264</v>
      </c>
      <c r="E157" s="32" t="s">
        <v>128</v>
      </c>
      <c r="F157" s="33"/>
      <c r="G157" s="9"/>
      <c r="H157" s="6"/>
      <c r="I157" s="34"/>
      <c r="J157" s="7"/>
      <c r="K157" s="7"/>
      <c r="L157" s="7"/>
      <c r="M157" s="36" t="s">
        <v>198</v>
      </c>
      <c r="N157" s="36"/>
      <c r="O157" s="36" t="str">
        <f t="shared" si="4"/>
        <v>A08</v>
      </c>
      <c r="P157" s="36">
        <f>IF(AND(O157&lt;&gt;O156,NOT(ISBLANK(A157))),IF(ISBLANK(M157),INDEX(Summary!H:H,MATCH(O157,Summary!A:A,0)),INDEX(Summary!H:H,MATCH(O157,Summary!A:A,0))+1),IF(ISBLANK(M157),P156,P156+1))</f>
        <v>30</v>
      </c>
      <c r="Q157" s="36">
        <f t="shared" si="5"/>
        <v>43</v>
      </c>
      <c r="R157" s="51" t="s">
        <v>264</v>
      </c>
      <c r="T157" s="34"/>
      <c r="U157" s="6"/>
      <c r="V157" s="6"/>
      <c r="W157" s="6"/>
      <c r="X157" s="5"/>
      <c r="Y157" s="5"/>
      <c r="Z157" s="5"/>
      <c r="AA157" s="6"/>
      <c r="AB157" s="6"/>
      <c r="AC157" s="6"/>
      <c r="AD157" s="6"/>
      <c r="AE157" s="7"/>
      <c r="AF157" s="7"/>
      <c r="AG157" s="34"/>
      <c r="AH157" s="7"/>
      <c r="AI157" s="7"/>
      <c r="AJ157" s="7"/>
      <c r="AK157" s="7"/>
      <c r="AL157" s="7"/>
      <c r="AM157" s="7"/>
      <c r="AN157" s="7"/>
      <c r="AO157" s="7"/>
      <c r="AP157" s="31"/>
      <c r="AQ157" s="37"/>
    </row>
    <row r="158" spans="1:43" hidden="1" x14ac:dyDescent="0.25">
      <c r="A158" s="4" t="s">
        <v>126</v>
      </c>
      <c r="B158" s="124">
        <v>36</v>
      </c>
      <c r="C158" s="125" t="s">
        <v>1171</v>
      </c>
      <c r="D158" s="125" t="s">
        <v>1172</v>
      </c>
      <c r="E158" s="32" t="s">
        <v>108</v>
      </c>
      <c r="F158" s="38" t="s">
        <v>109</v>
      </c>
      <c r="G158" s="9">
        <v>2</v>
      </c>
      <c r="H158" s="34"/>
      <c r="I158" s="34">
        <v>2</v>
      </c>
      <c r="J158" s="7">
        <v>30</v>
      </c>
      <c r="K158" s="7">
        <v>9</v>
      </c>
      <c r="L158" s="7">
        <v>29</v>
      </c>
      <c r="M158" s="36" t="s">
        <v>198</v>
      </c>
      <c r="N158" s="36"/>
      <c r="O158" s="36" t="str">
        <f t="shared" si="4"/>
        <v>A08</v>
      </c>
      <c r="P158" s="36">
        <f>IF(AND(O158&lt;&gt;O157,NOT(ISBLANK(A158))),IF(ISBLANK(M158),INDEX(Summary!H:H,MATCH(O158,Summary!A:A,0)),INDEX(Summary!H:H,MATCH(O158,Summary!A:A,0))+1),IF(ISBLANK(M158),P157,P157+1))</f>
        <v>31</v>
      </c>
      <c r="Q158" s="36">
        <f t="shared" si="5"/>
        <v>43</v>
      </c>
      <c r="R158" s="51" t="s">
        <v>266</v>
      </c>
      <c r="T158" s="34">
        <v>1</v>
      </c>
      <c r="U158" s="34"/>
      <c r="V158" s="34"/>
      <c r="W158" s="34"/>
      <c r="X158" s="5"/>
      <c r="Y158" s="5" t="s">
        <v>129</v>
      </c>
      <c r="Z158" s="5" t="s">
        <v>39</v>
      </c>
      <c r="AA158" s="6">
        <v>2</v>
      </c>
      <c r="AB158" s="6">
        <v>0</v>
      </c>
      <c r="AC158" s="6">
        <v>0</v>
      </c>
      <c r="AD158" s="6">
        <v>0</v>
      </c>
      <c r="AE158" s="7">
        <v>0</v>
      </c>
      <c r="AF158" s="7">
        <v>0</v>
      </c>
      <c r="AG158" s="34">
        <v>2</v>
      </c>
      <c r="AH158" s="7">
        <v>31</v>
      </c>
      <c r="AI158" s="7">
        <v>0</v>
      </c>
      <c r="AJ158" s="7" t="s">
        <v>34</v>
      </c>
      <c r="AK158" s="7">
        <v>0</v>
      </c>
      <c r="AL158" s="7">
        <v>0</v>
      </c>
      <c r="AM158" s="7">
        <v>0</v>
      </c>
      <c r="AN158" s="7">
        <v>8</v>
      </c>
      <c r="AO158" s="7" t="s">
        <v>34</v>
      </c>
      <c r="AP158" s="31"/>
      <c r="AQ158" s="37"/>
    </row>
    <row r="159" spans="1:43" hidden="1" x14ac:dyDescent="0.25">
      <c r="A159" s="4" t="s">
        <v>126</v>
      </c>
      <c r="B159" s="124">
        <v>29</v>
      </c>
      <c r="C159" s="125" t="s">
        <v>1173</v>
      </c>
      <c r="D159" s="125" t="s">
        <v>266</v>
      </c>
      <c r="E159" s="32" t="s">
        <v>108</v>
      </c>
      <c r="F159" s="38"/>
      <c r="G159" s="9"/>
      <c r="H159" s="34"/>
      <c r="I159" s="34"/>
      <c r="J159" s="7"/>
      <c r="K159" s="7"/>
      <c r="L159" s="7"/>
      <c r="M159" s="36" t="s">
        <v>198</v>
      </c>
      <c r="N159" s="36"/>
      <c r="O159" s="36" t="str">
        <f t="shared" si="4"/>
        <v>A08</v>
      </c>
      <c r="P159" s="36">
        <f>IF(AND(O159&lt;&gt;O158,NOT(ISBLANK(A159))),IF(ISBLANK(M159),INDEX(Summary!H:H,MATCH(O159,Summary!A:A,0)),INDEX(Summary!H:H,MATCH(O159,Summary!A:A,0))+1),IF(ISBLANK(M159),P158,P158+1))</f>
        <v>32</v>
      </c>
      <c r="Q159" s="36">
        <f t="shared" si="5"/>
        <v>43</v>
      </c>
      <c r="R159" s="51" t="s">
        <v>262</v>
      </c>
      <c r="T159" s="34"/>
      <c r="U159" s="34"/>
      <c r="V159" s="34"/>
      <c r="W159" s="34"/>
      <c r="X159" s="5"/>
      <c r="Y159" s="5"/>
      <c r="Z159" s="5"/>
      <c r="AA159" s="6"/>
      <c r="AB159" s="6"/>
      <c r="AC159" s="6"/>
      <c r="AD159" s="6"/>
      <c r="AE159" s="7"/>
      <c r="AF159" s="7"/>
      <c r="AG159" s="34"/>
      <c r="AH159" s="7"/>
      <c r="AI159" s="7"/>
      <c r="AJ159" s="7"/>
      <c r="AK159" s="7"/>
      <c r="AL159" s="7"/>
      <c r="AM159" s="7"/>
      <c r="AN159" s="7"/>
      <c r="AO159" s="7"/>
      <c r="AP159" s="31"/>
      <c r="AQ159" s="37"/>
    </row>
    <row r="160" spans="1:43" hidden="1" x14ac:dyDescent="0.25">
      <c r="A160" s="4" t="s">
        <v>126</v>
      </c>
      <c r="B160" s="124">
        <v>20</v>
      </c>
      <c r="C160" s="125" t="s">
        <v>1174</v>
      </c>
      <c r="D160" s="125" t="s">
        <v>1175</v>
      </c>
      <c r="E160" s="32" t="s">
        <v>107</v>
      </c>
      <c r="F160" s="33" t="s">
        <v>87</v>
      </c>
      <c r="G160" s="9">
        <v>8</v>
      </c>
      <c r="H160" s="34"/>
      <c r="I160" s="34">
        <v>8</v>
      </c>
      <c r="J160" s="7">
        <v>38</v>
      </c>
      <c r="K160" s="7">
        <v>9</v>
      </c>
      <c r="L160" s="7">
        <v>37</v>
      </c>
      <c r="M160" s="36" t="s">
        <v>198</v>
      </c>
      <c r="N160" s="36"/>
      <c r="O160" s="36" t="str">
        <f t="shared" si="4"/>
        <v>A08</v>
      </c>
      <c r="P160" s="36">
        <f>IF(AND(O160&lt;&gt;O159,NOT(ISBLANK(A160))),IF(ISBLANK(M160),INDEX(Summary!H:H,MATCH(O160,Summary!A:A,0)),INDEX(Summary!H:H,MATCH(O160,Summary!A:A,0))+1),IF(ISBLANK(M160),P159,P159+1))</f>
        <v>33</v>
      </c>
      <c r="Q160" s="36">
        <f t="shared" si="5"/>
        <v>43</v>
      </c>
      <c r="R160" s="50"/>
      <c r="T160" s="34">
        <v>1</v>
      </c>
      <c r="U160" s="34"/>
      <c r="V160" s="34"/>
      <c r="W160" s="34"/>
      <c r="X160" s="5"/>
      <c r="Y160" s="5" t="s">
        <v>88</v>
      </c>
      <c r="Z160" s="5" t="s">
        <v>39</v>
      </c>
      <c r="AA160" s="6">
        <v>8</v>
      </c>
      <c r="AB160" s="6">
        <v>0</v>
      </c>
      <c r="AC160" s="6">
        <v>0</v>
      </c>
      <c r="AD160" s="6">
        <v>0</v>
      </c>
      <c r="AE160" s="7">
        <v>0</v>
      </c>
      <c r="AF160" s="7">
        <v>0</v>
      </c>
      <c r="AG160" s="34">
        <v>2</v>
      </c>
      <c r="AH160" s="7">
        <v>39</v>
      </c>
      <c r="AI160" s="7">
        <v>0</v>
      </c>
      <c r="AJ160" s="7" t="s">
        <v>34</v>
      </c>
      <c r="AK160" s="7">
        <v>0</v>
      </c>
      <c r="AL160" s="7">
        <v>0</v>
      </c>
      <c r="AM160" s="7">
        <v>0</v>
      </c>
      <c r="AN160" s="7">
        <v>10</v>
      </c>
      <c r="AO160" s="7" t="s">
        <v>34</v>
      </c>
      <c r="AP160" s="31"/>
      <c r="AQ160" s="37"/>
    </row>
    <row r="161" spans="1:43" hidden="1" x14ac:dyDescent="0.25">
      <c r="A161" s="4" t="s">
        <v>126</v>
      </c>
      <c r="B161" s="124">
        <v>20</v>
      </c>
      <c r="C161" s="125" t="s">
        <v>1176</v>
      </c>
      <c r="D161" s="125" t="s">
        <v>1175</v>
      </c>
      <c r="E161" s="32" t="s">
        <v>107</v>
      </c>
      <c r="F161" s="33"/>
      <c r="G161" s="9"/>
      <c r="H161" s="6"/>
      <c r="I161" s="34"/>
      <c r="J161" s="7"/>
      <c r="K161" s="7"/>
      <c r="L161" s="7"/>
      <c r="M161" s="36" t="s">
        <v>198</v>
      </c>
      <c r="N161" s="36"/>
      <c r="O161" s="36" t="str">
        <f t="shared" si="4"/>
        <v>A08</v>
      </c>
      <c r="P161" s="36">
        <f>IF(AND(O161&lt;&gt;O160,NOT(ISBLANK(A161))),IF(ISBLANK(M161),INDEX(Summary!H:H,MATCH(O161,Summary!A:A,0)),INDEX(Summary!H:H,MATCH(O161,Summary!A:A,0))+1),IF(ISBLANK(M161),P160,P160+1))</f>
        <v>34</v>
      </c>
      <c r="Q161" s="36">
        <f t="shared" si="5"/>
        <v>43</v>
      </c>
      <c r="R161" s="50"/>
      <c r="T161" s="34"/>
      <c r="U161" s="6"/>
      <c r="V161" s="6"/>
      <c r="W161" s="6"/>
      <c r="X161" s="5"/>
      <c r="Y161" s="5"/>
      <c r="Z161" s="5"/>
      <c r="AA161" s="6"/>
      <c r="AB161" s="6"/>
      <c r="AC161" s="6"/>
      <c r="AD161" s="6"/>
      <c r="AE161" s="7"/>
      <c r="AF161" s="7"/>
      <c r="AG161" s="34"/>
      <c r="AH161" s="7"/>
      <c r="AI161" s="7"/>
      <c r="AJ161" s="7"/>
      <c r="AK161" s="7"/>
      <c r="AL161" s="7"/>
      <c r="AM161" s="7"/>
      <c r="AN161" s="7"/>
      <c r="AO161" s="7"/>
      <c r="AP161" s="31"/>
      <c r="AQ161" s="37"/>
    </row>
    <row r="162" spans="1:43" hidden="1" x14ac:dyDescent="0.25">
      <c r="A162" s="4" t="s">
        <v>126</v>
      </c>
      <c r="B162" s="124">
        <v>20</v>
      </c>
      <c r="C162" s="125" t="s">
        <v>1177</v>
      </c>
      <c r="D162" s="125" t="s">
        <v>1175</v>
      </c>
      <c r="E162" s="32" t="s">
        <v>107</v>
      </c>
      <c r="F162" s="33"/>
      <c r="G162" s="9"/>
      <c r="H162" s="6"/>
      <c r="I162" s="34"/>
      <c r="J162" s="7"/>
      <c r="K162" s="7"/>
      <c r="L162" s="7"/>
      <c r="M162" s="36" t="s">
        <v>198</v>
      </c>
      <c r="N162" s="36"/>
      <c r="O162" s="36" t="str">
        <f t="shared" si="4"/>
        <v>A08</v>
      </c>
      <c r="P162" s="36">
        <f>IF(AND(O162&lt;&gt;O161,NOT(ISBLANK(A162))),IF(ISBLANK(M162),INDEX(Summary!H:H,MATCH(O162,Summary!A:A,0)),INDEX(Summary!H:H,MATCH(O162,Summary!A:A,0))+1),IF(ISBLANK(M162),P161,P161+1))</f>
        <v>35</v>
      </c>
      <c r="Q162" s="36">
        <f t="shared" si="5"/>
        <v>43</v>
      </c>
      <c r="R162" s="50"/>
      <c r="T162" s="34"/>
      <c r="U162" s="6"/>
      <c r="V162" s="6"/>
      <c r="W162" s="6"/>
      <c r="X162" s="5"/>
      <c r="Y162" s="5"/>
      <c r="Z162" s="5"/>
      <c r="AA162" s="6"/>
      <c r="AB162" s="6"/>
      <c r="AC162" s="6"/>
      <c r="AD162" s="6"/>
      <c r="AE162" s="7"/>
      <c r="AF162" s="7"/>
      <c r="AG162" s="34"/>
      <c r="AH162" s="7"/>
      <c r="AI162" s="7"/>
      <c r="AJ162" s="7"/>
      <c r="AK162" s="7"/>
      <c r="AL162" s="7"/>
      <c r="AM162" s="7"/>
      <c r="AN162" s="7"/>
      <c r="AO162" s="7"/>
      <c r="AP162" s="31"/>
      <c r="AQ162" s="37"/>
    </row>
    <row r="163" spans="1:43" hidden="1" x14ac:dyDescent="0.25">
      <c r="A163" s="4" t="s">
        <v>126</v>
      </c>
      <c r="B163" s="124">
        <v>20</v>
      </c>
      <c r="C163" s="125" t="s">
        <v>1178</v>
      </c>
      <c r="D163" s="125" t="s">
        <v>1175</v>
      </c>
      <c r="E163" s="32" t="s">
        <v>107</v>
      </c>
      <c r="F163" s="33"/>
      <c r="G163" s="9"/>
      <c r="H163" s="6"/>
      <c r="I163" s="34"/>
      <c r="J163" s="7"/>
      <c r="K163" s="7"/>
      <c r="L163" s="7"/>
      <c r="M163" s="36" t="s">
        <v>198</v>
      </c>
      <c r="N163" s="36"/>
      <c r="O163" s="36" t="str">
        <f t="shared" si="4"/>
        <v>A08</v>
      </c>
      <c r="P163" s="36">
        <f>IF(AND(O163&lt;&gt;O162,NOT(ISBLANK(A163))),IF(ISBLANK(M163),INDEX(Summary!H:H,MATCH(O163,Summary!A:A,0)),INDEX(Summary!H:H,MATCH(O163,Summary!A:A,0))+1),IF(ISBLANK(M163),P162,P162+1))</f>
        <v>36</v>
      </c>
      <c r="Q163" s="36">
        <f t="shared" si="5"/>
        <v>43</v>
      </c>
      <c r="R163" s="50"/>
      <c r="T163" s="34"/>
      <c r="U163" s="6"/>
      <c r="V163" s="6"/>
      <c r="W163" s="6"/>
      <c r="X163" s="5"/>
      <c r="Y163" s="5"/>
      <c r="Z163" s="5"/>
      <c r="AA163" s="6"/>
      <c r="AB163" s="6"/>
      <c r="AC163" s="6"/>
      <c r="AD163" s="6"/>
      <c r="AE163" s="7"/>
      <c r="AF163" s="7"/>
      <c r="AG163" s="34"/>
      <c r="AH163" s="7"/>
      <c r="AI163" s="7"/>
      <c r="AJ163" s="7"/>
      <c r="AK163" s="7"/>
      <c r="AL163" s="7"/>
      <c r="AM163" s="7"/>
      <c r="AN163" s="7"/>
      <c r="AO163" s="7"/>
      <c r="AP163" s="31"/>
      <c r="AQ163" s="37"/>
    </row>
    <row r="164" spans="1:43" hidden="1" x14ac:dyDescent="0.25">
      <c r="A164" s="4" t="s">
        <v>126</v>
      </c>
      <c r="B164" s="124">
        <v>20</v>
      </c>
      <c r="C164" s="125" t="s">
        <v>1179</v>
      </c>
      <c r="D164" s="125" t="s">
        <v>1180</v>
      </c>
      <c r="E164" s="32" t="s">
        <v>107</v>
      </c>
      <c r="F164" s="33"/>
      <c r="G164" s="9"/>
      <c r="H164" s="6"/>
      <c r="I164" s="34"/>
      <c r="J164" s="7"/>
      <c r="K164" s="7"/>
      <c r="L164" s="7"/>
      <c r="M164" s="36" t="s">
        <v>198</v>
      </c>
      <c r="N164" s="36"/>
      <c r="O164" s="36" t="str">
        <f t="shared" si="4"/>
        <v>A08</v>
      </c>
      <c r="P164" s="36">
        <f>IF(AND(O164&lt;&gt;O163,NOT(ISBLANK(A164))),IF(ISBLANK(M164),INDEX(Summary!H:H,MATCH(O164,Summary!A:A,0)),INDEX(Summary!H:H,MATCH(O164,Summary!A:A,0))+1),IF(ISBLANK(M164),P163,P163+1))</f>
        <v>37</v>
      </c>
      <c r="Q164" s="36">
        <f t="shared" si="5"/>
        <v>43</v>
      </c>
      <c r="R164" s="50"/>
      <c r="T164" s="34"/>
      <c r="U164" s="6"/>
      <c r="V164" s="6"/>
      <c r="W164" s="6"/>
      <c r="X164" s="5"/>
      <c r="Y164" s="5"/>
      <c r="Z164" s="5"/>
      <c r="AA164" s="6"/>
      <c r="AB164" s="6"/>
      <c r="AC164" s="6"/>
      <c r="AD164" s="6"/>
      <c r="AE164" s="7"/>
      <c r="AF164" s="7"/>
      <c r="AG164" s="34"/>
      <c r="AH164" s="7"/>
      <c r="AI164" s="7"/>
      <c r="AJ164" s="7"/>
      <c r="AK164" s="7"/>
      <c r="AL164" s="7"/>
      <c r="AM164" s="7"/>
      <c r="AN164" s="7"/>
      <c r="AO164" s="7"/>
      <c r="AP164" s="31"/>
      <c r="AQ164" s="37"/>
    </row>
    <row r="165" spans="1:43" hidden="1" x14ac:dyDescent="0.25">
      <c r="A165" s="4" t="s">
        <v>126</v>
      </c>
      <c r="B165" s="124">
        <v>20</v>
      </c>
      <c r="C165" s="125" t="s">
        <v>1181</v>
      </c>
      <c r="D165" s="125" t="s">
        <v>1180</v>
      </c>
      <c r="E165" s="32" t="s">
        <v>107</v>
      </c>
      <c r="F165" s="33"/>
      <c r="G165" s="9"/>
      <c r="H165" s="6"/>
      <c r="I165" s="34"/>
      <c r="J165" s="7"/>
      <c r="K165" s="7"/>
      <c r="L165" s="7"/>
      <c r="M165" s="36" t="s">
        <v>198</v>
      </c>
      <c r="N165" s="36"/>
      <c r="O165" s="36" t="str">
        <f t="shared" si="4"/>
        <v>A08</v>
      </c>
      <c r="P165" s="36">
        <f>IF(AND(O165&lt;&gt;O164,NOT(ISBLANK(A165))),IF(ISBLANK(M165),INDEX(Summary!H:H,MATCH(O165,Summary!A:A,0)),INDEX(Summary!H:H,MATCH(O165,Summary!A:A,0))+1),IF(ISBLANK(M165),P164,P164+1))</f>
        <v>38</v>
      </c>
      <c r="Q165" s="36">
        <f t="shared" si="5"/>
        <v>43</v>
      </c>
      <c r="R165" s="50"/>
      <c r="T165" s="34"/>
      <c r="U165" s="6"/>
      <c r="V165" s="6"/>
      <c r="W165" s="6"/>
      <c r="X165" s="5"/>
      <c r="Y165" s="5"/>
      <c r="Z165" s="5"/>
      <c r="AA165" s="6"/>
      <c r="AB165" s="6"/>
      <c r="AC165" s="6"/>
      <c r="AD165" s="6"/>
      <c r="AE165" s="7"/>
      <c r="AF165" s="7"/>
      <c r="AG165" s="34"/>
      <c r="AH165" s="7"/>
      <c r="AI165" s="7"/>
      <c r="AJ165" s="7"/>
      <c r="AK165" s="7"/>
      <c r="AL165" s="7"/>
      <c r="AM165" s="7"/>
      <c r="AN165" s="7"/>
      <c r="AO165" s="7"/>
      <c r="AP165" s="31"/>
      <c r="AQ165" s="37"/>
    </row>
    <row r="166" spans="1:43" hidden="1" x14ac:dyDescent="0.25">
      <c r="A166" s="4" t="s">
        <v>126</v>
      </c>
      <c r="B166" s="124">
        <v>20</v>
      </c>
      <c r="C166" s="125" t="s">
        <v>1182</v>
      </c>
      <c r="D166" s="125" t="s">
        <v>1180</v>
      </c>
      <c r="E166" s="32" t="s">
        <v>107</v>
      </c>
      <c r="F166" s="33"/>
      <c r="G166" s="9"/>
      <c r="H166" s="6"/>
      <c r="I166" s="34"/>
      <c r="J166" s="7"/>
      <c r="K166" s="7"/>
      <c r="L166" s="7"/>
      <c r="M166" s="36" t="s">
        <v>198</v>
      </c>
      <c r="N166" s="36"/>
      <c r="O166" s="36" t="str">
        <f t="shared" si="4"/>
        <v>A08</v>
      </c>
      <c r="P166" s="36">
        <f>IF(AND(O166&lt;&gt;O165,NOT(ISBLANK(A166))),IF(ISBLANK(M166),INDEX(Summary!H:H,MATCH(O166,Summary!A:A,0)),INDEX(Summary!H:H,MATCH(O166,Summary!A:A,0))+1),IF(ISBLANK(M166),P165,P165+1))</f>
        <v>39</v>
      </c>
      <c r="Q166" s="36">
        <f t="shared" si="5"/>
        <v>43</v>
      </c>
      <c r="R166" s="50"/>
      <c r="T166" s="34"/>
      <c r="U166" s="6"/>
      <c r="V166" s="6"/>
      <c r="W166" s="6"/>
      <c r="X166" s="5"/>
      <c r="Y166" s="5"/>
      <c r="Z166" s="5"/>
      <c r="AA166" s="6"/>
      <c r="AB166" s="6"/>
      <c r="AC166" s="6"/>
      <c r="AD166" s="6"/>
      <c r="AE166" s="7"/>
      <c r="AF166" s="7"/>
      <c r="AG166" s="34"/>
      <c r="AH166" s="7"/>
      <c r="AI166" s="7"/>
      <c r="AJ166" s="7"/>
      <c r="AK166" s="7"/>
      <c r="AL166" s="7"/>
      <c r="AM166" s="7"/>
      <c r="AN166" s="7"/>
      <c r="AO166" s="7"/>
      <c r="AP166" s="31"/>
      <c r="AQ166" s="37"/>
    </row>
    <row r="167" spans="1:43" hidden="1" x14ac:dyDescent="0.25">
      <c r="A167" s="4" t="s">
        <v>126</v>
      </c>
      <c r="B167" s="124">
        <v>20</v>
      </c>
      <c r="C167" s="125" t="s">
        <v>1183</v>
      </c>
      <c r="D167" s="125" t="s">
        <v>1180</v>
      </c>
      <c r="E167" s="32" t="s">
        <v>107</v>
      </c>
      <c r="F167" s="33"/>
      <c r="G167" s="9"/>
      <c r="H167" s="6"/>
      <c r="I167" s="34"/>
      <c r="J167" s="7"/>
      <c r="K167" s="7"/>
      <c r="L167" s="7"/>
      <c r="M167" s="36" t="s">
        <v>198</v>
      </c>
      <c r="N167" s="36"/>
      <c r="O167" s="36" t="str">
        <f t="shared" si="4"/>
        <v>A08</v>
      </c>
      <c r="P167" s="36">
        <f>IF(AND(O167&lt;&gt;O166,NOT(ISBLANK(A167))),IF(ISBLANK(M167),INDEX(Summary!H:H,MATCH(O167,Summary!A:A,0)),INDEX(Summary!H:H,MATCH(O167,Summary!A:A,0))+1),IF(ISBLANK(M167),P166,P166+1))</f>
        <v>40</v>
      </c>
      <c r="Q167" s="36">
        <f t="shared" si="5"/>
        <v>43</v>
      </c>
      <c r="R167" s="50"/>
      <c r="T167" s="34"/>
      <c r="U167" s="6"/>
      <c r="V167" s="6"/>
      <c r="W167" s="6"/>
      <c r="X167" s="5"/>
      <c r="Y167" s="5"/>
      <c r="Z167" s="5"/>
      <c r="AA167" s="6"/>
      <c r="AB167" s="6"/>
      <c r="AC167" s="6"/>
      <c r="AD167" s="6"/>
      <c r="AE167" s="7"/>
      <c r="AF167" s="7"/>
      <c r="AG167" s="34"/>
      <c r="AH167" s="7"/>
      <c r="AI167" s="7"/>
      <c r="AJ167" s="7"/>
      <c r="AK167" s="7"/>
      <c r="AL167" s="7"/>
      <c r="AM167" s="7"/>
      <c r="AN167" s="7"/>
      <c r="AO167" s="7"/>
      <c r="AP167" s="31"/>
      <c r="AQ167" s="37"/>
    </row>
    <row r="168" spans="1:43" hidden="1" x14ac:dyDescent="0.25">
      <c r="A168" s="4" t="s">
        <v>126</v>
      </c>
      <c r="B168" s="124">
        <v>29</v>
      </c>
      <c r="C168" s="125" t="s">
        <v>1184</v>
      </c>
      <c r="D168" s="125" t="s">
        <v>1150</v>
      </c>
      <c r="E168" s="32" t="s">
        <v>111</v>
      </c>
      <c r="F168" s="33" t="s">
        <v>87</v>
      </c>
      <c r="G168" s="9">
        <v>1</v>
      </c>
      <c r="H168" s="34"/>
      <c r="I168" s="34">
        <v>1</v>
      </c>
      <c r="J168" s="7">
        <v>39</v>
      </c>
      <c r="K168" s="7">
        <v>9</v>
      </c>
      <c r="L168" s="7">
        <v>38</v>
      </c>
      <c r="M168" s="36" t="s">
        <v>198</v>
      </c>
      <c r="N168" s="36"/>
      <c r="O168" s="36" t="str">
        <f t="shared" si="4"/>
        <v>A08</v>
      </c>
      <c r="P168" s="36">
        <f>IF(AND(O168&lt;&gt;O167,NOT(ISBLANK(A168))),IF(ISBLANK(M168),INDEX(Summary!H:H,MATCH(O168,Summary!A:A,0)),INDEX(Summary!H:H,MATCH(O168,Summary!A:A,0))+1),IF(ISBLANK(M168),P167,P167+1))</f>
        <v>41</v>
      </c>
      <c r="Q168" s="36">
        <f t="shared" si="5"/>
        <v>43</v>
      </c>
      <c r="R168" s="50"/>
      <c r="T168" s="26">
        <v>2</v>
      </c>
      <c r="U168" s="34"/>
      <c r="V168" s="34"/>
      <c r="W168" s="34"/>
      <c r="X168" s="5"/>
      <c r="Y168" s="5" t="s">
        <v>88</v>
      </c>
      <c r="Z168" s="5" t="s">
        <v>39</v>
      </c>
      <c r="AA168" s="6">
        <v>2</v>
      </c>
      <c r="AB168" s="6">
        <v>0</v>
      </c>
      <c r="AC168" s="6">
        <v>0</v>
      </c>
      <c r="AD168" s="6">
        <v>0</v>
      </c>
      <c r="AE168" s="7">
        <v>0</v>
      </c>
      <c r="AF168" s="7">
        <v>0</v>
      </c>
      <c r="AG168" s="34">
        <v>0.25</v>
      </c>
      <c r="AH168" s="7">
        <v>41</v>
      </c>
      <c r="AI168" s="7">
        <v>0</v>
      </c>
      <c r="AJ168" s="7" t="s">
        <v>34</v>
      </c>
      <c r="AK168" s="7">
        <v>0</v>
      </c>
      <c r="AL168" s="7">
        <v>0</v>
      </c>
      <c r="AM168" s="7">
        <v>0</v>
      </c>
      <c r="AN168" s="7">
        <v>10.25</v>
      </c>
      <c r="AO168" s="7" t="s">
        <v>34</v>
      </c>
      <c r="AP168" s="31"/>
      <c r="AQ168" s="37"/>
    </row>
    <row r="169" spans="1:43" hidden="1" x14ac:dyDescent="0.25">
      <c r="A169" s="4"/>
      <c r="B169" s="124"/>
      <c r="C169" s="125"/>
      <c r="D169" s="125"/>
      <c r="E169" s="32"/>
      <c r="F169" s="33"/>
      <c r="G169" s="9"/>
      <c r="H169" s="34"/>
      <c r="I169" s="34"/>
      <c r="J169" s="7"/>
      <c r="K169" s="7"/>
      <c r="L169" s="7"/>
      <c r="M169" s="36" t="s">
        <v>199</v>
      </c>
      <c r="N169" s="36"/>
      <c r="O169" s="36" t="str">
        <f t="shared" si="4"/>
        <v>A08</v>
      </c>
      <c r="P169" s="36">
        <f>IF(AND(O169&lt;&gt;O168,NOT(ISBLANK(A169))),IF(ISBLANK(M169),INDEX(Summary!H:H,MATCH(O169,Summary!A:A,0)),INDEX(Summary!H:H,MATCH(O169,Summary!A:A,0))+1),IF(ISBLANK(M169),P168,P168+1))</f>
        <v>42</v>
      </c>
      <c r="Q169" s="36">
        <f t="shared" si="5"/>
        <v>43</v>
      </c>
      <c r="R169" s="50"/>
      <c r="T169" s="26"/>
      <c r="U169" s="34"/>
      <c r="V169" s="34"/>
      <c r="W169" s="34"/>
      <c r="X169" s="5"/>
      <c r="Y169" s="5"/>
      <c r="Z169" s="5"/>
      <c r="AA169" s="6"/>
      <c r="AB169" s="6"/>
      <c r="AC169" s="6"/>
      <c r="AD169" s="6"/>
      <c r="AE169" s="7"/>
      <c r="AF169" s="7"/>
      <c r="AG169" s="34"/>
      <c r="AH169" s="7"/>
      <c r="AI169" s="7"/>
      <c r="AJ169" s="7"/>
      <c r="AK169" s="7"/>
      <c r="AL169" s="7"/>
      <c r="AM169" s="7"/>
      <c r="AN169" s="7"/>
      <c r="AO169" s="7"/>
      <c r="AP169" s="31"/>
      <c r="AQ169" s="37"/>
    </row>
    <row r="170" spans="1:43" hidden="1" x14ac:dyDescent="0.25">
      <c r="A170" s="4" t="s">
        <v>126</v>
      </c>
      <c r="B170" s="124">
        <v>36</v>
      </c>
      <c r="C170" s="125" t="s">
        <v>1185</v>
      </c>
      <c r="D170" s="125" t="s">
        <v>261</v>
      </c>
      <c r="E170" s="32" t="s">
        <v>112</v>
      </c>
      <c r="F170" s="33" t="s">
        <v>87</v>
      </c>
      <c r="G170" s="9">
        <v>1</v>
      </c>
      <c r="H170" s="34"/>
      <c r="I170" s="34">
        <v>1</v>
      </c>
      <c r="J170" s="7">
        <v>40</v>
      </c>
      <c r="K170" s="7">
        <v>9</v>
      </c>
      <c r="L170" s="7">
        <v>39</v>
      </c>
      <c r="M170" s="36" t="s">
        <v>198</v>
      </c>
      <c r="N170" s="36"/>
      <c r="O170" s="36" t="str">
        <f t="shared" si="4"/>
        <v>A08</v>
      </c>
      <c r="P170" s="36">
        <f>IF(AND(O170&lt;&gt;O169,NOT(ISBLANK(A170))),IF(ISBLANK(M170),INDEX(Summary!H:H,MATCH(O170,Summary!A:A,0)),INDEX(Summary!H:H,MATCH(O170,Summary!A:A,0))+1),IF(ISBLANK(M170),P169,P169+1))</f>
        <v>43</v>
      </c>
      <c r="Q170" s="36">
        <f t="shared" si="5"/>
        <v>43</v>
      </c>
      <c r="R170" s="50" t="s">
        <v>261</v>
      </c>
      <c r="T170" s="34">
        <v>1</v>
      </c>
      <c r="U170" s="34"/>
      <c r="V170" s="34"/>
      <c r="W170" s="34"/>
      <c r="X170" s="5"/>
      <c r="Y170" s="5" t="s">
        <v>88</v>
      </c>
      <c r="Z170" s="5" t="s">
        <v>39</v>
      </c>
      <c r="AA170" s="6">
        <v>1</v>
      </c>
      <c r="AB170" s="6">
        <v>0</v>
      </c>
      <c r="AC170" s="6">
        <v>0</v>
      </c>
      <c r="AD170" s="6">
        <v>0</v>
      </c>
      <c r="AE170" s="7">
        <v>0</v>
      </c>
      <c r="AF170" s="7">
        <v>0</v>
      </c>
      <c r="AG170" s="34">
        <v>0.25</v>
      </c>
      <c r="AH170" s="7">
        <v>42</v>
      </c>
      <c r="AI170" s="7">
        <v>0</v>
      </c>
      <c r="AJ170" s="7" t="s">
        <v>34</v>
      </c>
      <c r="AK170" s="7">
        <v>0</v>
      </c>
      <c r="AL170" s="7">
        <v>0</v>
      </c>
      <c r="AM170" s="7">
        <v>0</v>
      </c>
      <c r="AN170" s="7">
        <v>10.5</v>
      </c>
      <c r="AO170" s="7" t="s">
        <v>34</v>
      </c>
      <c r="AP170" s="31"/>
      <c r="AQ170" s="37"/>
    </row>
    <row r="171" spans="1:43" hidden="1" x14ac:dyDescent="0.25">
      <c r="A171" s="4" t="s">
        <v>126</v>
      </c>
      <c r="B171" s="124">
        <v>29</v>
      </c>
      <c r="C171" s="125" t="s">
        <v>1186</v>
      </c>
      <c r="D171" s="125" t="s">
        <v>264</v>
      </c>
      <c r="E171" s="32" t="s">
        <v>104</v>
      </c>
      <c r="F171" s="38" t="s">
        <v>105</v>
      </c>
      <c r="G171" s="9">
        <v>1</v>
      </c>
      <c r="H171" s="34"/>
      <c r="I171" s="34">
        <v>1</v>
      </c>
      <c r="J171" s="7">
        <v>41</v>
      </c>
      <c r="K171" s="7">
        <v>9</v>
      </c>
      <c r="L171" s="7">
        <v>40</v>
      </c>
      <c r="M171" s="36"/>
      <c r="N171" s="36" t="s">
        <v>200</v>
      </c>
      <c r="O171" s="36" t="str">
        <f t="shared" si="4"/>
        <v>A08</v>
      </c>
      <c r="P171" s="36">
        <f>IF(AND(O171&lt;&gt;O170,NOT(ISBLANK(A171))),IF(ISBLANK(M171),INDEX(Summary!H:H,MATCH(O171,Summary!A:A,0)),INDEX(Summary!H:H,MATCH(O171,Summary!A:A,0))+1),IF(ISBLANK(M171),P170,P170+1))</f>
        <v>43</v>
      </c>
      <c r="Q171" s="36">
        <f t="shared" si="5"/>
        <v>44</v>
      </c>
      <c r="R171" s="51" t="s">
        <v>264</v>
      </c>
      <c r="T171" s="34"/>
      <c r="U171" s="34">
        <v>1</v>
      </c>
      <c r="V171" s="34"/>
      <c r="W171" s="34"/>
      <c r="X171" s="5"/>
      <c r="Y171" s="5" t="s">
        <v>106</v>
      </c>
      <c r="Z171" s="5" t="s">
        <v>39</v>
      </c>
      <c r="AA171" s="6">
        <v>0</v>
      </c>
      <c r="AB171" s="6">
        <v>1</v>
      </c>
      <c r="AC171" s="6">
        <v>0</v>
      </c>
      <c r="AD171" s="6">
        <v>0</v>
      </c>
      <c r="AE171" s="7">
        <v>0</v>
      </c>
      <c r="AF171" s="7">
        <v>0</v>
      </c>
      <c r="AG171" s="34">
        <v>0.5</v>
      </c>
      <c r="AH171" s="7">
        <v>42</v>
      </c>
      <c r="AI171" s="7">
        <v>1</v>
      </c>
      <c r="AJ171" s="7" t="s">
        <v>34</v>
      </c>
      <c r="AK171" s="7">
        <v>0</v>
      </c>
      <c r="AL171" s="7">
        <v>0</v>
      </c>
      <c r="AM171" s="7">
        <v>0</v>
      </c>
      <c r="AN171" s="7">
        <v>11</v>
      </c>
      <c r="AO171" s="7" t="s">
        <v>34</v>
      </c>
      <c r="AP171" s="31"/>
      <c r="AQ171" s="37"/>
    </row>
    <row r="172" spans="1:43" hidden="1" x14ac:dyDescent="0.25">
      <c r="A172" s="54" t="s">
        <v>130</v>
      </c>
      <c r="B172" s="124">
        <v>36</v>
      </c>
      <c r="C172" s="125" t="s">
        <v>1187</v>
      </c>
      <c r="D172" s="125" t="s">
        <v>1188</v>
      </c>
      <c r="E172" s="32" t="s">
        <v>116</v>
      </c>
      <c r="F172" s="33" t="s">
        <v>87</v>
      </c>
      <c r="G172" s="9">
        <v>1</v>
      </c>
      <c r="H172" s="6"/>
      <c r="I172" s="34">
        <v>1</v>
      </c>
      <c r="J172" s="7">
        <v>9</v>
      </c>
      <c r="K172" s="7">
        <v>7</v>
      </c>
      <c r="L172" s="7">
        <v>7</v>
      </c>
      <c r="M172" s="36" t="s">
        <v>198</v>
      </c>
      <c r="N172" s="36"/>
      <c r="O172" s="36" t="str">
        <f t="shared" si="4"/>
        <v>A09</v>
      </c>
      <c r="P172" s="36">
        <f>IF(AND(O172&lt;&gt;O171,NOT(ISBLANK(A172))),IF(ISBLANK(M172),INDEX(Summary!H:H,MATCH(O172,Summary!A:A,0)),INDEX(Summary!H:H,MATCH(O172,Summary!A:A,0))+1),IF(ISBLANK(M172),P171,P171+1))</f>
        <v>7</v>
      </c>
      <c r="Q172" s="36">
        <f t="shared" si="5"/>
        <v>36</v>
      </c>
      <c r="R172" s="50"/>
      <c r="T172" s="34">
        <v>1</v>
      </c>
      <c r="U172" s="6"/>
      <c r="V172" s="6"/>
      <c r="W172" s="6"/>
      <c r="X172" s="5"/>
      <c r="Y172" s="5" t="s">
        <v>88</v>
      </c>
      <c r="Z172" s="5" t="s">
        <v>39</v>
      </c>
      <c r="AA172" s="6">
        <v>1</v>
      </c>
      <c r="AB172" s="6">
        <v>0</v>
      </c>
      <c r="AC172" s="6">
        <v>0</v>
      </c>
      <c r="AD172" s="6">
        <v>0</v>
      </c>
      <c r="AE172" s="7">
        <v>0</v>
      </c>
      <c r="AF172" s="7">
        <v>0</v>
      </c>
      <c r="AG172" s="34">
        <v>0.25</v>
      </c>
      <c r="AH172" s="7">
        <v>7</v>
      </c>
      <c r="AI172" s="7">
        <v>0</v>
      </c>
      <c r="AJ172" s="7" t="s">
        <v>34</v>
      </c>
      <c r="AK172" s="7">
        <v>0</v>
      </c>
      <c r="AL172" s="7">
        <v>0</v>
      </c>
      <c r="AM172" s="7">
        <v>0</v>
      </c>
      <c r="AN172" s="7">
        <v>0.25</v>
      </c>
      <c r="AO172" s="7" t="s">
        <v>34</v>
      </c>
      <c r="AP172" s="31"/>
      <c r="AQ172" s="37"/>
    </row>
    <row r="173" spans="1:43" hidden="1" x14ac:dyDescent="0.25">
      <c r="A173" s="4" t="s">
        <v>130</v>
      </c>
      <c r="B173" s="124">
        <v>36</v>
      </c>
      <c r="C173" s="125" t="s">
        <v>1189</v>
      </c>
      <c r="D173" s="125" t="s">
        <v>1188</v>
      </c>
      <c r="E173" s="32" t="s">
        <v>131</v>
      </c>
      <c r="F173" s="33" t="s">
        <v>87</v>
      </c>
      <c r="G173" s="9">
        <v>2</v>
      </c>
      <c r="H173" s="6"/>
      <c r="I173" s="34">
        <v>2</v>
      </c>
      <c r="J173" s="7">
        <v>11</v>
      </c>
      <c r="K173" s="7">
        <v>7</v>
      </c>
      <c r="L173" s="7">
        <v>9</v>
      </c>
      <c r="M173" s="36" t="s">
        <v>198</v>
      </c>
      <c r="N173" s="36"/>
      <c r="O173" s="36" t="str">
        <f t="shared" si="4"/>
        <v>A09</v>
      </c>
      <c r="P173" s="36">
        <f>IF(AND(O173&lt;&gt;O172,NOT(ISBLANK(A173))),IF(ISBLANK(M173),INDEX(Summary!H:H,MATCH(O173,Summary!A:A,0)),INDEX(Summary!H:H,MATCH(O173,Summary!A:A,0))+1),IF(ISBLANK(M173),P172,P172+1))</f>
        <v>8</v>
      </c>
      <c r="Q173" s="36">
        <f t="shared" si="5"/>
        <v>36</v>
      </c>
      <c r="R173" s="50"/>
      <c r="T173" s="34">
        <v>1</v>
      </c>
      <c r="U173" s="6"/>
      <c r="V173" s="6"/>
      <c r="W173" s="6"/>
      <c r="X173" s="5"/>
      <c r="Y173" s="5" t="s">
        <v>88</v>
      </c>
      <c r="Z173" s="5" t="s">
        <v>39</v>
      </c>
      <c r="AA173" s="6">
        <v>2</v>
      </c>
      <c r="AB173" s="6">
        <v>0</v>
      </c>
      <c r="AC173" s="6">
        <v>0</v>
      </c>
      <c r="AD173" s="6">
        <v>0</v>
      </c>
      <c r="AE173" s="7">
        <v>0</v>
      </c>
      <c r="AF173" s="7">
        <v>0</v>
      </c>
      <c r="AG173" s="34">
        <v>0.5</v>
      </c>
      <c r="AH173" s="7">
        <v>9</v>
      </c>
      <c r="AI173" s="7">
        <v>0</v>
      </c>
      <c r="AJ173" s="7" t="s">
        <v>34</v>
      </c>
      <c r="AK173" s="7">
        <v>0</v>
      </c>
      <c r="AL173" s="7">
        <v>0</v>
      </c>
      <c r="AM173" s="7">
        <v>0</v>
      </c>
      <c r="AN173" s="7">
        <v>0.75</v>
      </c>
      <c r="AO173" s="7" t="s">
        <v>34</v>
      </c>
      <c r="AP173" s="31"/>
      <c r="AQ173" s="37"/>
    </row>
    <row r="174" spans="1:43" hidden="1" x14ac:dyDescent="0.25">
      <c r="A174" s="4" t="s">
        <v>130</v>
      </c>
      <c r="B174" s="124">
        <v>36</v>
      </c>
      <c r="C174" s="125" t="s">
        <v>1190</v>
      </c>
      <c r="D174" s="125" t="s">
        <v>1188</v>
      </c>
      <c r="E174" s="32" t="s">
        <v>131</v>
      </c>
      <c r="F174" s="33"/>
      <c r="G174" s="9"/>
      <c r="H174" s="6"/>
      <c r="I174" s="34"/>
      <c r="J174" s="7"/>
      <c r="K174" s="7"/>
      <c r="L174" s="7"/>
      <c r="M174" s="36" t="s">
        <v>198</v>
      </c>
      <c r="N174" s="36"/>
      <c r="O174" s="36" t="str">
        <f t="shared" si="4"/>
        <v>A09</v>
      </c>
      <c r="P174" s="36">
        <f>IF(AND(O174&lt;&gt;O173,NOT(ISBLANK(A174))),IF(ISBLANK(M174),INDEX(Summary!H:H,MATCH(O174,Summary!A:A,0)),INDEX(Summary!H:H,MATCH(O174,Summary!A:A,0))+1),IF(ISBLANK(M174),P173,P173+1))</f>
        <v>9</v>
      </c>
      <c r="Q174" s="36">
        <f t="shared" si="5"/>
        <v>36</v>
      </c>
      <c r="R174" s="50"/>
      <c r="T174" s="34"/>
      <c r="U174" s="6"/>
      <c r="V174" s="6"/>
      <c r="W174" s="6"/>
      <c r="X174" s="5"/>
      <c r="Y174" s="5"/>
      <c r="Z174" s="5"/>
      <c r="AA174" s="6"/>
      <c r="AB174" s="6"/>
      <c r="AC174" s="6"/>
      <c r="AD174" s="6"/>
      <c r="AE174" s="7"/>
      <c r="AF174" s="7"/>
      <c r="AG174" s="34"/>
      <c r="AH174" s="7"/>
      <c r="AI174" s="7"/>
      <c r="AJ174" s="7"/>
      <c r="AK174" s="7"/>
      <c r="AL174" s="7"/>
      <c r="AM174" s="7"/>
      <c r="AN174" s="7"/>
      <c r="AO174" s="7"/>
      <c r="AP174" s="31"/>
      <c r="AQ174" s="37"/>
    </row>
    <row r="175" spans="1:43" hidden="1" x14ac:dyDescent="0.25">
      <c r="A175" s="4" t="s">
        <v>130</v>
      </c>
      <c r="B175" s="124">
        <v>29</v>
      </c>
      <c r="C175" s="125" t="s">
        <v>1191</v>
      </c>
      <c r="D175" s="125" t="s">
        <v>1192</v>
      </c>
      <c r="E175" s="32" t="s">
        <v>101</v>
      </c>
      <c r="F175" s="33" t="s">
        <v>87</v>
      </c>
      <c r="G175" s="9">
        <v>1</v>
      </c>
      <c r="H175" s="6"/>
      <c r="I175" s="34">
        <v>1</v>
      </c>
      <c r="J175" s="7">
        <v>12</v>
      </c>
      <c r="K175" s="7">
        <v>7</v>
      </c>
      <c r="L175" s="7">
        <v>10</v>
      </c>
      <c r="M175" s="36" t="s">
        <v>198</v>
      </c>
      <c r="N175" s="36"/>
      <c r="O175" s="36" t="str">
        <f t="shared" si="4"/>
        <v>A09</v>
      </c>
      <c r="P175" s="36">
        <f>IF(AND(O175&lt;&gt;O174,NOT(ISBLANK(A175))),IF(ISBLANK(M175),INDEX(Summary!H:H,MATCH(O175,Summary!A:A,0)),INDEX(Summary!H:H,MATCH(O175,Summary!A:A,0))+1),IF(ISBLANK(M175),P174,P174+1))</f>
        <v>10</v>
      </c>
      <c r="Q175" s="36">
        <f t="shared" si="5"/>
        <v>36</v>
      </c>
      <c r="R175" s="50"/>
      <c r="T175" s="34">
        <v>1</v>
      </c>
      <c r="U175" s="6"/>
      <c r="V175" s="6"/>
      <c r="W175" s="6"/>
      <c r="X175" s="5"/>
      <c r="Y175" s="5" t="s">
        <v>88</v>
      </c>
      <c r="Z175" s="5" t="s">
        <v>39</v>
      </c>
      <c r="AA175" s="6">
        <v>1</v>
      </c>
      <c r="AB175" s="6">
        <v>0</v>
      </c>
      <c r="AC175" s="6">
        <v>0</v>
      </c>
      <c r="AD175" s="6">
        <v>0</v>
      </c>
      <c r="AE175" s="7">
        <v>0</v>
      </c>
      <c r="AF175" s="7">
        <v>0</v>
      </c>
      <c r="AG175" s="34">
        <v>0.25</v>
      </c>
      <c r="AH175" s="7">
        <v>10</v>
      </c>
      <c r="AI175" s="7">
        <v>0</v>
      </c>
      <c r="AJ175" s="7" t="s">
        <v>34</v>
      </c>
      <c r="AK175" s="7">
        <v>0</v>
      </c>
      <c r="AL175" s="7">
        <v>0</v>
      </c>
      <c r="AM175" s="7">
        <v>0</v>
      </c>
      <c r="AN175" s="7">
        <v>1</v>
      </c>
      <c r="AO175" s="7" t="s">
        <v>34</v>
      </c>
      <c r="AP175" s="31"/>
      <c r="AQ175" s="37"/>
    </row>
    <row r="176" spans="1:43" hidden="1" x14ac:dyDescent="0.25">
      <c r="A176" s="4" t="s">
        <v>130</v>
      </c>
      <c r="B176" s="124">
        <v>36</v>
      </c>
      <c r="C176" s="125" t="s">
        <v>1193</v>
      </c>
      <c r="D176" s="125" t="s">
        <v>1188</v>
      </c>
      <c r="E176" s="32" t="s">
        <v>100</v>
      </c>
      <c r="F176" s="33" t="s">
        <v>87</v>
      </c>
      <c r="G176" s="9">
        <v>1</v>
      </c>
      <c r="H176" s="6"/>
      <c r="I176" s="34">
        <v>1</v>
      </c>
      <c r="J176" s="7">
        <v>13</v>
      </c>
      <c r="K176" s="7">
        <v>7</v>
      </c>
      <c r="L176" s="7">
        <v>11</v>
      </c>
      <c r="M176" s="36" t="s">
        <v>198</v>
      </c>
      <c r="N176" s="36"/>
      <c r="O176" s="36" t="str">
        <f t="shared" si="4"/>
        <v>A09</v>
      </c>
      <c r="P176" s="36">
        <f>IF(AND(O176&lt;&gt;O175,NOT(ISBLANK(A176))),IF(ISBLANK(M176),INDEX(Summary!H:H,MATCH(O176,Summary!A:A,0)),INDEX(Summary!H:H,MATCH(O176,Summary!A:A,0))+1),IF(ISBLANK(M176),P175,P175+1))</f>
        <v>11</v>
      </c>
      <c r="Q176" s="36">
        <f t="shared" si="5"/>
        <v>36</v>
      </c>
      <c r="R176" s="50"/>
      <c r="T176" s="34">
        <v>1</v>
      </c>
      <c r="U176" s="6"/>
      <c r="V176" s="6"/>
      <c r="W176" s="6"/>
      <c r="X176" s="5"/>
      <c r="Y176" s="5" t="s">
        <v>88</v>
      </c>
      <c r="Z176" s="5" t="s">
        <v>39</v>
      </c>
      <c r="AA176" s="6">
        <v>1</v>
      </c>
      <c r="AB176" s="6">
        <v>0</v>
      </c>
      <c r="AC176" s="6">
        <v>0</v>
      </c>
      <c r="AD176" s="6">
        <v>0</v>
      </c>
      <c r="AE176" s="7">
        <v>0</v>
      </c>
      <c r="AF176" s="7">
        <v>0</v>
      </c>
      <c r="AG176" s="34">
        <v>0.25</v>
      </c>
      <c r="AH176" s="7">
        <v>11</v>
      </c>
      <c r="AI176" s="7">
        <v>0</v>
      </c>
      <c r="AJ176" s="7" t="s">
        <v>34</v>
      </c>
      <c r="AK176" s="7">
        <v>0</v>
      </c>
      <c r="AL176" s="7">
        <v>0</v>
      </c>
      <c r="AM176" s="7">
        <v>0</v>
      </c>
      <c r="AN176" s="7">
        <v>1.25</v>
      </c>
      <c r="AO176" s="7" t="s">
        <v>34</v>
      </c>
      <c r="AP176" s="31"/>
      <c r="AQ176" s="37"/>
    </row>
    <row r="177" spans="1:43" hidden="1" x14ac:dyDescent="0.25">
      <c r="A177" s="4" t="s">
        <v>130</v>
      </c>
      <c r="B177" s="124">
        <v>29</v>
      </c>
      <c r="C177" s="125" t="s">
        <v>1194</v>
      </c>
      <c r="D177" s="125" t="s">
        <v>1192</v>
      </c>
      <c r="E177" s="32" t="s">
        <v>132</v>
      </c>
      <c r="F177" s="33" t="s">
        <v>87</v>
      </c>
      <c r="G177" s="9">
        <v>2</v>
      </c>
      <c r="H177" s="6"/>
      <c r="I177" s="34">
        <v>2</v>
      </c>
      <c r="J177" s="7">
        <v>15</v>
      </c>
      <c r="K177" s="7">
        <v>7</v>
      </c>
      <c r="L177" s="7">
        <v>13</v>
      </c>
      <c r="M177" s="36" t="s">
        <v>198</v>
      </c>
      <c r="N177" s="36"/>
      <c r="O177" s="36" t="str">
        <f t="shared" si="4"/>
        <v>A09</v>
      </c>
      <c r="P177" s="36">
        <f>IF(AND(O177&lt;&gt;O176,NOT(ISBLANK(A177))),IF(ISBLANK(M177),INDEX(Summary!H:H,MATCH(O177,Summary!A:A,0)),INDEX(Summary!H:H,MATCH(O177,Summary!A:A,0))+1),IF(ISBLANK(M177),P176,P176+1))</f>
        <v>12</v>
      </c>
      <c r="Q177" s="36">
        <f t="shared" si="5"/>
        <v>36</v>
      </c>
      <c r="R177" s="50"/>
      <c r="T177" s="34">
        <v>1</v>
      </c>
      <c r="U177" s="6"/>
      <c r="V177" s="6"/>
      <c r="W177" s="6"/>
      <c r="X177" s="5"/>
      <c r="Y177" s="5" t="s">
        <v>88</v>
      </c>
      <c r="Z177" s="5" t="s">
        <v>39</v>
      </c>
      <c r="AA177" s="6">
        <v>2</v>
      </c>
      <c r="AB177" s="6">
        <v>0</v>
      </c>
      <c r="AC177" s="6">
        <v>0</v>
      </c>
      <c r="AD177" s="6">
        <v>0</v>
      </c>
      <c r="AE177" s="7">
        <v>0</v>
      </c>
      <c r="AF177" s="7">
        <v>0</v>
      </c>
      <c r="AG177" s="34">
        <v>0.5</v>
      </c>
      <c r="AH177" s="7">
        <v>13</v>
      </c>
      <c r="AI177" s="7">
        <v>0</v>
      </c>
      <c r="AJ177" s="7" t="s">
        <v>34</v>
      </c>
      <c r="AK177" s="7">
        <v>0</v>
      </c>
      <c r="AL177" s="7">
        <v>0</v>
      </c>
      <c r="AM177" s="7">
        <v>0</v>
      </c>
      <c r="AN177" s="7">
        <v>1.75</v>
      </c>
      <c r="AO177" s="7" t="s">
        <v>34</v>
      </c>
      <c r="AP177" s="31"/>
      <c r="AQ177" s="37"/>
    </row>
    <row r="178" spans="1:43" hidden="1" x14ac:dyDescent="0.25">
      <c r="A178" s="4" t="s">
        <v>130</v>
      </c>
      <c r="B178" s="124">
        <v>29</v>
      </c>
      <c r="C178" s="125" t="s">
        <v>1195</v>
      </c>
      <c r="D178" s="125" t="s">
        <v>1192</v>
      </c>
      <c r="E178" s="32" t="s">
        <v>132</v>
      </c>
      <c r="F178" s="33"/>
      <c r="G178" s="9"/>
      <c r="H178" s="6"/>
      <c r="I178" s="34"/>
      <c r="J178" s="7"/>
      <c r="K178" s="7"/>
      <c r="L178" s="7"/>
      <c r="M178" s="36" t="s">
        <v>198</v>
      </c>
      <c r="N178" s="36"/>
      <c r="O178" s="36" t="str">
        <f t="shared" si="4"/>
        <v>A09</v>
      </c>
      <c r="P178" s="36">
        <f>IF(AND(O178&lt;&gt;O177,NOT(ISBLANK(A178))),IF(ISBLANK(M178),INDEX(Summary!H:H,MATCH(O178,Summary!A:A,0)),INDEX(Summary!H:H,MATCH(O178,Summary!A:A,0))+1),IF(ISBLANK(M178),P177,P177+1))</f>
        <v>13</v>
      </c>
      <c r="Q178" s="36">
        <f t="shared" si="5"/>
        <v>36</v>
      </c>
      <c r="R178" s="50"/>
      <c r="T178" s="34"/>
      <c r="U178" s="6"/>
      <c r="V178" s="6"/>
      <c r="W178" s="6"/>
      <c r="X178" s="5"/>
      <c r="Y178" s="5"/>
      <c r="Z178" s="5"/>
      <c r="AA178" s="6"/>
      <c r="AB178" s="6"/>
      <c r="AC178" s="6"/>
      <c r="AD178" s="6"/>
      <c r="AE178" s="7"/>
      <c r="AF178" s="7"/>
      <c r="AG178" s="34"/>
      <c r="AH178" s="7"/>
      <c r="AI178" s="7"/>
      <c r="AJ178" s="7"/>
      <c r="AK178" s="7"/>
      <c r="AL178" s="7"/>
      <c r="AM178" s="7"/>
      <c r="AN178" s="7"/>
      <c r="AO178" s="7"/>
      <c r="AP178" s="31"/>
      <c r="AQ178" s="37"/>
    </row>
    <row r="179" spans="1:43" hidden="1" x14ac:dyDescent="0.25">
      <c r="A179" s="4" t="s">
        <v>130</v>
      </c>
      <c r="B179" s="124">
        <v>22</v>
      </c>
      <c r="C179" s="125" t="s">
        <v>1196</v>
      </c>
      <c r="D179" s="125" t="s">
        <v>1197</v>
      </c>
      <c r="E179" s="32" t="s">
        <v>133</v>
      </c>
      <c r="F179" s="33" t="s">
        <v>87</v>
      </c>
      <c r="G179" s="9">
        <v>3</v>
      </c>
      <c r="H179" s="6"/>
      <c r="I179" s="34">
        <v>3</v>
      </c>
      <c r="J179" s="7">
        <v>18</v>
      </c>
      <c r="K179" s="7">
        <v>7</v>
      </c>
      <c r="L179" s="7">
        <v>16</v>
      </c>
      <c r="M179" s="36" t="s">
        <v>198</v>
      </c>
      <c r="N179" s="36"/>
      <c r="O179" s="36" t="str">
        <f t="shared" si="4"/>
        <v>A09</v>
      </c>
      <c r="P179" s="36">
        <f>IF(AND(O179&lt;&gt;O178,NOT(ISBLANK(A179))),IF(ISBLANK(M179),INDEX(Summary!H:H,MATCH(O179,Summary!A:A,0)),INDEX(Summary!H:H,MATCH(O179,Summary!A:A,0))+1),IF(ISBLANK(M179),P178,P178+1))</f>
        <v>14</v>
      </c>
      <c r="Q179" s="36">
        <f t="shared" si="5"/>
        <v>36</v>
      </c>
      <c r="R179" s="50"/>
      <c r="T179" s="34">
        <v>1</v>
      </c>
      <c r="U179" s="6"/>
      <c r="V179" s="6"/>
      <c r="W179" s="6"/>
      <c r="X179" s="5"/>
      <c r="Y179" s="5" t="s">
        <v>88</v>
      </c>
      <c r="Z179" s="5" t="s">
        <v>39</v>
      </c>
      <c r="AA179" s="6">
        <v>3</v>
      </c>
      <c r="AB179" s="6">
        <v>0</v>
      </c>
      <c r="AC179" s="6">
        <v>0</v>
      </c>
      <c r="AD179" s="6">
        <v>0</v>
      </c>
      <c r="AE179" s="7">
        <v>0</v>
      </c>
      <c r="AF179" s="7">
        <v>0</v>
      </c>
      <c r="AG179" s="34">
        <v>0.75</v>
      </c>
      <c r="AH179" s="7">
        <v>16</v>
      </c>
      <c r="AI179" s="7">
        <v>0</v>
      </c>
      <c r="AJ179" s="7" t="s">
        <v>34</v>
      </c>
      <c r="AK179" s="7">
        <v>0</v>
      </c>
      <c r="AL179" s="7">
        <v>0</v>
      </c>
      <c r="AM179" s="7">
        <v>0</v>
      </c>
      <c r="AN179" s="7">
        <v>2.5</v>
      </c>
      <c r="AO179" s="7" t="s">
        <v>34</v>
      </c>
      <c r="AP179" s="31"/>
      <c r="AQ179" s="37"/>
    </row>
    <row r="180" spans="1:43" hidden="1" x14ac:dyDescent="0.25">
      <c r="A180" s="4" t="s">
        <v>130</v>
      </c>
      <c r="B180" s="124">
        <v>22</v>
      </c>
      <c r="C180" s="125" t="s">
        <v>1198</v>
      </c>
      <c r="D180" s="125" t="s">
        <v>1197</v>
      </c>
      <c r="E180" s="32" t="s">
        <v>133</v>
      </c>
      <c r="F180" s="33"/>
      <c r="G180" s="9"/>
      <c r="H180" s="6"/>
      <c r="I180" s="34"/>
      <c r="J180" s="7"/>
      <c r="K180" s="7"/>
      <c r="L180" s="7"/>
      <c r="M180" s="36" t="s">
        <v>198</v>
      </c>
      <c r="N180" s="36"/>
      <c r="O180" s="36" t="str">
        <f t="shared" si="4"/>
        <v>A09</v>
      </c>
      <c r="P180" s="36">
        <f>IF(AND(O180&lt;&gt;O179,NOT(ISBLANK(A180))),IF(ISBLANK(M180),INDEX(Summary!H:H,MATCH(O180,Summary!A:A,0)),INDEX(Summary!H:H,MATCH(O180,Summary!A:A,0))+1),IF(ISBLANK(M180),P179,P179+1))</f>
        <v>15</v>
      </c>
      <c r="Q180" s="36">
        <f t="shared" si="5"/>
        <v>36</v>
      </c>
      <c r="R180" s="50"/>
      <c r="T180" s="34"/>
      <c r="U180" s="6"/>
      <c r="V180" s="6"/>
      <c r="W180" s="6"/>
      <c r="X180" s="5"/>
      <c r="Y180" s="5"/>
      <c r="Z180" s="5"/>
      <c r="AA180" s="6"/>
      <c r="AB180" s="6"/>
      <c r="AC180" s="6"/>
      <c r="AD180" s="6"/>
      <c r="AE180" s="7"/>
      <c r="AF180" s="7"/>
      <c r="AG180" s="34"/>
      <c r="AH180" s="7"/>
      <c r="AI180" s="7"/>
      <c r="AJ180" s="7"/>
      <c r="AK180" s="7"/>
      <c r="AL180" s="7"/>
      <c r="AM180" s="7"/>
      <c r="AN180" s="7"/>
      <c r="AO180" s="7"/>
      <c r="AP180" s="31"/>
      <c r="AQ180" s="37"/>
    </row>
    <row r="181" spans="1:43" hidden="1" x14ac:dyDescent="0.25">
      <c r="A181" s="4" t="s">
        <v>130</v>
      </c>
      <c r="B181" s="124">
        <v>22</v>
      </c>
      <c r="C181" s="125" t="s">
        <v>1199</v>
      </c>
      <c r="D181" s="125" t="s">
        <v>1197</v>
      </c>
      <c r="E181" s="32" t="s">
        <v>133</v>
      </c>
      <c r="F181" s="33"/>
      <c r="G181" s="9"/>
      <c r="H181" s="6"/>
      <c r="I181" s="34"/>
      <c r="J181" s="7"/>
      <c r="K181" s="7"/>
      <c r="L181" s="7"/>
      <c r="M181" s="36" t="s">
        <v>198</v>
      </c>
      <c r="N181" s="36"/>
      <c r="O181" s="36" t="str">
        <f t="shared" si="4"/>
        <v>A09</v>
      </c>
      <c r="P181" s="36">
        <f>IF(AND(O181&lt;&gt;O180,NOT(ISBLANK(A181))),IF(ISBLANK(M181),INDEX(Summary!H:H,MATCH(O181,Summary!A:A,0)),INDEX(Summary!H:H,MATCH(O181,Summary!A:A,0))+1),IF(ISBLANK(M181),P180,P180+1))</f>
        <v>16</v>
      </c>
      <c r="Q181" s="36">
        <f t="shared" si="5"/>
        <v>36</v>
      </c>
      <c r="R181" s="50"/>
      <c r="T181" s="34"/>
      <c r="U181" s="6"/>
      <c r="V181" s="6"/>
      <c r="W181" s="6"/>
      <c r="X181" s="5"/>
      <c r="Y181" s="5"/>
      <c r="Z181" s="5"/>
      <c r="AA181" s="6"/>
      <c r="AB181" s="6"/>
      <c r="AC181" s="6"/>
      <c r="AD181" s="6"/>
      <c r="AE181" s="7"/>
      <c r="AF181" s="7"/>
      <c r="AG181" s="34"/>
      <c r="AH181" s="7"/>
      <c r="AI181" s="7"/>
      <c r="AJ181" s="7"/>
      <c r="AK181" s="7"/>
      <c r="AL181" s="7"/>
      <c r="AM181" s="7"/>
      <c r="AN181" s="7"/>
      <c r="AO181" s="7"/>
      <c r="AP181" s="31"/>
      <c r="AQ181" s="37"/>
    </row>
    <row r="182" spans="1:43" hidden="1" x14ac:dyDescent="0.25">
      <c r="A182" s="4" t="s">
        <v>130</v>
      </c>
      <c r="B182" s="124">
        <v>29</v>
      </c>
      <c r="C182" s="125" t="s">
        <v>1200</v>
      </c>
      <c r="D182" s="125" t="s">
        <v>1192</v>
      </c>
      <c r="E182" s="32" t="s">
        <v>134</v>
      </c>
      <c r="F182" s="33" t="s">
        <v>87</v>
      </c>
      <c r="G182" s="9">
        <v>1</v>
      </c>
      <c r="H182" s="34"/>
      <c r="I182" s="34">
        <v>1</v>
      </c>
      <c r="J182" s="7">
        <v>19</v>
      </c>
      <c r="K182" s="7">
        <v>7</v>
      </c>
      <c r="L182" s="7">
        <v>17</v>
      </c>
      <c r="M182" s="36" t="s">
        <v>198</v>
      </c>
      <c r="N182" s="36"/>
      <c r="O182" s="36" t="str">
        <f t="shared" si="4"/>
        <v>A09</v>
      </c>
      <c r="P182" s="36">
        <f>IF(AND(O182&lt;&gt;O181,NOT(ISBLANK(A182))),IF(ISBLANK(M182),INDEX(Summary!H:H,MATCH(O182,Summary!A:A,0)),INDEX(Summary!H:H,MATCH(O182,Summary!A:A,0))+1),IF(ISBLANK(M182),P181,P181+1))</f>
        <v>17</v>
      </c>
      <c r="Q182" s="36">
        <f t="shared" si="5"/>
        <v>36</v>
      </c>
      <c r="R182" s="50"/>
      <c r="T182" s="34">
        <v>1</v>
      </c>
      <c r="U182" s="34"/>
      <c r="V182" s="34"/>
      <c r="W182" s="34"/>
      <c r="X182" s="5"/>
      <c r="Y182" s="5" t="s">
        <v>88</v>
      </c>
      <c r="Z182" s="5" t="s">
        <v>39</v>
      </c>
      <c r="AA182" s="6">
        <v>1</v>
      </c>
      <c r="AB182" s="6">
        <v>0</v>
      </c>
      <c r="AC182" s="6">
        <v>0</v>
      </c>
      <c r="AD182" s="6">
        <v>0</v>
      </c>
      <c r="AE182" s="7">
        <v>0</v>
      </c>
      <c r="AF182" s="7">
        <v>0</v>
      </c>
      <c r="AG182" s="34">
        <v>0.25</v>
      </c>
      <c r="AH182" s="7">
        <v>17</v>
      </c>
      <c r="AI182" s="7">
        <v>0</v>
      </c>
      <c r="AJ182" s="7" t="s">
        <v>34</v>
      </c>
      <c r="AK182" s="7">
        <v>0</v>
      </c>
      <c r="AL182" s="7">
        <v>0</v>
      </c>
      <c r="AM182" s="7">
        <v>0</v>
      </c>
      <c r="AN182" s="7">
        <v>2.75</v>
      </c>
      <c r="AO182" s="7" t="s">
        <v>34</v>
      </c>
      <c r="AP182" s="31"/>
      <c r="AQ182" s="37"/>
    </row>
    <row r="183" spans="1:43" hidden="1" x14ac:dyDescent="0.25">
      <c r="A183" s="4" t="s">
        <v>130</v>
      </c>
      <c r="B183" s="124">
        <v>22</v>
      </c>
      <c r="C183" s="125" t="s">
        <v>1201</v>
      </c>
      <c r="D183" s="125" t="s">
        <v>1197</v>
      </c>
      <c r="E183" s="32" t="s">
        <v>135</v>
      </c>
      <c r="F183" s="33" t="s">
        <v>87</v>
      </c>
      <c r="G183" s="9">
        <v>1</v>
      </c>
      <c r="H183" s="34"/>
      <c r="I183" s="34">
        <v>1</v>
      </c>
      <c r="J183" s="7">
        <v>20</v>
      </c>
      <c r="K183" s="7">
        <v>7</v>
      </c>
      <c r="L183" s="7">
        <v>18</v>
      </c>
      <c r="M183" s="36" t="s">
        <v>198</v>
      </c>
      <c r="N183" s="36"/>
      <c r="O183" s="36" t="str">
        <f t="shared" si="4"/>
        <v>A09</v>
      </c>
      <c r="P183" s="36">
        <f>IF(AND(O183&lt;&gt;O182,NOT(ISBLANK(A183))),IF(ISBLANK(M183),INDEX(Summary!H:H,MATCH(O183,Summary!A:A,0)),INDEX(Summary!H:H,MATCH(O183,Summary!A:A,0))+1),IF(ISBLANK(M183),P182,P182+1))</f>
        <v>18</v>
      </c>
      <c r="Q183" s="36">
        <f t="shared" si="5"/>
        <v>36</v>
      </c>
      <c r="R183" s="50"/>
      <c r="T183" s="34">
        <v>1</v>
      </c>
      <c r="U183" s="34"/>
      <c r="V183" s="34"/>
      <c r="W183" s="34"/>
      <c r="X183" s="5"/>
      <c r="Y183" s="5" t="s">
        <v>88</v>
      </c>
      <c r="Z183" s="5" t="s">
        <v>39</v>
      </c>
      <c r="AA183" s="6">
        <v>1</v>
      </c>
      <c r="AB183" s="6">
        <v>0</v>
      </c>
      <c r="AC183" s="6">
        <v>0</v>
      </c>
      <c r="AD183" s="6">
        <v>0</v>
      </c>
      <c r="AE183" s="7">
        <v>0</v>
      </c>
      <c r="AF183" s="7">
        <v>0</v>
      </c>
      <c r="AG183" s="34">
        <v>0.25</v>
      </c>
      <c r="AH183" s="7">
        <v>18</v>
      </c>
      <c r="AI183" s="7">
        <v>0</v>
      </c>
      <c r="AJ183" s="7" t="s">
        <v>34</v>
      </c>
      <c r="AK183" s="7">
        <v>0</v>
      </c>
      <c r="AL183" s="7">
        <v>0</v>
      </c>
      <c r="AM183" s="7">
        <v>0</v>
      </c>
      <c r="AN183" s="7">
        <v>3</v>
      </c>
      <c r="AO183" s="7" t="s">
        <v>34</v>
      </c>
      <c r="AP183" s="31"/>
      <c r="AQ183" s="37"/>
    </row>
    <row r="184" spans="1:43" hidden="1" x14ac:dyDescent="0.25">
      <c r="A184" s="4" t="s">
        <v>130</v>
      </c>
      <c r="B184" s="124">
        <v>29</v>
      </c>
      <c r="C184" s="125" t="s">
        <v>1202</v>
      </c>
      <c r="D184" s="125" t="s">
        <v>1203</v>
      </c>
      <c r="E184" s="32" t="s">
        <v>128</v>
      </c>
      <c r="F184" s="38" t="s">
        <v>109</v>
      </c>
      <c r="G184" s="9">
        <v>5</v>
      </c>
      <c r="H184" s="34"/>
      <c r="I184" s="34">
        <v>5</v>
      </c>
      <c r="J184" s="7">
        <v>25</v>
      </c>
      <c r="K184" s="7">
        <v>7</v>
      </c>
      <c r="L184" s="7">
        <v>23</v>
      </c>
      <c r="M184" s="36" t="s">
        <v>198</v>
      </c>
      <c r="N184" s="36"/>
      <c r="O184" s="36" t="str">
        <f t="shared" si="4"/>
        <v>A09</v>
      </c>
      <c r="P184" s="36">
        <f>IF(AND(O184&lt;&gt;O183,NOT(ISBLANK(A184))),IF(ISBLANK(M184),INDEX(Summary!H:H,MATCH(O184,Summary!A:A,0)),INDEX(Summary!H:H,MATCH(O184,Summary!A:A,0))+1),IF(ISBLANK(M184),P183,P183+1))</f>
        <v>19</v>
      </c>
      <c r="Q184" s="36">
        <f t="shared" si="5"/>
        <v>36</v>
      </c>
      <c r="R184" s="51"/>
      <c r="T184" s="34">
        <v>1</v>
      </c>
      <c r="U184" s="34"/>
      <c r="V184" s="34"/>
      <c r="W184" s="34"/>
      <c r="X184" s="5"/>
      <c r="Y184" s="5" t="s">
        <v>136</v>
      </c>
      <c r="Z184" s="5" t="s">
        <v>39</v>
      </c>
      <c r="AA184" s="6">
        <v>5</v>
      </c>
      <c r="AB184" s="6">
        <v>0</v>
      </c>
      <c r="AC184" s="6">
        <v>0</v>
      </c>
      <c r="AD184" s="6">
        <v>0</v>
      </c>
      <c r="AE184" s="7">
        <v>0</v>
      </c>
      <c r="AF184" s="7">
        <v>0</v>
      </c>
      <c r="AG184" s="34">
        <v>3.5</v>
      </c>
      <c r="AH184" s="35">
        <v>23</v>
      </c>
      <c r="AI184" s="35">
        <v>0</v>
      </c>
      <c r="AJ184" s="35" t="s">
        <v>34</v>
      </c>
      <c r="AK184" s="35">
        <v>0</v>
      </c>
      <c r="AL184" s="35">
        <v>0</v>
      </c>
      <c r="AM184" s="35">
        <v>0</v>
      </c>
      <c r="AN184" s="35">
        <v>6.5</v>
      </c>
      <c r="AO184" s="35" t="s">
        <v>34</v>
      </c>
      <c r="AP184" s="31"/>
      <c r="AQ184" s="37"/>
    </row>
    <row r="185" spans="1:43" hidden="1" x14ac:dyDescent="0.25">
      <c r="A185" s="4" t="s">
        <v>130</v>
      </c>
      <c r="B185" s="124">
        <v>22</v>
      </c>
      <c r="C185" s="125" t="s">
        <v>1204</v>
      </c>
      <c r="D185" s="125" t="s">
        <v>1205</v>
      </c>
      <c r="E185" s="32" t="s">
        <v>128</v>
      </c>
      <c r="F185" s="33"/>
      <c r="G185" s="9"/>
      <c r="H185" s="34"/>
      <c r="I185" s="34"/>
      <c r="J185" s="7"/>
      <c r="K185" s="7"/>
      <c r="L185" s="7"/>
      <c r="M185" s="36" t="s">
        <v>198</v>
      </c>
      <c r="N185" s="36"/>
      <c r="O185" s="36" t="str">
        <f t="shared" si="4"/>
        <v>A09</v>
      </c>
      <c r="P185" s="36">
        <f>IF(AND(O185&lt;&gt;O184,NOT(ISBLANK(A185))),IF(ISBLANK(M185),INDEX(Summary!H:H,MATCH(O185,Summary!A:A,0)),INDEX(Summary!H:H,MATCH(O185,Summary!A:A,0))+1),IF(ISBLANK(M185),P184,P184+1))</f>
        <v>20</v>
      </c>
      <c r="Q185" s="36">
        <f t="shared" si="5"/>
        <v>36</v>
      </c>
      <c r="R185" s="50"/>
      <c r="T185" s="34"/>
      <c r="U185" s="34"/>
      <c r="V185" s="34"/>
      <c r="W185" s="34"/>
      <c r="X185" s="5"/>
      <c r="Y185" s="5"/>
      <c r="Z185" s="5"/>
      <c r="AA185" s="6"/>
      <c r="AB185" s="6"/>
      <c r="AC185" s="6"/>
      <c r="AD185" s="6"/>
      <c r="AE185" s="7"/>
      <c r="AF185" s="7"/>
      <c r="AG185" s="34"/>
      <c r="AH185" s="35"/>
      <c r="AI185" s="35"/>
      <c r="AJ185" s="35"/>
      <c r="AK185" s="35"/>
      <c r="AL185" s="35"/>
      <c r="AM185" s="35"/>
      <c r="AN185" s="35"/>
      <c r="AO185" s="35"/>
      <c r="AP185" s="31"/>
      <c r="AQ185" s="37"/>
    </row>
    <row r="186" spans="1:43" hidden="1" x14ac:dyDescent="0.25">
      <c r="A186" s="4" t="s">
        <v>130</v>
      </c>
      <c r="B186" s="124">
        <v>15</v>
      </c>
      <c r="C186" s="125" t="s">
        <v>1206</v>
      </c>
      <c r="D186" s="125" t="s">
        <v>1207</v>
      </c>
      <c r="E186" s="32" t="s">
        <v>128</v>
      </c>
      <c r="F186" s="33"/>
      <c r="G186" s="9"/>
      <c r="H186" s="34"/>
      <c r="I186" s="34"/>
      <c r="J186" s="7"/>
      <c r="K186" s="7"/>
      <c r="L186" s="7"/>
      <c r="M186" s="36" t="s">
        <v>198</v>
      </c>
      <c r="N186" s="36"/>
      <c r="O186" s="36" t="str">
        <f t="shared" si="4"/>
        <v>A09</v>
      </c>
      <c r="P186" s="36">
        <f>IF(AND(O186&lt;&gt;O185,NOT(ISBLANK(A186))),IF(ISBLANK(M186),INDEX(Summary!H:H,MATCH(O186,Summary!A:A,0)),INDEX(Summary!H:H,MATCH(O186,Summary!A:A,0))+1),IF(ISBLANK(M186),P185,P185+1))</f>
        <v>21</v>
      </c>
      <c r="Q186" s="36">
        <f t="shared" si="5"/>
        <v>36</v>
      </c>
      <c r="R186" s="50"/>
      <c r="T186" s="34"/>
      <c r="U186" s="34"/>
      <c r="V186" s="34"/>
      <c r="W186" s="34"/>
      <c r="X186" s="5"/>
      <c r="Y186" s="5"/>
      <c r="Z186" s="5"/>
      <c r="AA186" s="6"/>
      <c r="AB186" s="6"/>
      <c r="AC186" s="6"/>
      <c r="AD186" s="6"/>
      <c r="AE186" s="7"/>
      <c r="AF186" s="7"/>
      <c r="AG186" s="34"/>
      <c r="AH186" s="35"/>
      <c r="AI186" s="35"/>
      <c r="AJ186" s="35"/>
      <c r="AK186" s="35"/>
      <c r="AL186" s="35"/>
      <c r="AM186" s="35"/>
      <c r="AN186" s="35"/>
      <c r="AO186" s="35"/>
      <c r="AP186" s="31"/>
      <c r="AQ186" s="37"/>
    </row>
    <row r="187" spans="1:43" hidden="1" x14ac:dyDescent="0.25">
      <c r="A187" s="4" t="s">
        <v>130</v>
      </c>
      <c r="B187" s="124">
        <v>15</v>
      </c>
      <c r="C187" s="125" t="s">
        <v>1208</v>
      </c>
      <c r="D187" s="125" t="s">
        <v>1207</v>
      </c>
      <c r="E187" s="32" t="s">
        <v>128</v>
      </c>
      <c r="F187" s="33"/>
      <c r="G187" s="9"/>
      <c r="H187" s="34"/>
      <c r="I187" s="34"/>
      <c r="J187" s="7"/>
      <c r="K187" s="7"/>
      <c r="L187" s="7"/>
      <c r="M187" s="36" t="s">
        <v>198</v>
      </c>
      <c r="N187" s="36"/>
      <c r="O187" s="36" t="str">
        <f t="shared" si="4"/>
        <v>A09</v>
      </c>
      <c r="P187" s="36">
        <f>IF(AND(O187&lt;&gt;O186,NOT(ISBLANK(A187))),IF(ISBLANK(M187),INDEX(Summary!H:H,MATCH(O187,Summary!A:A,0)),INDEX(Summary!H:H,MATCH(O187,Summary!A:A,0))+1),IF(ISBLANK(M187),P186,P186+1))</f>
        <v>22</v>
      </c>
      <c r="Q187" s="36">
        <f t="shared" si="5"/>
        <v>36</v>
      </c>
      <c r="R187" s="50"/>
      <c r="T187" s="34"/>
      <c r="U187" s="34"/>
      <c r="V187" s="34"/>
      <c r="W187" s="34"/>
      <c r="X187" s="5"/>
      <c r="Y187" s="5"/>
      <c r="Z187" s="5"/>
      <c r="AA187" s="6"/>
      <c r="AB187" s="6"/>
      <c r="AC187" s="6"/>
      <c r="AD187" s="6"/>
      <c r="AE187" s="7"/>
      <c r="AF187" s="7"/>
      <c r="AG187" s="34"/>
      <c r="AH187" s="35"/>
      <c r="AI187" s="35"/>
      <c r="AJ187" s="35"/>
      <c r="AK187" s="35"/>
      <c r="AL187" s="35"/>
      <c r="AM187" s="35"/>
      <c r="AN187" s="35"/>
      <c r="AO187" s="35"/>
      <c r="AP187" s="31"/>
      <c r="AQ187" s="37"/>
    </row>
    <row r="188" spans="1:43" hidden="1" x14ac:dyDescent="0.25">
      <c r="A188" s="4" t="s">
        <v>130</v>
      </c>
      <c r="B188" s="124">
        <v>8</v>
      </c>
      <c r="C188" s="125" t="s">
        <v>1209</v>
      </c>
      <c r="D188" s="125" t="s">
        <v>1210</v>
      </c>
      <c r="E188" s="32" t="s">
        <v>128</v>
      </c>
      <c r="F188" s="33"/>
      <c r="G188" s="9"/>
      <c r="H188" s="34"/>
      <c r="I188" s="34"/>
      <c r="J188" s="7"/>
      <c r="K188" s="7"/>
      <c r="L188" s="7"/>
      <c r="M188" s="36" t="s">
        <v>198</v>
      </c>
      <c r="N188" s="36"/>
      <c r="O188" s="36" t="str">
        <f t="shared" si="4"/>
        <v>A09</v>
      </c>
      <c r="P188" s="36">
        <f>IF(AND(O188&lt;&gt;O187,NOT(ISBLANK(A188))),IF(ISBLANK(M188),INDEX(Summary!H:H,MATCH(O188,Summary!A:A,0)),INDEX(Summary!H:H,MATCH(O188,Summary!A:A,0))+1),IF(ISBLANK(M188),P187,P187+1))</f>
        <v>23</v>
      </c>
      <c r="Q188" s="36">
        <f t="shared" si="5"/>
        <v>36</v>
      </c>
      <c r="R188" s="50"/>
      <c r="T188" s="34"/>
      <c r="U188" s="34"/>
      <c r="V188" s="34"/>
      <c r="W188" s="34"/>
      <c r="X188" s="5"/>
      <c r="Y188" s="5"/>
      <c r="Z188" s="5"/>
      <c r="AA188" s="6"/>
      <c r="AB188" s="6"/>
      <c r="AC188" s="6"/>
      <c r="AD188" s="6"/>
      <c r="AE188" s="7"/>
      <c r="AF188" s="7"/>
      <c r="AG188" s="34"/>
      <c r="AH188" s="35"/>
      <c r="AI188" s="35"/>
      <c r="AJ188" s="35"/>
      <c r="AK188" s="35"/>
      <c r="AL188" s="35"/>
      <c r="AM188" s="35"/>
      <c r="AN188" s="35"/>
      <c r="AO188" s="35"/>
      <c r="AP188" s="31"/>
      <c r="AQ188" s="37"/>
    </row>
    <row r="189" spans="1:43" hidden="1" x14ac:dyDescent="0.25">
      <c r="A189" s="4" t="s">
        <v>130</v>
      </c>
      <c r="B189" s="124">
        <v>15</v>
      </c>
      <c r="C189" s="125" t="s">
        <v>1211</v>
      </c>
      <c r="D189" s="125" t="s">
        <v>1212</v>
      </c>
      <c r="E189" s="32" t="s">
        <v>137</v>
      </c>
      <c r="F189" s="33" t="s">
        <v>109</v>
      </c>
      <c r="G189" s="9">
        <v>12</v>
      </c>
      <c r="H189" s="34"/>
      <c r="I189" s="34">
        <v>12</v>
      </c>
      <c r="J189" s="7">
        <v>37</v>
      </c>
      <c r="K189" s="7">
        <v>7</v>
      </c>
      <c r="L189" s="7">
        <v>35</v>
      </c>
      <c r="M189" s="36" t="s">
        <v>198</v>
      </c>
      <c r="N189" s="36"/>
      <c r="O189" s="36" t="str">
        <f t="shared" si="4"/>
        <v>A09</v>
      </c>
      <c r="P189" s="36">
        <f>IF(AND(O189&lt;&gt;O188,NOT(ISBLANK(A189))),IF(ISBLANK(M189),INDEX(Summary!H:H,MATCH(O189,Summary!A:A,0)),INDEX(Summary!H:H,MATCH(O189,Summary!A:A,0))+1),IF(ISBLANK(M189),P188,P188+1))</f>
        <v>24</v>
      </c>
      <c r="Q189" s="36">
        <f t="shared" si="5"/>
        <v>36</v>
      </c>
      <c r="R189" s="50"/>
      <c r="T189" s="34">
        <v>1</v>
      </c>
      <c r="U189" s="34"/>
      <c r="V189" s="34"/>
      <c r="W189" s="34"/>
      <c r="X189" s="5"/>
      <c r="Y189" s="5" t="s">
        <v>88</v>
      </c>
      <c r="Z189" s="5" t="s">
        <v>39</v>
      </c>
      <c r="AA189" s="6">
        <v>12</v>
      </c>
      <c r="AB189" s="6">
        <v>0</v>
      </c>
      <c r="AC189" s="6">
        <v>0</v>
      </c>
      <c r="AD189" s="6">
        <v>0</v>
      </c>
      <c r="AE189" s="7">
        <v>0</v>
      </c>
      <c r="AF189" s="7">
        <v>0</v>
      </c>
      <c r="AG189" s="34">
        <v>3</v>
      </c>
      <c r="AH189" s="35">
        <v>35</v>
      </c>
      <c r="AI189" s="35">
        <v>0</v>
      </c>
      <c r="AJ189" s="35" t="s">
        <v>34</v>
      </c>
      <c r="AK189" s="35">
        <v>0</v>
      </c>
      <c r="AL189" s="35">
        <v>0</v>
      </c>
      <c r="AM189" s="35">
        <v>0</v>
      </c>
      <c r="AN189" s="35">
        <v>9.5</v>
      </c>
      <c r="AO189" s="35" t="s">
        <v>34</v>
      </c>
      <c r="AP189" s="31"/>
      <c r="AQ189" s="37"/>
    </row>
    <row r="190" spans="1:43" hidden="1" x14ac:dyDescent="0.25">
      <c r="A190" s="4" t="s">
        <v>130</v>
      </c>
      <c r="B190" s="124">
        <v>15</v>
      </c>
      <c r="C190" s="125" t="s">
        <v>1213</v>
      </c>
      <c r="D190" s="125" t="s">
        <v>1212</v>
      </c>
      <c r="E190" s="32" t="s">
        <v>137</v>
      </c>
      <c r="F190" s="33"/>
      <c r="G190" s="9"/>
      <c r="H190" s="34"/>
      <c r="I190" s="34"/>
      <c r="J190" s="7"/>
      <c r="K190" s="7"/>
      <c r="L190" s="7"/>
      <c r="M190" s="36" t="s">
        <v>198</v>
      </c>
      <c r="N190" s="36"/>
      <c r="O190" s="36" t="str">
        <f t="shared" si="4"/>
        <v>A09</v>
      </c>
      <c r="P190" s="36">
        <f>IF(AND(O190&lt;&gt;O189,NOT(ISBLANK(A190))),IF(ISBLANK(M190),INDEX(Summary!H:H,MATCH(O190,Summary!A:A,0)),INDEX(Summary!H:H,MATCH(O190,Summary!A:A,0))+1),IF(ISBLANK(M190),P189,P189+1))</f>
        <v>25</v>
      </c>
      <c r="Q190" s="36">
        <f t="shared" si="5"/>
        <v>36</v>
      </c>
      <c r="R190" s="50"/>
      <c r="T190" s="34"/>
      <c r="U190" s="34"/>
      <c r="V190" s="34"/>
      <c r="W190" s="34"/>
      <c r="X190" s="5"/>
      <c r="Y190" s="5"/>
      <c r="Z190" s="5"/>
      <c r="AA190" s="6"/>
      <c r="AB190" s="6"/>
      <c r="AC190" s="6"/>
      <c r="AD190" s="6"/>
      <c r="AE190" s="7"/>
      <c r="AF190" s="7"/>
      <c r="AG190" s="34"/>
      <c r="AH190" s="35"/>
      <c r="AI190" s="35"/>
      <c r="AJ190" s="35"/>
      <c r="AK190" s="35"/>
      <c r="AL190" s="35"/>
      <c r="AM190" s="35"/>
      <c r="AN190" s="35"/>
      <c r="AO190" s="35"/>
      <c r="AP190" s="31"/>
      <c r="AQ190" s="37"/>
    </row>
    <row r="191" spans="1:43" hidden="1" x14ac:dyDescent="0.25">
      <c r="A191" s="4" t="s">
        <v>130</v>
      </c>
      <c r="B191" s="124">
        <v>15</v>
      </c>
      <c r="C191" s="125" t="s">
        <v>1214</v>
      </c>
      <c r="D191" s="125" t="s">
        <v>1212</v>
      </c>
      <c r="E191" s="32" t="s">
        <v>137</v>
      </c>
      <c r="F191" s="33"/>
      <c r="G191" s="9"/>
      <c r="H191" s="34"/>
      <c r="I191" s="34"/>
      <c r="J191" s="7"/>
      <c r="K191" s="7"/>
      <c r="L191" s="7"/>
      <c r="M191" s="36" t="s">
        <v>198</v>
      </c>
      <c r="N191" s="36"/>
      <c r="O191" s="36" t="str">
        <f t="shared" si="4"/>
        <v>A09</v>
      </c>
      <c r="P191" s="36">
        <f>IF(AND(O191&lt;&gt;O190,NOT(ISBLANK(A191))),IF(ISBLANK(M191),INDEX(Summary!H:H,MATCH(O191,Summary!A:A,0)),INDEX(Summary!H:H,MATCH(O191,Summary!A:A,0))+1),IF(ISBLANK(M191),P190,P190+1))</f>
        <v>26</v>
      </c>
      <c r="Q191" s="36">
        <f t="shared" si="5"/>
        <v>36</v>
      </c>
      <c r="R191" s="50"/>
      <c r="T191" s="34"/>
      <c r="U191" s="34"/>
      <c r="V191" s="34"/>
      <c r="W191" s="34"/>
      <c r="X191" s="5"/>
      <c r="Y191" s="5"/>
      <c r="Z191" s="5"/>
      <c r="AA191" s="6"/>
      <c r="AB191" s="6"/>
      <c r="AC191" s="6"/>
      <c r="AD191" s="6"/>
      <c r="AE191" s="7"/>
      <c r="AF191" s="7"/>
      <c r="AG191" s="34"/>
      <c r="AH191" s="35"/>
      <c r="AI191" s="35"/>
      <c r="AJ191" s="35"/>
      <c r="AK191" s="35"/>
      <c r="AL191" s="35"/>
      <c r="AM191" s="35"/>
      <c r="AN191" s="35"/>
      <c r="AO191" s="35"/>
      <c r="AP191" s="31"/>
      <c r="AQ191" s="37"/>
    </row>
    <row r="192" spans="1:43" hidden="1" x14ac:dyDescent="0.25">
      <c r="A192" s="4" t="s">
        <v>130</v>
      </c>
      <c r="B192" s="124">
        <v>15</v>
      </c>
      <c r="C192" s="125" t="s">
        <v>1215</v>
      </c>
      <c r="D192" s="125" t="s">
        <v>1212</v>
      </c>
      <c r="E192" s="32" t="s">
        <v>137</v>
      </c>
      <c r="F192" s="33"/>
      <c r="G192" s="9"/>
      <c r="H192" s="34"/>
      <c r="I192" s="34"/>
      <c r="J192" s="7"/>
      <c r="K192" s="7"/>
      <c r="L192" s="7"/>
      <c r="M192" s="36" t="s">
        <v>198</v>
      </c>
      <c r="N192" s="36"/>
      <c r="O192" s="36" t="str">
        <f t="shared" si="4"/>
        <v>A09</v>
      </c>
      <c r="P192" s="36">
        <f>IF(AND(O192&lt;&gt;O191,NOT(ISBLANK(A192))),IF(ISBLANK(M192),INDEX(Summary!H:H,MATCH(O192,Summary!A:A,0)),INDEX(Summary!H:H,MATCH(O192,Summary!A:A,0))+1),IF(ISBLANK(M192),P191,P191+1))</f>
        <v>27</v>
      </c>
      <c r="Q192" s="36">
        <f t="shared" si="5"/>
        <v>36</v>
      </c>
      <c r="R192" s="50"/>
      <c r="T192" s="34"/>
      <c r="U192" s="34"/>
      <c r="V192" s="34"/>
      <c r="W192" s="34"/>
      <c r="X192" s="5"/>
      <c r="Y192" s="5"/>
      <c r="Z192" s="5"/>
      <c r="AA192" s="6"/>
      <c r="AB192" s="6"/>
      <c r="AC192" s="6"/>
      <c r="AD192" s="6"/>
      <c r="AE192" s="7"/>
      <c r="AF192" s="7"/>
      <c r="AG192" s="34"/>
      <c r="AH192" s="35"/>
      <c r="AI192" s="35"/>
      <c r="AJ192" s="35"/>
      <c r="AK192" s="35"/>
      <c r="AL192" s="35"/>
      <c r="AM192" s="35"/>
      <c r="AN192" s="35"/>
      <c r="AO192" s="35"/>
      <c r="AP192" s="31"/>
      <c r="AQ192" s="37"/>
    </row>
    <row r="193" spans="1:43" hidden="1" x14ac:dyDescent="0.25">
      <c r="A193" s="4" t="s">
        <v>130</v>
      </c>
      <c r="B193" s="124">
        <v>8</v>
      </c>
      <c r="C193" s="125" t="s">
        <v>1216</v>
      </c>
      <c r="D193" s="125" t="s">
        <v>1217</v>
      </c>
      <c r="E193" s="32" t="s">
        <v>137</v>
      </c>
      <c r="F193" s="33"/>
      <c r="G193" s="9"/>
      <c r="H193" s="34"/>
      <c r="I193" s="34"/>
      <c r="J193" s="7"/>
      <c r="K193" s="7"/>
      <c r="L193" s="7"/>
      <c r="M193" s="36" t="s">
        <v>198</v>
      </c>
      <c r="N193" s="36"/>
      <c r="O193" s="36" t="str">
        <f t="shared" si="4"/>
        <v>A09</v>
      </c>
      <c r="P193" s="36">
        <f>IF(AND(O193&lt;&gt;O192,NOT(ISBLANK(A193))),IF(ISBLANK(M193),INDEX(Summary!H:H,MATCH(O193,Summary!A:A,0)),INDEX(Summary!H:H,MATCH(O193,Summary!A:A,0))+1),IF(ISBLANK(M193),P192,P192+1))</f>
        <v>28</v>
      </c>
      <c r="Q193" s="36">
        <f t="shared" si="5"/>
        <v>36</v>
      </c>
      <c r="R193" s="50"/>
      <c r="T193" s="34"/>
      <c r="U193" s="34"/>
      <c r="V193" s="34"/>
      <c r="W193" s="34"/>
      <c r="X193" s="5"/>
      <c r="Y193" s="5"/>
      <c r="Z193" s="5"/>
      <c r="AA193" s="6"/>
      <c r="AB193" s="6"/>
      <c r="AC193" s="6"/>
      <c r="AD193" s="6"/>
      <c r="AE193" s="7"/>
      <c r="AF193" s="7"/>
      <c r="AG193" s="34"/>
      <c r="AH193" s="35"/>
      <c r="AI193" s="35"/>
      <c r="AJ193" s="35"/>
      <c r="AK193" s="35"/>
      <c r="AL193" s="35"/>
      <c r="AM193" s="35"/>
      <c r="AN193" s="35"/>
      <c r="AO193" s="35"/>
      <c r="AP193" s="31"/>
      <c r="AQ193" s="37"/>
    </row>
    <row r="194" spans="1:43" hidden="1" x14ac:dyDescent="0.25">
      <c r="A194" s="4" t="s">
        <v>130</v>
      </c>
      <c r="B194" s="124">
        <v>8</v>
      </c>
      <c r="C194" s="125" t="s">
        <v>1218</v>
      </c>
      <c r="D194" s="125" t="s">
        <v>1217</v>
      </c>
      <c r="E194" s="32" t="s">
        <v>137</v>
      </c>
      <c r="F194" s="33"/>
      <c r="G194" s="9"/>
      <c r="H194" s="6"/>
      <c r="I194" s="34"/>
      <c r="J194" s="7"/>
      <c r="K194" s="7"/>
      <c r="L194" s="7"/>
      <c r="M194" s="36" t="s">
        <v>198</v>
      </c>
      <c r="N194" s="36"/>
      <c r="O194" s="36" t="str">
        <f t="shared" ref="O194:O257" si="6">IF(ISBLANK(A194),O193,A194)</f>
        <v>A09</v>
      </c>
      <c r="P194" s="36">
        <f>IF(AND(O194&lt;&gt;O193,NOT(ISBLANK(A194))),IF(ISBLANK(M194),INDEX(Summary!H:H,MATCH(O194,Summary!A:A,0)),INDEX(Summary!H:H,MATCH(O194,Summary!A:A,0))+1),IF(ISBLANK(M194),P193,P193+1))</f>
        <v>29</v>
      </c>
      <c r="Q194" s="36">
        <f t="shared" ref="Q194:Q257" si="7">IF(AND(O194&lt;&gt;O193,NOT(ISBLANK(A194))),IF(ISBLANK(N194),_xlfn.MAXIFS(P:P,O:O,O194),_xlfn.MAXIFS(P:P,O:O,O194)+1),IF(ISBLANK(N194),Q193,Q193+1))</f>
        <v>36</v>
      </c>
      <c r="R194" s="50"/>
      <c r="T194" s="34"/>
      <c r="U194" s="6"/>
      <c r="V194" s="6"/>
      <c r="W194" s="6"/>
      <c r="X194" s="5"/>
      <c r="Y194" s="5"/>
      <c r="Z194" s="5"/>
      <c r="AA194" s="6"/>
      <c r="AB194" s="6"/>
      <c r="AC194" s="6"/>
      <c r="AD194" s="6"/>
      <c r="AE194" s="7"/>
      <c r="AF194" s="7"/>
      <c r="AG194" s="34"/>
      <c r="AH194" s="7"/>
      <c r="AI194" s="7"/>
      <c r="AJ194" s="7"/>
      <c r="AK194" s="7"/>
      <c r="AL194" s="7"/>
      <c r="AM194" s="7"/>
      <c r="AN194" s="7"/>
      <c r="AO194" s="7"/>
      <c r="AP194" s="31"/>
      <c r="AQ194" s="37"/>
    </row>
    <row r="195" spans="1:43" hidden="1" x14ac:dyDescent="0.25">
      <c r="A195" s="4" t="s">
        <v>130</v>
      </c>
      <c r="B195" s="124">
        <v>8</v>
      </c>
      <c r="C195" s="125" t="s">
        <v>1219</v>
      </c>
      <c r="D195" s="125" t="s">
        <v>1217</v>
      </c>
      <c r="E195" s="32" t="s">
        <v>137</v>
      </c>
      <c r="F195" s="33"/>
      <c r="G195" s="9"/>
      <c r="H195" s="6"/>
      <c r="I195" s="34"/>
      <c r="J195" s="7"/>
      <c r="K195" s="7"/>
      <c r="L195" s="7"/>
      <c r="M195" s="36" t="s">
        <v>198</v>
      </c>
      <c r="N195" s="36"/>
      <c r="O195" s="36" t="str">
        <f t="shared" si="6"/>
        <v>A09</v>
      </c>
      <c r="P195" s="36">
        <f>IF(AND(O195&lt;&gt;O194,NOT(ISBLANK(A195))),IF(ISBLANK(M195),INDEX(Summary!H:H,MATCH(O195,Summary!A:A,0)),INDEX(Summary!H:H,MATCH(O195,Summary!A:A,0))+1),IF(ISBLANK(M195),P194,P194+1))</f>
        <v>30</v>
      </c>
      <c r="Q195" s="36">
        <f t="shared" si="7"/>
        <v>36</v>
      </c>
      <c r="R195" s="50"/>
      <c r="T195" s="34"/>
      <c r="U195" s="6"/>
      <c r="V195" s="6"/>
      <c r="W195" s="6"/>
      <c r="X195" s="5"/>
      <c r="Y195" s="5"/>
      <c r="Z195" s="5"/>
      <c r="AA195" s="6"/>
      <c r="AB195" s="6"/>
      <c r="AC195" s="6"/>
      <c r="AD195" s="6"/>
      <c r="AE195" s="7"/>
      <c r="AF195" s="7"/>
      <c r="AG195" s="34"/>
      <c r="AH195" s="7"/>
      <c r="AI195" s="7"/>
      <c r="AJ195" s="7"/>
      <c r="AK195" s="7"/>
      <c r="AL195" s="7"/>
      <c r="AM195" s="7"/>
      <c r="AN195" s="7"/>
      <c r="AO195" s="7"/>
      <c r="AP195" s="31"/>
      <c r="AQ195" s="37"/>
    </row>
    <row r="196" spans="1:43" hidden="1" x14ac:dyDescent="0.25">
      <c r="A196" s="4" t="s">
        <v>130</v>
      </c>
      <c r="B196" s="124">
        <v>8</v>
      </c>
      <c r="C196" s="125" t="s">
        <v>1220</v>
      </c>
      <c r="D196" s="125" t="s">
        <v>1217</v>
      </c>
      <c r="E196" s="32" t="s">
        <v>137</v>
      </c>
      <c r="F196" s="33"/>
      <c r="G196" s="9"/>
      <c r="H196" s="6"/>
      <c r="I196" s="34"/>
      <c r="J196" s="7"/>
      <c r="K196" s="7"/>
      <c r="L196" s="7"/>
      <c r="M196" s="36" t="s">
        <v>198</v>
      </c>
      <c r="N196" s="36"/>
      <c r="O196" s="36" t="str">
        <f t="shared" si="6"/>
        <v>A09</v>
      </c>
      <c r="P196" s="36">
        <f>IF(AND(O196&lt;&gt;O195,NOT(ISBLANK(A196))),IF(ISBLANK(M196),INDEX(Summary!H:H,MATCH(O196,Summary!A:A,0)),INDEX(Summary!H:H,MATCH(O196,Summary!A:A,0))+1),IF(ISBLANK(M196),P195,P195+1))</f>
        <v>31</v>
      </c>
      <c r="Q196" s="36">
        <f t="shared" si="7"/>
        <v>36</v>
      </c>
      <c r="R196" s="50"/>
      <c r="T196" s="34"/>
      <c r="U196" s="6"/>
      <c r="V196" s="6"/>
      <c r="W196" s="6"/>
      <c r="X196" s="5"/>
      <c r="Y196" s="5"/>
      <c r="Z196" s="5"/>
      <c r="AA196" s="6"/>
      <c r="AB196" s="6"/>
      <c r="AC196" s="6"/>
      <c r="AD196" s="6"/>
      <c r="AE196" s="7"/>
      <c r="AF196" s="7"/>
      <c r="AG196" s="34"/>
      <c r="AH196" s="7"/>
      <c r="AI196" s="7"/>
      <c r="AJ196" s="7"/>
      <c r="AK196" s="7"/>
      <c r="AL196" s="7"/>
      <c r="AM196" s="7"/>
      <c r="AN196" s="7"/>
      <c r="AO196" s="7"/>
      <c r="AP196" s="31"/>
      <c r="AQ196" s="37"/>
    </row>
    <row r="197" spans="1:43" hidden="1" x14ac:dyDescent="0.25">
      <c r="A197" s="4" t="s">
        <v>130</v>
      </c>
      <c r="B197" s="124">
        <v>8</v>
      </c>
      <c r="C197" s="125" t="s">
        <v>1221</v>
      </c>
      <c r="D197" s="125" t="s">
        <v>1222</v>
      </c>
      <c r="E197" s="32" t="s">
        <v>137</v>
      </c>
      <c r="F197" s="33"/>
      <c r="G197" s="9"/>
      <c r="H197" s="6"/>
      <c r="I197" s="34"/>
      <c r="J197" s="7"/>
      <c r="K197" s="7"/>
      <c r="L197" s="7"/>
      <c r="M197" s="36" t="s">
        <v>198</v>
      </c>
      <c r="N197" s="36"/>
      <c r="O197" s="36" t="str">
        <f t="shared" si="6"/>
        <v>A09</v>
      </c>
      <c r="P197" s="36">
        <f>IF(AND(O197&lt;&gt;O196,NOT(ISBLANK(A197))),IF(ISBLANK(M197),INDEX(Summary!H:H,MATCH(O197,Summary!A:A,0)),INDEX(Summary!H:H,MATCH(O197,Summary!A:A,0))+1),IF(ISBLANK(M197),P196,P196+1))</f>
        <v>32</v>
      </c>
      <c r="Q197" s="36">
        <f t="shared" si="7"/>
        <v>36</v>
      </c>
      <c r="R197" s="50"/>
      <c r="T197" s="34"/>
      <c r="U197" s="6"/>
      <c r="V197" s="6"/>
      <c r="W197" s="6"/>
      <c r="X197" s="5"/>
      <c r="Y197" s="5"/>
      <c r="Z197" s="5"/>
      <c r="AA197" s="6"/>
      <c r="AB197" s="6"/>
      <c r="AC197" s="6"/>
      <c r="AD197" s="6"/>
      <c r="AE197" s="7"/>
      <c r="AF197" s="7"/>
      <c r="AG197" s="34"/>
      <c r="AH197" s="7"/>
      <c r="AI197" s="7"/>
      <c r="AJ197" s="7"/>
      <c r="AK197" s="7"/>
      <c r="AL197" s="7"/>
      <c r="AM197" s="7"/>
      <c r="AN197" s="7"/>
      <c r="AO197" s="7"/>
      <c r="AP197" s="31"/>
      <c r="AQ197" s="37"/>
    </row>
    <row r="198" spans="1:43" hidden="1" x14ac:dyDescent="0.25">
      <c r="A198" s="4" t="s">
        <v>130</v>
      </c>
      <c r="B198" s="124">
        <v>8</v>
      </c>
      <c r="C198" s="125" t="s">
        <v>1223</v>
      </c>
      <c r="D198" s="125" t="s">
        <v>1222</v>
      </c>
      <c r="E198" s="32" t="s">
        <v>137</v>
      </c>
      <c r="F198" s="33"/>
      <c r="G198" s="9"/>
      <c r="H198" s="6"/>
      <c r="I198" s="34"/>
      <c r="J198" s="7"/>
      <c r="K198" s="7"/>
      <c r="L198" s="7"/>
      <c r="M198" s="36" t="s">
        <v>198</v>
      </c>
      <c r="N198" s="36"/>
      <c r="O198" s="36" t="str">
        <f t="shared" si="6"/>
        <v>A09</v>
      </c>
      <c r="P198" s="36">
        <f>IF(AND(O198&lt;&gt;O197,NOT(ISBLANK(A198))),IF(ISBLANK(M198),INDEX(Summary!H:H,MATCH(O198,Summary!A:A,0)),INDEX(Summary!H:H,MATCH(O198,Summary!A:A,0))+1),IF(ISBLANK(M198),P197,P197+1))</f>
        <v>33</v>
      </c>
      <c r="Q198" s="36">
        <f t="shared" si="7"/>
        <v>36</v>
      </c>
      <c r="R198" s="50"/>
      <c r="T198" s="34"/>
      <c r="U198" s="6"/>
      <c r="V198" s="6"/>
      <c r="W198" s="6"/>
      <c r="X198" s="5"/>
      <c r="Y198" s="5"/>
      <c r="Z198" s="5"/>
      <c r="AA198" s="6"/>
      <c r="AB198" s="6"/>
      <c r="AC198" s="6"/>
      <c r="AD198" s="6"/>
      <c r="AE198" s="7"/>
      <c r="AF198" s="7"/>
      <c r="AG198" s="34"/>
      <c r="AH198" s="7"/>
      <c r="AI198" s="7"/>
      <c r="AJ198" s="7"/>
      <c r="AK198" s="7"/>
      <c r="AL198" s="7"/>
      <c r="AM198" s="7"/>
      <c r="AN198" s="7"/>
      <c r="AO198" s="7"/>
      <c r="AP198" s="31"/>
      <c r="AQ198" s="37"/>
    </row>
    <row r="199" spans="1:43" hidden="1" x14ac:dyDescent="0.25">
      <c r="A199" s="4" t="s">
        <v>130</v>
      </c>
      <c r="B199" s="124">
        <v>8</v>
      </c>
      <c r="C199" s="125" t="s">
        <v>1224</v>
      </c>
      <c r="D199" s="125" t="s">
        <v>1222</v>
      </c>
      <c r="E199" s="32" t="s">
        <v>137</v>
      </c>
      <c r="F199" s="33"/>
      <c r="G199" s="9"/>
      <c r="H199" s="6"/>
      <c r="I199" s="34"/>
      <c r="J199" s="7"/>
      <c r="K199" s="7"/>
      <c r="L199" s="7"/>
      <c r="M199" s="36" t="s">
        <v>198</v>
      </c>
      <c r="N199" s="36"/>
      <c r="O199" s="36" t="str">
        <f t="shared" si="6"/>
        <v>A09</v>
      </c>
      <c r="P199" s="36">
        <f>IF(AND(O199&lt;&gt;O198,NOT(ISBLANK(A199))),IF(ISBLANK(M199),INDEX(Summary!H:H,MATCH(O199,Summary!A:A,0)),INDEX(Summary!H:H,MATCH(O199,Summary!A:A,0))+1),IF(ISBLANK(M199),P198,P198+1))</f>
        <v>34</v>
      </c>
      <c r="Q199" s="36">
        <f t="shared" si="7"/>
        <v>36</v>
      </c>
      <c r="R199" s="50"/>
      <c r="T199" s="34"/>
      <c r="U199" s="6"/>
      <c r="V199" s="6"/>
      <c r="W199" s="6"/>
      <c r="X199" s="5"/>
      <c r="Y199" s="5"/>
      <c r="Z199" s="5"/>
      <c r="AA199" s="6"/>
      <c r="AB199" s="6"/>
      <c r="AC199" s="6"/>
      <c r="AD199" s="6"/>
      <c r="AE199" s="7"/>
      <c r="AF199" s="7"/>
      <c r="AG199" s="34"/>
      <c r="AH199" s="7"/>
      <c r="AI199" s="7"/>
      <c r="AJ199" s="7"/>
      <c r="AK199" s="7"/>
      <c r="AL199" s="7"/>
      <c r="AM199" s="7"/>
      <c r="AN199" s="7"/>
      <c r="AO199" s="7"/>
      <c r="AP199" s="31"/>
      <c r="AQ199" s="37"/>
    </row>
    <row r="200" spans="1:43" hidden="1" x14ac:dyDescent="0.25">
      <c r="A200" s="4" t="s">
        <v>130</v>
      </c>
      <c r="B200" s="124">
        <v>8</v>
      </c>
      <c r="C200" s="125" t="s">
        <v>1225</v>
      </c>
      <c r="D200" s="125" t="s">
        <v>1222</v>
      </c>
      <c r="E200" s="32" t="s">
        <v>137</v>
      </c>
      <c r="F200" s="33"/>
      <c r="G200" s="9"/>
      <c r="H200" s="6"/>
      <c r="I200" s="34"/>
      <c r="J200" s="7"/>
      <c r="K200" s="7"/>
      <c r="L200" s="7"/>
      <c r="M200" s="36" t="s">
        <v>198</v>
      </c>
      <c r="N200" s="36"/>
      <c r="O200" s="36" t="str">
        <f t="shared" si="6"/>
        <v>A09</v>
      </c>
      <c r="P200" s="36">
        <f>IF(AND(O200&lt;&gt;O199,NOT(ISBLANK(A200))),IF(ISBLANK(M200),INDEX(Summary!H:H,MATCH(O200,Summary!A:A,0)),INDEX(Summary!H:H,MATCH(O200,Summary!A:A,0))+1),IF(ISBLANK(M200),P199,P199+1))</f>
        <v>35</v>
      </c>
      <c r="Q200" s="36">
        <f t="shared" si="7"/>
        <v>36</v>
      </c>
      <c r="R200" s="50"/>
      <c r="T200" s="34"/>
      <c r="U200" s="6"/>
      <c r="V200" s="6"/>
      <c r="W200" s="6"/>
      <c r="X200" s="5"/>
      <c r="Y200" s="5"/>
      <c r="Z200" s="5"/>
      <c r="AA200" s="6"/>
      <c r="AB200" s="6"/>
      <c r="AC200" s="6"/>
      <c r="AD200" s="6"/>
      <c r="AE200" s="7"/>
      <c r="AF200" s="7"/>
      <c r="AG200" s="34"/>
      <c r="AH200" s="7"/>
      <c r="AI200" s="7"/>
      <c r="AJ200" s="7"/>
      <c r="AK200" s="7"/>
      <c r="AL200" s="7"/>
      <c r="AM200" s="7"/>
      <c r="AN200" s="7"/>
      <c r="AO200" s="7"/>
      <c r="AP200" s="31"/>
      <c r="AQ200" s="37"/>
    </row>
    <row r="201" spans="1:43" hidden="1" x14ac:dyDescent="0.25">
      <c r="A201" s="4" t="s">
        <v>130</v>
      </c>
      <c r="B201" s="124">
        <v>15</v>
      </c>
      <c r="C201" s="125" t="s">
        <v>1226</v>
      </c>
      <c r="D201" s="125" t="s">
        <v>1227</v>
      </c>
      <c r="E201" s="32" t="s">
        <v>108</v>
      </c>
      <c r="F201" s="38" t="s">
        <v>109</v>
      </c>
      <c r="G201" s="9">
        <v>1</v>
      </c>
      <c r="H201" s="34"/>
      <c r="I201" s="34">
        <v>1</v>
      </c>
      <c r="J201" s="7">
        <v>38</v>
      </c>
      <c r="K201" s="7">
        <v>7</v>
      </c>
      <c r="L201" s="7">
        <v>36</v>
      </c>
      <c r="M201" s="36" t="s">
        <v>198</v>
      </c>
      <c r="N201" s="36"/>
      <c r="O201" s="36" t="str">
        <f t="shared" si="6"/>
        <v>A09</v>
      </c>
      <c r="P201" s="36">
        <f>IF(AND(O201&lt;&gt;O200,NOT(ISBLANK(A201))),IF(ISBLANK(M201),INDEX(Summary!H:H,MATCH(O201,Summary!A:A,0)),INDEX(Summary!H:H,MATCH(O201,Summary!A:A,0))+1),IF(ISBLANK(M201),P200,P200+1))</f>
        <v>36</v>
      </c>
      <c r="Q201" s="36">
        <f t="shared" si="7"/>
        <v>36</v>
      </c>
      <c r="R201" s="51"/>
      <c r="T201" s="34">
        <v>1</v>
      </c>
      <c r="U201" s="34"/>
      <c r="V201" s="34"/>
      <c r="W201" s="34"/>
      <c r="X201" s="5"/>
      <c r="Y201" s="5" t="s">
        <v>129</v>
      </c>
      <c r="Z201" s="5" t="s">
        <v>39</v>
      </c>
      <c r="AA201" s="6">
        <v>1</v>
      </c>
      <c r="AB201" s="6">
        <v>0</v>
      </c>
      <c r="AC201" s="6">
        <v>0</v>
      </c>
      <c r="AD201" s="6">
        <v>0</v>
      </c>
      <c r="AE201" s="7">
        <v>0</v>
      </c>
      <c r="AF201" s="7">
        <v>0</v>
      </c>
      <c r="AG201" s="34">
        <v>1</v>
      </c>
      <c r="AH201" s="35">
        <v>36</v>
      </c>
      <c r="AI201" s="35">
        <v>0</v>
      </c>
      <c r="AJ201" s="35" t="s">
        <v>34</v>
      </c>
      <c r="AK201" s="35">
        <v>0</v>
      </c>
      <c r="AL201" s="35">
        <v>0</v>
      </c>
      <c r="AM201" s="35">
        <v>0</v>
      </c>
      <c r="AN201" s="35">
        <v>10.5</v>
      </c>
      <c r="AO201" s="35" t="s">
        <v>34</v>
      </c>
      <c r="AP201" s="31"/>
      <c r="AQ201" s="37"/>
    </row>
    <row r="202" spans="1:43" hidden="1" x14ac:dyDescent="0.25">
      <c r="A202" s="4" t="s">
        <v>130</v>
      </c>
      <c r="B202" s="124">
        <v>15</v>
      </c>
      <c r="C202" s="125" t="s">
        <v>1228</v>
      </c>
      <c r="D202" s="125" t="s">
        <v>1207</v>
      </c>
      <c r="E202" s="32" t="s">
        <v>104</v>
      </c>
      <c r="F202" s="38" t="s">
        <v>105</v>
      </c>
      <c r="G202" s="9">
        <v>2</v>
      </c>
      <c r="H202" s="34"/>
      <c r="I202" s="34">
        <v>2</v>
      </c>
      <c r="J202" s="7">
        <v>40</v>
      </c>
      <c r="K202" s="7">
        <v>7</v>
      </c>
      <c r="L202" s="7">
        <v>38</v>
      </c>
      <c r="M202" s="36"/>
      <c r="N202" s="36" t="s">
        <v>200</v>
      </c>
      <c r="O202" s="36" t="str">
        <f t="shared" si="6"/>
        <v>A09</v>
      </c>
      <c r="P202" s="36">
        <f>IF(AND(O202&lt;&gt;O201,NOT(ISBLANK(A202))),IF(ISBLANK(M202),INDEX(Summary!H:H,MATCH(O202,Summary!A:A,0)),INDEX(Summary!H:H,MATCH(O202,Summary!A:A,0))+1),IF(ISBLANK(M202),P201,P201+1))</f>
        <v>36</v>
      </c>
      <c r="Q202" s="36">
        <f t="shared" si="7"/>
        <v>37</v>
      </c>
      <c r="R202" s="51"/>
      <c r="T202" s="34"/>
      <c r="U202" s="34">
        <v>1</v>
      </c>
      <c r="V202" s="34"/>
      <c r="W202" s="34"/>
      <c r="X202" s="5"/>
      <c r="Y202" s="5" t="s">
        <v>88</v>
      </c>
      <c r="Z202" s="5" t="s">
        <v>39</v>
      </c>
      <c r="AA202" s="6">
        <v>0</v>
      </c>
      <c r="AB202" s="6">
        <v>2</v>
      </c>
      <c r="AC202" s="6">
        <v>0</v>
      </c>
      <c r="AD202" s="6">
        <v>0</v>
      </c>
      <c r="AE202" s="7">
        <v>0</v>
      </c>
      <c r="AF202" s="7">
        <v>0</v>
      </c>
      <c r="AG202" s="34">
        <v>0.5</v>
      </c>
      <c r="AH202" s="35">
        <v>36</v>
      </c>
      <c r="AI202" s="35">
        <v>2</v>
      </c>
      <c r="AJ202" s="35" t="s">
        <v>34</v>
      </c>
      <c r="AK202" s="35">
        <v>0</v>
      </c>
      <c r="AL202" s="35">
        <v>0</v>
      </c>
      <c r="AM202" s="35">
        <v>0</v>
      </c>
      <c r="AN202" s="35">
        <v>11</v>
      </c>
      <c r="AO202" s="35" t="s">
        <v>34</v>
      </c>
      <c r="AP202" s="31"/>
      <c r="AQ202" s="37"/>
    </row>
    <row r="203" spans="1:43" hidden="1" x14ac:dyDescent="0.25">
      <c r="A203" s="4" t="s">
        <v>130</v>
      </c>
      <c r="B203" s="124">
        <v>15</v>
      </c>
      <c r="C203" s="125" t="s">
        <v>1229</v>
      </c>
      <c r="D203" s="125" t="s">
        <v>1207</v>
      </c>
      <c r="E203" s="32" t="s">
        <v>104</v>
      </c>
      <c r="F203" s="38"/>
      <c r="G203" s="9"/>
      <c r="H203" s="34"/>
      <c r="I203" s="34"/>
      <c r="J203" s="7"/>
      <c r="K203" s="7"/>
      <c r="L203" s="7"/>
      <c r="M203" s="36"/>
      <c r="N203" s="36" t="s">
        <v>200</v>
      </c>
      <c r="O203" s="36" t="str">
        <f t="shared" si="6"/>
        <v>A09</v>
      </c>
      <c r="P203" s="36">
        <f>IF(AND(O203&lt;&gt;O202,NOT(ISBLANK(A203))),IF(ISBLANK(M203),INDEX(Summary!H:H,MATCH(O203,Summary!A:A,0)),INDEX(Summary!H:H,MATCH(O203,Summary!A:A,0))+1),IF(ISBLANK(M203),P202,P202+1))</f>
        <v>36</v>
      </c>
      <c r="Q203" s="36">
        <f t="shared" si="7"/>
        <v>38</v>
      </c>
      <c r="R203" s="51"/>
      <c r="T203" s="34"/>
      <c r="U203" s="34"/>
      <c r="V203" s="34"/>
      <c r="W203" s="34"/>
      <c r="X203" s="5"/>
      <c r="Y203" s="5"/>
      <c r="Z203" s="5"/>
      <c r="AA203" s="6"/>
      <c r="AB203" s="6"/>
      <c r="AC203" s="6"/>
      <c r="AD203" s="6"/>
      <c r="AE203" s="7"/>
      <c r="AF203" s="7"/>
      <c r="AG203" s="34"/>
      <c r="AH203" s="35"/>
      <c r="AI203" s="35"/>
      <c r="AJ203" s="35"/>
      <c r="AK203" s="35"/>
      <c r="AL203" s="35"/>
      <c r="AM203" s="35"/>
      <c r="AN203" s="35"/>
      <c r="AO203" s="35"/>
      <c r="AP203" s="31"/>
      <c r="AQ203" s="37"/>
    </row>
    <row r="204" spans="1:43" hidden="1" x14ac:dyDescent="0.25">
      <c r="A204" s="54" t="s">
        <v>138</v>
      </c>
      <c r="B204" s="124">
        <v>29</v>
      </c>
      <c r="C204" s="125" t="s">
        <v>1230</v>
      </c>
      <c r="D204" s="125" t="s">
        <v>1231</v>
      </c>
      <c r="E204" s="32" t="s">
        <v>97</v>
      </c>
      <c r="F204" s="33" t="s">
        <v>87</v>
      </c>
      <c r="G204" s="5">
        <v>1</v>
      </c>
      <c r="H204" s="6"/>
      <c r="I204" s="34">
        <v>1</v>
      </c>
      <c r="J204" s="35">
        <v>10</v>
      </c>
      <c r="K204" s="35">
        <v>9</v>
      </c>
      <c r="L204" s="35">
        <v>9</v>
      </c>
      <c r="M204" s="36" t="s">
        <v>198</v>
      </c>
      <c r="N204" s="36"/>
      <c r="O204" s="36" t="str">
        <f t="shared" si="6"/>
        <v>A12</v>
      </c>
      <c r="P204" s="36">
        <f>IF(AND(O204&lt;&gt;O203,NOT(ISBLANK(A204))),IF(ISBLANK(M204),INDEX(Summary!H:H,MATCH(O204,Summary!A:A,0)),INDEX(Summary!H:H,MATCH(O204,Summary!A:A,0))+1),IF(ISBLANK(M204),P203,P203+1))</f>
        <v>12</v>
      </c>
      <c r="Q204" s="36">
        <f t="shared" si="7"/>
        <v>44</v>
      </c>
      <c r="R204" s="50"/>
      <c r="T204" s="34">
        <v>1</v>
      </c>
      <c r="U204" s="34"/>
      <c r="V204" s="34"/>
      <c r="W204" s="34"/>
      <c r="X204" s="5"/>
      <c r="Y204" s="5" t="s">
        <v>88</v>
      </c>
      <c r="Z204" s="5" t="s">
        <v>39</v>
      </c>
      <c r="AA204" s="6">
        <v>1</v>
      </c>
      <c r="AB204" s="6">
        <v>0</v>
      </c>
      <c r="AC204" s="6">
        <v>0</v>
      </c>
      <c r="AD204" s="6">
        <v>0</v>
      </c>
      <c r="AE204" s="7">
        <v>0</v>
      </c>
      <c r="AF204" s="7">
        <v>0</v>
      </c>
      <c r="AG204" s="34">
        <v>0.25</v>
      </c>
      <c r="AH204" s="35">
        <v>11</v>
      </c>
      <c r="AI204" s="35">
        <v>0</v>
      </c>
      <c r="AJ204" s="35" t="s">
        <v>34</v>
      </c>
      <c r="AK204" s="35">
        <v>0</v>
      </c>
      <c r="AL204" s="35">
        <v>0</v>
      </c>
      <c r="AM204" s="35">
        <v>0</v>
      </c>
      <c r="AN204" s="35">
        <v>0.25</v>
      </c>
      <c r="AO204" s="35" t="s">
        <v>34</v>
      </c>
      <c r="AP204" s="31"/>
      <c r="AQ204" s="37"/>
    </row>
    <row r="205" spans="1:43" hidden="1" x14ac:dyDescent="0.25">
      <c r="A205" s="4" t="s">
        <v>138</v>
      </c>
      <c r="B205" s="124">
        <v>29</v>
      </c>
      <c r="C205" s="125" t="s">
        <v>1232</v>
      </c>
      <c r="D205" s="125" t="s">
        <v>1231</v>
      </c>
      <c r="E205" s="32" t="s">
        <v>91</v>
      </c>
      <c r="F205" s="33" t="s">
        <v>87</v>
      </c>
      <c r="G205" s="5">
        <v>1</v>
      </c>
      <c r="H205" s="6"/>
      <c r="I205" s="34">
        <v>1</v>
      </c>
      <c r="J205" s="35">
        <v>11</v>
      </c>
      <c r="K205" s="35">
        <v>9</v>
      </c>
      <c r="L205" s="35">
        <v>10</v>
      </c>
      <c r="M205" s="36" t="s">
        <v>198</v>
      </c>
      <c r="N205" s="36"/>
      <c r="O205" s="36" t="str">
        <f t="shared" si="6"/>
        <v>A12</v>
      </c>
      <c r="P205" s="36">
        <f>IF(AND(O205&lt;&gt;O204,NOT(ISBLANK(A205))),IF(ISBLANK(M205),INDEX(Summary!H:H,MATCH(O205,Summary!A:A,0)),INDEX(Summary!H:H,MATCH(O205,Summary!A:A,0))+1),IF(ISBLANK(M205),P204,P204+1))</f>
        <v>13</v>
      </c>
      <c r="Q205" s="36">
        <f t="shared" si="7"/>
        <v>44</v>
      </c>
      <c r="R205" s="50"/>
      <c r="T205" s="34">
        <v>1</v>
      </c>
      <c r="U205" s="34"/>
      <c r="V205" s="34"/>
      <c r="W205" s="34"/>
      <c r="X205" s="5"/>
      <c r="Y205" s="5" t="s">
        <v>88</v>
      </c>
      <c r="Z205" s="5" t="s">
        <v>39</v>
      </c>
      <c r="AA205" s="6">
        <v>1</v>
      </c>
      <c r="AB205" s="6">
        <v>0</v>
      </c>
      <c r="AC205" s="6">
        <v>0</v>
      </c>
      <c r="AD205" s="6">
        <v>0</v>
      </c>
      <c r="AE205" s="7">
        <v>0</v>
      </c>
      <c r="AF205" s="7">
        <v>0</v>
      </c>
      <c r="AG205" s="34">
        <v>0.25</v>
      </c>
      <c r="AH205" s="35">
        <v>12</v>
      </c>
      <c r="AI205" s="35">
        <v>0</v>
      </c>
      <c r="AJ205" s="35" t="s">
        <v>34</v>
      </c>
      <c r="AK205" s="35">
        <v>0</v>
      </c>
      <c r="AL205" s="35">
        <v>0</v>
      </c>
      <c r="AM205" s="35">
        <v>0</v>
      </c>
      <c r="AN205" s="35">
        <v>0.5</v>
      </c>
      <c r="AO205" s="35" t="s">
        <v>34</v>
      </c>
      <c r="AP205" s="31"/>
      <c r="AQ205" s="37"/>
    </row>
    <row r="206" spans="1:43" hidden="1" x14ac:dyDescent="0.25">
      <c r="A206" s="4" t="s">
        <v>138</v>
      </c>
      <c r="B206" s="124">
        <v>29</v>
      </c>
      <c r="C206" s="125" t="s">
        <v>1233</v>
      </c>
      <c r="D206" s="125" t="s">
        <v>1231</v>
      </c>
      <c r="E206" s="32" t="s">
        <v>101</v>
      </c>
      <c r="F206" s="33" t="s">
        <v>87</v>
      </c>
      <c r="G206" s="5">
        <v>1</v>
      </c>
      <c r="H206" s="6"/>
      <c r="I206" s="34">
        <v>1</v>
      </c>
      <c r="J206" s="35">
        <v>12</v>
      </c>
      <c r="K206" s="35">
        <v>9</v>
      </c>
      <c r="L206" s="35">
        <v>11</v>
      </c>
      <c r="M206" s="36" t="s">
        <v>198</v>
      </c>
      <c r="N206" s="36"/>
      <c r="O206" s="36" t="str">
        <f t="shared" si="6"/>
        <v>A12</v>
      </c>
      <c r="P206" s="36">
        <f>IF(AND(O206&lt;&gt;O205,NOT(ISBLANK(A206))),IF(ISBLANK(M206),INDEX(Summary!H:H,MATCH(O206,Summary!A:A,0)),INDEX(Summary!H:H,MATCH(O206,Summary!A:A,0))+1),IF(ISBLANK(M206),P205,P205+1))</f>
        <v>14</v>
      </c>
      <c r="Q206" s="36">
        <f t="shared" si="7"/>
        <v>44</v>
      </c>
      <c r="R206" s="50"/>
      <c r="T206" s="34">
        <v>1</v>
      </c>
      <c r="U206" s="34"/>
      <c r="V206" s="34"/>
      <c r="W206" s="34"/>
      <c r="X206" s="5"/>
      <c r="Y206" s="5" t="s">
        <v>88</v>
      </c>
      <c r="Z206" s="5" t="s">
        <v>39</v>
      </c>
      <c r="AA206" s="6">
        <v>1</v>
      </c>
      <c r="AB206" s="6">
        <v>0</v>
      </c>
      <c r="AC206" s="6">
        <v>0</v>
      </c>
      <c r="AD206" s="6">
        <v>0</v>
      </c>
      <c r="AE206" s="7">
        <v>0</v>
      </c>
      <c r="AF206" s="7">
        <v>0</v>
      </c>
      <c r="AG206" s="34">
        <v>0.25</v>
      </c>
      <c r="AH206" s="35">
        <v>13</v>
      </c>
      <c r="AI206" s="35">
        <v>0</v>
      </c>
      <c r="AJ206" s="35" t="s">
        <v>34</v>
      </c>
      <c r="AK206" s="35">
        <v>0</v>
      </c>
      <c r="AL206" s="35">
        <v>0</v>
      </c>
      <c r="AM206" s="35">
        <v>0</v>
      </c>
      <c r="AN206" s="35">
        <v>0.75</v>
      </c>
      <c r="AO206" s="35" t="s">
        <v>34</v>
      </c>
      <c r="AP206" s="31"/>
      <c r="AQ206" s="37"/>
    </row>
    <row r="207" spans="1:43" hidden="1" x14ac:dyDescent="0.25">
      <c r="A207" s="4" t="s">
        <v>138</v>
      </c>
      <c r="B207" s="124">
        <v>29</v>
      </c>
      <c r="C207" s="125" t="s">
        <v>1234</v>
      </c>
      <c r="D207" s="125" t="s">
        <v>1231</v>
      </c>
      <c r="E207" s="32" t="s">
        <v>135</v>
      </c>
      <c r="F207" s="33" t="s">
        <v>87</v>
      </c>
      <c r="G207" s="5">
        <v>1</v>
      </c>
      <c r="H207" s="6"/>
      <c r="I207" s="34">
        <v>1</v>
      </c>
      <c r="J207" s="35">
        <v>13</v>
      </c>
      <c r="K207" s="35">
        <v>9</v>
      </c>
      <c r="L207" s="35">
        <v>12</v>
      </c>
      <c r="M207" s="36" t="s">
        <v>198</v>
      </c>
      <c r="N207" s="36"/>
      <c r="O207" s="36" t="str">
        <f t="shared" si="6"/>
        <v>A12</v>
      </c>
      <c r="P207" s="36">
        <f>IF(AND(O207&lt;&gt;O206,NOT(ISBLANK(A207))),IF(ISBLANK(M207),INDEX(Summary!H:H,MATCH(O207,Summary!A:A,0)),INDEX(Summary!H:H,MATCH(O207,Summary!A:A,0))+1),IF(ISBLANK(M207),P206,P206+1))</f>
        <v>15</v>
      </c>
      <c r="Q207" s="36">
        <f t="shared" si="7"/>
        <v>44</v>
      </c>
      <c r="R207" s="50"/>
      <c r="T207" s="34">
        <v>1</v>
      </c>
      <c r="U207" s="34"/>
      <c r="V207" s="34"/>
      <c r="W207" s="34"/>
      <c r="X207" s="5"/>
      <c r="Y207" s="5" t="s">
        <v>88</v>
      </c>
      <c r="Z207" s="5" t="s">
        <v>39</v>
      </c>
      <c r="AA207" s="6">
        <v>1</v>
      </c>
      <c r="AB207" s="6">
        <v>0</v>
      </c>
      <c r="AC207" s="6">
        <v>0</v>
      </c>
      <c r="AD207" s="6">
        <v>0</v>
      </c>
      <c r="AE207" s="7">
        <v>0</v>
      </c>
      <c r="AF207" s="7">
        <v>0</v>
      </c>
      <c r="AG207" s="34">
        <v>0.25</v>
      </c>
      <c r="AH207" s="35">
        <v>14</v>
      </c>
      <c r="AI207" s="35">
        <v>0</v>
      </c>
      <c r="AJ207" s="35" t="s">
        <v>34</v>
      </c>
      <c r="AK207" s="35">
        <v>0</v>
      </c>
      <c r="AL207" s="35">
        <v>0</v>
      </c>
      <c r="AM207" s="35">
        <v>0</v>
      </c>
      <c r="AN207" s="35">
        <v>1</v>
      </c>
      <c r="AO207" s="35" t="s">
        <v>34</v>
      </c>
      <c r="AP207" s="31"/>
      <c r="AQ207" s="37"/>
    </row>
    <row r="208" spans="1:43" x14ac:dyDescent="0.25">
      <c r="A208" s="4" t="s">
        <v>138</v>
      </c>
      <c r="B208" s="124">
        <v>36</v>
      </c>
      <c r="C208" s="125" t="s">
        <v>1235</v>
      </c>
      <c r="D208" s="125" t="s">
        <v>1236</v>
      </c>
      <c r="E208" s="32" t="s">
        <v>95</v>
      </c>
      <c r="F208" s="33" t="s">
        <v>87</v>
      </c>
      <c r="G208" s="5">
        <v>1</v>
      </c>
      <c r="H208" s="6"/>
      <c r="I208" s="34">
        <v>1</v>
      </c>
      <c r="J208" s="35">
        <v>14</v>
      </c>
      <c r="K208" s="35">
        <v>9</v>
      </c>
      <c r="L208" s="35">
        <v>13</v>
      </c>
      <c r="M208" s="36" t="s">
        <v>198</v>
      </c>
      <c r="N208" s="36"/>
      <c r="O208" s="36" t="str">
        <f t="shared" si="6"/>
        <v>A12</v>
      </c>
      <c r="P208" s="36">
        <f>IF(AND(O208&lt;&gt;O207,NOT(ISBLANK(A208))),IF(ISBLANK(M208),INDEX(Summary!H:H,MATCH(O208,Summary!A:A,0)),INDEX(Summary!H:H,MATCH(O208,Summary!A:A,0))+1),IF(ISBLANK(M208),P207,P207+1))</f>
        <v>16</v>
      </c>
      <c r="Q208" s="36">
        <f t="shared" si="7"/>
        <v>44</v>
      </c>
      <c r="R208" s="50"/>
      <c r="T208" s="34">
        <v>1</v>
      </c>
      <c r="U208" s="34"/>
      <c r="V208" s="34"/>
      <c r="W208" s="34"/>
      <c r="X208" s="5"/>
      <c r="Y208" s="5" t="s">
        <v>88</v>
      </c>
      <c r="Z208" s="5" t="s">
        <v>39</v>
      </c>
      <c r="AA208" s="6">
        <v>1</v>
      </c>
      <c r="AB208" s="6">
        <v>0</v>
      </c>
      <c r="AC208" s="6">
        <v>0</v>
      </c>
      <c r="AD208" s="6">
        <v>0</v>
      </c>
      <c r="AE208" s="7">
        <v>0</v>
      </c>
      <c r="AF208" s="7">
        <v>0</v>
      </c>
      <c r="AG208" s="34">
        <v>0.25</v>
      </c>
      <c r="AH208" s="35">
        <v>15</v>
      </c>
      <c r="AI208" s="35">
        <v>0</v>
      </c>
      <c r="AJ208" s="35" t="s">
        <v>34</v>
      </c>
      <c r="AK208" s="35">
        <v>0</v>
      </c>
      <c r="AL208" s="35">
        <v>0</v>
      </c>
      <c r="AM208" s="35">
        <v>0</v>
      </c>
      <c r="AN208" s="35">
        <v>1.25</v>
      </c>
      <c r="AO208" s="35" t="s">
        <v>34</v>
      </c>
      <c r="AP208" s="31"/>
      <c r="AQ208" s="37"/>
    </row>
    <row r="209" spans="1:43" hidden="1" x14ac:dyDescent="0.25">
      <c r="A209" s="4" t="s">
        <v>138</v>
      </c>
      <c r="B209" s="124">
        <v>29</v>
      </c>
      <c r="C209" s="125" t="s">
        <v>1237</v>
      </c>
      <c r="D209" s="125" t="s">
        <v>1238</v>
      </c>
      <c r="E209" s="32" t="s">
        <v>108</v>
      </c>
      <c r="F209" s="38" t="s">
        <v>109</v>
      </c>
      <c r="G209" s="5">
        <v>20</v>
      </c>
      <c r="H209" s="6"/>
      <c r="I209" s="34">
        <v>20</v>
      </c>
      <c r="J209" s="35">
        <v>34</v>
      </c>
      <c r="K209" s="35">
        <v>9</v>
      </c>
      <c r="L209" s="35">
        <v>33</v>
      </c>
      <c r="M209" s="36" t="s">
        <v>198</v>
      </c>
      <c r="N209" s="36"/>
      <c r="O209" s="36" t="str">
        <f t="shared" si="6"/>
        <v>A12</v>
      </c>
      <c r="P209" s="36">
        <f>IF(AND(O209&lt;&gt;O208,NOT(ISBLANK(A209))),IF(ISBLANK(M209),INDEX(Summary!H:H,MATCH(O209,Summary!A:A,0)),INDEX(Summary!H:H,MATCH(O209,Summary!A:A,0))+1),IF(ISBLANK(M209),P208,P208+1))</f>
        <v>17</v>
      </c>
      <c r="Q209" s="36">
        <f t="shared" si="7"/>
        <v>44</v>
      </c>
      <c r="R209" s="51"/>
      <c r="T209" s="34">
        <v>1</v>
      </c>
      <c r="U209" s="34"/>
      <c r="V209" s="34"/>
      <c r="W209" s="34"/>
      <c r="X209" s="5"/>
      <c r="Y209" s="5" t="s">
        <v>139</v>
      </c>
      <c r="Z209" s="5" t="s">
        <v>39</v>
      </c>
      <c r="AA209" s="6">
        <v>20</v>
      </c>
      <c r="AB209" s="6">
        <v>0</v>
      </c>
      <c r="AC209" s="6">
        <v>0</v>
      </c>
      <c r="AD209" s="6">
        <v>0</v>
      </c>
      <c r="AE209" s="7">
        <v>0</v>
      </c>
      <c r="AF209" s="7">
        <v>0</v>
      </c>
      <c r="AG209" s="34">
        <v>5</v>
      </c>
      <c r="AH209" s="35">
        <v>35</v>
      </c>
      <c r="AI209" s="35">
        <v>0</v>
      </c>
      <c r="AJ209" s="35" t="s">
        <v>34</v>
      </c>
      <c r="AK209" s="35">
        <v>0</v>
      </c>
      <c r="AL209" s="35">
        <v>0</v>
      </c>
      <c r="AM209" s="35">
        <v>0</v>
      </c>
      <c r="AN209" s="35">
        <v>6.25</v>
      </c>
      <c r="AO209" s="35" t="s">
        <v>34</v>
      </c>
      <c r="AP209" s="31"/>
      <c r="AQ209" s="37"/>
    </row>
    <row r="210" spans="1:43" hidden="1" x14ac:dyDescent="0.25">
      <c r="A210" s="4" t="s">
        <v>138</v>
      </c>
      <c r="B210" s="124">
        <v>29</v>
      </c>
      <c r="C210" s="125" t="s">
        <v>1239</v>
      </c>
      <c r="D210" s="125" t="s">
        <v>1238</v>
      </c>
      <c r="E210" s="32" t="s">
        <v>108</v>
      </c>
      <c r="F210" s="38"/>
      <c r="G210" s="5"/>
      <c r="H210" s="6"/>
      <c r="I210" s="34"/>
      <c r="J210" s="35"/>
      <c r="K210" s="35"/>
      <c r="L210" s="35"/>
      <c r="M210" s="36" t="s">
        <v>198</v>
      </c>
      <c r="N210" s="36"/>
      <c r="O210" s="36" t="str">
        <f t="shared" si="6"/>
        <v>A12</v>
      </c>
      <c r="P210" s="36">
        <f>IF(AND(O210&lt;&gt;O209,NOT(ISBLANK(A210))),IF(ISBLANK(M210),INDEX(Summary!H:H,MATCH(O210,Summary!A:A,0)),INDEX(Summary!H:H,MATCH(O210,Summary!A:A,0))+1),IF(ISBLANK(M210),P209,P209+1))</f>
        <v>18</v>
      </c>
      <c r="Q210" s="36">
        <f t="shared" si="7"/>
        <v>44</v>
      </c>
      <c r="R210" s="51"/>
      <c r="T210" s="34"/>
      <c r="U210" s="34"/>
      <c r="V210" s="34"/>
      <c r="W210" s="34"/>
      <c r="X210" s="5"/>
      <c r="Y210" s="5"/>
      <c r="Z210" s="5"/>
      <c r="AA210" s="6"/>
      <c r="AB210" s="6"/>
      <c r="AC210" s="6"/>
      <c r="AD210" s="6"/>
      <c r="AE210" s="7"/>
      <c r="AF210" s="7"/>
      <c r="AG210" s="34"/>
      <c r="AH210" s="35"/>
      <c r="AI210" s="35"/>
      <c r="AJ210" s="35"/>
      <c r="AK210" s="35"/>
      <c r="AL210" s="35"/>
      <c r="AM210" s="35"/>
      <c r="AN210" s="35"/>
      <c r="AO210" s="35"/>
      <c r="AP210" s="31"/>
      <c r="AQ210" s="37"/>
    </row>
    <row r="211" spans="1:43" hidden="1" x14ac:dyDescent="0.25">
      <c r="A211" s="4" t="s">
        <v>138</v>
      </c>
      <c r="B211" s="124">
        <v>20</v>
      </c>
      <c r="C211" s="125" t="s">
        <v>1240</v>
      </c>
      <c r="D211" s="125" t="s">
        <v>1241</v>
      </c>
      <c r="E211" s="32" t="s">
        <v>108</v>
      </c>
      <c r="F211" s="38"/>
      <c r="G211" s="5"/>
      <c r="H211" s="6"/>
      <c r="I211" s="34"/>
      <c r="J211" s="35"/>
      <c r="K211" s="35"/>
      <c r="L211" s="35"/>
      <c r="M211" s="36" t="s">
        <v>198</v>
      </c>
      <c r="N211" s="36"/>
      <c r="O211" s="36" t="str">
        <f t="shared" si="6"/>
        <v>A12</v>
      </c>
      <c r="P211" s="36">
        <f>IF(AND(O211&lt;&gt;O210,NOT(ISBLANK(A211))),IF(ISBLANK(M211),INDEX(Summary!H:H,MATCH(O211,Summary!A:A,0)),INDEX(Summary!H:H,MATCH(O211,Summary!A:A,0))+1),IF(ISBLANK(M211),P210,P210+1))</f>
        <v>19</v>
      </c>
      <c r="Q211" s="36">
        <f t="shared" si="7"/>
        <v>44</v>
      </c>
      <c r="R211" s="51"/>
      <c r="T211" s="34"/>
      <c r="U211" s="34"/>
      <c r="V211" s="34"/>
      <c r="W211" s="34"/>
      <c r="X211" s="5"/>
      <c r="Y211" s="5"/>
      <c r="Z211" s="5"/>
      <c r="AA211" s="6"/>
      <c r="AB211" s="6"/>
      <c r="AC211" s="6"/>
      <c r="AD211" s="6"/>
      <c r="AE211" s="7"/>
      <c r="AF211" s="7"/>
      <c r="AG211" s="34"/>
      <c r="AH211" s="35"/>
      <c r="AI211" s="35"/>
      <c r="AJ211" s="35"/>
      <c r="AK211" s="35"/>
      <c r="AL211" s="35"/>
      <c r="AM211" s="35"/>
      <c r="AN211" s="35"/>
      <c r="AO211" s="35"/>
      <c r="AP211" s="31"/>
      <c r="AQ211" s="37"/>
    </row>
    <row r="212" spans="1:43" hidden="1" x14ac:dyDescent="0.25">
      <c r="A212" s="4" t="s">
        <v>138</v>
      </c>
      <c r="B212" s="124">
        <v>20</v>
      </c>
      <c r="C212" s="125" t="s">
        <v>1242</v>
      </c>
      <c r="D212" s="125" t="s">
        <v>1241</v>
      </c>
      <c r="E212" s="32" t="s">
        <v>108</v>
      </c>
      <c r="F212" s="38"/>
      <c r="G212" s="5"/>
      <c r="H212" s="6"/>
      <c r="I212" s="34"/>
      <c r="J212" s="35"/>
      <c r="K212" s="35"/>
      <c r="L212" s="35"/>
      <c r="M212" s="36" t="s">
        <v>198</v>
      </c>
      <c r="N212" s="36"/>
      <c r="O212" s="36" t="str">
        <f t="shared" si="6"/>
        <v>A12</v>
      </c>
      <c r="P212" s="36">
        <f>IF(AND(O212&lt;&gt;O211,NOT(ISBLANK(A212))),IF(ISBLANK(M212),INDEX(Summary!H:H,MATCH(O212,Summary!A:A,0)),INDEX(Summary!H:H,MATCH(O212,Summary!A:A,0))+1),IF(ISBLANK(M212),P211,P211+1))</f>
        <v>20</v>
      </c>
      <c r="Q212" s="36">
        <f t="shared" si="7"/>
        <v>44</v>
      </c>
      <c r="R212" s="51"/>
      <c r="T212" s="34"/>
      <c r="U212" s="34"/>
      <c r="V212" s="34"/>
      <c r="W212" s="34"/>
      <c r="X212" s="5"/>
      <c r="Y212" s="5"/>
      <c r="Z212" s="5"/>
      <c r="AA212" s="6"/>
      <c r="AB212" s="6"/>
      <c r="AC212" s="6"/>
      <c r="AD212" s="6"/>
      <c r="AE212" s="7"/>
      <c r="AF212" s="7"/>
      <c r="AG212" s="34"/>
      <c r="AH212" s="35"/>
      <c r="AI212" s="35"/>
      <c r="AJ212" s="35"/>
      <c r="AK212" s="35"/>
      <c r="AL212" s="35"/>
      <c r="AM212" s="35"/>
      <c r="AN212" s="35"/>
      <c r="AO212" s="35"/>
      <c r="AP212" s="31"/>
      <c r="AQ212" s="37"/>
    </row>
    <row r="213" spans="1:43" hidden="1" x14ac:dyDescent="0.25">
      <c r="A213" s="4" t="s">
        <v>138</v>
      </c>
      <c r="B213" s="124">
        <v>20</v>
      </c>
      <c r="C213" s="125" t="s">
        <v>1243</v>
      </c>
      <c r="D213" s="125" t="s">
        <v>1241</v>
      </c>
      <c r="E213" s="32" t="s">
        <v>108</v>
      </c>
      <c r="F213" s="38"/>
      <c r="G213" s="5"/>
      <c r="H213" s="6"/>
      <c r="I213" s="34"/>
      <c r="J213" s="35"/>
      <c r="K213" s="35"/>
      <c r="L213" s="35"/>
      <c r="M213" s="36" t="s">
        <v>198</v>
      </c>
      <c r="N213" s="36"/>
      <c r="O213" s="36" t="str">
        <f t="shared" si="6"/>
        <v>A12</v>
      </c>
      <c r="P213" s="36">
        <f>IF(AND(O213&lt;&gt;O212,NOT(ISBLANK(A213))),IF(ISBLANK(M213),INDEX(Summary!H:H,MATCH(O213,Summary!A:A,0)),INDEX(Summary!H:H,MATCH(O213,Summary!A:A,0))+1),IF(ISBLANK(M213),P212,P212+1))</f>
        <v>21</v>
      </c>
      <c r="Q213" s="36">
        <f t="shared" si="7"/>
        <v>44</v>
      </c>
      <c r="R213" s="51"/>
      <c r="T213" s="34"/>
      <c r="U213" s="34"/>
      <c r="V213" s="34"/>
      <c r="W213" s="34"/>
      <c r="X213" s="5"/>
      <c r="Y213" s="5"/>
      <c r="Z213" s="5"/>
      <c r="AA213" s="6"/>
      <c r="AB213" s="6"/>
      <c r="AC213" s="6"/>
      <c r="AD213" s="6"/>
      <c r="AE213" s="7"/>
      <c r="AF213" s="7"/>
      <c r="AG213" s="34"/>
      <c r="AH213" s="35"/>
      <c r="AI213" s="35"/>
      <c r="AJ213" s="35"/>
      <c r="AK213" s="35"/>
      <c r="AL213" s="35"/>
      <c r="AM213" s="35"/>
      <c r="AN213" s="35"/>
      <c r="AO213" s="35"/>
      <c r="AP213" s="31"/>
      <c r="AQ213" s="37"/>
    </row>
    <row r="214" spans="1:43" hidden="1" x14ac:dyDescent="0.25">
      <c r="A214" s="4" t="s">
        <v>138</v>
      </c>
      <c r="B214" s="124">
        <v>20</v>
      </c>
      <c r="C214" s="125" t="s">
        <v>1244</v>
      </c>
      <c r="D214" s="125" t="s">
        <v>1241</v>
      </c>
      <c r="E214" s="32" t="s">
        <v>108</v>
      </c>
      <c r="F214" s="38"/>
      <c r="G214" s="5"/>
      <c r="H214" s="6"/>
      <c r="I214" s="34"/>
      <c r="J214" s="35"/>
      <c r="K214" s="35"/>
      <c r="L214" s="35"/>
      <c r="M214" s="36" t="s">
        <v>198</v>
      </c>
      <c r="N214" s="36"/>
      <c r="O214" s="36" t="str">
        <f t="shared" si="6"/>
        <v>A12</v>
      </c>
      <c r="P214" s="36">
        <f>IF(AND(O214&lt;&gt;O213,NOT(ISBLANK(A214))),IF(ISBLANK(M214),INDEX(Summary!H:H,MATCH(O214,Summary!A:A,0)),INDEX(Summary!H:H,MATCH(O214,Summary!A:A,0))+1),IF(ISBLANK(M214),P213,P213+1))</f>
        <v>22</v>
      </c>
      <c r="Q214" s="36">
        <f t="shared" si="7"/>
        <v>44</v>
      </c>
      <c r="R214" s="51"/>
      <c r="T214" s="34"/>
      <c r="U214" s="34"/>
      <c r="V214" s="34"/>
      <c r="W214" s="34"/>
      <c r="X214" s="5"/>
      <c r="Y214" s="5"/>
      <c r="Z214" s="5"/>
      <c r="AA214" s="6"/>
      <c r="AB214" s="6"/>
      <c r="AC214" s="6"/>
      <c r="AD214" s="6"/>
      <c r="AE214" s="7"/>
      <c r="AF214" s="7"/>
      <c r="AG214" s="34"/>
      <c r="AH214" s="35"/>
      <c r="AI214" s="35"/>
      <c r="AJ214" s="35"/>
      <c r="AK214" s="35"/>
      <c r="AL214" s="35"/>
      <c r="AM214" s="35"/>
      <c r="AN214" s="35"/>
      <c r="AO214" s="35"/>
      <c r="AP214" s="31"/>
      <c r="AQ214" s="37"/>
    </row>
    <row r="215" spans="1:43" hidden="1" x14ac:dyDescent="0.25">
      <c r="A215" s="4" t="s">
        <v>138</v>
      </c>
      <c r="B215" s="124">
        <v>20</v>
      </c>
      <c r="C215" s="125" t="s">
        <v>1245</v>
      </c>
      <c r="D215" s="125" t="s">
        <v>1241</v>
      </c>
      <c r="E215" s="32" t="s">
        <v>108</v>
      </c>
      <c r="F215" s="38"/>
      <c r="G215" s="5"/>
      <c r="H215" s="6"/>
      <c r="I215" s="34"/>
      <c r="J215" s="35"/>
      <c r="K215" s="35"/>
      <c r="L215" s="35"/>
      <c r="M215" s="36" t="s">
        <v>198</v>
      </c>
      <c r="N215" s="36"/>
      <c r="O215" s="36" t="str">
        <f t="shared" si="6"/>
        <v>A12</v>
      </c>
      <c r="P215" s="36">
        <f>IF(AND(O215&lt;&gt;O214,NOT(ISBLANK(A215))),IF(ISBLANK(M215),INDEX(Summary!H:H,MATCH(O215,Summary!A:A,0)),INDEX(Summary!H:H,MATCH(O215,Summary!A:A,0))+1),IF(ISBLANK(M215),P214,P214+1))</f>
        <v>23</v>
      </c>
      <c r="Q215" s="36">
        <f t="shared" si="7"/>
        <v>44</v>
      </c>
      <c r="R215" s="51"/>
      <c r="T215" s="34"/>
      <c r="U215" s="34"/>
      <c r="V215" s="34"/>
      <c r="W215" s="34"/>
      <c r="X215" s="5"/>
      <c r="Y215" s="5"/>
      <c r="Z215" s="5"/>
      <c r="AA215" s="6"/>
      <c r="AB215" s="6"/>
      <c r="AC215" s="6"/>
      <c r="AD215" s="6"/>
      <c r="AE215" s="7"/>
      <c r="AF215" s="7"/>
      <c r="AG215" s="34"/>
      <c r="AH215" s="35"/>
      <c r="AI215" s="35"/>
      <c r="AJ215" s="35"/>
      <c r="AK215" s="35"/>
      <c r="AL215" s="35"/>
      <c r="AM215" s="35"/>
      <c r="AN215" s="35"/>
      <c r="AO215" s="35"/>
      <c r="AP215" s="31"/>
      <c r="AQ215" s="37"/>
    </row>
    <row r="216" spans="1:43" hidden="1" x14ac:dyDescent="0.25">
      <c r="A216" s="4" t="s">
        <v>138</v>
      </c>
      <c r="B216" s="124">
        <v>20</v>
      </c>
      <c r="C216" s="125" t="s">
        <v>1246</v>
      </c>
      <c r="D216" s="125" t="s">
        <v>1241</v>
      </c>
      <c r="E216" s="32" t="s">
        <v>108</v>
      </c>
      <c r="F216" s="38"/>
      <c r="G216" s="5"/>
      <c r="H216" s="6"/>
      <c r="I216" s="34"/>
      <c r="J216" s="35"/>
      <c r="K216" s="35"/>
      <c r="L216" s="35"/>
      <c r="M216" s="36" t="s">
        <v>198</v>
      </c>
      <c r="N216" s="36"/>
      <c r="O216" s="36" t="str">
        <f t="shared" si="6"/>
        <v>A12</v>
      </c>
      <c r="P216" s="36">
        <f>IF(AND(O216&lt;&gt;O215,NOT(ISBLANK(A216))),IF(ISBLANK(M216),INDEX(Summary!H:H,MATCH(O216,Summary!A:A,0)),INDEX(Summary!H:H,MATCH(O216,Summary!A:A,0))+1),IF(ISBLANK(M216),P215,P215+1))</f>
        <v>24</v>
      </c>
      <c r="Q216" s="36">
        <f t="shared" si="7"/>
        <v>44</v>
      </c>
      <c r="R216" s="51"/>
      <c r="T216" s="34"/>
      <c r="U216" s="34"/>
      <c r="V216" s="34"/>
      <c r="W216" s="34"/>
      <c r="X216" s="5"/>
      <c r="Y216" s="5"/>
      <c r="Z216" s="5"/>
      <c r="AA216" s="6"/>
      <c r="AB216" s="6"/>
      <c r="AC216" s="6"/>
      <c r="AD216" s="6"/>
      <c r="AE216" s="7"/>
      <c r="AF216" s="7"/>
      <c r="AG216" s="34"/>
      <c r="AH216" s="35"/>
      <c r="AI216" s="35"/>
      <c r="AJ216" s="35"/>
      <c r="AK216" s="35"/>
      <c r="AL216" s="35"/>
      <c r="AM216" s="35"/>
      <c r="AN216" s="35"/>
      <c r="AO216" s="35"/>
      <c r="AP216" s="31"/>
      <c r="AQ216" s="37"/>
    </row>
    <row r="217" spans="1:43" hidden="1" x14ac:dyDescent="0.25">
      <c r="A217" s="4" t="s">
        <v>138</v>
      </c>
      <c r="B217" s="124">
        <v>20</v>
      </c>
      <c r="C217" s="125" t="s">
        <v>1247</v>
      </c>
      <c r="D217" s="125" t="s">
        <v>1241</v>
      </c>
      <c r="E217" s="32" t="s">
        <v>108</v>
      </c>
      <c r="F217" s="38"/>
      <c r="G217" s="5"/>
      <c r="H217" s="6"/>
      <c r="I217" s="34"/>
      <c r="J217" s="35"/>
      <c r="K217" s="35"/>
      <c r="L217" s="35"/>
      <c r="M217" s="36" t="s">
        <v>198</v>
      </c>
      <c r="N217" s="36"/>
      <c r="O217" s="36" t="str">
        <f t="shared" si="6"/>
        <v>A12</v>
      </c>
      <c r="P217" s="36">
        <f>IF(AND(O217&lt;&gt;O216,NOT(ISBLANK(A217))),IF(ISBLANK(M217),INDEX(Summary!H:H,MATCH(O217,Summary!A:A,0)),INDEX(Summary!H:H,MATCH(O217,Summary!A:A,0))+1),IF(ISBLANK(M217),P216,P216+1))</f>
        <v>25</v>
      </c>
      <c r="Q217" s="36">
        <f t="shared" si="7"/>
        <v>44</v>
      </c>
      <c r="R217" s="51"/>
      <c r="T217" s="34"/>
      <c r="U217" s="34"/>
      <c r="V217" s="34"/>
      <c r="W217" s="34"/>
      <c r="X217" s="5"/>
      <c r="Y217" s="5"/>
      <c r="Z217" s="5"/>
      <c r="AA217" s="6"/>
      <c r="AB217" s="6"/>
      <c r="AC217" s="6"/>
      <c r="AD217" s="6"/>
      <c r="AE217" s="7"/>
      <c r="AF217" s="7"/>
      <c r="AG217" s="34"/>
      <c r="AH217" s="35"/>
      <c r="AI217" s="35"/>
      <c r="AJ217" s="35"/>
      <c r="AK217" s="35"/>
      <c r="AL217" s="35"/>
      <c r="AM217" s="35"/>
      <c r="AN217" s="35"/>
      <c r="AO217" s="35"/>
      <c r="AP217" s="31"/>
      <c r="AQ217" s="37"/>
    </row>
    <row r="218" spans="1:43" hidden="1" x14ac:dyDescent="0.25">
      <c r="A218" s="4" t="s">
        <v>138</v>
      </c>
      <c r="B218" s="124">
        <v>20</v>
      </c>
      <c r="C218" s="125" t="s">
        <v>1248</v>
      </c>
      <c r="D218" s="125" t="s">
        <v>1241</v>
      </c>
      <c r="E218" s="32" t="s">
        <v>108</v>
      </c>
      <c r="F218" s="33"/>
      <c r="G218" s="9"/>
      <c r="H218" s="34"/>
      <c r="I218" s="34"/>
      <c r="J218" s="7"/>
      <c r="K218" s="7"/>
      <c r="L218" s="7"/>
      <c r="M218" s="36" t="s">
        <v>198</v>
      </c>
      <c r="N218" s="36"/>
      <c r="O218" s="36" t="str">
        <f t="shared" si="6"/>
        <v>A12</v>
      </c>
      <c r="P218" s="36">
        <f>IF(AND(O218&lt;&gt;O217,NOT(ISBLANK(A218))),IF(ISBLANK(M218),INDEX(Summary!H:H,MATCH(O218,Summary!A:A,0)),INDEX(Summary!H:H,MATCH(O218,Summary!A:A,0))+1),IF(ISBLANK(M218),P217,P217+1))</f>
        <v>26</v>
      </c>
      <c r="Q218" s="36">
        <f t="shared" si="7"/>
        <v>44</v>
      </c>
      <c r="R218" s="50"/>
      <c r="T218" s="34"/>
      <c r="U218" s="34"/>
      <c r="V218" s="34"/>
      <c r="W218" s="34"/>
      <c r="X218" s="5"/>
      <c r="Y218" s="5"/>
      <c r="Z218" s="5"/>
      <c r="AA218" s="6"/>
      <c r="AB218" s="6"/>
      <c r="AC218" s="6"/>
      <c r="AD218" s="6"/>
      <c r="AE218" s="7"/>
      <c r="AF218" s="7"/>
      <c r="AG218" s="34"/>
      <c r="AH218" s="35"/>
      <c r="AI218" s="35"/>
      <c r="AJ218" s="35"/>
      <c r="AK218" s="35"/>
      <c r="AL218" s="35"/>
      <c r="AM218" s="35"/>
      <c r="AN218" s="35"/>
      <c r="AO218" s="35"/>
      <c r="AP218" s="31"/>
      <c r="AQ218" s="37"/>
    </row>
    <row r="219" spans="1:43" hidden="1" x14ac:dyDescent="0.25">
      <c r="A219" s="4" t="s">
        <v>138</v>
      </c>
      <c r="B219" s="124">
        <v>20</v>
      </c>
      <c r="C219" s="125" t="s">
        <v>1249</v>
      </c>
      <c r="D219" s="125" t="s">
        <v>1250</v>
      </c>
      <c r="E219" s="32" t="s">
        <v>108</v>
      </c>
      <c r="F219" s="33"/>
      <c r="G219" s="9"/>
      <c r="H219" s="34"/>
      <c r="I219" s="34"/>
      <c r="J219" s="7"/>
      <c r="K219" s="7"/>
      <c r="L219" s="7"/>
      <c r="M219" s="36" t="s">
        <v>198</v>
      </c>
      <c r="N219" s="36"/>
      <c r="O219" s="36" t="str">
        <f t="shared" si="6"/>
        <v>A12</v>
      </c>
      <c r="P219" s="36">
        <f>IF(AND(O219&lt;&gt;O218,NOT(ISBLANK(A219))),IF(ISBLANK(M219),INDEX(Summary!H:H,MATCH(O219,Summary!A:A,0)),INDEX(Summary!H:H,MATCH(O219,Summary!A:A,0))+1),IF(ISBLANK(M219),P218,P218+1))</f>
        <v>27</v>
      </c>
      <c r="Q219" s="36">
        <f t="shared" si="7"/>
        <v>44</v>
      </c>
      <c r="R219" s="50"/>
      <c r="T219" s="34"/>
      <c r="U219" s="34"/>
      <c r="V219" s="34"/>
      <c r="W219" s="34"/>
      <c r="X219" s="5"/>
      <c r="Y219" s="5"/>
      <c r="Z219" s="5"/>
      <c r="AA219" s="6"/>
      <c r="AB219" s="6"/>
      <c r="AC219" s="6"/>
      <c r="AD219" s="6"/>
      <c r="AE219" s="7"/>
      <c r="AF219" s="7"/>
      <c r="AG219" s="34"/>
      <c r="AH219" s="35"/>
      <c r="AI219" s="35"/>
      <c r="AJ219" s="35"/>
      <c r="AK219" s="35"/>
      <c r="AL219" s="35"/>
      <c r="AM219" s="35"/>
      <c r="AN219" s="35"/>
      <c r="AO219" s="35"/>
      <c r="AP219" s="31"/>
      <c r="AQ219" s="37"/>
    </row>
    <row r="220" spans="1:43" hidden="1" x14ac:dyDescent="0.25">
      <c r="A220" s="4" t="s">
        <v>138</v>
      </c>
      <c r="B220" s="124">
        <v>15</v>
      </c>
      <c r="C220" s="125" t="s">
        <v>1251</v>
      </c>
      <c r="D220" s="125" t="s">
        <v>1252</v>
      </c>
      <c r="E220" s="32" t="s">
        <v>108</v>
      </c>
      <c r="F220" s="33"/>
      <c r="G220" s="9"/>
      <c r="H220" s="34"/>
      <c r="I220" s="34"/>
      <c r="J220" s="7"/>
      <c r="K220" s="7"/>
      <c r="L220" s="7"/>
      <c r="M220" s="36" t="s">
        <v>198</v>
      </c>
      <c r="N220" s="36"/>
      <c r="O220" s="36" t="str">
        <f t="shared" si="6"/>
        <v>A12</v>
      </c>
      <c r="P220" s="36">
        <f>IF(AND(O220&lt;&gt;O219,NOT(ISBLANK(A220))),IF(ISBLANK(M220),INDEX(Summary!H:H,MATCH(O220,Summary!A:A,0)),INDEX(Summary!H:H,MATCH(O220,Summary!A:A,0))+1),IF(ISBLANK(M220),P219,P219+1))</f>
        <v>28</v>
      </c>
      <c r="Q220" s="36">
        <f t="shared" si="7"/>
        <v>44</v>
      </c>
      <c r="R220" s="50"/>
      <c r="T220" s="34"/>
      <c r="U220" s="34"/>
      <c r="V220" s="34"/>
      <c r="W220" s="34"/>
      <c r="X220" s="5"/>
      <c r="Y220" s="5"/>
      <c r="Z220" s="5"/>
      <c r="AA220" s="6"/>
      <c r="AB220" s="6"/>
      <c r="AC220" s="6"/>
      <c r="AD220" s="6"/>
      <c r="AE220" s="7"/>
      <c r="AF220" s="7"/>
      <c r="AG220" s="34"/>
      <c r="AH220" s="35"/>
      <c r="AI220" s="35"/>
      <c r="AJ220" s="35"/>
      <c r="AK220" s="35"/>
      <c r="AL220" s="35"/>
      <c r="AM220" s="35"/>
      <c r="AN220" s="35"/>
      <c r="AO220" s="35"/>
      <c r="AP220" s="31"/>
      <c r="AQ220" s="37"/>
    </row>
    <row r="221" spans="1:43" hidden="1" x14ac:dyDescent="0.25">
      <c r="A221" s="4" t="s">
        <v>138</v>
      </c>
      <c r="B221" s="124">
        <v>15</v>
      </c>
      <c r="C221" s="125" t="s">
        <v>1253</v>
      </c>
      <c r="D221" s="125" t="s">
        <v>1252</v>
      </c>
      <c r="E221" s="32" t="s">
        <v>108</v>
      </c>
      <c r="F221" s="33"/>
      <c r="G221" s="9"/>
      <c r="H221" s="34"/>
      <c r="I221" s="34"/>
      <c r="J221" s="7"/>
      <c r="K221" s="7"/>
      <c r="L221" s="7"/>
      <c r="M221" s="36" t="s">
        <v>198</v>
      </c>
      <c r="N221" s="36"/>
      <c r="O221" s="36" t="str">
        <f t="shared" si="6"/>
        <v>A12</v>
      </c>
      <c r="P221" s="36">
        <f>IF(AND(O221&lt;&gt;O220,NOT(ISBLANK(A221))),IF(ISBLANK(M221),INDEX(Summary!H:H,MATCH(O221,Summary!A:A,0)),INDEX(Summary!H:H,MATCH(O221,Summary!A:A,0))+1),IF(ISBLANK(M221),P220,P220+1))</f>
        <v>29</v>
      </c>
      <c r="Q221" s="36">
        <f t="shared" si="7"/>
        <v>44</v>
      </c>
      <c r="R221" s="50"/>
      <c r="T221" s="34"/>
      <c r="U221" s="34"/>
      <c r="V221" s="34"/>
      <c r="W221" s="34"/>
      <c r="X221" s="5"/>
      <c r="Y221" s="5"/>
      <c r="Z221" s="5"/>
      <c r="AA221" s="6"/>
      <c r="AB221" s="6"/>
      <c r="AC221" s="6"/>
      <c r="AD221" s="6"/>
      <c r="AE221" s="7"/>
      <c r="AF221" s="7"/>
      <c r="AG221" s="34"/>
      <c r="AH221" s="35"/>
      <c r="AI221" s="35"/>
      <c r="AJ221" s="35"/>
      <c r="AK221" s="35"/>
      <c r="AL221" s="35"/>
      <c r="AM221" s="35"/>
      <c r="AN221" s="35"/>
      <c r="AO221" s="35"/>
      <c r="AP221" s="31"/>
      <c r="AQ221" s="37"/>
    </row>
    <row r="222" spans="1:43" hidden="1" x14ac:dyDescent="0.25">
      <c r="A222" s="4" t="s">
        <v>138</v>
      </c>
      <c r="B222" s="124">
        <v>15</v>
      </c>
      <c r="C222" s="125" t="s">
        <v>1254</v>
      </c>
      <c r="D222" s="125" t="s">
        <v>1252</v>
      </c>
      <c r="E222" s="32" t="s">
        <v>108</v>
      </c>
      <c r="F222" s="33"/>
      <c r="G222" s="9"/>
      <c r="H222" s="6"/>
      <c r="I222" s="34"/>
      <c r="J222" s="7"/>
      <c r="K222" s="7"/>
      <c r="L222" s="7"/>
      <c r="M222" s="36" t="s">
        <v>198</v>
      </c>
      <c r="N222" s="36"/>
      <c r="O222" s="36" t="str">
        <f t="shared" si="6"/>
        <v>A12</v>
      </c>
      <c r="P222" s="36">
        <f>IF(AND(O222&lt;&gt;O221,NOT(ISBLANK(A222))),IF(ISBLANK(M222),INDEX(Summary!H:H,MATCH(O222,Summary!A:A,0)),INDEX(Summary!H:H,MATCH(O222,Summary!A:A,0))+1),IF(ISBLANK(M222),P221,P221+1))</f>
        <v>30</v>
      </c>
      <c r="Q222" s="36">
        <f t="shared" si="7"/>
        <v>44</v>
      </c>
      <c r="R222" s="50"/>
      <c r="T222" s="34"/>
      <c r="U222" s="6"/>
      <c r="V222" s="6"/>
      <c r="W222" s="6"/>
      <c r="X222" s="5"/>
      <c r="Y222" s="5"/>
      <c r="Z222" s="5"/>
      <c r="AA222" s="6"/>
      <c r="AB222" s="6"/>
      <c r="AC222" s="6"/>
      <c r="AD222" s="6"/>
      <c r="AE222" s="7"/>
      <c r="AF222" s="7"/>
      <c r="AG222" s="34"/>
      <c r="AH222" s="7"/>
      <c r="AI222" s="7"/>
      <c r="AJ222" s="7"/>
      <c r="AK222" s="7"/>
      <c r="AL222" s="7"/>
      <c r="AM222" s="7"/>
      <c r="AN222" s="7"/>
      <c r="AO222" s="7"/>
      <c r="AP222" s="31"/>
      <c r="AQ222" s="37"/>
    </row>
    <row r="223" spans="1:43" hidden="1" x14ac:dyDescent="0.25">
      <c r="A223" s="4" t="s">
        <v>138</v>
      </c>
      <c r="B223" s="124">
        <v>15</v>
      </c>
      <c r="C223" s="125" t="s">
        <v>1255</v>
      </c>
      <c r="D223" s="125" t="s">
        <v>1252</v>
      </c>
      <c r="E223" s="32" t="s">
        <v>108</v>
      </c>
      <c r="F223" s="33"/>
      <c r="G223" s="9"/>
      <c r="H223" s="6"/>
      <c r="I223" s="34"/>
      <c r="J223" s="7"/>
      <c r="K223" s="7"/>
      <c r="L223" s="7"/>
      <c r="M223" s="36" t="s">
        <v>198</v>
      </c>
      <c r="N223" s="36"/>
      <c r="O223" s="36" t="str">
        <f t="shared" si="6"/>
        <v>A12</v>
      </c>
      <c r="P223" s="36">
        <f>IF(AND(O223&lt;&gt;O222,NOT(ISBLANK(A223))),IF(ISBLANK(M223),INDEX(Summary!H:H,MATCH(O223,Summary!A:A,0)),INDEX(Summary!H:H,MATCH(O223,Summary!A:A,0))+1),IF(ISBLANK(M223),P222,P222+1))</f>
        <v>31</v>
      </c>
      <c r="Q223" s="36">
        <f t="shared" si="7"/>
        <v>44</v>
      </c>
      <c r="R223" s="50"/>
      <c r="T223" s="34"/>
      <c r="U223" s="6"/>
      <c r="V223" s="6"/>
      <c r="W223" s="6"/>
      <c r="X223" s="5"/>
      <c r="Y223" s="5"/>
      <c r="Z223" s="5"/>
      <c r="AA223" s="6"/>
      <c r="AB223" s="6"/>
      <c r="AC223" s="6"/>
      <c r="AD223" s="6"/>
      <c r="AE223" s="7"/>
      <c r="AF223" s="7"/>
      <c r="AG223" s="34"/>
      <c r="AH223" s="7"/>
      <c r="AI223" s="7"/>
      <c r="AJ223" s="7"/>
      <c r="AK223" s="7"/>
      <c r="AL223" s="7"/>
      <c r="AM223" s="7"/>
      <c r="AN223" s="7"/>
      <c r="AO223" s="7"/>
      <c r="AP223" s="31"/>
      <c r="AQ223" s="37"/>
    </row>
    <row r="224" spans="1:43" hidden="1" x14ac:dyDescent="0.25">
      <c r="A224" s="4" t="s">
        <v>138</v>
      </c>
      <c r="B224" s="124">
        <v>15</v>
      </c>
      <c r="C224" s="125" t="s">
        <v>1256</v>
      </c>
      <c r="D224" s="125" t="s">
        <v>1252</v>
      </c>
      <c r="E224" s="32" t="s">
        <v>108</v>
      </c>
      <c r="F224" s="33"/>
      <c r="G224" s="9"/>
      <c r="H224" s="6"/>
      <c r="I224" s="34"/>
      <c r="J224" s="7"/>
      <c r="K224" s="7"/>
      <c r="L224" s="7"/>
      <c r="M224" s="36" t="s">
        <v>198</v>
      </c>
      <c r="N224" s="36"/>
      <c r="O224" s="36" t="str">
        <f t="shared" si="6"/>
        <v>A12</v>
      </c>
      <c r="P224" s="36">
        <f>IF(AND(O224&lt;&gt;O223,NOT(ISBLANK(A224))),IF(ISBLANK(M224),INDEX(Summary!H:H,MATCH(O224,Summary!A:A,0)),INDEX(Summary!H:H,MATCH(O224,Summary!A:A,0))+1),IF(ISBLANK(M224),P223,P223+1))</f>
        <v>32</v>
      </c>
      <c r="Q224" s="36">
        <f t="shared" si="7"/>
        <v>44</v>
      </c>
      <c r="R224" s="50"/>
      <c r="T224" s="34"/>
      <c r="U224" s="6"/>
      <c r="V224" s="6"/>
      <c r="W224" s="6"/>
      <c r="X224" s="5"/>
      <c r="Y224" s="5"/>
      <c r="Z224" s="5"/>
      <c r="AA224" s="6"/>
      <c r="AB224" s="6"/>
      <c r="AC224" s="6"/>
      <c r="AD224" s="6"/>
      <c r="AE224" s="7"/>
      <c r="AF224" s="7"/>
      <c r="AG224" s="34"/>
      <c r="AH224" s="7"/>
      <c r="AI224" s="7"/>
      <c r="AJ224" s="7"/>
      <c r="AK224" s="7"/>
      <c r="AL224" s="7"/>
      <c r="AM224" s="7"/>
      <c r="AN224" s="7"/>
      <c r="AO224" s="7"/>
      <c r="AP224" s="31"/>
      <c r="AQ224" s="37"/>
    </row>
    <row r="225" spans="1:43" hidden="1" x14ac:dyDescent="0.25">
      <c r="A225" s="4" t="s">
        <v>138</v>
      </c>
      <c r="B225" s="124">
        <v>15</v>
      </c>
      <c r="C225" s="125" t="s">
        <v>1257</v>
      </c>
      <c r="D225" s="125" t="s">
        <v>1252</v>
      </c>
      <c r="E225" s="32" t="s">
        <v>108</v>
      </c>
      <c r="F225" s="33"/>
      <c r="G225" s="9"/>
      <c r="H225" s="6"/>
      <c r="I225" s="34"/>
      <c r="J225" s="7"/>
      <c r="K225" s="7"/>
      <c r="L225" s="7"/>
      <c r="M225" s="36" t="s">
        <v>198</v>
      </c>
      <c r="N225" s="36"/>
      <c r="O225" s="36" t="str">
        <f t="shared" si="6"/>
        <v>A12</v>
      </c>
      <c r="P225" s="36">
        <f>IF(AND(O225&lt;&gt;O224,NOT(ISBLANK(A225))),IF(ISBLANK(M225),INDEX(Summary!H:H,MATCH(O225,Summary!A:A,0)),INDEX(Summary!H:H,MATCH(O225,Summary!A:A,0))+1),IF(ISBLANK(M225),P224,P224+1))</f>
        <v>33</v>
      </c>
      <c r="Q225" s="36">
        <f t="shared" si="7"/>
        <v>44</v>
      </c>
      <c r="R225" s="50"/>
      <c r="T225" s="34"/>
      <c r="U225" s="6"/>
      <c r="V225" s="6"/>
      <c r="W225" s="6"/>
      <c r="X225" s="5"/>
      <c r="Y225" s="5"/>
      <c r="Z225" s="5"/>
      <c r="AA225" s="6"/>
      <c r="AB225" s="6"/>
      <c r="AC225" s="6"/>
      <c r="AD225" s="6"/>
      <c r="AE225" s="7"/>
      <c r="AF225" s="7"/>
      <c r="AG225" s="34"/>
      <c r="AH225" s="7"/>
      <c r="AI225" s="7"/>
      <c r="AJ225" s="7"/>
      <c r="AK225" s="7"/>
      <c r="AL225" s="7"/>
      <c r="AM225" s="7"/>
      <c r="AN225" s="7"/>
      <c r="AO225" s="7"/>
      <c r="AP225" s="31"/>
      <c r="AQ225" s="37"/>
    </row>
    <row r="226" spans="1:43" hidden="1" x14ac:dyDescent="0.25">
      <c r="A226" s="4" t="s">
        <v>138</v>
      </c>
      <c r="B226" s="124">
        <v>15</v>
      </c>
      <c r="C226" s="125" t="s">
        <v>1258</v>
      </c>
      <c r="D226" s="125" t="s">
        <v>1252</v>
      </c>
      <c r="E226" s="32" t="s">
        <v>108</v>
      </c>
      <c r="F226" s="33"/>
      <c r="G226" s="9"/>
      <c r="H226" s="6"/>
      <c r="I226" s="34"/>
      <c r="J226" s="7"/>
      <c r="K226" s="7"/>
      <c r="L226" s="7"/>
      <c r="M226" s="36" t="s">
        <v>198</v>
      </c>
      <c r="N226" s="36"/>
      <c r="O226" s="36" t="str">
        <f t="shared" si="6"/>
        <v>A12</v>
      </c>
      <c r="P226" s="36">
        <f>IF(AND(O226&lt;&gt;O225,NOT(ISBLANK(A226))),IF(ISBLANK(M226),INDEX(Summary!H:H,MATCH(O226,Summary!A:A,0)),INDEX(Summary!H:H,MATCH(O226,Summary!A:A,0))+1),IF(ISBLANK(M226),P225,P225+1))</f>
        <v>34</v>
      </c>
      <c r="Q226" s="36">
        <f t="shared" si="7"/>
        <v>44</v>
      </c>
      <c r="R226" s="50"/>
      <c r="T226" s="34"/>
      <c r="U226" s="6"/>
      <c r="V226" s="6"/>
      <c r="W226" s="6"/>
      <c r="X226" s="5"/>
      <c r="Y226" s="5"/>
      <c r="Z226" s="5"/>
      <c r="AA226" s="6"/>
      <c r="AB226" s="6"/>
      <c r="AC226" s="6"/>
      <c r="AD226" s="6"/>
      <c r="AE226" s="7"/>
      <c r="AF226" s="7"/>
      <c r="AG226" s="34"/>
      <c r="AH226" s="7"/>
      <c r="AI226" s="7"/>
      <c r="AJ226" s="7"/>
      <c r="AK226" s="7"/>
      <c r="AL226" s="7"/>
      <c r="AM226" s="7"/>
      <c r="AN226" s="7"/>
      <c r="AO226" s="7"/>
      <c r="AP226" s="31"/>
      <c r="AQ226" s="37"/>
    </row>
    <row r="227" spans="1:43" hidden="1" x14ac:dyDescent="0.25">
      <c r="A227" s="4" t="s">
        <v>138</v>
      </c>
      <c r="B227" s="124">
        <v>15</v>
      </c>
      <c r="C227" s="125" t="s">
        <v>1259</v>
      </c>
      <c r="D227" s="125" t="s">
        <v>1252</v>
      </c>
      <c r="E227" s="32" t="s">
        <v>108</v>
      </c>
      <c r="F227" s="33"/>
      <c r="G227" s="9"/>
      <c r="H227" s="6"/>
      <c r="I227" s="34"/>
      <c r="J227" s="7"/>
      <c r="K227" s="7"/>
      <c r="L227" s="7"/>
      <c r="M227" s="36" t="s">
        <v>198</v>
      </c>
      <c r="N227" s="36"/>
      <c r="O227" s="36" t="str">
        <f t="shared" si="6"/>
        <v>A12</v>
      </c>
      <c r="P227" s="36">
        <f>IF(AND(O227&lt;&gt;O226,NOT(ISBLANK(A227))),IF(ISBLANK(M227),INDEX(Summary!H:H,MATCH(O227,Summary!A:A,0)),INDEX(Summary!H:H,MATCH(O227,Summary!A:A,0))+1),IF(ISBLANK(M227),P226,P226+1))</f>
        <v>35</v>
      </c>
      <c r="Q227" s="36">
        <f t="shared" si="7"/>
        <v>44</v>
      </c>
      <c r="R227" s="50"/>
      <c r="T227" s="34"/>
      <c r="U227" s="6"/>
      <c r="V227" s="6"/>
      <c r="W227" s="6"/>
      <c r="X227" s="5"/>
      <c r="Y227" s="5"/>
      <c r="Z227" s="5"/>
      <c r="AA227" s="6"/>
      <c r="AB227" s="6"/>
      <c r="AC227" s="6"/>
      <c r="AD227" s="6"/>
      <c r="AE227" s="7"/>
      <c r="AF227" s="7"/>
      <c r="AG227" s="34"/>
      <c r="AH227" s="7"/>
      <c r="AI227" s="7"/>
      <c r="AJ227" s="7"/>
      <c r="AK227" s="7"/>
      <c r="AL227" s="7"/>
      <c r="AM227" s="7"/>
      <c r="AN227" s="7"/>
      <c r="AO227" s="7"/>
      <c r="AP227" s="31"/>
      <c r="AQ227" s="37"/>
    </row>
    <row r="228" spans="1:43" hidden="1" x14ac:dyDescent="0.25">
      <c r="A228" s="4" t="s">
        <v>138</v>
      </c>
      <c r="B228" s="124">
        <v>15</v>
      </c>
      <c r="C228" s="125" t="s">
        <v>1260</v>
      </c>
      <c r="D228" s="125" t="s">
        <v>1261</v>
      </c>
      <c r="E228" s="32" t="s">
        <v>108</v>
      </c>
      <c r="F228" s="33"/>
      <c r="G228" s="9"/>
      <c r="H228" s="6"/>
      <c r="I228" s="34"/>
      <c r="J228" s="7"/>
      <c r="K228" s="7"/>
      <c r="L228" s="7"/>
      <c r="M228" s="36" t="s">
        <v>198</v>
      </c>
      <c r="N228" s="36"/>
      <c r="O228" s="36" t="str">
        <f t="shared" si="6"/>
        <v>A12</v>
      </c>
      <c r="P228" s="36">
        <f>IF(AND(O228&lt;&gt;O227,NOT(ISBLANK(A228))),IF(ISBLANK(M228),INDEX(Summary!H:H,MATCH(O228,Summary!A:A,0)),INDEX(Summary!H:H,MATCH(O228,Summary!A:A,0))+1),IF(ISBLANK(M228),P227,P227+1))</f>
        <v>36</v>
      </c>
      <c r="Q228" s="36">
        <f t="shared" si="7"/>
        <v>44</v>
      </c>
      <c r="R228" s="50"/>
      <c r="T228" s="34"/>
      <c r="U228" s="6"/>
      <c r="V228" s="6"/>
      <c r="W228" s="6"/>
      <c r="X228" s="5"/>
      <c r="Y228" s="5"/>
      <c r="Z228" s="5"/>
      <c r="AA228" s="6"/>
      <c r="AB228" s="6"/>
      <c r="AC228" s="6"/>
      <c r="AD228" s="6"/>
      <c r="AE228" s="7"/>
      <c r="AF228" s="7"/>
      <c r="AG228" s="34"/>
      <c r="AH228" s="7"/>
      <c r="AI228" s="7"/>
      <c r="AJ228" s="7"/>
      <c r="AK228" s="7"/>
      <c r="AL228" s="7"/>
      <c r="AM228" s="7"/>
      <c r="AN228" s="7"/>
      <c r="AO228" s="7"/>
      <c r="AP228" s="31"/>
      <c r="AQ228" s="37"/>
    </row>
    <row r="229" spans="1:43" hidden="1" x14ac:dyDescent="0.25">
      <c r="A229" s="4" t="s">
        <v>138</v>
      </c>
      <c r="B229" s="124">
        <v>36</v>
      </c>
      <c r="C229" s="125" t="s">
        <v>1262</v>
      </c>
      <c r="D229" s="125" t="s">
        <v>1263</v>
      </c>
      <c r="E229" s="32" t="s">
        <v>123</v>
      </c>
      <c r="F229" s="33" t="s">
        <v>87</v>
      </c>
      <c r="G229" s="5">
        <v>1</v>
      </c>
      <c r="H229" s="6"/>
      <c r="I229" s="34">
        <v>1</v>
      </c>
      <c r="J229" s="35">
        <v>35</v>
      </c>
      <c r="K229" s="35">
        <v>9</v>
      </c>
      <c r="L229" s="35">
        <v>34</v>
      </c>
      <c r="M229" s="36" t="s">
        <v>198</v>
      </c>
      <c r="N229" s="36"/>
      <c r="O229" s="36" t="str">
        <f t="shared" si="6"/>
        <v>A12</v>
      </c>
      <c r="P229" s="36">
        <f>IF(AND(O229&lt;&gt;O228,NOT(ISBLANK(A229))),IF(ISBLANK(M229),INDEX(Summary!H:H,MATCH(O229,Summary!A:A,0)),INDEX(Summary!H:H,MATCH(O229,Summary!A:A,0))+1),IF(ISBLANK(M229),P228,P228+1))</f>
        <v>37</v>
      </c>
      <c r="Q229" s="36">
        <f t="shared" si="7"/>
        <v>44</v>
      </c>
      <c r="R229" s="50"/>
      <c r="T229" s="26">
        <v>2</v>
      </c>
      <c r="U229" s="34"/>
      <c r="V229" s="34"/>
      <c r="W229" s="34"/>
      <c r="X229" s="5"/>
      <c r="Y229" s="5" t="s">
        <v>88</v>
      </c>
      <c r="Z229" s="5" t="s">
        <v>39</v>
      </c>
      <c r="AA229" s="6">
        <v>2</v>
      </c>
      <c r="AB229" s="6">
        <v>0</v>
      </c>
      <c r="AC229" s="6">
        <v>0</v>
      </c>
      <c r="AD229" s="6">
        <v>0</v>
      </c>
      <c r="AE229" s="7">
        <v>0</v>
      </c>
      <c r="AF229" s="7">
        <v>0</v>
      </c>
      <c r="AG229" s="34">
        <v>0.25</v>
      </c>
      <c r="AH229" s="35">
        <v>37</v>
      </c>
      <c r="AI229" s="35">
        <v>0</v>
      </c>
      <c r="AJ229" s="35" t="s">
        <v>34</v>
      </c>
      <c r="AK229" s="35">
        <v>0</v>
      </c>
      <c r="AL229" s="35">
        <v>0</v>
      </c>
      <c r="AM229" s="35">
        <v>0</v>
      </c>
      <c r="AN229" s="35">
        <v>6.5</v>
      </c>
      <c r="AO229" s="35" t="s">
        <v>34</v>
      </c>
      <c r="AP229" s="31"/>
      <c r="AQ229" s="37"/>
    </row>
    <row r="230" spans="1:43" hidden="1" x14ac:dyDescent="0.25">
      <c r="A230" s="4"/>
      <c r="B230" s="124"/>
      <c r="C230" s="125"/>
      <c r="D230" s="125"/>
      <c r="E230" s="32"/>
      <c r="F230" s="33"/>
      <c r="G230" s="5"/>
      <c r="H230" s="6"/>
      <c r="I230" s="34"/>
      <c r="J230" s="35"/>
      <c r="K230" s="35"/>
      <c r="L230" s="35"/>
      <c r="M230" s="36" t="s">
        <v>199</v>
      </c>
      <c r="N230" s="36"/>
      <c r="O230" s="36" t="str">
        <f t="shared" si="6"/>
        <v>A12</v>
      </c>
      <c r="P230" s="36">
        <f>IF(AND(O230&lt;&gt;O229,NOT(ISBLANK(A230))),IF(ISBLANK(M230),INDEX(Summary!H:H,MATCH(O230,Summary!A:A,0)),INDEX(Summary!H:H,MATCH(O230,Summary!A:A,0))+1),IF(ISBLANK(M230),P229,P229+1))</f>
        <v>38</v>
      </c>
      <c r="Q230" s="36">
        <f t="shared" si="7"/>
        <v>44</v>
      </c>
      <c r="R230" s="50"/>
      <c r="T230" s="26"/>
      <c r="U230" s="34"/>
      <c r="V230" s="34"/>
      <c r="W230" s="34"/>
      <c r="X230" s="5"/>
      <c r="Y230" s="5"/>
      <c r="Z230" s="5"/>
      <c r="AA230" s="6"/>
      <c r="AB230" s="6"/>
      <c r="AC230" s="6"/>
      <c r="AD230" s="6"/>
      <c r="AE230" s="7"/>
      <c r="AF230" s="7"/>
      <c r="AG230" s="34"/>
      <c r="AH230" s="35"/>
      <c r="AI230" s="35"/>
      <c r="AJ230" s="35"/>
      <c r="AK230" s="35"/>
      <c r="AL230" s="35"/>
      <c r="AM230" s="35"/>
      <c r="AN230" s="35"/>
      <c r="AO230" s="35"/>
      <c r="AP230" s="31"/>
      <c r="AQ230" s="37"/>
    </row>
    <row r="231" spans="1:43" hidden="1" x14ac:dyDescent="0.25">
      <c r="A231" s="4" t="s">
        <v>138</v>
      </c>
      <c r="B231" s="124">
        <v>36</v>
      </c>
      <c r="C231" s="125" t="s">
        <v>1264</v>
      </c>
      <c r="D231" s="125" t="s">
        <v>1236</v>
      </c>
      <c r="E231" s="32" t="s">
        <v>124</v>
      </c>
      <c r="F231" s="33" t="s">
        <v>87</v>
      </c>
      <c r="G231" s="5">
        <v>2</v>
      </c>
      <c r="H231" s="34"/>
      <c r="I231" s="34">
        <v>2</v>
      </c>
      <c r="J231" s="35">
        <v>37</v>
      </c>
      <c r="K231" s="35">
        <v>9</v>
      </c>
      <c r="L231" s="35">
        <v>36</v>
      </c>
      <c r="M231" s="36" t="s">
        <v>198</v>
      </c>
      <c r="N231" s="36"/>
      <c r="O231" s="36" t="str">
        <f t="shared" si="6"/>
        <v>A12</v>
      </c>
      <c r="P231" s="36">
        <f>IF(AND(O231&lt;&gt;O230,NOT(ISBLANK(A231))),IF(ISBLANK(M231),INDEX(Summary!H:H,MATCH(O231,Summary!A:A,0)),INDEX(Summary!H:H,MATCH(O231,Summary!A:A,0))+1),IF(ISBLANK(M231),P230,P230+1))</f>
        <v>39</v>
      </c>
      <c r="Q231" s="36">
        <f t="shared" si="7"/>
        <v>44</v>
      </c>
      <c r="R231" s="50"/>
      <c r="T231" s="34">
        <v>1</v>
      </c>
      <c r="U231" s="34"/>
      <c r="V231" s="34"/>
      <c r="W231" s="34"/>
      <c r="X231" s="5"/>
      <c r="Y231" s="5" t="s">
        <v>88</v>
      </c>
      <c r="Z231" s="5" t="s">
        <v>39</v>
      </c>
      <c r="AA231" s="6">
        <v>2</v>
      </c>
      <c r="AB231" s="6">
        <v>0</v>
      </c>
      <c r="AC231" s="6">
        <v>0</v>
      </c>
      <c r="AD231" s="6">
        <v>0</v>
      </c>
      <c r="AE231" s="7">
        <v>0</v>
      </c>
      <c r="AF231" s="7">
        <v>0</v>
      </c>
      <c r="AG231" s="34">
        <v>0.5</v>
      </c>
      <c r="AH231" s="35">
        <v>39</v>
      </c>
      <c r="AI231" s="35">
        <v>0</v>
      </c>
      <c r="AJ231" s="35" t="s">
        <v>34</v>
      </c>
      <c r="AK231" s="35">
        <v>0</v>
      </c>
      <c r="AL231" s="35">
        <v>0</v>
      </c>
      <c r="AM231" s="35">
        <v>0</v>
      </c>
      <c r="AN231" s="35">
        <v>7</v>
      </c>
      <c r="AO231" s="35" t="s">
        <v>34</v>
      </c>
      <c r="AP231" s="31"/>
      <c r="AQ231" s="37"/>
    </row>
    <row r="232" spans="1:43" hidden="1" x14ac:dyDescent="0.25">
      <c r="A232" s="4" t="s">
        <v>138</v>
      </c>
      <c r="B232" s="124">
        <v>36</v>
      </c>
      <c r="C232" s="125" t="s">
        <v>1265</v>
      </c>
      <c r="D232" s="125" t="s">
        <v>1263</v>
      </c>
      <c r="E232" s="32" t="s">
        <v>124</v>
      </c>
      <c r="F232" s="33"/>
      <c r="G232" s="5"/>
      <c r="H232" s="34"/>
      <c r="I232" s="34"/>
      <c r="J232" s="35"/>
      <c r="K232" s="35"/>
      <c r="L232" s="35"/>
      <c r="M232" s="36" t="s">
        <v>198</v>
      </c>
      <c r="N232" s="36"/>
      <c r="O232" s="36" t="str">
        <f t="shared" si="6"/>
        <v>A12</v>
      </c>
      <c r="P232" s="36">
        <f>IF(AND(O232&lt;&gt;O231,NOT(ISBLANK(A232))),IF(ISBLANK(M232),INDEX(Summary!H:H,MATCH(O232,Summary!A:A,0)),INDEX(Summary!H:H,MATCH(O232,Summary!A:A,0))+1),IF(ISBLANK(M232),P231,P231+1))</f>
        <v>40</v>
      </c>
      <c r="Q232" s="36">
        <f t="shared" si="7"/>
        <v>44</v>
      </c>
      <c r="R232" s="50"/>
      <c r="T232" s="34"/>
      <c r="U232" s="34"/>
      <c r="V232" s="34"/>
      <c r="W232" s="34"/>
      <c r="X232" s="5"/>
      <c r="Y232" s="5"/>
      <c r="Z232" s="5"/>
      <c r="AA232" s="6"/>
      <c r="AB232" s="6"/>
      <c r="AC232" s="6"/>
      <c r="AD232" s="6"/>
      <c r="AE232" s="7"/>
      <c r="AF232" s="7"/>
      <c r="AG232" s="34"/>
      <c r="AH232" s="35"/>
      <c r="AI232" s="35"/>
      <c r="AJ232" s="35"/>
      <c r="AK232" s="35"/>
      <c r="AL232" s="35"/>
      <c r="AM232" s="35"/>
      <c r="AN232" s="35"/>
      <c r="AO232" s="35"/>
      <c r="AP232" s="31"/>
      <c r="AQ232" s="37"/>
    </row>
    <row r="233" spans="1:43" hidden="1" x14ac:dyDescent="0.25">
      <c r="A233" s="4" t="s">
        <v>138</v>
      </c>
      <c r="B233" s="124">
        <v>36</v>
      </c>
      <c r="C233" s="125" t="s">
        <v>1266</v>
      </c>
      <c r="D233" s="125" t="s">
        <v>1263</v>
      </c>
      <c r="E233" s="32" t="s">
        <v>140</v>
      </c>
      <c r="F233" s="33" t="s">
        <v>87</v>
      </c>
      <c r="G233" s="5">
        <v>2</v>
      </c>
      <c r="H233" s="34"/>
      <c r="I233" s="34">
        <v>2</v>
      </c>
      <c r="J233" s="35">
        <v>39</v>
      </c>
      <c r="K233" s="35">
        <v>9</v>
      </c>
      <c r="L233" s="35">
        <v>38</v>
      </c>
      <c r="M233" s="36" t="s">
        <v>198</v>
      </c>
      <c r="N233" s="36"/>
      <c r="O233" s="36" t="str">
        <f t="shared" si="6"/>
        <v>A12</v>
      </c>
      <c r="P233" s="36">
        <f>IF(AND(O233&lt;&gt;O232,NOT(ISBLANK(A233))),IF(ISBLANK(M233),INDEX(Summary!H:H,MATCH(O233,Summary!A:A,0)),INDEX(Summary!H:H,MATCH(O233,Summary!A:A,0))+1),IF(ISBLANK(M233),P232,P232+1))</f>
        <v>41</v>
      </c>
      <c r="Q233" s="36">
        <f t="shared" si="7"/>
        <v>44</v>
      </c>
      <c r="R233" s="50"/>
      <c r="T233" s="34">
        <v>1</v>
      </c>
      <c r="U233" s="34"/>
      <c r="V233" s="34"/>
      <c r="W233" s="34"/>
      <c r="X233" s="5"/>
      <c r="Y233" s="5" t="s">
        <v>88</v>
      </c>
      <c r="Z233" s="5" t="s">
        <v>39</v>
      </c>
      <c r="AA233" s="6">
        <v>2</v>
      </c>
      <c r="AB233" s="6">
        <v>0</v>
      </c>
      <c r="AC233" s="6">
        <v>0</v>
      </c>
      <c r="AD233" s="6">
        <v>0</v>
      </c>
      <c r="AE233" s="7">
        <v>0</v>
      </c>
      <c r="AF233" s="7">
        <v>0</v>
      </c>
      <c r="AG233" s="34">
        <v>0.5</v>
      </c>
      <c r="AH233" s="35">
        <v>41</v>
      </c>
      <c r="AI233" s="35">
        <v>0</v>
      </c>
      <c r="AJ233" s="35" t="s">
        <v>34</v>
      </c>
      <c r="AK233" s="35">
        <v>0</v>
      </c>
      <c r="AL233" s="35">
        <v>0</v>
      </c>
      <c r="AM233" s="35">
        <v>0</v>
      </c>
      <c r="AN233" s="35">
        <v>7.5</v>
      </c>
      <c r="AO233" s="35" t="s">
        <v>34</v>
      </c>
      <c r="AP233" s="31"/>
      <c r="AQ233" s="37"/>
    </row>
    <row r="234" spans="1:43" hidden="1" x14ac:dyDescent="0.25">
      <c r="A234" s="4" t="s">
        <v>138</v>
      </c>
      <c r="B234" s="124">
        <v>36</v>
      </c>
      <c r="C234" s="125" t="s">
        <v>1267</v>
      </c>
      <c r="D234" s="125" t="s">
        <v>1263</v>
      </c>
      <c r="E234" s="32" t="s">
        <v>140</v>
      </c>
      <c r="F234" s="33"/>
      <c r="G234" s="5"/>
      <c r="H234" s="34"/>
      <c r="I234" s="34"/>
      <c r="J234" s="35"/>
      <c r="K234" s="35"/>
      <c r="L234" s="35"/>
      <c r="M234" s="36" t="s">
        <v>198</v>
      </c>
      <c r="N234" s="36"/>
      <c r="O234" s="36" t="str">
        <f t="shared" si="6"/>
        <v>A12</v>
      </c>
      <c r="P234" s="36">
        <f>IF(AND(O234&lt;&gt;O233,NOT(ISBLANK(A234))),IF(ISBLANK(M234),INDEX(Summary!H:H,MATCH(O234,Summary!A:A,0)),INDEX(Summary!H:H,MATCH(O234,Summary!A:A,0))+1),IF(ISBLANK(M234),P233,P233+1))</f>
        <v>42</v>
      </c>
      <c r="Q234" s="36">
        <f t="shared" si="7"/>
        <v>44</v>
      </c>
      <c r="R234" s="50"/>
      <c r="T234" s="34"/>
      <c r="U234" s="34"/>
      <c r="V234" s="34"/>
      <c r="W234" s="34"/>
      <c r="X234" s="5"/>
      <c r="Y234" s="5"/>
      <c r="Z234" s="5"/>
      <c r="AA234" s="6"/>
      <c r="AB234" s="6"/>
      <c r="AC234" s="6"/>
      <c r="AD234" s="6"/>
      <c r="AE234" s="7"/>
      <c r="AF234" s="7"/>
      <c r="AG234" s="34"/>
      <c r="AH234" s="35"/>
      <c r="AI234" s="35"/>
      <c r="AJ234" s="35"/>
      <c r="AK234" s="35"/>
      <c r="AL234" s="35"/>
      <c r="AM234" s="35"/>
      <c r="AN234" s="35"/>
      <c r="AO234" s="35"/>
      <c r="AP234" s="31"/>
      <c r="AQ234" s="37"/>
    </row>
    <row r="235" spans="1:43" hidden="1" x14ac:dyDescent="0.25">
      <c r="A235" s="4" t="s">
        <v>138</v>
      </c>
      <c r="B235" s="124">
        <v>36</v>
      </c>
      <c r="C235" s="125" t="s">
        <v>1268</v>
      </c>
      <c r="D235" s="125" t="s">
        <v>1236</v>
      </c>
      <c r="E235" s="32" t="s">
        <v>111</v>
      </c>
      <c r="F235" s="33" t="s">
        <v>87</v>
      </c>
      <c r="G235" s="5">
        <v>2</v>
      </c>
      <c r="H235" s="34"/>
      <c r="I235" s="34">
        <v>2</v>
      </c>
      <c r="J235" s="35">
        <v>41</v>
      </c>
      <c r="K235" s="35">
        <v>9</v>
      </c>
      <c r="L235" s="35">
        <v>40</v>
      </c>
      <c r="M235" s="36" t="s">
        <v>198</v>
      </c>
      <c r="N235" s="36"/>
      <c r="O235" s="36" t="str">
        <f t="shared" si="6"/>
        <v>A12</v>
      </c>
      <c r="P235" s="36">
        <f>IF(AND(O235&lt;&gt;O234,NOT(ISBLANK(A235))),IF(ISBLANK(M235),INDEX(Summary!H:H,MATCH(O235,Summary!A:A,0)),INDEX(Summary!H:H,MATCH(O235,Summary!A:A,0))+1),IF(ISBLANK(M235),P234,P234+1))</f>
        <v>43</v>
      </c>
      <c r="Q235" s="36">
        <f t="shared" si="7"/>
        <v>44</v>
      </c>
      <c r="R235" s="50"/>
      <c r="T235" s="34">
        <v>1</v>
      </c>
      <c r="U235" s="34"/>
      <c r="V235" s="34"/>
      <c r="W235" s="34"/>
      <c r="X235" s="5"/>
      <c r="Y235" s="5" t="s">
        <v>88</v>
      </c>
      <c r="Z235" s="5" t="s">
        <v>39</v>
      </c>
      <c r="AA235" s="6">
        <v>2</v>
      </c>
      <c r="AB235" s="6">
        <v>0</v>
      </c>
      <c r="AC235" s="6">
        <v>0</v>
      </c>
      <c r="AD235" s="6">
        <v>0</v>
      </c>
      <c r="AE235" s="7">
        <v>0</v>
      </c>
      <c r="AF235" s="7">
        <v>0</v>
      </c>
      <c r="AG235" s="34">
        <v>0.5</v>
      </c>
      <c r="AH235" s="35">
        <v>43</v>
      </c>
      <c r="AI235" s="35">
        <v>0</v>
      </c>
      <c r="AJ235" s="35" t="s">
        <v>34</v>
      </c>
      <c r="AK235" s="35">
        <v>0</v>
      </c>
      <c r="AL235" s="35">
        <v>0</v>
      </c>
      <c r="AM235" s="35">
        <v>0</v>
      </c>
      <c r="AN235" s="35">
        <v>8</v>
      </c>
      <c r="AO235" s="35" t="s">
        <v>34</v>
      </c>
      <c r="AP235" s="31"/>
      <c r="AQ235" s="37"/>
    </row>
    <row r="236" spans="1:43" hidden="1" x14ac:dyDescent="0.25">
      <c r="A236" s="4" t="s">
        <v>138</v>
      </c>
      <c r="B236" s="124">
        <v>36</v>
      </c>
      <c r="C236" s="125" t="s">
        <v>1269</v>
      </c>
      <c r="D236" s="125" t="s">
        <v>1236</v>
      </c>
      <c r="E236" s="32" t="s">
        <v>111</v>
      </c>
      <c r="F236" s="33"/>
      <c r="G236" s="5"/>
      <c r="H236" s="34"/>
      <c r="I236" s="34"/>
      <c r="J236" s="35"/>
      <c r="K236" s="35"/>
      <c r="L236" s="35"/>
      <c r="M236" s="36" t="s">
        <v>198</v>
      </c>
      <c r="N236" s="36"/>
      <c r="O236" s="36" t="str">
        <f t="shared" si="6"/>
        <v>A12</v>
      </c>
      <c r="P236" s="36">
        <f>IF(AND(O236&lt;&gt;O235,NOT(ISBLANK(A236))),IF(ISBLANK(M236),INDEX(Summary!H:H,MATCH(O236,Summary!A:A,0)),INDEX(Summary!H:H,MATCH(O236,Summary!A:A,0))+1),IF(ISBLANK(M236),P235,P235+1))</f>
        <v>44</v>
      </c>
      <c r="Q236" s="36">
        <f t="shared" si="7"/>
        <v>44</v>
      </c>
      <c r="R236" s="50"/>
      <c r="T236" s="34"/>
      <c r="U236" s="34"/>
      <c r="V236" s="34"/>
      <c r="W236" s="34"/>
      <c r="X236" s="5"/>
      <c r="Y236" s="5"/>
      <c r="Z236" s="5"/>
      <c r="AA236" s="6"/>
      <c r="AB236" s="6"/>
      <c r="AC236" s="6"/>
      <c r="AD236" s="6"/>
      <c r="AE236" s="7"/>
      <c r="AF236" s="7"/>
      <c r="AG236" s="34"/>
      <c r="AH236" s="35"/>
      <c r="AI236" s="35"/>
      <c r="AJ236" s="35"/>
      <c r="AK236" s="35"/>
      <c r="AL236" s="35"/>
      <c r="AM236" s="35"/>
      <c r="AN236" s="35"/>
      <c r="AO236" s="35"/>
      <c r="AP236" s="31"/>
      <c r="AQ236" s="37"/>
    </row>
    <row r="237" spans="1:43" hidden="1" x14ac:dyDescent="0.25">
      <c r="A237" s="54" t="s">
        <v>141</v>
      </c>
      <c r="B237" s="124">
        <v>29</v>
      </c>
      <c r="C237" s="125" t="s">
        <v>1270</v>
      </c>
      <c r="D237" s="125" t="s">
        <v>1271</v>
      </c>
      <c r="E237" s="32" t="s">
        <v>97</v>
      </c>
      <c r="F237" s="33" t="s">
        <v>87</v>
      </c>
      <c r="G237" s="5">
        <v>1</v>
      </c>
      <c r="H237" s="34"/>
      <c r="I237" s="34">
        <v>1</v>
      </c>
      <c r="J237" s="35">
        <v>9</v>
      </c>
      <c r="K237" s="35">
        <v>7</v>
      </c>
      <c r="L237" s="35">
        <v>7</v>
      </c>
      <c r="M237" s="36" t="s">
        <v>198</v>
      </c>
      <c r="N237" s="36"/>
      <c r="O237" s="36" t="str">
        <f t="shared" si="6"/>
        <v>A13</v>
      </c>
      <c r="P237" s="36">
        <f>IF(AND(O237&lt;&gt;O236,NOT(ISBLANK(A237))),IF(ISBLANK(M237),INDEX(Summary!H:H,MATCH(O237,Summary!A:A,0)),INDEX(Summary!H:H,MATCH(O237,Summary!A:A,0))+1),IF(ISBLANK(M237),P236,P236+1))</f>
        <v>7</v>
      </c>
      <c r="Q237" s="36">
        <f t="shared" si="7"/>
        <v>39</v>
      </c>
      <c r="R237" s="50"/>
      <c r="T237" s="34">
        <v>1</v>
      </c>
      <c r="U237" s="34"/>
      <c r="V237" s="34"/>
      <c r="W237" s="34"/>
      <c r="X237" s="5"/>
      <c r="Y237" s="5" t="s">
        <v>88</v>
      </c>
      <c r="Z237" s="5" t="s">
        <v>39</v>
      </c>
      <c r="AA237" s="6">
        <v>1</v>
      </c>
      <c r="AB237" s="6">
        <v>0</v>
      </c>
      <c r="AC237" s="6">
        <v>0</v>
      </c>
      <c r="AD237" s="6">
        <v>0</v>
      </c>
      <c r="AE237" s="7">
        <v>0</v>
      </c>
      <c r="AF237" s="7">
        <v>0</v>
      </c>
      <c r="AG237" s="34">
        <v>0.25</v>
      </c>
      <c r="AH237" s="35">
        <v>7</v>
      </c>
      <c r="AI237" s="35">
        <v>0</v>
      </c>
      <c r="AJ237" s="35" t="s">
        <v>34</v>
      </c>
      <c r="AK237" s="35">
        <v>0</v>
      </c>
      <c r="AL237" s="35">
        <v>0</v>
      </c>
      <c r="AM237" s="35">
        <v>0</v>
      </c>
      <c r="AN237" s="35">
        <v>0.25</v>
      </c>
      <c r="AO237" s="35" t="s">
        <v>34</v>
      </c>
      <c r="AP237" s="31"/>
      <c r="AQ237" s="37"/>
    </row>
    <row r="238" spans="1:43" hidden="1" x14ac:dyDescent="0.25">
      <c r="A238" s="4" t="s">
        <v>141</v>
      </c>
      <c r="B238" s="124">
        <v>29</v>
      </c>
      <c r="C238" s="125" t="s">
        <v>1272</v>
      </c>
      <c r="D238" s="125" t="s">
        <v>1271</v>
      </c>
      <c r="E238" s="32" t="s">
        <v>142</v>
      </c>
      <c r="F238" s="33" t="s">
        <v>87</v>
      </c>
      <c r="G238" s="5">
        <v>1</v>
      </c>
      <c r="H238" s="34"/>
      <c r="I238" s="34">
        <v>1</v>
      </c>
      <c r="J238" s="35">
        <v>10</v>
      </c>
      <c r="K238" s="35">
        <v>7</v>
      </c>
      <c r="L238" s="35">
        <v>8</v>
      </c>
      <c r="M238" s="36" t="s">
        <v>198</v>
      </c>
      <c r="N238" s="36"/>
      <c r="O238" s="36" t="str">
        <f t="shared" si="6"/>
        <v>A13</v>
      </c>
      <c r="P238" s="36">
        <f>IF(AND(O238&lt;&gt;O237,NOT(ISBLANK(A238))),IF(ISBLANK(M238),INDEX(Summary!H:H,MATCH(O238,Summary!A:A,0)),INDEX(Summary!H:H,MATCH(O238,Summary!A:A,0))+1),IF(ISBLANK(M238),P237,P237+1))</f>
        <v>8</v>
      </c>
      <c r="Q238" s="36">
        <f t="shared" si="7"/>
        <v>39</v>
      </c>
      <c r="R238" s="50"/>
      <c r="T238" s="34">
        <v>1</v>
      </c>
      <c r="U238" s="34"/>
      <c r="V238" s="34"/>
      <c r="W238" s="34"/>
      <c r="X238" s="5"/>
      <c r="Y238" s="5" t="s">
        <v>88</v>
      </c>
      <c r="Z238" s="5" t="s">
        <v>39</v>
      </c>
      <c r="AA238" s="6">
        <v>1</v>
      </c>
      <c r="AB238" s="6">
        <v>0</v>
      </c>
      <c r="AC238" s="6">
        <v>0</v>
      </c>
      <c r="AD238" s="6">
        <v>0</v>
      </c>
      <c r="AE238" s="7">
        <v>0</v>
      </c>
      <c r="AF238" s="7">
        <v>0</v>
      </c>
      <c r="AG238" s="34">
        <v>0.25</v>
      </c>
      <c r="AH238" s="35">
        <v>8</v>
      </c>
      <c r="AI238" s="35">
        <v>0</v>
      </c>
      <c r="AJ238" s="35" t="s">
        <v>34</v>
      </c>
      <c r="AK238" s="35">
        <v>0</v>
      </c>
      <c r="AL238" s="35">
        <v>0</v>
      </c>
      <c r="AM238" s="35">
        <v>0</v>
      </c>
      <c r="AN238" s="35">
        <v>0.5</v>
      </c>
      <c r="AO238" s="35" t="s">
        <v>34</v>
      </c>
      <c r="AP238" s="31"/>
      <c r="AQ238" s="37"/>
    </row>
    <row r="239" spans="1:43" hidden="1" x14ac:dyDescent="0.25">
      <c r="A239" s="4" t="s">
        <v>141</v>
      </c>
      <c r="B239" s="124">
        <v>36</v>
      </c>
      <c r="C239" s="125" t="s">
        <v>1273</v>
      </c>
      <c r="D239" s="125" t="s">
        <v>1274</v>
      </c>
      <c r="E239" s="32" t="s">
        <v>114</v>
      </c>
      <c r="F239" s="33" t="s">
        <v>87</v>
      </c>
      <c r="G239" s="5">
        <v>1</v>
      </c>
      <c r="H239" s="34"/>
      <c r="I239" s="34">
        <v>1</v>
      </c>
      <c r="J239" s="35">
        <v>11</v>
      </c>
      <c r="K239" s="35">
        <v>7</v>
      </c>
      <c r="L239" s="35">
        <v>9</v>
      </c>
      <c r="M239" s="36" t="s">
        <v>198</v>
      </c>
      <c r="N239" s="36"/>
      <c r="O239" s="36" t="str">
        <f t="shared" si="6"/>
        <v>A13</v>
      </c>
      <c r="P239" s="36">
        <f>IF(AND(O239&lt;&gt;O238,NOT(ISBLANK(A239))),IF(ISBLANK(M239),INDEX(Summary!H:H,MATCH(O239,Summary!A:A,0)),INDEX(Summary!H:H,MATCH(O239,Summary!A:A,0))+1),IF(ISBLANK(M239),P238,P238+1))</f>
        <v>9</v>
      </c>
      <c r="Q239" s="36">
        <f t="shared" si="7"/>
        <v>39</v>
      </c>
      <c r="R239" s="50"/>
      <c r="T239" s="34">
        <v>1</v>
      </c>
      <c r="U239" s="34"/>
      <c r="V239" s="34"/>
      <c r="W239" s="34"/>
      <c r="X239" s="5"/>
      <c r="Y239" s="5" t="s">
        <v>88</v>
      </c>
      <c r="Z239" s="5" t="s">
        <v>39</v>
      </c>
      <c r="AA239" s="6">
        <v>1</v>
      </c>
      <c r="AB239" s="6">
        <v>0</v>
      </c>
      <c r="AC239" s="6">
        <v>0</v>
      </c>
      <c r="AD239" s="6">
        <v>0</v>
      </c>
      <c r="AE239" s="7">
        <v>0</v>
      </c>
      <c r="AF239" s="7">
        <v>0</v>
      </c>
      <c r="AG239" s="34">
        <v>0.25</v>
      </c>
      <c r="AH239" s="35">
        <v>9</v>
      </c>
      <c r="AI239" s="35">
        <v>0</v>
      </c>
      <c r="AJ239" s="35" t="s">
        <v>34</v>
      </c>
      <c r="AK239" s="35">
        <v>0</v>
      </c>
      <c r="AL239" s="35">
        <v>0</v>
      </c>
      <c r="AM239" s="35">
        <v>0</v>
      </c>
      <c r="AN239" s="35">
        <v>0.75</v>
      </c>
      <c r="AO239" s="35" t="s">
        <v>34</v>
      </c>
      <c r="AP239" s="31"/>
      <c r="AQ239" s="37"/>
    </row>
    <row r="240" spans="1:43" hidden="1" x14ac:dyDescent="0.25">
      <c r="A240" s="4" t="s">
        <v>141</v>
      </c>
      <c r="B240" s="124">
        <v>29</v>
      </c>
      <c r="C240" s="125" t="s">
        <v>1275</v>
      </c>
      <c r="D240" s="125" t="s">
        <v>1271</v>
      </c>
      <c r="E240" s="32" t="s">
        <v>115</v>
      </c>
      <c r="F240" s="33" t="s">
        <v>87</v>
      </c>
      <c r="G240" s="5">
        <v>1</v>
      </c>
      <c r="H240" s="34"/>
      <c r="I240" s="34">
        <v>1</v>
      </c>
      <c r="J240" s="35">
        <v>12</v>
      </c>
      <c r="K240" s="35">
        <v>7</v>
      </c>
      <c r="L240" s="35">
        <v>10</v>
      </c>
      <c r="M240" s="36" t="s">
        <v>198</v>
      </c>
      <c r="N240" s="36"/>
      <c r="O240" s="36" t="str">
        <f t="shared" si="6"/>
        <v>A13</v>
      </c>
      <c r="P240" s="36">
        <f>IF(AND(O240&lt;&gt;O239,NOT(ISBLANK(A240))),IF(ISBLANK(M240),INDEX(Summary!H:H,MATCH(O240,Summary!A:A,0)),INDEX(Summary!H:H,MATCH(O240,Summary!A:A,0))+1),IF(ISBLANK(M240),P239,P239+1))</f>
        <v>10</v>
      </c>
      <c r="Q240" s="36">
        <f t="shared" si="7"/>
        <v>39</v>
      </c>
      <c r="R240" s="50"/>
      <c r="T240" s="34">
        <v>1</v>
      </c>
      <c r="U240" s="34"/>
      <c r="V240" s="34"/>
      <c r="W240" s="34"/>
      <c r="X240" s="5"/>
      <c r="Y240" s="5" t="s">
        <v>88</v>
      </c>
      <c r="Z240" s="5" t="s">
        <v>39</v>
      </c>
      <c r="AA240" s="6">
        <v>1</v>
      </c>
      <c r="AB240" s="6">
        <v>0</v>
      </c>
      <c r="AC240" s="6">
        <v>0</v>
      </c>
      <c r="AD240" s="6">
        <v>0</v>
      </c>
      <c r="AE240" s="7">
        <v>0</v>
      </c>
      <c r="AF240" s="7">
        <v>0</v>
      </c>
      <c r="AG240" s="34">
        <v>0.25</v>
      </c>
      <c r="AH240" s="35">
        <v>10</v>
      </c>
      <c r="AI240" s="35">
        <v>0</v>
      </c>
      <c r="AJ240" s="35" t="s">
        <v>34</v>
      </c>
      <c r="AK240" s="35">
        <v>0</v>
      </c>
      <c r="AL240" s="35">
        <v>0</v>
      </c>
      <c r="AM240" s="35">
        <v>0</v>
      </c>
      <c r="AN240" s="35">
        <v>1</v>
      </c>
      <c r="AO240" s="35" t="s">
        <v>34</v>
      </c>
      <c r="AP240" s="31"/>
      <c r="AQ240" s="37"/>
    </row>
    <row r="241" spans="1:43" hidden="1" x14ac:dyDescent="0.25">
      <c r="A241" s="4" t="s">
        <v>141</v>
      </c>
      <c r="B241" s="124">
        <v>36</v>
      </c>
      <c r="C241" s="125" t="s">
        <v>1276</v>
      </c>
      <c r="D241" s="125" t="s">
        <v>1274</v>
      </c>
      <c r="E241" s="32" t="s">
        <v>86</v>
      </c>
      <c r="F241" s="33" t="s">
        <v>87</v>
      </c>
      <c r="G241" s="5">
        <v>1</v>
      </c>
      <c r="H241" s="34"/>
      <c r="I241" s="34">
        <v>1</v>
      </c>
      <c r="J241" s="35">
        <v>13</v>
      </c>
      <c r="K241" s="35">
        <v>7</v>
      </c>
      <c r="L241" s="35">
        <v>11</v>
      </c>
      <c r="M241" s="36" t="s">
        <v>198</v>
      </c>
      <c r="N241" s="36"/>
      <c r="O241" s="36" t="str">
        <f t="shared" si="6"/>
        <v>A13</v>
      </c>
      <c r="P241" s="36">
        <f>IF(AND(O241&lt;&gt;O240,NOT(ISBLANK(A241))),IF(ISBLANK(M241),INDEX(Summary!H:H,MATCH(O241,Summary!A:A,0)),INDEX(Summary!H:H,MATCH(O241,Summary!A:A,0))+1),IF(ISBLANK(M241),P240,P240+1))</f>
        <v>11</v>
      </c>
      <c r="Q241" s="36">
        <f t="shared" si="7"/>
        <v>39</v>
      </c>
      <c r="R241" s="50"/>
      <c r="T241" s="34">
        <v>1</v>
      </c>
      <c r="U241" s="34"/>
      <c r="V241" s="34"/>
      <c r="W241" s="34"/>
      <c r="X241" s="5"/>
      <c r="Y241" s="5" t="s">
        <v>88</v>
      </c>
      <c r="Z241" s="5" t="s">
        <v>39</v>
      </c>
      <c r="AA241" s="6">
        <v>1</v>
      </c>
      <c r="AB241" s="6">
        <v>0</v>
      </c>
      <c r="AC241" s="6">
        <v>0</v>
      </c>
      <c r="AD241" s="6">
        <v>0</v>
      </c>
      <c r="AE241" s="7">
        <v>0</v>
      </c>
      <c r="AF241" s="7">
        <v>0</v>
      </c>
      <c r="AG241" s="34">
        <v>0.25</v>
      </c>
      <c r="AH241" s="35">
        <v>11</v>
      </c>
      <c r="AI241" s="35">
        <v>0</v>
      </c>
      <c r="AJ241" s="35" t="s">
        <v>34</v>
      </c>
      <c r="AK241" s="35">
        <v>0</v>
      </c>
      <c r="AL241" s="35">
        <v>0</v>
      </c>
      <c r="AM241" s="35">
        <v>0</v>
      </c>
      <c r="AN241" s="35">
        <v>1.25</v>
      </c>
      <c r="AO241" s="35" t="s">
        <v>34</v>
      </c>
      <c r="AP241" s="31"/>
      <c r="AQ241" s="37"/>
    </row>
    <row r="242" spans="1:43" hidden="1" x14ac:dyDescent="0.25">
      <c r="A242" s="4" t="s">
        <v>141</v>
      </c>
      <c r="B242" s="124">
        <v>15</v>
      </c>
      <c r="C242" s="125" t="s">
        <v>1277</v>
      </c>
      <c r="D242" s="125" t="s">
        <v>1278</v>
      </c>
      <c r="E242" s="32" t="s">
        <v>91</v>
      </c>
      <c r="F242" s="33" t="s">
        <v>87</v>
      </c>
      <c r="G242" s="5">
        <v>3</v>
      </c>
      <c r="H242" s="34"/>
      <c r="I242" s="34">
        <v>3</v>
      </c>
      <c r="J242" s="35">
        <v>16</v>
      </c>
      <c r="K242" s="35">
        <v>7</v>
      </c>
      <c r="L242" s="35">
        <v>14</v>
      </c>
      <c r="M242" s="36" t="s">
        <v>198</v>
      </c>
      <c r="N242" s="36"/>
      <c r="O242" s="36" t="str">
        <f t="shared" si="6"/>
        <v>A13</v>
      </c>
      <c r="P242" s="36">
        <f>IF(AND(O242&lt;&gt;O241,NOT(ISBLANK(A242))),IF(ISBLANK(M242),INDEX(Summary!H:H,MATCH(O242,Summary!A:A,0)),INDEX(Summary!H:H,MATCH(O242,Summary!A:A,0))+1),IF(ISBLANK(M242),P241,P241+1))</f>
        <v>12</v>
      </c>
      <c r="Q242" s="36">
        <f t="shared" si="7"/>
        <v>39</v>
      </c>
      <c r="R242" s="50"/>
      <c r="T242" s="34">
        <v>1</v>
      </c>
      <c r="U242" s="34"/>
      <c r="V242" s="34"/>
      <c r="W242" s="34"/>
      <c r="X242" s="5"/>
      <c r="Y242" s="5" t="s">
        <v>88</v>
      </c>
      <c r="Z242" s="5" t="s">
        <v>39</v>
      </c>
      <c r="AA242" s="6">
        <v>3</v>
      </c>
      <c r="AB242" s="6">
        <v>0</v>
      </c>
      <c r="AC242" s="6">
        <v>0</v>
      </c>
      <c r="AD242" s="6">
        <v>0</v>
      </c>
      <c r="AE242" s="7">
        <v>0</v>
      </c>
      <c r="AF242" s="7">
        <v>0</v>
      </c>
      <c r="AG242" s="34">
        <v>0.75</v>
      </c>
      <c r="AH242" s="35">
        <v>14</v>
      </c>
      <c r="AI242" s="35">
        <v>0</v>
      </c>
      <c r="AJ242" s="35" t="s">
        <v>34</v>
      </c>
      <c r="AK242" s="35">
        <v>0</v>
      </c>
      <c r="AL242" s="35">
        <v>0</v>
      </c>
      <c r="AM242" s="35">
        <v>0</v>
      </c>
      <c r="AN242" s="35">
        <v>2</v>
      </c>
      <c r="AO242" s="35" t="s">
        <v>34</v>
      </c>
      <c r="AP242" s="31"/>
      <c r="AQ242" s="37"/>
    </row>
    <row r="243" spans="1:43" hidden="1" x14ac:dyDescent="0.25">
      <c r="A243" s="4" t="s">
        <v>141</v>
      </c>
      <c r="B243" s="124">
        <v>8</v>
      </c>
      <c r="C243" s="125" t="s">
        <v>1279</v>
      </c>
      <c r="D243" s="125" t="s">
        <v>1280</v>
      </c>
      <c r="E243" s="32" t="s">
        <v>91</v>
      </c>
      <c r="F243" s="33"/>
      <c r="G243" s="9"/>
      <c r="H243" s="6"/>
      <c r="I243" s="34"/>
      <c r="J243" s="7"/>
      <c r="K243" s="7"/>
      <c r="L243" s="7"/>
      <c r="M243" s="36" t="s">
        <v>198</v>
      </c>
      <c r="N243" s="36"/>
      <c r="O243" s="36" t="str">
        <f t="shared" si="6"/>
        <v>A13</v>
      </c>
      <c r="P243" s="36">
        <f>IF(AND(O243&lt;&gt;O242,NOT(ISBLANK(A243))),IF(ISBLANK(M243),INDEX(Summary!H:H,MATCH(O243,Summary!A:A,0)),INDEX(Summary!H:H,MATCH(O243,Summary!A:A,0))+1),IF(ISBLANK(M243),P242,P242+1))</f>
        <v>13</v>
      </c>
      <c r="Q243" s="36">
        <f t="shared" si="7"/>
        <v>39</v>
      </c>
      <c r="R243" s="50"/>
      <c r="T243" s="34"/>
      <c r="U243" s="6"/>
      <c r="V243" s="6"/>
      <c r="W243" s="6"/>
      <c r="X243" s="5"/>
      <c r="Y243" s="5"/>
      <c r="Z243" s="5"/>
      <c r="AA243" s="6"/>
      <c r="AB243" s="6"/>
      <c r="AC243" s="6"/>
      <c r="AD243" s="6"/>
      <c r="AE243" s="7"/>
      <c r="AF243" s="7"/>
      <c r="AG243" s="34"/>
      <c r="AH243" s="7"/>
      <c r="AI243" s="7"/>
      <c r="AJ243" s="7"/>
      <c r="AK243" s="7"/>
      <c r="AL243" s="7"/>
      <c r="AM243" s="7"/>
      <c r="AN243" s="7"/>
      <c r="AO243" s="7"/>
      <c r="AP243" s="31"/>
      <c r="AQ243" s="37"/>
    </row>
    <row r="244" spans="1:43" hidden="1" x14ac:dyDescent="0.25">
      <c r="A244" s="4" t="s">
        <v>141</v>
      </c>
      <c r="B244" s="124">
        <v>8</v>
      </c>
      <c r="C244" s="125" t="s">
        <v>1281</v>
      </c>
      <c r="D244" s="125" t="s">
        <v>1280</v>
      </c>
      <c r="E244" s="32" t="s">
        <v>91</v>
      </c>
      <c r="F244" s="33"/>
      <c r="G244" s="9"/>
      <c r="H244" s="6"/>
      <c r="I244" s="34"/>
      <c r="J244" s="7"/>
      <c r="K244" s="7"/>
      <c r="L244" s="7"/>
      <c r="M244" s="36" t="s">
        <v>198</v>
      </c>
      <c r="N244" s="36"/>
      <c r="O244" s="36" t="str">
        <f t="shared" si="6"/>
        <v>A13</v>
      </c>
      <c r="P244" s="36">
        <f>IF(AND(O244&lt;&gt;O243,NOT(ISBLANK(A244))),IF(ISBLANK(M244),INDEX(Summary!H:H,MATCH(O244,Summary!A:A,0)),INDEX(Summary!H:H,MATCH(O244,Summary!A:A,0))+1),IF(ISBLANK(M244),P243,P243+1))</f>
        <v>14</v>
      </c>
      <c r="Q244" s="36">
        <f t="shared" si="7"/>
        <v>39</v>
      </c>
      <c r="R244" s="50"/>
      <c r="T244" s="34"/>
      <c r="U244" s="6"/>
      <c r="V244" s="6"/>
      <c r="W244" s="6"/>
      <c r="X244" s="5"/>
      <c r="Y244" s="5"/>
      <c r="Z244" s="5"/>
      <c r="AA244" s="6"/>
      <c r="AB244" s="6"/>
      <c r="AC244" s="6"/>
      <c r="AD244" s="6"/>
      <c r="AE244" s="7"/>
      <c r="AF244" s="7"/>
      <c r="AG244" s="34"/>
      <c r="AH244" s="7"/>
      <c r="AI244" s="7"/>
      <c r="AJ244" s="7"/>
      <c r="AK244" s="7"/>
      <c r="AL244" s="7"/>
      <c r="AM244" s="7"/>
      <c r="AN244" s="7"/>
      <c r="AO244" s="7"/>
      <c r="AP244" s="31"/>
      <c r="AQ244" s="37"/>
    </row>
    <row r="245" spans="1:43" hidden="1" x14ac:dyDescent="0.25">
      <c r="A245" s="4" t="s">
        <v>141</v>
      </c>
      <c r="B245" s="124">
        <v>29</v>
      </c>
      <c r="C245" s="125" t="s">
        <v>1282</v>
      </c>
      <c r="D245" s="125" t="s">
        <v>1271</v>
      </c>
      <c r="E245" s="32" t="s">
        <v>116</v>
      </c>
      <c r="F245" s="33" t="s">
        <v>87</v>
      </c>
      <c r="G245" s="5">
        <v>1</v>
      </c>
      <c r="H245" s="34"/>
      <c r="I245" s="34">
        <v>1</v>
      </c>
      <c r="J245" s="35">
        <v>17</v>
      </c>
      <c r="K245" s="35">
        <v>7</v>
      </c>
      <c r="L245" s="35">
        <v>15</v>
      </c>
      <c r="M245" s="36" t="s">
        <v>198</v>
      </c>
      <c r="N245" s="36"/>
      <c r="O245" s="36" t="str">
        <f t="shared" si="6"/>
        <v>A13</v>
      </c>
      <c r="P245" s="36">
        <f>IF(AND(O245&lt;&gt;O244,NOT(ISBLANK(A245))),IF(ISBLANK(M245),INDEX(Summary!H:H,MATCH(O245,Summary!A:A,0)),INDEX(Summary!H:H,MATCH(O245,Summary!A:A,0))+1),IF(ISBLANK(M245),P244,P244+1))</f>
        <v>15</v>
      </c>
      <c r="Q245" s="36">
        <f t="shared" si="7"/>
        <v>39</v>
      </c>
      <c r="R245" s="50"/>
      <c r="T245" s="34">
        <v>1</v>
      </c>
      <c r="U245" s="34"/>
      <c r="V245" s="34"/>
      <c r="W245" s="34"/>
      <c r="X245" s="5"/>
      <c r="Y245" s="5" t="s">
        <v>88</v>
      </c>
      <c r="Z245" s="5" t="s">
        <v>39</v>
      </c>
      <c r="AA245" s="6">
        <v>1</v>
      </c>
      <c r="AB245" s="6">
        <v>0</v>
      </c>
      <c r="AC245" s="6">
        <v>0</v>
      </c>
      <c r="AD245" s="6">
        <v>0</v>
      </c>
      <c r="AE245" s="7">
        <v>0</v>
      </c>
      <c r="AF245" s="7">
        <v>0</v>
      </c>
      <c r="AG245" s="34">
        <v>0.25</v>
      </c>
      <c r="AH245" s="35">
        <v>15</v>
      </c>
      <c r="AI245" s="35">
        <v>0</v>
      </c>
      <c r="AJ245" s="35" t="s">
        <v>34</v>
      </c>
      <c r="AK245" s="35">
        <v>0</v>
      </c>
      <c r="AL245" s="35">
        <v>0</v>
      </c>
      <c r="AM245" s="35">
        <v>0</v>
      </c>
      <c r="AN245" s="35">
        <v>2.25</v>
      </c>
      <c r="AO245" s="35" t="s">
        <v>34</v>
      </c>
      <c r="AP245" s="31"/>
      <c r="AQ245" s="37"/>
    </row>
    <row r="246" spans="1:43" hidden="1" x14ac:dyDescent="0.25">
      <c r="A246" s="4" t="s">
        <v>141</v>
      </c>
      <c r="B246" s="124">
        <v>8</v>
      </c>
      <c r="C246" s="125" t="s">
        <v>1283</v>
      </c>
      <c r="D246" s="125" t="s">
        <v>1280</v>
      </c>
      <c r="E246" s="32" t="s">
        <v>127</v>
      </c>
      <c r="F246" s="33" t="s">
        <v>87</v>
      </c>
      <c r="G246" s="5">
        <v>2</v>
      </c>
      <c r="H246" s="34"/>
      <c r="I246" s="34">
        <v>2</v>
      </c>
      <c r="J246" s="35">
        <v>19</v>
      </c>
      <c r="K246" s="35">
        <v>7</v>
      </c>
      <c r="L246" s="35">
        <v>17</v>
      </c>
      <c r="M246" s="36" t="s">
        <v>198</v>
      </c>
      <c r="N246" s="36"/>
      <c r="O246" s="36" t="str">
        <f t="shared" si="6"/>
        <v>A13</v>
      </c>
      <c r="P246" s="36">
        <f>IF(AND(O246&lt;&gt;O245,NOT(ISBLANK(A246))),IF(ISBLANK(M246),INDEX(Summary!H:H,MATCH(O246,Summary!A:A,0)),INDEX(Summary!H:H,MATCH(O246,Summary!A:A,0))+1),IF(ISBLANK(M246),P245,P245+1))</f>
        <v>16</v>
      </c>
      <c r="Q246" s="36">
        <f t="shared" si="7"/>
        <v>39</v>
      </c>
      <c r="R246" s="50"/>
      <c r="T246" s="34">
        <v>1</v>
      </c>
      <c r="U246" s="34"/>
      <c r="V246" s="34"/>
      <c r="W246" s="34"/>
      <c r="X246" s="5"/>
      <c r="Y246" s="5" t="s">
        <v>88</v>
      </c>
      <c r="Z246" s="5" t="s">
        <v>39</v>
      </c>
      <c r="AA246" s="6">
        <v>2</v>
      </c>
      <c r="AB246" s="6">
        <v>0</v>
      </c>
      <c r="AC246" s="6">
        <v>0</v>
      </c>
      <c r="AD246" s="6">
        <v>0</v>
      </c>
      <c r="AE246" s="7">
        <v>0</v>
      </c>
      <c r="AF246" s="7">
        <v>0</v>
      </c>
      <c r="AG246" s="34">
        <v>0.5</v>
      </c>
      <c r="AH246" s="35">
        <v>17</v>
      </c>
      <c r="AI246" s="35">
        <v>0</v>
      </c>
      <c r="AJ246" s="35" t="s">
        <v>34</v>
      </c>
      <c r="AK246" s="35">
        <v>0</v>
      </c>
      <c r="AL246" s="35">
        <v>0</v>
      </c>
      <c r="AM246" s="35">
        <v>0</v>
      </c>
      <c r="AN246" s="35">
        <v>2.75</v>
      </c>
      <c r="AO246" s="35" t="s">
        <v>34</v>
      </c>
      <c r="AP246" s="31"/>
      <c r="AQ246" s="37"/>
    </row>
    <row r="247" spans="1:43" hidden="1" x14ac:dyDescent="0.25">
      <c r="A247" s="4" t="s">
        <v>141</v>
      </c>
      <c r="B247" s="124">
        <v>8</v>
      </c>
      <c r="C247" s="125" t="s">
        <v>1284</v>
      </c>
      <c r="D247" s="125" t="s">
        <v>1280</v>
      </c>
      <c r="E247" s="32" t="s">
        <v>127</v>
      </c>
      <c r="F247" s="33"/>
      <c r="G247" s="5"/>
      <c r="H247" s="34"/>
      <c r="I247" s="34"/>
      <c r="J247" s="35"/>
      <c r="K247" s="35"/>
      <c r="L247" s="35"/>
      <c r="M247" s="36" t="s">
        <v>198</v>
      </c>
      <c r="N247" s="36"/>
      <c r="O247" s="36" t="str">
        <f t="shared" si="6"/>
        <v>A13</v>
      </c>
      <c r="P247" s="36">
        <f>IF(AND(O247&lt;&gt;O246,NOT(ISBLANK(A247))),IF(ISBLANK(M247),INDEX(Summary!H:H,MATCH(O247,Summary!A:A,0)),INDEX(Summary!H:H,MATCH(O247,Summary!A:A,0))+1),IF(ISBLANK(M247),P246,P246+1))</f>
        <v>17</v>
      </c>
      <c r="Q247" s="36">
        <f t="shared" si="7"/>
        <v>39</v>
      </c>
      <c r="R247" s="50"/>
      <c r="T247" s="34"/>
      <c r="U247" s="34"/>
      <c r="V247" s="34"/>
      <c r="W247" s="34"/>
      <c r="X247" s="5"/>
      <c r="Y247" s="5"/>
      <c r="Z247" s="5"/>
      <c r="AA247" s="6"/>
      <c r="AB247" s="6"/>
      <c r="AC247" s="6"/>
      <c r="AD247" s="6"/>
      <c r="AE247" s="7"/>
      <c r="AF247" s="7"/>
      <c r="AG247" s="34"/>
      <c r="AH247" s="35"/>
      <c r="AI247" s="35"/>
      <c r="AJ247" s="35"/>
      <c r="AK247" s="35"/>
      <c r="AL247" s="35"/>
      <c r="AM247" s="35"/>
      <c r="AN247" s="35"/>
      <c r="AO247" s="35"/>
      <c r="AP247" s="31"/>
      <c r="AQ247" s="37"/>
    </row>
    <row r="248" spans="1:43" hidden="1" x14ac:dyDescent="0.25">
      <c r="A248" s="4" t="s">
        <v>141</v>
      </c>
      <c r="B248" s="124">
        <v>36</v>
      </c>
      <c r="C248" s="125" t="s">
        <v>1285</v>
      </c>
      <c r="D248" s="125" t="s">
        <v>1274</v>
      </c>
      <c r="E248" s="32" t="s">
        <v>133</v>
      </c>
      <c r="F248" s="33" t="s">
        <v>87</v>
      </c>
      <c r="G248" s="5">
        <v>1</v>
      </c>
      <c r="H248" s="34"/>
      <c r="I248" s="34">
        <v>1</v>
      </c>
      <c r="J248" s="35">
        <v>20</v>
      </c>
      <c r="K248" s="35">
        <v>7</v>
      </c>
      <c r="L248" s="35">
        <v>18</v>
      </c>
      <c r="M248" s="36" t="s">
        <v>198</v>
      </c>
      <c r="N248" s="36"/>
      <c r="O248" s="36" t="str">
        <f t="shared" si="6"/>
        <v>A13</v>
      </c>
      <c r="P248" s="36">
        <f>IF(AND(O248&lt;&gt;O247,NOT(ISBLANK(A248))),IF(ISBLANK(M248),INDEX(Summary!H:H,MATCH(O248,Summary!A:A,0)),INDEX(Summary!H:H,MATCH(O248,Summary!A:A,0))+1),IF(ISBLANK(M248),P247,P247+1))</f>
        <v>18</v>
      </c>
      <c r="Q248" s="36">
        <f t="shared" si="7"/>
        <v>39</v>
      </c>
      <c r="R248" s="50"/>
      <c r="T248" s="34">
        <v>1</v>
      </c>
      <c r="U248" s="34"/>
      <c r="V248" s="34"/>
      <c r="W248" s="34"/>
      <c r="X248" s="5"/>
      <c r="Y248" s="5" t="s">
        <v>88</v>
      </c>
      <c r="Z248" s="5" t="s">
        <v>39</v>
      </c>
      <c r="AA248" s="6">
        <v>1</v>
      </c>
      <c r="AB248" s="6">
        <v>0</v>
      </c>
      <c r="AC248" s="6">
        <v>0</v>
      </c>
      <c r="AD248" s="6">
        <v>0</v>
      </c>
      <c r="AE248" s="7">
        <v>0</v>
      </c>
      <c r="AF248" s="7">
        <v>0</v>
      </c>
      <c r="AG248" s="34">
        <v>0.25</v>
      </c>
      <c r="AH248" s="35">
        <v>18</v>
      </c>
      <c r="AI248" s="35">
        <v>0</v>
      </c>
      <c r="AJ248" s="35" t="s">
        <v>34</v>
      </c>
      <c r="AK248" s="35">
        <v>0</v>
      </c>
      <c r="AL248" s="35">
        <v>0</v>
      </c>
      <c r="AM248" s="35">
        <v>0</v>
      </c>
      <c r="AN248" s="35">
        <v>3</v>
      </c>
      <c r="AO248" s="35" t="s">
        <v>34</v>
      </c>
      <c r="AP248" s="31"/>
      <c r="AQ248" s="37"/>
    </row>
    <row r="249" spans="1:43" x14ac:dyDescent="0.25">
      <c r="A249" s="4" t="s">
        <v>141</v>
      </c>
      <c r="B249" s="124">
        <v>22</v>
      </c>
      <c r="C249" s="125" t="s">
        <v>1286</v>
      </c>
      <c r="D249" s="125" t="s">
        <v>1287</v>
      </c>
      <c r="E249" s="32" t="s">
        <v>95</v>
      </c>
      <c r="F249" s="33" t="s">
        <v>87</v>
      </c>
      <c r="G249" s="5">
        <v>6</v>
      </c>
      <c r="H249" s="34"/>
      <c r="I249" s="34">
        <v>6</v>
      </c>
      <c r="J249" s="35">
        <v>26</v>
      </c>
      <c r="K249" s="35">
        <v>7</v>
      </c>
      <c r="L249" s="35">
        <v>24</v>
      </c>
      <c r="M249" s="36" t="s">
        <v>198</v>
      </c>
      <c r="N249" s="36"/>
      <c r="O249" s="36" t="str">
        <f t="shared" si="6"/>
        <v>A13</v>
      </c>
      <c r="P249" s="36">
        <f>IF(AND(O249&lt;&gt;O248,NOT(ISBLANK(A249))),IF(ISBLANK(M249),INDEX(Summary!H:H,MATCH(O249,Summary!A:A,0)),INDEX(Summary!H:H,MATCH(O249,Summary!A:A,0))+1),IF(ISBLANK(M249),P248,P248+1))</f>
        <v>19</v>
      </c>
      <c r="Q249" s="36">
        <f t="shared" si="7"/>
        <v>39</v>
      </c>
      <c r="R249" s="50"/>
      <c r="T249" s="34">
        <v>1</v>
      </c>
      <c r="U249" s="34"/>
      <c r="V249" s="34"/>
      <c r="W249" s="34"/>
      <c r="X249" s="5"/>
      <c r="Y249" s="5" t="s">
        <v>88</v>
      </c>
      <c r="Z249" s="5" t="s">
        <v>39</v>
      </c>
      <c r="AA249" s="6">
        <v>6</v>
      </c>
      <c r="AB249" s="6">
        <v>0</v>
      </c>
      <c r="AC249" s="6">
        <v>0</v>
      </c>
      <c r="AD249" s="6">
        <v>0</v>
      </c>
      <c r="AE249" s="7">
        <v>0</v>
      </c>
      <c r="AF249" s="7">
        <v>0</v>
      </c>
      <c r="AG249" s="34">
        <v>1.5</v>
      </c>
      <c r="AH249" s="35">
        <v>24</v>
      </c>
      <c r="AI249" s="35">
        <v>0</v>
      </c>
      <c r="AJ249" s="35" t="s">
        <v>34</v>
      </c>
      <c r="AK249" s="35">
        <v>0</v>
      </c>
      <c r="AL249" s="35">
        <v>0</v>
      </c>
      <c r="AM249" s="35">
        <v>0</v>
      </c>
      <c r="AN249" s="35">
        <v>4.5</v>
      </c>
      <c r="AO249" s="35" t="s">
        <v>34</v>
      </c>
      <c r="AP249" s="31"/>
      <c r="AQ249" s="37"/>
    </row>
    <row r="250" spans="1:43" x14ac:dyDescent="0.25">
      <c r="A250" s="4" t="s">
        <v>141</v>
      </c>
      <c r="B250" s="124">
        <v>22</v>
      </c>
      <c r="C250" s="125" t="s">
        <v>1288</v>
      </c>
      <c r="D250" s="125" t="s">
        <v>1287</v>
      </c>
      <c r="E250" s="32" t="s">
        <v>95</v>
      </c>
      <c r="F250" s="33"/>
      <c r="G250" s="9"/>
      <c r="H250" s="6"/>
      <c r="I250" s="34"/>
      <c r="J250" s="7"/>
      <c r="K250" s="7"/>
      <c r="L250" s="7"/>
      <c r="M250" s="36" t="s">
        <v>198</v>
      </c>
      <c r="N250" s="36"/>
      <c r="O250" s="36" t="str">
        <f t="shared" si="6"/>
        <v>A13</v>
      </c>
      <c r="P250" s="36">
        <f>IF(AND(O250&lt;&gt;O249,NOT(ISBLANK(A250))),IF(ISBLANK(M250),INDEX(Summary!H:H,MATCH(O250,Summary!A:A,0)),INDEX(Summary!H:H,MATCH(O250,Summary!A:A,0))+1),IF(ISBLANK(M250),P249,P249+1))</f>
        <v>20</v>
      </c>
      <c r="Q250" s="36">
        <f t="shared" si="7"/>
        <v>39</v>
      </c>
      <c r="R250" s="50"/>
      <c r="T250" s="34"/>
      <c r="U250" s="6"/>
      <c r="V250" s="6"/>
      <c r="W250" s="6"/>
      <c r="X250" s="5"/>
      <c r="Y250" s="5"/>
      <c r="Z250" s="5"/>
      <c r="AA250" s="6"/>
      <c r="AB250" s="6"/>
      <c r="AC250" s="6"/>
      <c r="AD250" s="6"/>
      <c r="AE250" s="7"/>
      <c r="AF250" s="7"/>
      <c r="AG250" s="34"/>
      <c r="AH250" s="7"/>
      <c r="AI250" s="7"/>
      <c r="AJ250" s="7"/>
      <c r="AK250" s="7"/>
      <c r="AL250" s="7"/>
      <c r="AM250" s="7"/>
      <c r="AN250" s="7"/>
      <c r="AO250" s="7"/>
      <c r="AP250" s="31"/>
      <c r="AQ250" s="37"/>
    </row>
    <row r="251" spans="1:43" x14ac:dyDescent="0.25">
      <c r="A251" s="4" t="s">
        <v>141</v>
      </c>
      <c r="B251" s="124">
        <v>22</v>
      </c>
      <c r="C251" s="125" t="s">
        <v>1289</v>
      </c>
      <c r="D251" s="125" t="s">
        <v>1290</v>
      </c>
      <c r="E251" s="32" t="s">
        <v>95</v>
      </c>
      <c r="F251" s="33"/>
      <c r="G251" s="9"/>
      <c r="H251" s="6"/>
      <c r="I251" s="34"/>
      <c r="J251" s="7"/>
      <c r="K251" s="7"/>
      <c r="L251" s="7"/>
      <c r="M251" s="36" t="s">
        <v>198</v>
      </c>
      <c r="N251" s="36"/>
      <c r="O251" s="36" t="str">
        <f t="shared" si="6"/>
        <v>A13</v>
      </c>
      <c r="P251" s="36">
        <f>IF(AND(O251&lt;&gt;O250,NOT(ISBLANK(A251))),IF(ISBLANK(M251),INDEX(Summary!H:H,MATCH(O251,Summary!A:A,0)),INDEX(Summary!H:H,MATCH(O251,Summary!A:A,0))+1),IF(ISBLANK(M251),P250,P250+1))</f>
        <v>21</v>
      </c>
      <c r="Q251" s="36">
        <f t="shared" si="7"/>
        <v>39</v>
      </c>
      <c r="R251" s="50"/>
      <c r="T251" s="34"/>
      <c r="U251" s="6"/>
      <c r="V251" s="6"/>
      <c r="W251" s="6"/>
      <c r="X251" s="5"/>
      <c r="Y251" s="5"/>
      <c r="Z251" s="5"/>
      <c r="AA251" s="6"/>
      <c r="AB251" s="6"/>
      <c r="AC251" s="6"/>
      <c r="AD251" s="6"/>
      <c r="AE251" s="7"/>
      <c r="AF251" s="7"/>
      <c r="AG251" s="34"/>
      <c r="AH251" s="7"/>
      <c r="AI251" s="7"/>
      <c r="AJ251" s="7"/>
      <c r="AK251" s="7"/>
      <c r="AL251" s="7"/>
      <c r="AM251" s="7"/>
      <c r="AN251" s="7"/>
      <c r="AO251" s="7"/>
      <c r="AP251" s="31"/>
      <c r="AQ251" s="37"/>
    </row>
    <row r="252" spans="1:43" x14ac:dyDescent="0.25">
      <c r="A252" s="4" t="s">
        <v>141</v>
      </c>
      <c r="B252" s="124">
        <v>22</v>
      </c>
      <c r="C252" s="125" t="s">
        <v>1291</v>
      </c>
      <c r="D252" s="125" t="s">
        <v>1290</v>
      </c>
      <c r="E252" s="32" t="s">
        <v>95</v>
      </c>
      <c r="F252" s="33"/>
      <c r="G252" s="9"/>
      <c r="H252" s="6"/>
      <c r="I252" s="34"/>
      <c r="J252" s="7"/>
      <c r="K252" s="7"/>
      <c r="L252" s="7"/>
      <c r="M252" s="36" t="s">
        <v>198</v>
      </c>
      <c r="N252" s="36"/>
      <c r="O252" s="36" t="str">
        <f t="shared" si="6"/>
        <v>A13</v>
      </c>
      <c r="P252" s="36">
        <f>IF(AND(O252&lt;&gt;O251,NOT(ISBLANK(A252))),IF(ISBLANK(M252),INDEX(Summary!H:H,MATCH(O252,Summary!A:A,0)),INDEX(Summary!H:H,MATCH(O252,Summary!A:A,0))+1),IF(ISBLANK(M252),P251,P251+1))</f>
        <v>22</v>
      </c>
      <c r="Q252" s="36">
        <f t="shared" si="7"/>
        <v>39</v>
      </c>
      <c r="R252" s="50"/>
      <c r="T252" s="34"/>
      <c r="U252" s="6"/>
      <c r="V252" s="6"/>
      <c r="W252" s="6"/>
      <c r="X252" s="5"/>
      <c r="Y252" s="5"/>
      <c r="Z252" s="5"/>
      <c r="AA252" s="6"/>
      <c r="AB252" s="6"/>
      <c r="AC252" s="6"/>
      <c r="AD252" s="6"/>
      <c r="AE252" s="7"/>
      <c r="AF252" s="7"/>
      <c r="AG252" s="34"/>
      <c r="AH252" s="7"/>
      <c r="AI252" s="7"/>
      <c r="AJ252" s="7"/>
      <c r="AK252" s="7"/>
      <c r="AL252" s="7"/>
      <c r="AM252" s="7"/>
      <c r="AN252" s="7"/>
      <c r="AO252" s="7"/>
      <c r="AP252" s="31"/>
      <c r="AQ252" s="37"/>
    </row>
    <row r="253" spans="1:43" x14ac:dyDescent="0.25">
      <c r="A253" s="4" t="s">
        <v>141</v>
      </c>
      <c r="B253" s="124">
        <v>15</v>
      </c>
      <c r="C253" s="125" t="s">
        <v>1292</v>
      </c>
      <c r="D253" s="125" t="s">
        <v>1278</v>
      </c>
      <c r="E253" s="32" t="s">
        <v>95</v>
      </c>
      <c r="F253" s="33"/>
      <c r="G253" s="9"/>
      <c r="H253" s="6"/>
      <c r="I253" s="34"/>
      <c r="J253" s="7"/>
      <c r="K253" s="7"/>
      <c r="L253" s="7"/>
      <c r="M253" s="36" t="s">
        <v>198</v>
      </c>
      <c r="N253" s="36"/>
      <c r="O253" s="36" t="str">
        <f t="shared" si="6"/>
        <v>A13</v>
      </c>
      <c r="P253" s="36">
        <f>IF(AND(O253&lt;&gt;O252,NOT(ISBLANK(A253))),IF(ISBLANK(M253),INDEX(Summary!H:H,MATCH(O253,Summary!A:A,0)),INDEX(Summary!H:H,MATCH(O253,Summary!A:A,0))+1),IF(ISBLANK(M253),P252,P252+1))</f>
        <v>23</v>
      </c>
      <c r="Q253" s="36">
        <f t="shared" si="7"/>
        <v>39</v>
      </c>
      <c r="R253" s="50"/>
      <c r="T253" s="34"/>
      <c r="U253" s="6"/>
      <c r="V253" s="6"/>
      <c r="W253" s="6"/>
      <c r="X253" s="5"/>
      <c r="Y253" s="5"/>
      <c r="Z253" s="5"/>
      <c r="AA253" s="6"/>
      <c r="AB253" s="6"/>
      <c r="AC253" s="6"/>
      <c r="AD253" s="6"/>
      <c r="AE253" s="7"/>
      <c r="AF253" s="7"/>
      <c r="AG253" s="34"/>
      <c r="AH253" s="7"/>
      <c r="AI253" s="7"/>
      <c r="AJ253" s="7"/>
      <c r="AK253" s="7"/>
      <c r="AL253" s="7"/>
      <c r="AM253" s="7"/>
      <c r="AN253" s="7"/>
      <c r="AO253" s="7"/>
      <c r="AP253" s="31"/>
      <c r="AQ253" s="37"/>
    </row>
    <row r="254" spans="1:43" x14ac:dyDescent="0.25">
      <c r="A254" s="4" t="s">
        <v>141</v>
      </c>
      <c r="B254" s="124">
        <v>15</v>
      </c>
      <c r="C254" s="125" t="s">
        <v>1293</v>
      </c>
      <c r="D254" s="125" t="s">
        <v>1278</v>
      </c>
      <c r="E254" s="32" t="s">
        <v>95</v>
      </c>
      <c r="F254" s="33"/>
      <c r="G254" s="9"/>
      <c r="H254" s="6"/>
      <c r="I254" s="34"/>
      <c r="J254" s="7"/>
      <c r="K254" s="7"/>
      <c r="L254" s="7"/>
      <c r="M254" s="36" t="s">
        <v>198</v>
      </c>
      <c r="N254" s="36"/>
      <c r="O254" s="36" t="str">
        <f t="shared" si="6"/>
        <v>A13</v>
      </c>
      <c r="P254" s="36">
        <f>IF(AND(O254&lt;&gt;O253,NOT(ISBLANK(A254))),IF(ISBLANK(M254),INDEX(Summary!H:H,MATCH(O254,Summary!A:A,0)),INDEX(Summary!H:H,MATCH(O254,Summary!A:A,0))+1),IF(ISBLANK(M254),P253,P253+1))</f>
        <v>24</v>
      </c>
      <c r="Q254" s="36">
        <f t="shared" si="7"/>
        <v>39</v>
      </c>
      <c r="R254" s="50"/>
      <c r="T254" s="34"/>
      <c r="U254" s="6"/>
      <c r="V254" s="6"/>
      <c r="W254" s="6"/>
      <c r="X254" s="5"/>
      <c r="Y254" s="5"/>
      <c r="Z254" s="5"/>
      <c r="AA254" s="6"/>
      <c r="AB254" s="6"/>
      <c r="AC254" s="6"/>
      <c r="AD254" s="6"/>
      <c r="AE254" s="7"/>
      <c r="AF254" s="7"/>
      <c r="AG254" s="34"/>
      <c r="AH254" s="7"/>
      <c r="AI254" s="7"/>
      <c r="AJ254" s="7"/>
      <c r="AK254" s="7"/>
      <c r="AL254" s="7"/>
      <c r="AM254" s="7"/>
      <c r="AN254" s="7"/>
      <c r="AO254" s="7"/>
      <c r="AP254" s="31"/>
      <c r="AQ254" s="37"/>
    </row>
    <row r="255" spans="1:43" hidden="1" x14ac:dyDescent="0.25">
      <c r="A255" s="4" t="s">
        <v>141</v>
      </c>
      <c r="B255" s="124">
        <v>8</v>
      </c>
      <c r="C255" s="125" t="s">
        <v>1294</v>
      </c>
      <c r="D255" s="125" t="s">
        <v>1295</v>
      </c>
      <c r="E255" s="32" t="s">
        <v>143</v>
      </c>
      <c r="F255" s="33" t="s">
        <v>87</v>
      </c>
      <c r="G255" s="5">
        <v>1</v>
      </c>
      <c r="H255" s="34"/>
      <c r="I255" s="34">
        <v>1</v>
      </c>
      <c r="J255" s="35">
        <v>27</v>
      </c>
      <c r="K255" s="35">
        <v>7</v>
      </c>
      <c r="L255" s="35">
        <v>25</v>
      </c>
      <c r="M255" s="36" t="s">
        <v>198</v>
      </c>
      <c r="N255" s="36"/>
      <c r="O255" s="36" t="str">
        <f t="shared" si="6"/>
        <v>A13</v>
      </c>
      <c r="P255" s="36">
        <f>IF(AND(O255&lt;&gt;O254,NOT(ISBLANK(A255))),IF(ISBLANK(M255),INDEX(Summary!H:H,MATCH(O255,Summary!A:A,0)),INDEX(Summary!H:H,MATCH(O255,Summary!A:A,0))+1),IF(ISBLANK(M255),P254,P254+1))</f>
        <v>25</v>
      </c>
      <c r="Q255" s="36">
        <f t="shared" si="7"/>
        <v>39</v>
      </c>
      <c r="R255" s="50"/>
      <c r="T255" s="34">
        <v>1</v>
      </c>
      <c r="U255" s="34"/>
      <c r="V255" s="34"/>
      <c r="W255" s="34"/>
      <c r="X255" s="5"/>
      <c r="Y255" s="5" t="s">
        <v>106</v>
      </c>
      <c r="Z255" s="5" t="s">
        <v>39</v>
      </c>
      <c r="AA255" s="6">
        <v>1</v>
      </c>
      <c r="AB255" s="6">
        <v>0</v>
      </c>
      <c r="AC255" s="6">
        <v>0</v>
      </c>
      <c r="AD255" s="6">
        <v>0</v>
      </c>
      <c r="AE255" s="7">
        <v>0</v>
      </c>
      <c r="AF255" s="7">
        <v>0</v>
      </c>
      <c r="AG255" s="34">
        <v>0.5</v>
      </c>
      <c r="AH255" s="35">
        <v>25</v>
      </c>
      <c r="AI255" s="35">
        <v>0</v>
      </c>
      <c r="AJ255" s="35" t="s">
        <v>34</v>
      </c>
      <c r="AK255" s="35">
        <v>0</v>
      </c>
      <c r="AL255" s="35">
        <v>0</v>
      </c>
      <c r="AM255" s="35">
        <v>0</v>
      </c>
      <c r="AN255" s="35">
        <v>5</v>
      </c>
      <c r="AO255" s="35" t="s">
        <v>34</v>
      </c>
      <c r="AP255" s="31"/>
      <c r="AQ255" s="37"/>
    </row>
    <row r="256" spans="1:43" hidden="1" x14ac:dyDescent="0.25">
      <c r="A256" s="4" t="s">
        <v>141</v>
      </c>
      <c r="B256" s="124">
        <v>36</v>
      </c>
      <c r="C256" s="125" t="s">
        <v>1296</v>
      </c>
      <c r="D256" s="125" t="s">
        <v>1297</v>
      </c>
      <c r="E256" s="32" t="s">
        <v>128</v>
      </c>
      <c r="F256" s="38" t="s">
        <v>109</v>
      </c>
      <c r="G256" s="5">
        <v>1</v>
      </c>
      <c r="H256" s="34"/>
      <c r="I256" s="34">
        <v>1</v>
      </c>
      <c r="J256" s="35">
        <v>28</v>
      </c>
      <c r="K256" s="35">
        <v>7</v>
      </c>
      <c r="L256" s="35">
        <v>26</v>
      </c>
      <c r="M256" s="36" t="s">
        <v>198</v>
      </c>
      <c r="N256" s="36"/>
      <c r="O256" s="36" t="str">
        <f t="shared" si="6"/>
        <v>A13</v>
      </c>
      <c r="P256" s="36">
        <f>IF(AND(O256&lt;&gt;O255,NOT(ISBLANK(A256))),IF(ISBLANK(M256),INDEX(Summary!H:H,MATCH(O256,Summary!A:A,0)),INDEX(Summary!H:H,MATCH(O256,Summary!A:A,0))+1),IF(ISBLANK(M256),P255,P255+1))</f>
        <v>26</v>
      </c>
      <c r="Q256" s="36">
        <f t="shared" si="7"/>
        <v>39</v>
      </c>
      <c r="R256" s="51"/>
      <c r="T256" s="34">
        <v>1</v>
      </c>
      <c r="U256" s="34"/>
      <c r="V256" s="34"/>
      <c r="W256" s="34"/>
      <c r="X256" s="5"/>
      <c r="Y256" s="5" t="s">
        <v>129</v>
      </c>
      <c r="Z256" s="5" t="s">
        <v>39</v>
      </c>
      <c r="AA256" s="6">
        <v>2</v>
      </c>
      <c r="AB256" s="6">
        <v>0</v>
      </c>
      <c r="AC256" s="6">
        <v>0</v>
      </c>
      <c r="AD256" s="6">
        <v>0</v>
      </c>
      <c r="AE256" s="7">
        <v>0</v>
      </c>
      <c r="AF256" s="7">
        <v>0</v>
      </c>
      <c r="AG256" s="34">
        <v>1</v>
      </c>
      <c r="AH256" s="35">
        <v>27</v>
      </c>
      <c r="AI256" s="35">
        <v>0</v>
      </c>
      <c r="AJ256" s="35" t="s">
        <v>34</v>
      </c>
      <c r="AK256" s="35">
        <v>0</v>
      </c>
      <c r="AL256" s="35">
        <v>0</v>
      </c>
      <c r="AM256" s="35">
        <v>0</v>
      </c>
      <c r="AN256" s="35">
        <v>6</v>
      </c>
      <c r="AO256" s="35" t="s">
        <v>34</v>
      </c>
      <c r="AP256" s="31"/>
      <c r="AQ256" s="37"/>
    </row>
    <row r="257" spans="1:43" hidden="1" x14ac:dyDescent="0.25">
      <c r="A257" s="4" t="s">
        <v>141</v>
      </c>
      <c r="B257" s="124">
        <v>8</v>
      </c>
      <c r="C257" s="125" t="s">
        <v>1298</v>
      </c>
      <c r="D257" s="125" t="s">
        <v>1299</v>
      </c>
      <c r="E257" s="32" t="s">
        <v>108</v>
      </c>
      <c r="F257" s="38" t="s">
        <v>109</v>
      </c>
      <c r="G257" s="5">
        <v>1</v>
      </c>
      <c r="H257" s="34"/>
      <c r="I257" s="34">
        <v>1</v>
      </c>
      <c r="J257" s="35">
        <v>29</v>
      </c>
      <c r="K257" s="35">
        <v>7</v>
      </c>
      <c r="L257" s="35">
        <v>27</v>
      </c>
      <c r="M257" s="36" t="s">
        <v>198</v>
      </c>
      <c r="N257" s="36"/>
      <c r="O257" s="36" t="str">
        <f t="shared" si="6"/>
        <v>A13</v>
      </c>
      <c r="P257" s="36">
        <f>IF(AND(O257&lt;&gt;O256,NOT(ISBLANK(A257))),IF(ISBLANK(M257),INDEX(Summary!H:H,MATCH(O257,Summary!A:A,0)),INDEX(Summary!H:H,MATCH(O257,Summary!A:A,0))+1),IF(ISBLANK(M257),P256,P256+1))</f>
        <v>27</v>
      </c>
      <c r="Q257" s="36">
        <f t="shared" si="7"/>
        <v>39</v>
      </c>
      <c r="R257" s="51"/>
      <c r="T257" s="34">
        <v>1</v>
      </c>
      <c r="U257" s="34"/>
      <c r="V257" s="34"/>
      <c r="W257" s="34"/>
      <c r="X257" s="5"/>
      <c r="Y257" s="5" t="s">
        <v>129</v>
      </c>
      <c r="Z257" s="5" t="s">
        <v>39</v>
      </c>
      <c r="AA257" s="6">
        <v>2</v>
      </c>
      <c r="AB257" s="6">
        <v>0</v>
      </c>
      <c r="AC257" s="6">
        <v>0</v>
      </c>
      <c r="AD257" s="6">
        <v>0</v>
      </c>
      <c r="AE257" s="7">
        <v>0</v>
      </c>
      <c r="AF257" s="7">
        <v>0</v>
      </c>
      <c r="AG257" s="34">
        <v>1</v>
      </c>
      <c r="AH257" s="35">
        <v>29</v>
      </c>
      <c r="AI257" s="35">
        <v>0</v>
      </c>
      <c r="AJ257" s="35" t="s">
        <v>34</v>
      </c>
      <c r="AK257" s="35">
        <v>0</v>
      </c>
      <c r="AL257" s="35">
        <v>0</v>
      </c>
      <c r="AM257" s="35">
        <v>0</v>
      </c>
      <c r="AN257" s="35">
        <v>7</v>
      </c>
      <c r="AO257" s="35" t="s">
        <v>34</v>
      </c>
      <c r="AP257" s="31"/>
      <c r="AQ257" s="37"/>
    </row>
    <row r="258" spans="1:43" hidden="1" x14ac:dyDescent="0.25">
      <c r="A258" s="4" t="s">
        <v>141</v>
      </c>
      <c r="B258" s="124">
        <v>15</v>
      </c>
      <c r="C258" s="125" t="s">
        <v>1300</v>
      </c>
      <c r="D258" s="125" t="s">
        <v>1301</v>
      </c>
      <c r="E258" s="32" t="s">
        <v>144</v>
      </c>
      <c r="F258" s="33" t="s">
        <v>87</v>
      </c>
      <c r="G258" s="5">
        <v>1</v>
      </c>
      <c r="H258" s="34"/>
      <c r="I258" s="34">
        <v>1</v>
      </c>
      <c r="J258" s="35">
        <v>30</v>
      </c>
      <c r="K258" s="35">
        <v>7</v>
      </c>
      <c r="L258" s="35">
        <v>28</v>
      </c>
      <c r="M258" s="36" t="s">
        <v>198</v>
      </c>
      <c r="N258" s="36"/>
      <c r="O258" s="36" t="str">
        <f t="shared" ref="O258:O302" si="8">IF(ISBLANK(A258),O257,A258)</f>
        <v>A13</v>
      </c>
      <c r="P258" s="36">
        <f>IF(AND(O258&lt;&gt;O257,NOT(ISBLANK(A258))),IF(ISBLANK(M258),INDEX(Summary!H:H,MATCH(O258,Summary!A:A,0)),INDEX(Summary!H:H,MATCH(O258,Summary!A:A,0))+1),IF(ISBLANK(M258),P257,P257+1))</f>
        <v>28</v>
      </c>
      <c r="Q258" s="36">
        <f t="shared" ref="Q258:Q321" si="9">IF(AND(O258&lt;&gt;O257,NOT(ISBLANK(A258))),IF(ISBLANK(N258),_xlfn.MAXIFS(P:P,O:O,O258),_xlfn.MAXIFS(P:P,O:O,O258)+1),IF(ISBLANK(N258),Q257,Q257+1))</f>
        <v>39</v>
      </c>
      <c r="R258" s="50"/>
      <c r="T258" s="34">
        <v>1</v>
      </c>
      <c r="U258" s="34"/>
      <c r="V258" s="34"/>
      <c r="W258" s="34"/>
      <c r="X258" s="5"/>
      <c r="Y258" s="5" t="s">
        <v>88</v>
      </c>
      <c r="Z258" s="5" t="s">
        <v>39</v>
      </c>
      <c r="AA258" s="6">
        <v>1</v>
      </c>
      <c r="AB258" s="6">
        <v>0</v>
      </c>
      <c r="AC258" s="6">
        <v>0</v>
      </c>
      <c r="AD258" s="6">
        <v>0</v>
      </c>
      <c r="AE258" s="7">
        <v>0</v>
      </c>
      <c r="AF258" s="7">
        <v>0</v>
      </c>
      <c r="AG258" s="34">
        <v>0.25</v>
      </c>
      <c r="AH258" s="35">
        <v>30</v>
      </c>
      <c r="AI258" s="35">
        <v>0</v>
      </c>
      <c r="AJ258" s="35" t="s">
        <v>34</v>
      </c>
      <c r="AK258" s="35">
        <v>0</v>
      </c>
      <c r="AL258" s="35">
        <v>0</v>
      </c>
      <c r="AM258" s="35">
        <v>0</v>
      </c>
      <c r="AN258" s="35">
        <v>7.25</v>
      </c>
      <c r="AO258" s="35" t="s">
        <v>34</v>
      </c>
      <c r="AP258" s="31"/>
      <c r="AQ258" s="37"/>
    </row>
    <row r="259" spans="1:43" hidden="1" x14ac:dyDescent="0.25">
      <c r="A259" s="4" t="s">
        <v>141</v>
      </c>
      <c r="B259" s="124">
        <v>15</v>
      </c>
      <c r="C259" s="125" t="s">
        <v>1302</v>
      </c>
      <c r="D259" s="125" t="s">
        <v>1278</v>
      </c>
      <c r="E259" s="32" t="s">
        <v>145</v>
      </c>
      <c r="F259" s="33" t="s">
        <v>87</v>
      </c>
      <c r="G259" s="5">
        <v>1</v>
      </c>
      <c r="H259" s="34"/>
      <c r="I259" s="34">
        <v>1</v>
      </c>
      <c r="J259" s="35">
        <v>31</v>
      </c>
      <c r="K259" s="35">
        <v>7</v>
      </c>
      <c r="L259" s="35">
        <v>29</v>
      </c>
      <c r="M259" s="36" t="s">
        <v>198</v>
      </c>
      <c r="N259" s="36"/>
      <c r="O259" s="36" t="str">
        <f t="shared" si="8"/>
        <v>A13</v>
      </c>
      <c r="P259" s="36">
        <f>IF(AND(O259&lt;&gt;O258,NOT(ISBLANK(A259))),IF(ISBLANK(M259),INDEX(Summary!H:H,MATCH(O259,Summary!A:A,0)),INDEX(Summary!H:H,MATCH(O259,Summary!A:A,0))+1),IF(ISBLANK(M259),P258,P258+1))</f>
        <v>29</v>
      </c>
      <c r="Q259" s="36">
        <f t="shared" si="9"/>
        <v>39</v>
      </c>
      <c r="R259" s="50"/>
      <c r="T259" s="34">
        <v>1</v>
      </c>
      <c r="U259" s="34"/>
      <c r="V259" s="34"/>
      <c r="W259" s="34"/>
      <c r="X259" s="5"/>
      <c r="Y259" s="5" t="s">
        <v>88</v>
      </c>
      <c r="Z259" s="5" t="s">
        <v>39</v>
      </c>
      <c r="AA259" s="6">
        <v>1</v>
      </c>
      <c r="AB259" s="6">
        <v>0</v>
      </c>
      <c r="AC259" s="6">
        <v>0</v>
      </c>
      <c r="AD259" s="6">
        <v>0</v>
      </c>
      <c r="AE259" s="7">
        <v>0</v>
      </c>
      <c r="AF259" s="7">
        <v>0</v>
      </c>
      <c r="AG259" s="34">
        <v>0.25</v>
      </c>
      <c r="AH259" s="35">
        <v>31</v>
      </c>
      <c r="AI259" s="35">
        <v>0</v>
      </c>
      <c r="AJ259" s="35" t="s">
        <v>34</v>
      </c>
      <c r="AK259" s="35">
        <v>0</v>
      </c>
      <c r="AL259" s="35">
        <v>0</v>
      </c>
      <c r="AM259" s="35">
        <v>0</v>
      </c>
      <c r="AN259" s="35">
        <v>7.5</v>
      </c>
      <c r="AO259" s="35" t="s">
        <v>34</v>
      </c>
      <c r="AP259" s="31"/>
      <c r="AQ259" s="37"/>
    </row>
    <row r="260" spans="1:43" hidden="1" x14ac:dyDescent="0.25">
      <c r="A260" s="4" t="s">
        <v>141</v>
      </c>
      <c r="B260" s="124">
        <v>15</v>
      </c>
      <c r="C260" s="125" t="s">
        <v>1303</v>
      </c>
      <c r="D260" s="125" t="s">
        <v>1301</v>
      </c>
      <c r="E260" s="32" t="s">
        <v>146</v>
      </c>
      <c r="F260" s="33" t="s">
        <v>87</v>
      </c>
      <c r="G260" s="5">
        <v>3</v>
      </c>
      <c r="H260" s="34"/>
      <c r="I260" s="34">
        <v>3</v>
      </c>
      <c r="J260" s="35">
        <v>34</v>
      </c>
      <c r="K260" s="35">
        <v>7</v>
      </c>
      <c r="L260" s="35">
        <v>32</v>
      </c>
      <c r="M260" s="36" t="s">
        <v>198</v>
      </c>
      <c r="N260" s="36"/>
      <c r="O260" s="36" t="str">
        <f t="shared" si="8"/>
        <v>A13</v>
      </c>
      <c r="P260" s="36">
        <f>IF(AND(O260&lt;&gt;O259,NOT(ISBLANK(A260))),IF(ISBLANK(M260),INDEX(Summary!H:H,MATCH(O260,Summary!A:A,0)),INDEX(Summary!H:H,MATCH(O260,Summary!A:A,0))+1),IF(ISBLANK(M260),P259,P259+1))</f>
        <v>30</v>
      </c>
      <c r="Q260" s="36">
        <f t="shared" si="9"/>
        <v>39</v>
      </c>
      <c r="R260" s="50"/>
      <c r="T260" s="34">
        <v>1</v>
      </c>
      <c r="U260" s="34"/>
      <c r="V260" s="34"/>
      <c r="W260" s="34"/>
      <c r="X260" s="5"/>
      <c r="Y260" s="5" t="s">
        <v>88</v>
      </c>
      <c r="Z260" s="5" t="s">
        <v>39</v>
      </c>
      <c r="AA260" s="6">
        <v>3</v>
      </c>
      <c r="AB260" s="6">
        <v>0</v>
      </c>
      <c r="AC260" s="6">
        <v>0</v>
      </c>
      <c r="AD260" s="6">
        <v>0</v>
      </c>
      <c r="AE260" s="7">
        <v>0</v>
      </c>
      <c r="AF260" s="7">
        <v>0</v>
      </c>
      <c r="AG260" s="34">
        <v>0.75</v>
      </c>
      <c r="AH260" s="35">
        <v>34</v>
      </c>
      <c r="AI260" s="35">
        <v>0</v>
      </c>
      <c r="AJ260" s="35" t="s">
        <v>34</v>
      </c>
      <c r="AK260" s="35">
        <v>0</v>
      </c>
      <c r="AL260" s="35">
        <v>0</v>
      </c>
      <c r="AM260" s="35">
        <v>0</v>
      </c>
      <c r="AN260" s="35">
        <v>8.25</v>
      </c>
      <c r="AO260" s="35" t="s">
        <v>34</v>
      </c>
      <c r="AP260" s="31"/>
      <c r="AQ260" s="37"/>
    </row>
    <row r="261" spans="1:43" hidden="1" x14ac:dyDescent="0.25">
      <c r="A261" s="4" t="s">
        <v>141</v>
      </c>
      <c r="B261" s="124">
        <v>15</v>
      </c>
      <c r="C261" s="125" t="s">
        <v>1304</v>
      </c>
      <c r="D261" s="125" t="s">
        <v>1301</v>
      </c>
      <c r="E261" s="32" t="s">
        <v>146</v>
      </c>
      <c r="F261" s="33"/>
      <c r="G261" s="5"/>
      <c r="H261" s="34"/>
      <c r="I261" s="34"/>
      <c r="J261" s="35"/>
      <c r="K261" s="35"/>
      <c r="L261" s="35"/>
      <c r="M261" s="36" t="s">
        <v>198</v>
      </c>
      <c r="N261" s="36"/>
      <c r="O261" s="36" t="str">
        <f t="shared" si="8"/>
        <v>A13</v>
      </c>
      <c r="P261" s="36">
        <f>IF(AND(O261&lt;&gt;O260,NOT(ISBLANK(A261))),IF(ISBLANK(M261),INDEX(Summary!H:H,MATCH(O261,Summary!A:A,0)),INDEX(Summary!H:H,MATCH(O261,Summary!A:A,0))+1),IF(ISBLANK(M261),P260,P260+1))</f>
        <v>31</v>
      </c>
      <c r="Q261" s="36">
        <f t="shared" si="9"/>
        <v>39</v>
      </c>
      <c r="R261" s="50"/>
      <c r="T261" s="34"/>
      <c r="U261" s="34"/>
      <c r="V261" s="34"/>
      <c r="W261" s="34"/>
      <c r="X261" s="5"/>
      <c r="Y261" s="5"/>
      <c r="Z261" s="5"/>
      <c r="AA261" s="6"/>
      <c r="AB261" s="6"/>
      <c r="AC261" s="6"/>
      <c r="AD261" s="6"/>
      <c r="AE261" s="7"/>
      <c r="AF261" s="7"/>
      <c r="AG261" s="34"/>
      <c r="AH261" s="35"/>
      <c r="AI261" s="35"/>
      <c r="AJ261" s="35"/>
      <c r="AK261" s="35"/>
      <c r="AL261" s="35"/>
      <c r="AM261" s="35"/>
      <c r="AN261" s="35"/>
      <c r="AO261" s="35"/>
      <c r="AP261" s="31"/>
      <c r="AQ261" s="37"/>
    </row>
    <row r="262" spans="1:43" hidden="1" x14ac:dyDescent="0.25">
      <c r="A262" s="4" t="s">
        <v>141</v>
      </c>
      <c r="B262" s="124">
        <v>15</v>
      </c>
      <c r="C262" s="125" t="s">
        <v>1305</v>
      </c>
      <c r="D262" s="125" t="s">
        <v>1301</v>
      </c>
      <c r="E262" s="32" t="s">
        <v>146</v>
      </c>
      <c r="F262" s="33"/>
      <c r="G262" s="5"/>
      <c r="H262" s="34"/>
      <c r="I262" s="34"/>
      <c r="J262" s="35"/>
      <c r="K262" s="35"/>
      <c r="L262" s="35"/>
      <c r="M262" s="36" t="s">
        <v>198</v>
      </c>
      <c r="N262" s="36"/>
      <c r="O262" s="36" t="str">
        <f t="shared" si="8"/>
        <v>A13</v>
      </c>
      <c r="P262" s="36">
        <f>IF(AND(O262&lt;&gt;O261,NOT(ISBLANK(A262))),IF(ISBLANK(M262),INDEX(Summary!H:H,MATCH(O262,Summary!A:A,0)),INDEX(Summary!H:H,MATCH(O262,Summary!A:A,0))+1),IF(ISBLANK(M262),P261,P261+1))</f>
        <v>32</v>
      </c>
      <c r="Q262" s="36">
        <f t="shared" si="9"/>
        <v>39</v>
      </c>
      <c r="R262" s="50"/>
      <c r="T262" s="34"/>
      <c r="U262" s="34"/>
      <c r="V262" s="34"/>
      <c r="W262" s="34"/>
      <c r="X262" s="5"/>
      <c r="Y262" s="5"/>
      <c r="Z262" s="5"/>
      <c r="AA262" s="6"/>
      <c r="AB262" s="6"/>
      <c r="AC262" s="6"/>
      <c r="AD262" s="6"/>
      <c r="AE262" s="7"/>
      <c r="AF262" s="7"/>
      <c r="AG262" s="34"/>
      <c r="AH262" s="35"/>
      <c r="AI262" s="35"/>
      <c r="AJ262" s="35"/>
      <c r="AK262" s="35"/>
      <c r="AL262" s="35"/>
      <c r="AM262" s="35"/>
      <c r="AN262" s="35"/>
      <c r="AO262" s="35"/>
      <c r="AP262" s="31"/>
      <c r="AQ262" s="37"/>
    </row>
    <row r="263" spans="1:43" hidden="1" x14ac:dyDescent="0.25">
      <c r="A263" s="4" t="s">
        <v>141</v>
      </c>
      <c r="B263" s="124">
        <v>36</v>
      </c>
      <c r="C263" s="125" t="s">
        <v>1306</v>
      </c>
      <c r="D263" s="125" t="s">
        <v>1274</v>
      </c>
      <c r="E263" s="32" t="s">
        <v>89</v>
      </c>
      <c r="F263" s="33" t="s">
        <v>87</v>
      </c>
      <c r="G263" s="5">
        <v>1</v>
      </c>
      <c r="H263" s="34"/>
      <c r="I263" s="34">
        <v>1</v>
      </c>
      <c r="J263" s="35">
        <v>35</v>
      </c>
      <c r="K263" s="35">
        <v>7</v>
      </c>
      <c r="L263" s="35">
        <v>33</v>
      </c>
      <c r="M263" s="36" t="s">
        <v>198</v>
      </c>
      <c r="N263" s="36"/>
      <c r="O263" s="36" t="str">
        <f t="shared" si="8"/>
        <v>A13</v>
      </c>
      <c r="P263" s="36">
        <f>IF(AND(O263&lt;&gt;O262,NOT(ISBLANK(A263))),IF(ISBLANK(M263),INDEX(Summary!H:H,MATCH(O263,Summary!A:A,0)),INDEX(Summary!H:H,MATCH(O263,Summary!A:A,0))+1),IF(ISBLANK(M263),P262,P262+1))</f>
        <v>33</v>
      </c>
      <c r="Q263" s="36">
        <f t="shared" si="9"/>
        <v>39</v>
      </c>
      <c r="R263" s="50"/>
      <c r="T263" s="26">
        <v>2</v>
      </c>
      <c r="U263" s="34"/>
      <c r="V263" s="34"/>
      <c r="W263" s="34"/>
      <c r="X263" s="5"/>
      <c r="Y263" s="5" t="s">
        <v>88</v>
      </c>
      <c r="Z263" s="5" t="s">
        <v>39</v>
      </c>
      <c r="AA263" s="6">
        <v>2</v>
      </c>
      <c r="AB263" s="6">
        <v>0</v>
      </c>
      <c r="AC263" s="6">
        <v>0</v>
      </c>
      <c r="AD263" s="6">
        <v>0</v>
      </c>
      <c r="AE263" s="7">
        <v>0</v>
      </c>
      <c r="AF263" s="7">
        <v>0</v>
      </c>
      <c r="AG263" s="34">
        <v>0.25</v>
      </c>
      <c r="AH263" s="35">
        <v>36</v>
      </c>
      <c r="AI263" s="35">
        <v>0</v>
      </c>
      <c r="AJ263" s="35" t="s">
        <v>34</v>
      </c>
      <c r="AK263" s="35">
        <v>0</v>
      </c>
      <c r="AL263" s="35">
        <v>0</v>
      </c>
      <c r="AM263" s="35">
        <v>0</v>
      </c>
      <c r="AN263" s="35">
        <v>8.5</v>
      </c>
      <c r="AO263" s="35" t="s">
        <v>34</v>
      </c>
      <c r="AP263" s="31"/>
      <c r="AQ263" s="37"/>
    </row>
    <row r="264" spans="1:43" hidden="1" x14ac:dyDescent="0.25">
      <c r="A264" s="4"/>
      <c r="B264" s="124"/>
      <c r="C264" s="125"/>
      <c r="D264" s="125"/>
      <c r="E264" s="32"/>
      <c r="F264" s="33"/>
      <c r="G264" s="5"/>
      <c r="H264" s="34"/>
      <c r="I264" s="34"/>
      <c r="J264" s="35"/>
      <c r="K264" s="35"/>
      <c r="L264" s="35"/>
      <c r="M264" s="36" t="s">
        <v>202</v>
      </c>
      <c r="N264" s="36"/>
      <c r="O264" s="36" t="str">
        <f t="shared" si="8"/>
        <v>A13</v>
      </c>
      <c r="P264" s="36">
        <f>IF(AND(O264&lt;&gt;O263,NOT(ISBLANK(A264))),IF(ISBLANK(M264),INDEX(Summary!H:H,MATCH(O264,Summary!A:A,0)),INDEX(Summary!H:H,MATCH(O264,Summary!A:A,0))+1),IF(ISBLANK(M264),P263,P263+1))</f>
        <v>34</v>
      </c>
      <c r="Q264" s="36">
        <f t="shared" si="9"/>
        <v>39</v>
      </c>
      <c r="R264" s="50"/>
      <c r="T264" s="26"/>
      <c r="U264" s="34"/>
      <c r="V264" s="34"/>
      <c r="W264" s="34"/>
      <c r="X264" s="5"/>
      <c r="Y264" s="5"/>
      <c r="Z264" s="5"/>
      <c r="AA264" s="6"/>
      <c r="AB264" s="6"/>
      <c r="AC264" s="6"/>
      <c r="AD264" s="6"/>
      <c r="AE264" s="7"/>
      <c r="AF264" s="7"/>
      <c r="AG264" s="34"/>
      <c r="AH264" s="35"/>
      <c r="AI264" s="35"/>
      <c r="AJ264" s="35"/>
      <c r="AK264" s="35"/>
      <c r="AL264" s="35"/>
      <c r="AM264" s="35"/>
      <c r="AN264" s="35"/>
      <c r="AO264" s="35"/>
      <c r="AP264" s="31"/>
      <c r="AQ264" s="37"/>
    </row>
    <row r="265" spans="1:43" hidden="1" x14ac:dyDescent="0.25">
      <c r="A265" s="4" t="s">
        <v>141</v>
      </c>
      <c r="B265" s="124">
        <v>22</v>
      </c>
      <c r="C265" s="125" t="s">
        <v>1307</v>
      </c>
      <c r="D265" s="125" t="s">
        <v>1287</v>
      </c>
      <c r="E265" s="32" t="s">
        <v>124</v>
      </c>
      <c r="F265" s="33" t="s">
        <v>87</v>
      </c>
      <c r="G265" s="5">
        <v>2</v>
      </c>
      <c r="H265" s="34"/>
      <c r="I265" s="34">
        <v>2</v>
      </c>
      <c r="J265" s="35">
        <v>37</v>
      </c>
      <c r="K265" s="35">
        <v>7</v>
      </c>
      <c r="L265" s="35">
        <v>35</v>
      </c>
      <c r="M265" s="36" t="s">
        <v>198</v>
      </c>
      <c r="N265" s="36"/>
      <c r="O265" s="36" t="str">
        <f t="shared" si="8"/>
        <v>A13</v>
      </c>
      <c r="P265" s="36">
        <f>IF(AND(O265&lt;&gt;O264,NOT(ISBLANK(A265))),IF(ISBLANK(M265),INDEX(Summary!H:H,MATCH(O265,Summary!A:A,0)),INDEX(Summary!H:H,MATCH(O265,Summary!A:A,0))+1),IF(ISBLANK(M265),P264,P264+1))</f>
        <v>35</v>
      </c>
      <c r="Q265" s="36">
        <f t="shared" si="9"/>
        <v>39</v>
      </c>
      <c r="R265" s="50"/>
      <c r="T265" s="34">
        <v>1</v>
      </c>
      <c r="U265" s="34"/>
      <c r="V265" s="34"/>
      <c r="W265" s="34"/>
      <c r="X265" s="5"/>
      <c r="Y265" s="5" t="s">
        <v>88</v>
      </c>
      <c r="Z265" s="5" t="s">
        <v>39</v>
      </c>
      <c r="AA265" s="6">
        <v>2</v>
      </c>
      <c r="AB265" s="6">
        <v>0</v>
      </c>
      <c r="AC265" s="6">
        <v>0</v>
      </c>
      <c r="AD265" s="6">
        <v>0</v>
      </c>
      <c r="AE265" s="7">
        <v>0</v>
      </c>
      <c r="AF265" s="7">
        <v>0</v>
      </c>
      <c r="AG265" s="34">
        <v>0.5</v>
      </c>
      <c r="AH265" s="35">
        <v>38</v>
      </c>
      <c r="AI265" s="35">
        <v>0</v>
      </c>
      <c r="AJ265" s="35" t="s">
        <v>34</v>
      </c>
      <c r="AK265" s="35">
        <v>0</v>
      </c>
      <c r="AL265" s="35">
        <v>0</v>
      </c>
      <c r="AM265" s="35">
        <v>0</v>
      </c>
      <c r="AN265" s="35">
        <v>9</v>
      </c>
      <c r="AO265" s="35" t="s">
        <v>34</v>
      </c>
      <c r="AP265" s="31"/>
      <c r="AQ265" s="37"/>
    </row>
    <row r="266" spans="1:43" hidden="1" x14ac:dyDescent="0.25">
      <c r="A266" s="4" t="s">
        <v>141</v>
      </c>
      <c r="B266" s="124">
        <v>22</v>
      </c>
      <c r="C266" s="125" t="s">
        <v>1308</v>
      </c>
      <c r="D266" s="125" t="s">
        <v>1290</v>
      </c>
      <c r="E266" s="32" t="s">
        <v>124</v>
      </c>
      <c r="F266" s="33"/>
      <c r="G266" s="5"/>
      <c r="H266" s="34"/>
      <c r="I266" s="34"/>
      <c r="J266" s="35"/>
      <c r="K266" s="35"/>
      <c r="L266" s="35"/>
      <c r="M266" s="36" t="s">
        <v>198</v>
      </c>
      <c r="N266" s="36"/>
      <c r="O266" s="36" t="str">
        <f t="shared" si="8"/>
        <v>A13</v>
      </c>
      <c r="P266" s="36">
        <f>IF(AND(O266&lt;&gt;O265,NOT(ISBLANK(A266))),IF(ISBLANK(M266),INDEX(Summary!H:H,MATCH(O266,Summary!A:A,0)),INDEX(Summary!H:H,MATCH(O266,Summary!A:A,0))+1),IF(ISBLANK(M266),P265,P265+1))</f>
        <v>36</v>
      </c>
      <c r="Q266" s="36">
        <f t="shared" si="9"/>
        <v>39</v>
      </c>
      <c r="R266" s="50"/>
      <c r="T266" s="34"/>
      <c r="U266" s="34"/>
      <c r="V266" s="34"/>
      <c r="W266" s="34"/>
      <c r="X266" s="5"/>
      <c r="Y266" s="5"/>
      <c r="Z266" s="5"/>
      <c r="AA266" s="6"/>
      <c r="AB266" s="6"/>
      <c r="AC266" s="6"/>
      <c r="AD266" s="6"/>
      <c r="AE266" s="7"/>
      <c r="AF266" s="7"/>
      <c r="AG266" s="34"/>
      <c r="AH266" s="35"/>
      <c r="AI266" s="35"/>
      <c r="AJ266" s="35"/>
      <c r="AK266" s="35"/>
      <c r="AL266" s="35"/>
      <c r="AM266" s="35"/>
      <c r="AN266" s="35"/>
      <c r="AO266" s="35"/>
      <c r="AP266" s="31"/>
      <c r="AQ266" s="37"/>
    </row>
    <row r="267" spans="1:43" hidden="1" x14ac:dyDescent="0.25">
      <c r="A267" s="4" t="s">
        <v>141</v>
      </c>
      <c r="B267" s="124">
        <v>22</v>
      </c>
      <c r="C267" s="125" t="s">
        <v>1309</v>
      </c>
      <c r="D267" s="125" t="s">
        <v>1287</v>
      </c>
      <c r="E267" s="32" t="s">
        <v>140</v>
      </c>
      <c r="F267" s="33" t="s">
        <v>87</v>
      </c>
      <c r="G267" s="5">
        <v>1</v>
      </c>
      <c r="H267" s="34"/>
      <c r="I267" s="34">
        <v>1</v>
      </c>
      <c r="J267" s="35">
        <v>38</v>
      </c>
      <c r="K267" s="35">
        <v>7</v>
      </c>
      <c r="L267" s="35">
        <v>36</v>
      </c>
      <c r="M267" s="36" t="s">
        <v>198</v>
      </c>
      <c r="N267" s="36"/>
      <c r="O267" s="36" t="str">
        <f t="shared" si="8"/>
        <v>A13</v>
      </c>
      <c r="P267" s="36">
        <f>IF(AND(O267&lt;&gt;O266,NOT(ISBLANK(A267))),IF(ISBLANK(M267),INDEX(Summary!H:H,MATCH(O267,Summary!A:A,0)),INDEX(Summary!H:H,MATCH(O267,Summary!A:A,0))+1),IF(ISBLANK(M267),P266,P266+1))</f>
        <v>37</v>
      </c>
      <c r="Q267" s="36">
        <f t="shared" si="9"/>
        <v>39</v>
      </c>
      <c r="R267" s="50"/>
      <c r="T267" s="34">
        <v>1</v>
      </c>
      <c r="U267" s="34"/>
      <c r="V267" s="34"/>
      <c r="W267" s="34"/>
      <c r="X267" s="5"/>
      <c r="Y267" s="5" t="s">
        <v>88</v>
      </c>
      <c r="Z267" s="5" t="s">
        <v>39</v>
      </c>
      <c r="AA267" s="6">
        <v>1</v>
      </c>
      <c r="AB267" s="6">
        <v>0</v>
      </c>
      <c r="AC267" s="6">
        <v>0</v>
      </c>
      <c r="AD267" s="6">
        <v>0</v>
      </c>
      <c r="AE267" s="7">
        <v>0</v>
      </c>
      <c r="AF267" s="7">
        <v>0</v>
      </c>
      <c r="AG267" s="34">
        <v>0.25</v>
      </c>
      <c r="AH267" s="35">
        <v>39</v>
      </c>
      <c r="AI267" s="35">
        <v>0</v>
      </c>
      <c r="AJ267" s="35" t="s">
        <v>34</v>
      </c>
      <c r="AK267" s="35">
        <v>0</v>
      </c>
      <c r="AL267" s="35">
        <v>0</v>
      </c>
      <c r="AM267" s="35">
        <v>0</v>
      </c>
      <c r="AN267" s="35">
        <v>9.25</v>
      </c>
      <c r="AO267" s="35" t="s">
        <v>34</v>
      </c>
      <c r="AP267" s="31"/>
      <c r="AQ267" s="37"/>
    </row>
    <row r="268" spans="1:43" hidden="1" x14ac:dyDescent="0.25">
      <c r="A268" s="4" t="s">
        <v>141</v>
      </c>
      <c r="B268" s="124">
        <v>8</v>
      </c>
      <c r="C268" s="125" t="s">
        <v>1310</v>
      </c>
      <c r="D268" s="125" t="s">
        <v>1295</v>
      </c>
      <c r="E268" s="32" t="s">
        <v>147</v>
      </c>
      <c r="F268" s="33" t="s">
        <v>87</v>
      </c>
      <c r="G268" s="5">
        <v>1</v>
      </c>
      <c r="H268" s="34"/>
      <c r="I268" s="34">
        <v>1</v>
      </c>
      <c r="J268" s="35">
        <v>39</v>
      </c>
      <c r="K268" s="35">
        <v>7</v>
      </c>
      <c r="L268" s="35">
        <v>37</v>
      </c>
      <c r="M268" s="36" t="s">
        <v>198</v>
      </c>
      <c r="N268" s="36"/>
      <c r="O268" s="36" t="str">
        <f t="shared" si="8"/>
        <v>A13</v>
      </c>
      <c r="P268" s="36">
        <f>IF(AND(O268&lt;&gt;O267,NOT(ISBLANK(A268))),IF(ISBLANK(M268),INDEX(Summary!H:H,MATCH(O268,Summary!A:A,0)),INDEX(Summary!H:H,MATCH(O268,Summary!A:A,0))+1),IF(ISBLANK(M268),P267,P267+1))</f>
        <v>38</v>
      </c>
      <c r="Q268" s="36">
        <f t="shared" si="9"/>
        <v>39</v>
      </c>
      <c r="R268" s="50"/>
      <c r="T268" s="34">
        <v>1</v>
      </c>
      <c r="U268" s="34"/>
      <c r="V268" s="34"/>
      <c r="W268" s="34"/>
      <c r="X268" s="5"/>
      <c r="Y268" s="5" t="s">
        <v>106</v>
      </c>
      <c r="Z268" s="5" t="s">
        <v>39</v>
      </c>
      <c r="AA268" s="6">
        <v>1</v>
      </c>
      <c r="AB268" s="6">
        <v>0</v>
      </c>
      <c r="AC268" s="6">
        <v>0</v>
      </c>
      <c r="AD268" s="6">
        <v>0</v>
      </c>
      <c r="AE268" s="7">
        <v>0</v>
      </c>
      <c r="AF268" s="7">
        <v>0</v>
      </c>
      <c r="AG268" s="34">
        <v>0.5</v>
      </c>
      <c r="AH268" s="35">
        <v>40</v>
      </c>
      <c r="AI268" s="35">
        <v>0</v>
      </c>
      <c r="AJ268" s="35" t="s">
        <v>34</v>
      </c>
      <c r="AK268" s="35">
        <v>0</v>
      </c>
      <c r="AL268" s="35">
        <v>0</v>
      </c>
      <c r="AM268" s="35">
        <v>0</v>
      </c>
      <c r="AN268" s="35">
        <v>9.75</v>
      </c>
      <c r="AO268" s="35" t="s">
        <v>34</v>
      </c>
      <c r="AP268" s="31"/>
      <c r="AQ268" s="37"/>
    </row>
    <row r="269" spans="1:43" hidden="1" x14ac:dyDescent="0.25">
      <c r="A269" s="4" t="s">
        <v>141</v>
      </c>
      <c r="B269" s="124">
        <v>22</v>
      </c>
      <c r="C269" s="125" t="s">
        <v>1311</v>
      </c>
      <c r="D269" s="125" t="s">
        <v>1290</v>
      </c>
      <c r="E269" s="32" t="s">
        <v>111</v>
      </c>
      <c r="F269" s="33" t="s">
        <v>87</v>
      </c>
      <c r="G269" s="5">
        <v>1</v>
      </c>
      <c r="H269" s="34"/>
      <c r="I269" s="34">
        <v>1</v>
      </c>
      <c r="J269" s="35">
        <v>40</v>
      </c>
      <c r="K269" s="35">
        <v>7</v>
      </c>
      <c r="L269" s="35">
        <v>38</v>
      </c>
      <c r="M269" s="36" t="s">
        <v>198</v>
      </c>
      <c r="N269" s="36"/>
      <c r="O269" s="36" t="str">
        <f t="shared" si="8"/>
        <v>A13</v>
      </c>
      <c r="P269" s="36">
        <f>IF(AND(O269&lt;&gt;O268,NOT(ISBLANK(A269))),IF(ISBLANK(M269),INDEX(Summary!H:H,MATCH(O269,Summary!A:A,0)),INDEX(Summary!H:H,MATCH(O269,Summary!A:A,0))+1),IF(ISBLANK(M269),P268,P268+1))</f>
        <v>39</v>
      </c>
      <c r="Q269" s="36">
        <f t="shared" si="9"/>
        <v>39</v>
      </c>
      <c r="R269" s="50"/>
      <c r="T269" s="34">
        <v>1</v>
      </c>
      <c r="U269" s="34"/>
      <c r="V269" s="34"/>
      <c r="W269" s="34"/>
      <c r="X269" s="5"/>
      <c r="Y269" s="5" t="s">
        <v>88</v>
      </c>
      <c r="Z269" s="5" t="s">
        <v>39</v>
      </c>
      <c r="AA269" s="6">
        <v>1</v>
      </c>
      <c r="AB269" s="6">
        <v>0</v>
      </c>
      <c r="AC269" s="6">
        <v>0</v>
      </c>
      <c r="AD269" s="6">
        <v>0</v>
      </c>
      <c r="AE269" s="7">
        <v>0</v>
      </c>
      <c r="AF269" s="7">
        <v>0</v>
      </c>
      <c r="AG269" s="34">
        <v>0.25</v>
      </c>
      <c r="AH269" s="35">
        <v>41</v>
      </c>
      <c r="AI269" s="35">
        <v>0</v>
      </c>
      <c r="AJ269" s="35" t="s">
        <v>34</v>
      </c>
      <c r="AK269" s="35">
        <v>0</v>
      </c>
      <c r="AL269" s="35">
        <v>0</v>
      </c>
      <c r="AM269" s="35">
        <v>0</v>
      </c>
      <c r="AN269" s="35">
        <v>10</v>
      </c>
      <c r="AO269" s="35" t="s">
        <v>34</v>
      </c>
      <c r="AP269" s="31"/>
      <c r="AQ269" s="37"/>
    </row>
    <row r="270" spans="1:43" x14ac:dyDescent="0.25">
      <c r="A270" s="54" t="s">
        <v>148</v>
      </c>
      <c r="B270" s="124">
        <v>29</v>
      </c>
      <c r="C270" s="125" t="s">
        <v>1312</v>
      </c>
      <c r="D270" s="125" t="s">
        <v>1313</v>
      </c>
      <c r="E270" s="32" t="s">
        <v>95</v>
      </c>
      <c r="F270" s="33" t="s">
        <v>87</v>
      </c>
      <c r="G270" s="5">
        <v>5</v>
      </c>
      <c r="H270" s="34"/>
      <c r="I270" s="34">
        <v>5</v>
      </c>
      <c r="J270" s="35">
        <v>14</v>
      </c>
      <c r="K270" s="35">
        <v>9</v>
      </c>
      <c r="L270" s="35">
        <v>13</v>
      </c>
      <c r="M270" s="36" t="s">
        <v>198</v>
      </c>
      <c r="N270" s="36"/>
      <c r="O270" s="36" t="str">
        <f t="shared" si="8"/>
        <v>A15</v>
      </c>
      <c r="P270" s="36">
        <f>IF(AND(O270&lt;&gt;O269,NOT(ISBLANK(A270))),IF(ISBLANK(M270),INDEX(Summary!H:H,MATCH(O270,Summary!A:A,0)),INDEX(Summary!H:H,MATCH(O270,Summary!A:A,0))+1),IF(ISBLANK(M270),P269,P269+1))</f>
        <v>12</v>
      </c>
      <c r="Q270" s="36">
        <f t="shared" si="9"/>
        <v>44</v>
      </c>
      <c r="R270" s="50"/>
      <c r="T270" s="34">
        <v>1</v>
      </c>
      <c r="U270" s="34"/>
      <c r="V270" s="34"/>
      <c r="W270" s="34"/>
      <c r="X270" s="5"/>
      <c r="Y270" s="5" t="s">
        <v>88</v>
      </c>
      <c r="Z270" s="5" t="s">
        <v>39</v>
      </c>
      <c r="AA270" s="6">
        <v>5</v>
      </c>
      <c r="AB270" s="6">
        <v>0</v>
      </c>
      <c r="AC270" s="6">
        <v>0</v>
      </c>
      <c r="AD270" s="6">
        <v>0</v>
      </c>
      <c r="AE270" s="7">
        <v>0</v>
      </c>
      <c r="AF270" s="7">
        <v>0</v>
      </c>
      <c r="AG270" s="34">
        <v>1.25</v>
      </c>
      <c r="AH270" s="35">
        <v>15</v>
      </c>
      <c r="AI270" s="35">
        <v>0</v>
      </c>
      <c r="AJ270" s="35" t="s">
        <v>34</v>
      </c>
      <c r="AK270" s="35">
        <v>0</v>
      </c>
      <c r="AL270" s="35">
        <v>0</v>
      </c>
      <c r="AM270" s="35">
        <v>0</v>
      </c>
      <c r="AN270" s="35">
        <v>1.25</v>
      </c>
      <c r="AO270" s="35" t="s">
        <v>34</v>
      </c>
      <c r="AP270" s="31"/>
      <c r="AQ270" s="37"/>
    </row>
    <row r="271" spans="1:43" x14ac:dyDescent="0.25">
      <c r="A271" s="4" t="s">
        <v>148</v>
      </c>
      <c r="B271" s="124">
        <v>29</v>
      </c>
      <c r="C271" s="125" t="s">
        <v>1314</v>
      </c>
      <c r="D271" s="125" t="s">
        <v>1313</v>
      </c>
      <c r="E271" s="32" t="s">
        <v>95</v>
      </c>
      <c r="F271" s="33"/>
      <c r="G271" s="5"/>
      <c r="H271" s="34"/>
      <c r="I271" s="34"/>
      <c r="J271" s="35"/>
      <c r="K271" s="35"/>
      <c r="L271" s="35"/>
      <c r="M271" s="36" t="s">
        <v>198</v>
      </c>
      <c r="N271" s="36"/>
      <c r="O271" s="36" t="str">
        <f t="shared" si="8"/>
        <v>A15</v>
      </c>
      <c r="P271" s="36">
        <f>IF(AND(O271&lt;&gt;O270,NOT(ISBLANK(A271))),IF(ISBLANK(M271),INDEX(Summary!H:H,MATCH(O271,Summary!A:A,0)),INDEX(Summary!H:H,MATCH(O271,Summary!A:A,0))+1),IF(ISBLANK(M271),P270,P270+1))</f>
        <v>13</v>
      </c>
      <c r="Q271" s="36">
        <f t="shared" si="9"/>
        <v>44</v>
      </c>
      <c r="R271" s="50"/>
      <c r="T271" s="34"/>
      <c r="U271" s="34"/>
      <c r="V271" s="34"/>
      <c r="W271" s="34"/>
      <c r="X271" s="5"/>
      <c r="Y271" s="5"/>
      <c r="Z271" s="5"/>
      <c r="AA271" s="6"/>
      <c r="AB271" s="6"/>
      <c r="AC271" s="6"/>
      <c r="AD271" s="6"/>
      <c r="AE271" s="7"/>
      <c r="AF271" s="7"/>
      <c r="AG271" s="34"/>
      <c r="AH271" s="35"/>
      <c r="AI271" s="35"/>
      <c r="AJ271" s="35"/>
      <c r="AK271" s="35"/>
      <c r="AL271" s="35"/>
      <c r="AM271" s="35"/>
      <c r="AN271" s="35"/>
      <c r="AO271" s="35"/>
      <c r="AP271" s="31"/>
      <c r="AQ271" s="37"/>
    </row>
    <row r="272" spans="1:43" x14ac:dyDescent="0.25">
      <c r="A272" s="4" t="s">
        <v>148</v>
      </c>
      <c r="B272" s="124">
        <v>29</v>
      </c>
      <c r="C272" s="125" t="s">
        <v>1315</v>
      </c>
      <c r="D272" s="125" t="s">
        <v>1316</v>
      </c>
      <c r="E272" s="32" t="s">
        <v>95</v>
      </c>
      <c r="F272" s="33"/>
      <c r="G272" s="5"/>
      <c r="H272" s="34"/>
      <c r="I272" s="34"/>
      <c r="J272" s="35"/>
      <c r="K272" s="35"/>
      <c r="L272" s="35"/>
      <c r="M272" s="36" t="s">
        <v>198</v>
      </c>
      <c r="N272" s="36"/>
      <c r="O272" s="36" t="str">
        <f t="shared" si="8"/>
        <v>A15</v>
      </c>
      <c r="P272" s="36">
        <f>IF(AND(O272&lt;&gt;O271,NOT(ISBLANK(A272))),IF(ISBLANK(M272),INDEX(Summary!H:H,MATCH(O272,Summary!A:A,0)),INDEX(Summary!H:H,MATCH(O272,Summary!A:A,0))+1),IF(ISBLANK(M272),P271,P271+1))</f>
        <v>14</v>
      </c>
      <c r="Q272" s="36">
        <f t="shared" si="9"/>
        <v>44</v>
      </c>
      <c r="R272" s="50"/>
      <c r="T272" s="34"/>
      <c r="U272" s="34"/>
      <c r="V272" s="34"/>
      <c r="W272" s="34"/>
      <c r="X272" s="5"/>
      <c r="Y272" s="5"/>
      <c r="Z272" s="5"/>
      <c r="AA272" s="6"/>
      <c r="AB272" s="6"/>
      <c r="AC272" s="6"/>
      <c r="AD272" s="6"/>
      <c r="AE272" s="7"/>
      <c r="AF272" s="7"/>
      <c r="AG272" s="34"/>
      <c r="AH272" s="35"/>
      <c r="AI272" s="35"/>
      <c r="AJ272" s="35"/>
      <c r="AK272" s="35"/>
      <c r="AL272" s="35"/>
      <c r="AM272" s="35"/>
      <c r="AN272" s="35"/>
      <c r="AO272" s="35"/>
      <c r="AP272" s="31"/>
      <c r="AQ272" s="37"/>
    </row>
    <row r="273" spans="1:43" x14ac:dyDescent="0.25">
      <c r="A273" s="4" t="s">
        <v>148</v>
      </c>
      <c r="B273" s="124">
        <v>29</v>
      </c>
      <c r="C273" s="125" t="s">
        <v>1317</v>
      </c>
      <c r="D273" s="125" t="s">
        <v>1316</v>
      </c>
      <c r="E273" s="32" t="s">
        <v>95</v>
      </c>
      <c r="F273" s="33"/>
      <c r="G273" s="5"/>
      <c r="H273" s="34"/>
      <c r="I273" s="34"/>
      <c r="J273" s="35"/>
      <c r="K273" s="35"/>
      <c r="L273" s="35"/>
      <c r="M273" s="36" t="s">
        <v>198</v>
      </c>
      <c r="N273" s="36"/>
      <c r="O273" s="36" t="str">
        <f t="shared" si="8"/>
        <v>A15</v>
      </c>
      <c r="P273" s="36">
        <f>IF(AND(O273&lt;&gt;O272,NOT(ISBLANK(A273))),IF(ISBLANK(M273),INDEX(Summary!H:H,MATCH(O273,Summary!A:A,0)),INDEX(Summary!H:H,MATCH(O273,Summary!A:A,0))+1),IF(ISBLANK(M273),P272,P272+1))</f>
        <v>15</v>
      </c>
      <c r="Q273" s="36">
        <f t="shared" si="9"/>
        <v>44</v>
      </c>
      <c r="R273" s="50"/>
      <c r="T273" s="34"/>
      <c r="U273" s="34"/>
      <c r="V273" s="34"/>
      <c r="W273" s="34"/>
      <c r="X273" s="5"/>
      <c r="Y273" s="5"/>
      <c r="Z273" s="5"/>
      <c r="AA273" s="6"/>
      <c r="AB273" s="6"/>
      <c r="AC273" s="6"/>
      <c r="AD273" s="6"/>
      <c r="AE273" s="7"/>
      <c r="AF273" s="7"/>
      <c r="AG273" s="34"/>
      <c r="AH273" s="35"/>
      <c r="AI273" s="35"/>
      <c r="AJ273" s="35"/>
      <c r="AK273" s="35"/>
      <c r="AL273" s="35"/>
      <c r="AM273" s="35"/>
      <c r="AN273" s="35"/>
      <c r="AO273" s="35"/>
      <c r="AP273" s="31"/>
      <c r="AQ273" s="37"/>
    </row>
    <row r="274" spans="1:43" x14ac:dyDescent="0.25">
      <c r="A274" s="4" t="s">
        <v>148</v>
      </c>
      <c r="B274" s="124">
        <v>29</v>
      </c>
      <c r="C274" s="125" t="s">
        <v>1318</v>
      </c>
      <c r="D274" s="125" t="s">
        <v>1316</v>
      </c>
      <c r="E274" s="32" t="s">
        <v>95</v>
      </c>
      <c r="F274" s="33"/>
      <c r="G274" s="5"/>
      <c r="H274" s="34"/>
      <c r="I274" s="34"/>
      <c r="J274" s="35"/>
      <c r="K274" s="35"/>
      <c r="L274" s="35"/>
      <c r="M274" s="36" t="s">
        <v>198</v>
      </c>
      <c r="N274" s="36"/>
      <c r="O274" s="36" t="str">
        <f t="shared" si="8"/>
        <v>A15</v>
      </c>
      <c r="P274" s="36">
        <f>IF(AND(O274&lt;&gt;O273,NOT(ISBLANK(A274))),IF(ISBLANK(M274),INDEX(Summary!H:H,MATCH(O274,Summary!A:A,0)),INDEX(Summary!H:H,MATCH(O274,Summary!A:A,0))+1),IF(ISBLANK(M274),P273,P273+1))</f>
        <v>16</v>
      </c>
      <c r="Q274" s="36">
        <f t="shared" si="9"/>
        <v>44</v>
      </c>
      <c r="R274" s="50"/>
      <c r="T274" s="34"/>
      <c r="U274" s="34"/>
      <c r="V274" s="34"/>
      <c r="W274" s="34"/>
      <c r="X274" s="5"/>
      <c r="Y274" s="5"/>
      <c r="Z274" s="5"/>
      <c r="AA274" s="6"/>
      <c r="AB274" s="6"/>
      <c r="AC274" s="6"/>
      <c r="AD274" s="6"/>
      <c r="AE274" s="7"/>
      <c r="AF274" s="7"/>
      <c r="AG274" s="34"/>
      <c r="AH274" s="35"/>
      <c r="AI274" s="35"/>
      <c r="AJ274" s="35"/>
      <c r="AK274" s="35"/>
      <c r="AL274" s="35"/>
      <c r="AM274" s="35"/>
      <c r="AN274" s="35"/>
      <c r="AO274" s="35"/>
      <c r="AP274" s="31"/>
      <c r="AQ274" s="37"/>
    </row>
    <row r="275" spans="1:43" hidden="1" x14ac:dyDescent="0.25">
      <c r="A275" s="4" t="s">
        <v>148</v>
      </c>
      <c r="B275" s="124">
        <v>20</v>
      </c>
      <c r="C275" s="125" t="s">
        <v>1319</v>
      </c>
      <c r="D275" s="125" t="s">
        <v>1320</v>
      </c>
      <c r="E275" s="32" t="s">
        <v>108</v>
      </c>
      <c r="F275" s="38" t="s">
        <v>109</v>
      </c>
      <c r="G275" s="5">
        <v>16</v>
      </c>
      <c r="H275" s="34"/>
      <c r="I275" s="34">
        <v>16</v>
      </c>
      <c r="J275" s="35">
        <v>30</v>
      </c>
      <c r="K275" s="35">
        <v>9</v>
      </c>
      <c r="L275" s="35">
        <v>29</v>
      </c>
      <c r="M275" s="36" t="s">
        <v>198</v>
      </c>
      <c r="N275" s="36"/>
      <c r="O275" s="36" t="str">
        <f t="shared" si="8"/>
        <v>A15</v>
      </c>
      <c r="P275" s="36">
        <f>IF(AND(O275&lt;&gt;O274,NOT(ISBLANK(A275))),IF(ISBLANK(M275),INDEX(Summary!H:H,MATCH(O275,Summary!A:A,0)),INDEX(Summary!H:H,MATCH(O275,Summary!A:A,0))+1),IF(ISBLANK(M275),P274,P274+1))</f>
        <v>17</v>
      </c>
      <c r="Q275" s="36">
        <f t="shared" si="9"/>
        <v>44</v>
      </c>
      <c r="R275" s="51"/>
      <c r="T275" s="34">
        <v>1</v>
      </c>
      <c r="U275" s="34"/>
      <c r="V275" s="34"/>
      <c r="W275" s="34"/>
      <c r="X275" s="5"/>
      <c r="Y275" s="5" t="s">
        <v>98</v>
      </c>
      <c r="Z275" s="5" t="s">
        <v>39</v>
      </c>
      <c r="AA275" s="6">
        <v>16</v>
      </c>
      <c r="AB275" s="6">
        <v>0</v>
      </c>
      <c r="AC275" s="6">
        <v>0</v>
      </c>
      <c r="AD275" s="6">
        <v>0</v>
      </c>
      <c r="AE275" s="7">
        <v>0</v>
      </c>
      <c r="AF275" s="7">
        <v>0</v>
      </c>
      <c r="AG275" s="34">
        <v>2</v>
      </c>
      <c r="AH275" s="35">
        <v>31</v>
      </c>
      <c r="AI275" s="35">
        <v>0</v>
      </c>
      <c r="AJ275" s="35" t="s">
        <v>34</v>
      </c>
      <c r="AK275" s="35">
        <v>0</v>
      </c>
      <c r="AL275" s="35">
        <v>0</v>
      </c>
      <c r="AM275" s="35">
        <v>0</v>
      </c>
      <c r="AN275" s="35">
        <v>3.25</v>
      </c>
      <c r="AO275" s="35" t="s">
        <v>34</v>
      </c>
      <c r="AP275" s="31"/>
      <c r="AQ275" s="37"/>
    </row>
    <row r="276" spans="1:43" hidden="1" x14ac:dyDescent="0.25">
      <c r="A276" s="4" t="s">
        <v>148</v>
      </c>
      <c r="B276" s="124">
        <v>20</v>
      </c>
      <c r="C276" s="125" t="s">
        <v>1321</v>
      </c>
      <c r="D276" s="125" t="s">
        <v>1320</v>
      </c>
      <c r="E276" s="32" t="s">
        <v>108</v>
      </c>
      <c r="F276" s="38"/>
      <c r="G276" s="5"/>
      <c r="H276" s="6"/>
      <c r="I276" s="34"/>
      <c r="J276" s="35"/>
      <c r="K276" s="35"/>
      <c r="L276" s="35"/>
      <c r="M276" s="36" t="s">
        <v>198</v>
      </c>
      <c r="N276" s="36"/>
      <c r="O276" s="36" t="str">
        <f t="shared" si="8"/>
        <v>A15</v>
      </c>
      <c r="P276" s="36">
        <f>IF(AND(O276&lt;&gt;O275,NOT(ISBLANK(A276))),IF(ISBLANK(M276),INDEX(Summary!H:H,MATCH(O276,Summary!A:A,0)),INDEX(Summary!H:H,MATCH(O276,Summary!A:A,0))+1),IF(ISBLANK(M276),P275,P275+1))</f>
        <v>18</v>
      </c>
      <c r="Q276" s="36">
        <f t="shared" si="9"/>
        <v>44</v>
      </c>
      <c r="R276" s="51"/>
      <c r="T276" s="34"/>
      <c r="U276" s="34"/>
      <c r="V276" s="34"/>
      <c r="W276" s="34"/>
      <c r="X276" s="5"/>
      <c r="Y276" s="5"/>
      <c r="Z276" s="5"/>
      <c r="AA276" s="6"/>
      <c r="AB276" s="6"/>
      <c r="AC276" s="6"/>
      <c r="AD276" s="6"/>
      <c r="AE276" s="7"/>
      <c r="AF276" s="7"/>
      <c r="AG276" s="34"/>
      <c r="AH276" s="35"/>
      <c r="AI276" s="35"/>
      <c r="AJ276" s="35"/>
      <c r="AK276" s="35"/>
      <c r="AL276" s="35"/>
      <c r="AM276" s="35"/>
      <c r="AN276" s="35"/>
      <c r="AO276" s="35"/>
      <c r="AP276" s="31"/>
      <c r="AQ276" s="37"/>
    </row>
    <row r="277" spans="1:43" hidden="1" x14ac:dyDescent="0.25">
      <c r="A277" s="4" t="s">
        <v>148</v>
      </c>
      <c r="B277" s="124">
        <v>20</v>
      </c>
      <c r="C277" s="125" t="s">
        <v>1322</v>
      </c>
      <c r="D277" s="125" t="s">
        <v>1320</v>
      </c>
      <c r="E277" s="32" t="s">
        <v>108</v>
      </c>
      <c r="F277" s="38"/>
      <c r="G277" s="5"/>
      <c r="H277" s="6"/>
      <c r="I277" s="34"/>
      <c r="J277" s="35"/>
      <c r="K277" s="35"/>
      <c r="L277" s="35"/>
      <c r="M277" s="36" t="s">
        <v>198</v>
      </c>
      <c r="N277" s="36"/>
      <c r="O277" s="36" t="str">
        <f t="shared" si="8"/>
        <v>A15</v>
      </c>
      <c r="P277" s="36">
        <f>IF(AND(O277&lt;&gt;O276,NOT(ISBLANK(A277))),IF(ISBLANK(M277),INDEX(Summary!H:H,MATCH(O277,Summary!A:A,0)),INDEX(Summary!H:H,MATCH(O277,Summary!A:A,0))+1),IF(ISBLANK(M277),P276,P276+1))</f>
        <v>19</v>
      </c>
      <c r="Q277" s="36">
        <f t="shared" si="9"/>
        <v>44</v>
      </c>
      <c r="R277" s="51"/>
      <c r="T277" s="34"/>
      <c r="U277" s="34"/>
      <c r="V277" s="34"/>
      <c r="W277" s="34"/>
      <c r="X277" s="5"/>
      <c r="Y277" s="5"/>
      <c r="Z277" s="5"/>
      <c r="AA277" s="6"/>
      <c r="AB277" s="6"/>
      <c r="AC277" s="6"/>
      <c r="AD277" s="6"/>
      <c r="AE277" s="7"/>
      <c r="AF277" s="7"/>
      <c r="AG277" s="34"/>
      <c r="AH277" s="35"/>
      <c r="AI277" s="35"/>
      <c r="AJ277" s="35"/>
      <c r="AK277" s="35"/>
      <c r="AL277" s="35"/>
      <c r="AM277" s="35"/>
      <c r="AN277" s="35"/>
      <c r="AO277" s="35"/>
      <c r="AP277" s="31"/>
      <c r="AQ277" s="37"/>
    </row>
    <row r="278" spans="1:43" hidden="1" x14ac:dyDescent="0.25">
      <c r="A278" s="4" t="s">
        <v>148</v>
      </c>
      <c r="B278" s="124">
        <v>20</v>
      </c>
      <c r="C278" s="125" t="s">
        <v>1323</v>
      </c>
      <c r="D278" s="125" t="s">
        <v>1320</v>
      </c>
      <c r="E278" s="32" t="s">
        <v>108</v>
      </c>
      <c r="F278" s="38"/>
      <c r="G278" s="5"/>
      <c r="H278" s="6"/>
      <c r="I278" s="34"/>
      <c r="J278" s="35"/>
      <c r="K278" s="35"/>
      <c r="L278" s="35"/>
      <c r="M278" s="36" t="s">
        <v>198</v>
      </c>
      <c r="N278" s="36"/>
      <c r="O278" s="36" t="str">
        <f t="shared" si="8"/>
        <v>A15</v>
      </c>
      <c r="P278" s="36">
        <f>IF(AND(O278&lt;&gt;O277,NOT(ISBLANK(A278))),IF(ISBLANK(M278),INDEX(Summary!H:H,MATCH(O278,Summary!A:A,0)),INDEX(Summary!H:H,MATCH(O278,Summary!A:A,0))+1),IF(ISBLANK(M278),P277,P277+1))</f>
        <v>20</v>
      </c>
      <c r="Q278" s="36">
        <f t="shared" si="9"/>
        <v>44</v>
      </c>
      <c r="R278" s="51"/>
      <c r="T278" s="34"/>
      <c r="U278" s="34"/>
      <c r="V278" s="34"/>
      <c r="W278" s="34"/>
      <c r="X278" s="5"/>
      <c r="Y278" s="5"/>
      <c r="Z278" s="5"/>
      <c r="AA278" s="6"/>
      <c r="AB278" s="6"/>
      <c r="AC278" s="6"/>
      <c r="AD278" s="6"/>
      <c r="AE278" s="7"/>
      <c r="AF278" s="7"/>
      <c r="AG278" s="34"/>
      <c r="AH278" s="35"/>
      <c r="AI278" s="35"/>
      <c r="AJ278" s="35"/>
      <c r="AK278" s="35"/>
      <c r="AL278" s="35"/>
      <c r="AM278" s="35"/>
      <c r="AN278" s="35"/>
      <c r="AO278" s="35"/>
      <c r="AP278" s="31"/>
      <c r="AQ278" s="37"/>
    </row>
    <row r="279" spans="1:43" hidden="1" x14ac:dyDescent="0.25">
      <c r="A279" s="4" t="s">
        <v>148</v>
      </c>
      <c r="B279" s="124">
        <v>20</v>
      </c>
      <c r="C279" s="125" t="s">
        <v>1324</v>
      </c>
      <c r="D279" s="125" t="s">
        <v>1320</v>
      </c>
      <c r="E279" s="32" t="s">
        <v>108</v>
      </c>
      <c r="F279" s="38"/>
      <c r="G279" s="5"/>
      <c r="H279" s="6"/>
      <c r="I279" s="34"/>
      <c r="J279" s="35"/>
      <c r="K279" s="35"/>
      <c r="L279" s="35"/>
      <c r="M279" s="36" t="s">
        <v>198</v>
      </c>
      <c r="N279" s="36"/>
      <c r="O279" s="36" t="str">
        <f t="shared" si="8"/>
        <v>A15</v>
      </c>
      <c r="P279" s="36">
        <f>IF(AND(O279&lt;&gt;O278,NOT(ISBLANK(A279))),IF(ISBLANK(M279),INDEX(Summary!H:H,MATCH(O279,Summary!A:A,0)),INDEX(Summary!H:H,MATCH(O279,Summary!A:A,0))+1),IF(ISBLANK(M279),P278,P278+1))</f>
        <v>21</v>
      </c>
      <c r="Q279" s="36">
        <f t="shared" si="9"/>
        <v>44</v>
      </c>
      <c r="R279" s="51"/>
      <c r="T279" s="34"/>
      <c r="U279" s="34"/>
      <c r="V279" s="34"/>
      <c r="W279" s="34"/>
      <c r="X279" s="5"/>
      <c r="Y279" s="5"/>
      <c r="Z279" s="5"/>
      <c r="AA279" s="6"/>
      <c r="AB279" s="6"/>
      <c r="AC279" s="6"/>
      <c r="AD279" s="6"/>
      <c r="AE279" s="7"/>
      <c r="AF279" s="7"/>
      <c r="AG279" s="34"/>
      <c r="AH279" s="35"/>
      <c r="AI279" s="35"/>
      <c r="AJ279" s="35"/>
      <c r="AK279" s="35"/>
      <c r="AL279" s="35"/>
      <c r="AM279" s="35"/>
      <c r="AN279" s="35"/>
      <c r="AO279" s="35"/>
      <c r="AP279" s="31"/>
      <c r="AQ279" s="37"/>
    </row>
    <row r="280" spans="1:43" hidden="1" x14ac:dyDescent="0.25">
      <c r="A280" s="4" t="s">
        <v>148</v>
      </c>
      <c r="B280" s="124">
        <v>20</v>
      </c>
      <c r="C280" s="125" t="s">
        <v>1325</v>
      </c>
      <c r="D280" s="125" t="s">
        <v>1320</v>
      </c>
      <c r="E280" s="32" t="s">
        <v>108</v>
      </c>
      <c r="F280" s="38"/>
      <c r="G280" s="5"/>
      <c r="H280" s="6"/>
      <c r="I280" s="34"/>
      <c r="J280" s="35"/>
      <c r="K280" s="35"/>
      <c r="L280" s="35"/>
      <c r="M280" s="36" t="s">
        <v>198</v>
      </c>
      <c r="N280" s="36"/>
      <c r="O280" s="36" t="str">
        <f t="shared" si="8"/>
        <v>A15</v>
      </c>
      <c r="P280" s="36">
        <f>IF(AND(O280&lt;&gt;O279,NOT(ISBLANK(A280))),IF(ISBLANK(M280),INDEX(Summary!H:H,MATCH(O280,Summary!A:A,0)),INDEX(Summary!H:H,MATCH(O280,Summary!A:A,0))+1),IF(ISBLANK(M280),P279,P279+1))</f>
        <v>22</v>
      </c>
      <c r="Q280" s="36">
        <f t="shared" si="9"/>
        <v>44</v>
      </c>
      <c r="R280" s="51"/>
      <c r="T280" s="34"/>
      <c r="U280" s="34"/>
      <c r="V280" s="34"/>
      <c r="W280" s="34"/>
      <c r="X280" s="5"/>
      <c r="Y280" s="5"/>
      <c r="Z280" s="5"/>
      <c r="AA280" s="6"/>
      <c r="AB280" s="6"/>
      <c r="AC280" s="6"/>
      <c r="AD280" s="6"/>
      <c r="AE280" s="7"/>
      <c r="AF280" s="7"/>
      <c r="AG280" s="34"/>
      <c r="AH280" s="35"/>
      <c r="AI280" s="35"/>
      <c r="AJ280" s="35"/>
      <c r="AK280" s="35"/>
      <c r="AL280" s="35"/>
      <c r="AM280" s="35"/>
      <c r="AN280" s="35"/>
      <c r="AO280" s="35"/>
      <c r="AP280" s="31"/>
      <c r="AQ280" s="37"/>
    </row>
    <row r="281" spans="1:43" hidden="1" x14ac:dyDescent="0.25">
      <c r="A281" s="4" t="s">
        <v>148</v>
      </c>
      <c r="B281" s="124">
        <v>20</v>
      </c>
      <c r="C281" s="125" t="s">
        <v>1326</v>
      </c>
      <c r="D281" s="125" t="s">
        <v>1320</v>
      </c>
      <c r="E281" s="32" t="s">
        <v>108</v>
      </c>
      <c r="F281" s="38"/>
      <c r="G281" s="5"/>
      <c r="H281" s="6"/>
      <c r="I281" s="34"/>
      <c r="J281" s="35"/>
      <c r="K281" s="35"/>
      <c r="L281" s="35"/>
      <c r="M281" s="36" t="s">
        <v>198</v>
      </c>
      <c r="N281" s="36"/>
      <c r="O281" s="36" t="str">
        <f t="shared" si="8"/>
        <v>A15</v>
      </c>
      <c r="P281" s="36">
        <f>IF(AND(O281&lt;&gt;O280,NOT(ISBLANK(A281))),IF(ISBLANK(M281),INDEX(Summary!H:H,MATCH(O281,Summary!A:A,0)),INDEX(Summary!H:H,MATCH(O281,Summary!A:A,0))+1),IF(ISBLANK(M281),P280,P280+1))</f>
        <v>23</v>
      </c>
      <c r="Q281" s="36">
        <f t="shared" si="9"/>
        <v>44</v>
      </c>
      <c r="R281" s="51"/>
      <c r="T281" s="34"/>
      <c r="U281" s="34"/>
      <c r="V281" s="34"/>
      <c r="W281" s="34"/>
      <c r="X281" s="5"/>
      <c r="Y281" s="5"/>
      <c r="Z281" s="5"/>
      <c r="AA281" s="6"/>
      <c r="AB281" s="6"/>
      <c r="AC281" s="6"/>
      <c r="AD281" s="6"/>
      <c r="AE281" s="7"/>
      <c r="AF281" s="7"/>
      <c r="AG281" s="34"/>
      <c r="AH281" s="35"/>
      <c r="AI281" s="35"/>
      <c r="AJ281" s="35"/>
      <c r="AK281" s="35"/>
      <c r="AL281" s="35"/>
      <c r="AM281" s="35"/>
      <c r="AN281" s="35"/>
      <c r="AO281" s="35"/>
      <c r="AP281" s="31"/>
      <c r="AQ281" s="37"/>
    </row>
    <row r="282" spans="1:43" hidden="1" x14ac:dyDescent="0.25">
      <c r="A282" s="4" t="s">
        <v>148</v>
      </c>
      <c r="B282" s="124">
        <v>20</v>
      </c>
      <c r="C282" s="125" t="s">
        <v>1327</v>
      </c>
      <c r="D282" s="125" t="s">
        <v>1320</v>
      </c>
      <c r="E282" s="32" t="s">
        <v>108</v>
      </c>
      <c r="F282" s="38"/>
      <c r="G282" s="5"/>
      <c r="H282" s="6"/>
      <c r="I282" s="34"/>
      <c r="J282" s="35"/>
      <c r="K282" s="35"/>
      <c r="L282" s="35"/>
      <c r="M282" s="36" t="s">
        <v>198</v>
      </c>
      <c r="N282" s="36"/>
      <c r="O282" s="36" t="str">
        <f t="shared" si="8"/>
        <v>A15</v>
      </c>
      <c r="P282" s="36">
        <f>IF(AND(O282&lt;&gt;O281,NOT(ISBLANK(A282))),IF(ISBLANK(M282),INDEX(Summary!H:H,MATCH(O282,Summary!A:A,0)),INDEX(Summary!H:H,MATCH(O282,Summary!A:A,0))+1),IF(ISBLANK(M282),P281,P281+1))</f>
        <v>24</v>
      </c>
      <c r="Q282" s="36">
        <f t="shared" si="9"/>
        <v>44</v>
      </c>
      <c r="R282" s="51"/>
      <c r="T282" s="34"/>
      <c r="U282" s="34"/>
      <c r="V282" s="34"/>
      <c r="W282" s="34"/>
      <c r="X282" s="5"/>
      <c r="Y282" s="5"/>
      <c r="Z282" s="5"/>
      <c r="AA282" s="6"/>
      <c r="AB282" s="6"/>
      <c r="AC282" s="6"/>
      <c r="AD282" s="6"/>
      <c r="AE282" s="7"/>
      <c r="AF282" s="7"/>
      <c r="AG282" s="34"/>
      <c r="AH282" s="35"/>
      <c r="AI282" s="35"/>
      <c r="AJ282" s="35"/>
      <c r="AK282" s="35"/>
      <c r="AL282" s="35"/>
      <c r="AM282" s="35"/>
      <c r="AN282" s="35"/>
      <c r="AO282" s="35"/>
      <c r="AP282" s="31"/>
      <c r="AQ282" s="37"/>
    </row>
    <row r="283" spans="1:43" hidden="1" x14ac:dyDescent="0.25">
      <c r="A283" s="4" t="s">
        <v>148</v>
      </c>
      <c r="B283" s="124">
        <v>15</v>
      </c>
      <c r="C283" s="125" t="s">
        <v>1328</v>
      </c>
      <c r="D283" s="125" t="s">
        <v>1329</v>
      </c>
      <c r="E283" s="32" t="s">
        <v>108</v>
      </c>
      <c r="F283" s="38"/>
      <c r="G283" s="5"/>
      <c r="H283" s="6"/>
      <c r="I283" s="34"/>
      <c r="J283" s="35"/>
      <c r="K283" s="35"/>
      <c r="L283" s="35"/>
      <c r="M283" s="36" t="s">
        <v>198</v>
      </c>
      <c r="N283" s="36"/>
      <c r="O283" s="36" t="str">
        <f t="shared" si="8"/>
        <v>A15</v>
      </c>
      <c r="P283" s="36">
        <f>IF(AND(O283&lt;&gt;O282,NOT(ISBLANK(A283))),IF(ISBLANK(M283),INDEX(Summary!H:H,MATCH(O283,Summary!A:A,0)),INDEX(Summary!H:H,MATCH(O283,Summary!A:A,0))+1),IF(ISBLANK(M283),P282,P282+1))</f>
        <v>25</v>
      </c>
      <c r="Q283" s="36">
        <f t="shared" si="9"/>
        <v>44</v>
      </c>
      <c r="R283" s="51"/>
      <c r="T283" s="34"/>
      <c r="U283" s="34"/>
      <c r="V283" s="34"/>
      <c r="W283" s="34"/>
      <c r="X283" s="5"/>
      <c r="Y283" s="5"/>
      <c r="Z283" s="5"/>
      <c r="AA283" s="6"/>
      <c r="AB283" s="6"/>
      <c r="AC283" s="6"/>
      <c r="AD283" s="6"/>
      <c r="AE283" s="7"/>
      <c r="AF283" s="7"/>
      <c r="AG283" s="34"/>
      <c r="AH283" s="35"/>
      <c r="AI283" s="35"/>
      <c r="AJ283" s="35"/>
      <c r="AK283" s="35"/>
      <c r="AL283" s="35"/>
      <c r="AM283" s="35"/>
      <c r="AN283" s="35"/>
      <c r="AO283" s="35"/>
      <c r="AP283" s="31"/>
      <c r="AQ283" s="37"/>
    </row>
    <row r="284" spans="1:43" hidden="1" x14ac:dyDescent="0.25">
      <c r="A284" s="4" t="s">
        <v>148</v>
      </c>
      <c r="B284" s="124">
        <v>15</v>
      </c>
      <c r="C284" s="125" t="s">
        <v>1330</v>
      </c>
      <c r="D284" s="125" t="s">
        <v>1329</v>
      </c>
      <c r="E284" s="32" t="s">
        <v>108</v>
      </c>
      <c r="F284" s="33"/>
      <c r="G284" s="9"/>
      <c r="H284" s="34"/>
      <c r="I284" s="34"/>
      <c r="J284" s="7"/>
      <c r="K284" s="7"/>
      <c r="L284" s="7"/>
      <c r="M284" s="36" t="s">
        <v>198</v>
      </c>
      <c r="N284" s="36"/>
      <c r="O284" s="36" t="str">
        <f t="shared" si="8"/>
        <v>A15</v>
      </c>
      <c r="P284" s="36">
        <f>IF(AND(O284&lt;&gt;O283,NOT(ISBLANK(A284))),IF(ISBLANK(M284),INDEX(Summary!H:H,MATCH(O284,Summary!A:A,0)),INDEX(Summary!H:H,MATCH(O284,Summary!A:A,0))+1),IF(ISBLANK(M284),P283,P283+1))</f>
        <v>26</v>
      </c>
      <c r="Q284" s="36">
        <f t="shared" si="9"/>
        <v>44</v>
      </c>
      <c r="R284" s="50"/>
      <c r="T284" s="34"/>
      <c r="U284" s="34"/>
      <c r="V284" s="34"/>
      <c r="W284" s="34"/>
      <c r="X284" s="5"/>
      <c r="Y284" s="5"/>
      <c r="Z284" s="5"/>
      <c r="AA284" s="6"/>
      <c r="AB284" s="6"/>
      <c r="AC284" s="6"/>
      <c r="AD284" s="6"/>
      <c r="AE284" s="7"/>
      <c r="AF284" s="7"/>
      <c r="AG284" s="34"/>
      <c r="AH284" s="35"/>
      <c r="AI284" s="35"/>
      <c r="AJ284" s="35"/>
      <c r="AK284" s="35"/>
      <c r="AL284" s="35"/>
      <c r="AM284" s="35"/>
      <c r="AN284" s="35"/>
      <c r="AO284" s="35"/>
      <c r="AP284" s="31"/>
      <c r="AQ284" s="37"/>
    </row>
    <row r="285" spans="1:43" hidden="1" x14ac:dyDescent="0.25">
      <c r="A285" s="4" t="s">
        <v>148</v>
      </c>
      <c r="B285" s="124">
        <v>15</v>
      </c>
      <c r="C285" s="125" t="s">
        <v>1331</v>
      </c>
      <c r="D285" s="125" t="s">
        <v>1329</v>
      </c>
      <c r="E285" s="32" t="s">
        <v>108</v>
      </c>
      <c r="F285" s="33"/>
      <c r="G285" s="9"/>
      <c r="H285" s="34"/>
      <c r="I285" s="34"/>
      <c r="J285" s="7"/>
      <c r="K285" s="7"/>
      <c r="L285" s="7"/>
      <c r="M285" s="36" t="s">
        <v>198</v>
      </c>
      <c r="N285" s="36"/>
      <c r="O285" s="36" t="str">
        <f t="shared" si="8"/>
        <v>A15</v>
      </c>
      <c r="P285" s="36">
        <f>IF(AND(O285&lt;&gt;O284,NOT(ISBLANK(A285))),IF(ISBLANK(M285),INDEX(Summary!H:H,MATCH(O285,Summary!A:A,0)),INDEX(Summary!H:H,MATCH(O285,Summary!A:A,0))+1),IF(ISBLANK(M285),P284,P284+1))</f>
        <v>27</v>
      </c>
      <c r="Q285" s="36">
        <f t="shared" si="9"/>
        <v>44</v>
      </c>
      <c r="R285" s="50"/>
      <c r="T285" s="34"/>
      <c r="U285" s="34"/>
      <c r="V285" s="34"/>
      <c r="W285" s="34"/>
      <c r="X285" s="5"/>
      <c r="Y285" s="5"/>
      <c r="Z285" s="5"/>
      <c r="AA285" s="6"/>
      <c r="AB285" s="6"/>
      <c r="AC285" s="6"/>
      <c r="AD285" s="6"/>
      <c r="AE285" s="7"/>
      <c r="AF285" s="7"/>
      <c r="AG285" s="34"/>
      <c r="AH285" s="35"/>
      <c r="AI285" s="35"/>
      <c r="AJ285" s="35"/>
      <c r="AK285" s="35"/>
      <c r="AL285" s="35"/>
      <c r="AM285" s="35"/>
      <c r="AN285" s="35"/>
      <c r="AO285" s="35"/>
      <c r="AP285" s="31"/>
      <c r="AQ285" s="37"/>
    </row>
    <row r="286" spans="1:43" hidden="1" x14ac:dyDescent="0.25">
      <c r="A286" s="4" t="s">
        <v>148</v>
      </c>
      <c r="B286" s="124">
        <v>15</v>
      </c>
      <c r="C286" s="125" t="s">
        <v>1332</v>
      </c>
      <c r="D286" s="125" t="s">
        <v>1329</v>
      </c>
      <c r="E286" s="32" t="s">
        <v>108</v>
      </c>
      <c r="F286" s="33"/>
      <c r="G286" s="9"/>
      <c r="H286" s="34"/>
      <c r="I286" s="34"/>
      <c r="J286" s="7"/>
      <c r="K286" s="7"/>
      <c r="L286" s="7"/>
      <c r="M286" s="36" t="s">
        <v>198</v>
      </c>
      <c r="N286" s="36"/>
      <c r="O286" s="36" t="str">
        <f t="shared" si="8"/>
        <v>A15</v>
      </c>
      <c r="P286" s="36">
        <f>IF(AND(O286&lt;&gt;O285,NOT(ISBLANK(A286))),IF(ISBLANK(M286),INDEX(Summary!H:H,MATCH(O286,Summary!A:A,0)),INDEX(Summary!H:H,MATCH(O286,Summary!A:A,0))+1),IF(ISBLANK(M286),P285,P285+1))</f>
        <v>28</v>
      </c>
      <c r="Q286" s="36">
        <f t="shared" si="9"/>
        <v>44</v>
      </c>
      <c r="R286" s="50"/>
      <c r="T286" s="34"/>
      <c r="U286" s="34"/>
      <c r="V286" s="34"/>
      <c r="W286" s="34"/>
      <c r="X286" s="5"/>
      <c r="Y286" s="5"/>
      <c r="Z286" s="5"/>
      <c r="AA286" s="6"/>
      <c r="AB286" s="6"/>
      <c r="AC286" s="6"/>
      <c r="AD286" s="6"/>
      <c r="AE286" s="7"/>
      <c r="AF286" s="7"/>
      <c r="AG286" s="34"/>
      <c r="AH286" s="35"/>
      <c r="AI286" s="35"/>
      <c r="AJ286" s="35"/>
      <c r="AK286" s="35"/>
      <c r="AL286" s="35"/>
      <c r="AM286" s="35"/>
      <c r="AN286" s="35"/>
      <c r="AO286" s="35"/>
      <c r="AP286" s="31"/>
      <c r="AQ286" s="37"/>
    </row>
    <row r="287" spans="1:43" hidden="1" x14ac:dyDescent="0.25">
      <c r="A287" s="4" t="s">
        <v>148</v>
      </c>
      <c r="B287" s="124">
        <v>15</v>
      </c>
      <c r="C287" s="125" t="s">
        <v>1333</v>
      </c>
      <c r="D287" s="125" t="s">
        <v>1329</v>
      </c>
      <c r="E287" s="32" t="s">
        <v>108</v>
      </c>
      <c r="F287" s="33"/>
      <c r="G287" s="9"/>
      <c r="H287" s="34"/>
      <c r="I287" s="34"/>
      <c r="J287" s="7"/>
      <c r="K287" s="7"/>
      <c r="L287" s="7"/>
      <c r="M287" s="36" t="s">
        <v>198</v>
      </c>
      <c r="N287" s="36"/>
      <c r="O287" s="36" t="str">
        <f t="shared" si="8"/>
        <v>A15</v>
      </c>
      <c r="P287" s="36">
        <f>IF(AND(O287&lt;&gt;O286,NOT(ISBLANK(A287))),IF(ISBLANK(M287),INDEX(Summary!H:H,MATCH(O287,Summary!A:A,0)),INDEX(Summary!H:H,MATCH(O287,Summary!A:A,0))+1),IF(ISBLANK(M287),P286,P286+1))</f>
        <v>29</v>
      </c>
      <c r="Q287" s="36">
        <f t="shared" si="9"/>
        <v>44</v>
      </c>
      <c r="R287" s="50"/>
      <c r="T287" s="34"/>
      <c r="U287" s="34"/>
      <c r="V287" s="34"/>
      <c r="W287" s="34"/>
      <c r="X287" s="5"/>
      <c r="Y287" s="5"/>
      <c r="Z287" s="5"/>
      <c r="AA287" s="6"/>
      <c r="AB287" s="6"/>
      <c r="AC287" s="6"/>
      <c r="AD287" s="6"/>
      <c r="AE287" s="7"/>
      <c r="AF287" s="7"/>
      <c r="AG287" s="34"/>
      <c r="AH287" s="35"/>
      <c r="AI287" s="35"/>
      <c r="AJ287" s="35"/>
      <c r="AK287" s="35"/>
      <c r="AL287" s="35"/>
      <c r="AM287" s="35"/>
      <c r="AN287" s="35"/>
      <c r="AO287" s="35"/>
      <c r="AP287" s="31"/>
      <c r="AQ287" s="37"/>
    </row>
    <row r="288" spans="1:43" hidden="1" x14ac:dyDescent="0.25">
      <c r="A288" s="4" t="s">
        <v>148</v>
      </c>
      <c r="B288" s="124">
        <v>15</v>
      </c>
      <c r="C288" s="125" t="s">
        <v>1334</v>
      </c>
      <c r="D288" s="125" t="s">
        <v>1329</v>
      </c>
      <c r="E288" s="32" t="s">
        <v>108</v>
      </c>
      <c r="F288" s="33"/>
      <c r="G288" s="9"/>
      <c r="H288" s="6"/>
      <c r="I288" s="34"/>
      <c r="J288" s="7"/>
      <c r="K288" s="7"/>
      <c r="L288" s="7"/>
      <c r="M288" s="36" t="s">
        <v>198</v>
      </c>
      <c r="N288" s="36"/>
      <c r="O288" s="36" t="str">
        <f t="shared" si="8"/>
        <v>A15</v>
      </c>
      <c r="P288" s="36">
        <f>IF(AND(O288&lt;&gt;O287,NOT(ISBLANK(A288))),IF(ISBLANK(M288),INDEX(Summary!H:H,MATCH(O288,Summary!A:A,0)),INDEX(Summary!H:H,MATCH(O288,Summary!A:A,0))+1),IF(ISBLANK(M288),P287,P287+1))</f>
        <v>30</v>
      </c>
      <c r="Q288" s="36">
        <f t="shared" si="9"/>
        <v>44</v>
      </c>
      <c r="R288" s="50"/>
      <c r="T288" s="34"/>
      <c r="U288" s="6"/>
      <c r="V288" s="6"/>
      <c r="W288" s="6"/>
      <c r="X288" s="5"/>
      <c r="Y288" s="5"/>
      <c r="Z288" s="5"/>
      <c r="AA288" s="6"/>
      <c r="AB288" s="6"/>
      <c r="AC288" s="6"/>
      <c r="AD288" s="6"/>
      <c r="AE288" s="7"/>
      <c r="AF288" s="7"/>
      <c r="AG288" s="34"/>
      <c r="AH288" s="7"/>
      <c r="AI288" s="7"/>
      <c r="AJ288" s="7"/>
      <c r="AK288" s="7"/>
      <c r="AL288" s="7"/>
      <c r="AM288" s="7"/>
      <c r="AN288" s="7"/>
      <c r="AO288" s="7"/>
      <c r="AP288" s="31"/>
      <c r="AQ288" s="37"/>
    </row>
    <row r="289" spans="1:43" hidden="1" x14ac:dyDescent="0.25">
      <c r="A289" s="4" t="s">
        <v>148</v>
      </c>
      <c r="B289" s="124">
        <v>15</v>
      </c>
      <c r="C289" s="125" t="s">
        <v>1335</v>
      </c>
      <c r="D289" s="125" t="s">
        <v>1329</v>
      </c>
      <c r="E289" s="32" t="s">
        <v>108</v>
      </c>
      <c r="F289" s="33"/>
      <c r="G289" s="9"/>
      <c r="H289" s="6"/>
      <c r="I289" s="34"/>
      <c r="J289" s="7"/>
      <c r="K289" s="7"/>
      <c r="L289" s="7"/>
      <c r="M289" s="36" t="s">
        <v>198</v>
      </c>
      <c r="N289" s="36"/>
      <c r="O289" s="36" t="str">
        <f t="shared" si="8"/>
        <v>A15</v>
      </c>
      <c r="P289" s="36">
        <f>IF(AND(O289&lt;&gt;O288,NOT(ISBLANK(A289))),IF(ISBLANK(M289),INDEX(Summary!H:H,MATCH(O289,Summary!A:A,0)),INDEX(Summary!H:H,MATCH(O289,Summary!A:A,0))+1),IF(ISBLANK(M289),P288,P288+1))</f>
        <v>31</v>
      </c>
      <c r="Q289" s="36">
        <f t="shared" si="9"/>
        <v>44</v>
      </c>
      <c r="R289" s="50"/>
      <c r="T289" s="34"/>
      <c r="U289" s="6"/>
      <c r="V289" s="6"/>
      <c r="W289" s="6"/>
      <c r="X289" s="5"/>
      <c r="Y289" s="5"/>
      <c r="Z289" s="5"/>
      <c r="AA289" s="6"/>
      <c r="AB289" s="6"/>
      <c r="AC289" s="6"/>
      <c r="AD289" s="6"/>
      <c r="AE289" s="7"/>
      <c r="AF289" s="7"/>
      <c r="AG289" s="34"/>
      <c r="AH289" s="7"/>
      <c r="AI289" s="7"/>
      <c r="AJ289" s="7"/>
      <c r="AK289" s="7"/>
      <c r="AL289" s="7"/>
      <c r="AM289" s="7"/>
      <c r="AN289" s="7"/>
      <c r="AO289" s="7"/>
      <c r="AP289" s="31"/>
      <c r="AQ289" s="37"/>
    </row>
    <row r="290" spans="1:43" hidden="1" x14ac:dyDescent="0.25">
      <c r="A290" s="4" t="s">
        <v>148</v>
      </c>
      <c r="B290" s="124">
        <v>15</v>
      </c>
      <c r="C290" s="125" t="s">
        <v>1336</v>
      </c>
      <c r="D290" s="125" t="s">
        <v>1329</v>
      </c>
      <c r="E290" s="32" t="s">
        <v>108</v>
      </c>
      <c r="F290" s="33"/>
      <c r="G290" s="9"/>
      <c r="H290" s="6"/>
      <c r="I290" s="34"/>
      <c r="J290" s="7"/>
      <c r="K290" s="7"/>
      <c r="L290" s="7"/>
      <c r="M290" s="36" t="s">
        <v>198</v>
      </c>
      <c r="N290" s="36"/>
      <c r="O290" s="36" t="str">
        <f t="shared" si="8"/>
        <v>A15</v>
      </c>
      <c r="P290" s="36">
        <f>IF(AND(O290&lt;&gt;O289,NOT(ISBLANK(A290))),IF(ISBLANK(M290),INDEX(Summary!H:H,MATCH(O290,Summary!A:A,0)),INDEX(Summary!H:H,MATCH(O290,Summary!A:A,0))+1),IF(ISBLANK(M290),P289,P289+1))</f>
        <v>32</v>
      </c>
      <c r="Q290" s="36">
        <f t="shared" si="9"/>
        <v>44</v>
      </c>
      <c r="R290" s="50"/>
      <c r="T290" s="34"/>
      <c r="U290" s="6"/>
      <c r="V290" s="6"/>
      <c r="W290" s="6"/>
      <c r="X290" s="5"/>
      <c r="Y290" s="5"/>
      <c r="Z290" s="5"/>
      <c r="AA290" s="6"/>
      <c r="AB290" s="6"/>
      <c r="AC290" s="6"/>
      <c r="AD290" s="6"/>
      <c r="AE290" s="7"/>
      <c r="AF290" s="7"/>
      <c r="AG290" s="34"/>
      <c r="AH290" s="7"/>
      <c r="AI290" s="7"/>
      <c r="AJ290" s="7"/>
      <c r="AK290" s="7"/>
      <c r="AL290" s="7"/>
      <c r="AM290" s="7"/>
      <c r="AN290" s="7"/>
      <c r="AO290" s="7"/>
      <c r="AP290" s="31"/>
      <c r="AQ290" s="37"/>
    </row>
    <row r="291" spans="1:43" hidden="1" x14ac:dyDescent="0.25">
      <c r="A291" s="4" t="s">
        <v>148</v>
      </c>
      <c r="B291" s="124">
        <v>36</v>
      </c>
      <c r="C291" s="125" t="s">
        <v>1337</v>
      </c>
      <c r="D291" s="125" t="s">
        <v>1338</v>
      </c>
      <c r="E291" s="32" t="s">
        <v>121</v>
      </c>
      <c r="F291" s="33" t="s">
        <v>119</v>
      </c>
      <c r="G291" s="5">
        <v>8</v>
      </c>
      <c r="H291" s="34"/>
      <c r="I291" s="34">
        <v>8</v>
      </c>
      <c r="J291" s="35">
        <v>38</v>
      </c>
      <c r="K291" s="35">
        <v>9</v>
      </c>
      <c r="L291" s="35">
        <v>37</v>
      </c>
      <c r="M291" s="36" t="s">
        <v>198</v>
      </c>
      <c r="N291" s="36"/>
      <c r="O291" s="36" t="str">
        <f t="shared" si="8"/>
        <v>A15</v>
      </c>
      <c r="P291" s="36">
        <f>IF(AND(O291&lt;&gt;O290,NOT(ISBLANK(A291))),IF(ISBLANK(M291),INDEX(Summary!H:H,MATCH(O291,Summary!A:A,0)),INDEX(Summary!H:H,MATCH(O291,Summary!A:A,0))+1),IF(ISBLANK(M291),P290,P290+1))</f>
        <v>33</v>
      </c>
      <c r="Q291" s="36">
        <f t="shared" si="9"/>
        <v>44</v>
      </c>
      <c r="R291" s="50"/>
      <c r="T291" s="26">
        <v>2</v>
      </c>
      <c r="U291" s="34"/>
      <c r="V291" s="34"/>
      <c r="W291" s="34"/>
      <c r="X291" s="5"/>
      <c r="Y291" s="5" t="s">
        <v>120</v>
      </c>
      <c r="Z291" s="5"/>
      <c r="AA291" s="6">
        <v>16</v>
      </c>
      <c r="AB291" s="6">
        <v>0</v>
      </c>
      <c r="AC291" s="6">
        <v>0</v>
      </c>
      <c r="AD291" s="6">
        <v>0</v>
      </c>
      <c r="AE291" s="7">
        <v>0</v>
      </c>
      <c r="AF291" s="7">
        <v>0</v>
      </c>
      <c r="AG291" s="34">
        <v>0</v>
      </c>
      <c r="AH291" s="35">
        <v>47</v>
      </c>
      <c r="AI291" s="35">
        <v>0</v>
      </c>
      <c r="AJ291" s="35" t="s">
        <v>34</v>
      </c>
      <c r="AK291" s="35">
        <v>0</v>
      </c>
      <c r="AL291" s="35">
        <v>0</v>
      </c>
      <c r="AM291" s="35">
        <v>0</v>
      </c>
      <c r="AN291" s="35">
        <v>3.25</v>
      </c>
      <c r="AO291" s="35" t="s">
        <v>34</v>
      </c>
      <c r="AP291" s="31"/>
      <c r="AQ291" s="37"/>
    </row>
    <row r="292" spans="1:43" hidden="1" x14ac:dyDescent="0.25">
      <c r="A292" s="4"/>
      <c r="B292" s="124"/>
      <c r="C292" s="125"/>
      <c r="D292" s="125"/>
      <c r="E292" s="32"/>
      <c r="F292" s="33"/>
      <c r="G292" s="5"/>
      <c r="H292" s="34"/>
      <c r="I292" s="34"/>
      <c r="J292" s="35"/>
      <c r="K292" s="35"/>
      <c r="L292" s="35"/>
      <c r="M292" s="36" t="s">
        <v>201</v>
      </c>
      <c r="N292" s="36"/>
      <c r="O292" s="36" t="str">
        <f t="shared" si="8"/>
        <v>A15</v>
      </c>
      <c r="P292" s="36">
        <f>IF(AND(O292&lt;&gt;O291,NOT(ISBLANK(A292))),IF(ISBLANK(M292),INDEX(Summary!H:H,MATCH(O292,Summary!A:A,0)),INDEX(Summary!H:H,MATCH(O292,Summary!A:A,0))+1),IF(ISBLANK(M292),P291,P291+1))</f>
        <v>34</v>
      </c>
      <c r="Q292" s="36">
        <f t="shared" si="9"/>
        <v>44</v>
      </c>
      <c r="R292" s="50"/>
      <c r="T292" s="26"/>
      <c r="U292" s="34"/>
      <c r="V292" s="34"/>
      <c r="W292" s="34"/>
      <c r="X292" s="5"/>
      <c r="Y292" s="5"/>
      <c r="Z292" s="5"/>
      <c r="AA292" s="6"/>
      <c r="AB292" s="6"/>
      <c r="AC292" s="6"/>
      <c r="AD292" s="6"/>
      <c r="AE292" s="7"/>
      <c r="AF292" s="7"/>
      <c r="AG292" s="34"/>
      <c r="AH292" s="35"/>
      <c r="AI292" s="35"/>
      <c r="AJ292" s="35"/>
      <c r="AK292" s="35"/>
      <c r="AL292" s="35"/>
      <c r="AM292" s="35"/>
      <c r="AN292" s="35"/>
      <c r="AO292" s="35"/>
      <c r="AP292" s="31"/>
      <c r="AQ292" s="37"/>
    </row>
    <row r="293" spans="1:43" hidden="1" x14ac:dyDescent="0.25">
      <c r="A293" s="4" t="s">
        <v>148</v>
      </c>
      <c r="B293" s="124">
        <v>36</v>
      </c>
      <c r="C293" s="125" t="s">
        <v>1339</v>
      </c>
      <c r="D293" s="125" t="s">
        <v>1338</v>
      </c>
      <c r="E293" s="32" t="s">
        <v>121</v>
      </c>
      <c r="F293" s="38"/>
      <c r="G293" s="5"/>
      <c r="H293" s="6"/>
      <c r="I293" s="34"/>
      <c r="J293" s="35"/>
      <c r="K293" s="35"/>
      <c r="L293" s="35"/>
      <c r="M293" s="36" t="s">
        <v>198</v>
      </c>
      <c r="N293" s="36"/>
      <c r="O293" s="36" t="str">
        <f t="shared" si="8"/>
        <v>A15</v>
      </c>
      <c r="P293" s="36">
        <f>IF(AND(O293&lt;&gt;O292,NOT(ISBLANK(A293))),IF(ISBLANK(M293),INDEX(Summary!H:H,MATCH(O293,Summary!A:A,0)),INDEX(Summary!H:H,MATCH(O293,Summary!A:A,0))+1),IF(ISBLANK(M293),P292,P292+1))</f>
        <v>35</v>
      </c>
      <c r="Q293" s="36">
        <f t="shared" si="9"/>
        <v>44</v>
      </c>
      <c r="R293" s="51"/>
      <c r="T293" s="34"/>
      <c r="U293" s="34"/>
      <c r="V293" s="34"/>
      <c r="W293" s="34"/>
      <c r="X293" s="5"/>
      <c r="Y293" s="5"/>
      <c r="Z293" s="5"/>
      <c r="AA293" s="6"/>
      <c r="AB293" s="6"/>
      <c r="AC293" s="6"/>
      <c r="AD293" s="6"/>
      <c r="AE293" s="7"/>
      <c r="AF293" s="7"/>
      <c r="AG293" s="34"/>
      <c r="AH293" s="35"/>
      <c r="AI293" s="35"/>
      <c r="AJ293" s="35"/>
      <c r="AK293" s="35"/>
      <c r="AL293" s="35"/>
      <c r="AM293" s="35"/>
      <c r="AN293" s="35"/>
      <c r="AO293" s="35"/>
      <c r="AP293" s="31"/>
      <c r="AQ293" s="37"/>
    </row>
    <row r="294" spans="1:43" hidden="1" x14ac:dyDescent="0.25">
      <c r="A294" s="4"/>
      <c r="B294" s="124"/>
      <c r="C294" s="125"/>
      <c r="D294" s="125"/>
      <c r="E294" s="32"/>
      <c r="F294" s="38"/>
      <c r="G294" s="5"/>
      <c r="H294" s="6"/>
      <c r="I294" s="34"/>
      <c r="J294" s="35"/>
      <c r="K294" s="35"/>
      <c r="L294" s="35"/>
      <c r="M294" s="36" t="s">
        <v>201</v>
      </c>
      <c r="N294" s="36"/>
      <c r="O294" s="36" t="str">
        <f t="shared" si="8"/>
        <v>A15</v>
      </c>
      <c r="P294" s="36">
        <f>IF(AND(O294&lt;&gt;O293,NOT(ISBLANK(A294))),IF(ISBLANK(M294),INDEX(Summary!H:H,MATCH(O294,Summary!A:A,0)),INDEX(Summary!H:H,MATCH(O294,Summary!A:A,0))+1),IF(ISBLANK(M294),P293,P293+1))</f>
        <v>36</v>
      </c>
      <c r="Q294" s="36">
        <f t="shared" si="9"/>
        <v>44</v>
      </c>
      <c r="R294" s="51"/>
      <c r="T294" s="34"/>
      <c r="U294" s="34"/>
      <c r="V294" s="34"/>
      <c r="W294" s="34"/>
      <c r="X294" s="5"/>
      <c r="Y294" s="5"/>
      <c r="Z294" s="5"/>
      <c r="AA294" s="6"/>
      <c r="AB294" s="6"/>
      <c r="AC294" s="6"/>
      <c r="AD294" s="6"/>
      <c r="AE294" s="7"/>
      <c r="AF294" s="7"/>
      <c r="AG294" s="34"/>
      <c r="AH294" s="35"/>
      <c r="AI294" s="35"/>
      <c r="AJ294" s="35"/>
      <c r="AK294" s="35"/>
      <c r="AL294" s="35"/>
      <c r="AM294" s="35"/>
      <c r="AN294" s="35"/>
      <c r="AO294" s="35"/>
      <c r="AP294" s="31"/>
      <c r="AQ294" s="37"/>
    </row>
    <row r="295" spans="1:43" hidden="1" x14ac:dyDescent="0.25">
      <c r="A295" s="4" t="s">
        <v>148</v>
      </c>
      <c r="B295" s="124">
        <v>36</v>
      </c>
      <c r="C295" s="125" t="s">
        <v>1340</v>
      </c>
      <c r="D295" s="125" t="s">
        <v>1338</v>
      </c>
      <c r="E295" s="32" t="s">
        <v>121</v>
      </c>
      <c r="F295" s="38"/>
      <c r="G295" s="5"/>
      <c r="H295" s="6"/>
      <c r="I295" s="34"/>
      <c r="J295" s="35"/>
      <c r="K295" s="35"/>
      <c r="L295" s="35"/>
      <c r="M295" s="36" t="s">
        <v>198</v>
      </c>
      <c r="N295" s="36"/>
      <c r="O295" s="36" t="str">
        <f t="shared" si="8"/>
        <v>A15</v>
      </c>
      <c r="P295" s="36">
        <f>IF(AND(O295&lt;&gt;O294,NOT(ISBLANK(A295))),IF(ISBLANK(M295),INDEX(Summary!H:H,MATCH(O295,Summary!A:A,0)),INDEX(Summary!H:H,MATCH(O295,Summary!A:A,0))+1),IF(ISBLANK(M295),P294,P294+1))</f>
        <v>37</v>
      </c>
      <c r="Q295" s="36">
        <f t="shared" si="9"/>
        <v>44</v>
      </c>
      <c r="R295" s="51"/>
      <c r="T295" s="34"/>
      <c r="U295" s="34"/>
      <c r="V295" s="34"/>
      <c r="W295" s="34"/>
      <c r="X295" s="5"/>
      <c r="Y295" s="5"/>
      <c r="Z295" s="5"/>
      <c r="AA295" s="6"/>
      <c r="AB295" s="6"/>
      <c r="AC295" s="6"/>
      <c r="AD295" s="6"/>
      <c r="AE295" s="7"/>
      <c r="AF295" s="7"/>
      <c r="AG295" s="34"/>
      <c r="AH295" s="35"/>
      <c r="AI295" s="35"/>
      <c r="AJ295" s="35"/>
      <c r="AK295" s="35"/>
      <c r="AL295" s="35"/>
      <c r="AM295" s="35"/>
      <c r="AN295" s="35"/>
      <c r="AO295" s="35"/>
      <c r="AP295" s="31"/>
      <c r="AQ295" s="37"/>
    </row>
    <row r="296" spans="1:43" hidden="1" x14ac:dyDescent="0.25">
      <c r="A296" s="4"/>
      <c r="B296" s="124"/>
      <c r="C296" s="125"/>
      <c r="D296" s="125"/>
      <c r="E296" s="32"/>
      <c r="F296" s="38"/>
      <c r="G296" s="5"/>
      <c r="H296" s="6"/>
      <c r="I296" s="34"/>
      <c r="J296" s="35"/>
      <c r="K296" s="35"/>
      <c r="L296" s="35"/>
      <c r="M296" s="36" t="s">
        <v>201</v>
      </c>
      <c r="N296" s="36"/>
      <c r="O296" s="36" t="str">
        <f t="shared" si="8"/>
        <v>A15</v>
      </c>
      <c r="P296" s="36">
        <f>IF(AND(O296&lt;&gt;O295,NOT(ISBLANK(A296))),IF(ISBLANK(M296),INDEX(Summary!H:H,MATCH(O296,Summary!A:A,0)),INDEX(Summary!H:H,MATCH(O296,Summary!A:A,0))+1),IF(ISBLANK(M296),P295,P295+1))</f>
        <v>38</v>
      </c>
      <c r="Q296" s="36">
        <f t="shared" si="9"/>
        <v>44</v>
      </c>
      <c r="R296" s="51"/>
      <c r="T296" s="34"/>
      <c r="U296" s="34"/>
      <c r="V296" s="34"/>
      <c r="W296" s="34"/>
      <c r="X296" s="5"/>
      <c r="Y296" s="5"/>
      <c r="Z296" s="5"/>
      <c r="AA296" s="6"/>
      <c r="AB296" s="6"/>
      <c r="AC296" s="6"/>
      <c r="AD296" s="6"/>
      <c r="AE296" s="7"/>
      <c r="AF296" s="7"/>
      <c r="AG296" s="34"/>
      <c r="AH296" s="35"/>
      <c r="AI296" s="35"/>
      <c r="AJ296" s="35"/>
      <c r="AK296" s="35"/>
      <c r="AL296" s="35"/>
      <c r="AM296" s="35"/>
      <c r="AN296" s="35"/>
      <c r="AO296" s="35"/>
      <c r="AP296" s="31"/>
      <c r="AQ296" s="37"/>
    </row>
    <row r="297" spans="1:43" hidden="1" x14ac:dyDescent="0.25">
      <c r="A297" s="4" t="s">
        <v>148</v>
      </c>
      <c r="B297" s="124">
        <v>36</v>
      </c>
      <c r="C297" s="125" t="s">
        <v>1341</v>
      </c>
      <c r="D297" s="125" t="s">
        <v>1338</v>
      </c>
      <c r="E297" s="32" t="s">
        <v>121</v>
      </c>
      <c r="F297" s="38"/>
      <c r="G297" s="5"/>
      <c r="H297" s="6"/>
      <c r="I297" s="34"/>
      <c r="J297" s="35"/>
      <c r="K297" s="35"/>
      <c r="L297" s="35"/>
      <c r="M297" s="36" t="s">
        <v>198</v>
      </c>
      <c r="N297" s="36"/>
      <c r="O297" s="36" t="str">
        <f t="shared" si="8"/>
        <v>A15</v>
      </c>
      <c r="P297" s="36">
        <f>IF(AND(O297&lt;&gt;O296,NOT(ISBLANK(A297))),IF(ISBLANK(M297),INDEX(Summary!H:H,MATCH(O297,Summary!A:A,0)),INDEX(Summary!H:H,MATCH(O297,Summary!A:A,0))+1),IF(ISBLANK(M297),P296,P296+1))</f>
        <v>39</v>
      </c>
      <c r="Q297" s="36">
        <f t="shared" si="9"/>
        <v>44</v>
      </c>
      <c r="R297" s="51"/>
      <c r="T297" s="34"/>
      <c r="U297" s="34"/>
      <c r="V297" s="34"/>
      <c r="W297" s="34"/>
      <c r="X297" s="5"/>
      <c r="Y297" s="5"/>
      <c r="Z297" s="5"/>
      <c r="AA297" s="6"/>
      <c r="AB297" s="6"/>
      <c r="AC297" s="6"/>
      <c r="AD297" s="6"/>
      <c r="AE297" s="7"/>
      <c r="AF297" s="7"/>
      <c r="AG297" s="34"/>
      <c r="AH297" s="35"/>
      <c r="AI297" s="35"/>
      <c r="AJ297" s="35"/>
      <c r="AK297" s="35"/>
      <c r="AL297" s="35"/>
      <c r="AM297" s="35"/>
      <c r="AN297" s="35"/>
      <c r="AO297" s="35"/>
      <c r="AP297" s="31"/>
      <c r="AQ297" s="37"/>
    </row>
    <row r="298" spans="1:43" hidden="1" x14ac:dyDescent="0.25">
      <c r="A298" s="4"/>
      <c r="B298" s="124"/>
      <c r="C298" s="125"/>
      <c r="D298" s="125"/>
      <c r="E298" s="32"/>
      <c r="F298" s="38"/>
      <c r="G298" s="5"/>
      <c r="H298" s="6"/>
      <c r="I298" s="34"/>
      <c r="J298" s="35"/>
      <c r="K298" s="35"/>
      <c r="L298" s="35"/>
      <c r="M298" s="36" t="s">
        <v>201</v>
      </c>
      <c r="N298" s="36"/>
      <c r="O298" s="36" t="str">
        <f t="shared" si="8"/>
        <v>A15</v>
      </c>
      <c r="P298" s="36">
        <f>IF(AND(O298&lt;&gt;O297,NOT(ISBLANK(A298))),IF(ISBLANK(M298),INDEX(Summary!H:H,MATCH(O298,Summary!A:A,0)),INDEX(Summary!H:H,MATCH(O298,Summary!A:A,0))+1),IF(ISBLANK(M298),P297,P297+1))</f>
        <v>40</v>
      </c>
      <c r="Q298" s="36">
        <f t="shared" si="9"/>
        <v>44</v>
      </c>
      <c r="R298" s="51"/>
      <c r="T298" s="34"/>
      <c r="U298" s="34"/>
      <c r="V298" s="34"/>
      <c r="W298" s="34"/>
      <c r="X298" s="5"/>
      <c r="Y298" s="5"/>
      <c r="Z298" s="5"/>
      <c r="AA298" s="6"/>
      <c r="AB298" s="6"/>
      <c r="AC298" s="6"/>
      <c r="AD298" s="6"/>
      <c r="AE298" s="7"/>
      <c r="AF298" s="7"/>
      <c r="AG298" s="34"/>
      <c r="AH298" s="35"/>
      <c r="AI298" s="35"/>
      <c r="AJ298" s="35"/>
      <c r="AK298" s="35"/>
      <c r="AL298" s="35"/>
      <c r="AM298" s="35"/>
      <c r="AN298" s="35"/>
      <c r="AO298" s="35"/>
      <c r="AP298" s="31"/>
      <c r="AQ298" s="37"/>
    </row>
    <row r="299" spans="1:43" hidden="1" x14ac:dyDescent="0.25">
      <c r="A299" s="4" t="s">
        <v>148</v>
      </c>
      <c r="B299" s="124">
        <v>36</v>
      </c>
      <c r="C299" s="125" t="s">
        <v>1342</v>
      </c>
      <c r="D299" s="125" t="s">
        <v>1343</v>
      </c>
      <c r="E299" s="32" t="s">
        <v>121</v>
      </c>
      <c r="F299" s="38"/>
      <c r="G299" s="5"/>
      <c r="H299" s="6"/>
      <c r="I299" s="34"/>
      <c r="J299" s="35"/>
      <c r="K299" s="35"/>
      <c r="L299" s="35"/>
      <c r="M299" s="36" t="s">
        <v>198</v>
      </c>
      <c r="N299" s="36"/>
      <c r="O299" s="36" t="str">
        <f t="shared" si="8"/>
        <v>A15</v>
      </c>
      <c r="P299" s="36">
        <f>IF(AND(O299&lt;&gt;O298,NOT(ISBLANK(A299))),IF(ISBLANK(M299),INDEX(Summary!H:H,MATCH(O299,Summary!A:A,0)),INDEX(Summary!H:H,MATCH(O299,Summary!A:A,0))+1),IF(ISBLANK(M299),P298,P298+1))</f>
        <v>41</v>
      </c>
      <c r="Q299" s="36">
        <f t="shared" si="9"/>
        <v>44</v>
      </c>
      <c r="R299" s="51"/>
      <c r="T299" s="34"/>
      <c r="U299" s="34"/>
      <c r="V299" s="34"/>
      <c r="W299" s="34"/>
      <c r="X299" s="5"/>
      <c r="Y299" s="5"/>
      <c r="Z299" s="5"/>
      <c r="AA299" s="6"/>
      <c r="AB299" s="6"/>
      <c r="AC299" s="6"/>
      <c r="AD299" s="6"/>
      <c r="AE299" s="7"/>
      <c r="AF299" s="7"/>
      <c r="AG299" s="34"/>
      <c r="AH299" s="35"/>
      <c r="AI299" s="35"/>
      <c r="AJ299" s="35"/>
      <c r="AK299" s="35"/>
      <c r="AL299" s="35"/>
      <c r="AM299" s="35"/>
      <c r="AN299" s="35"/>
      <c r="AO299" s="35"/>
      <c r="AP299" s="31"/>
      <c r="AQ299" s="37"/>
    </row>
    <row r="300" spans="1:43" hidden="1" x14ac:dyDescent="0.25">
      <c r="A300" s="4"/>
      <c r="B300" s="124"/>
      <c r="C300" s="125"/>
      <c r="D300" s="125"/>
      <c r="E300" s="32"/>
      <c r="F300" s="38"/>
      <c r="G300" s="5"/>
      <c r="H300" s="6"/>
      <c r="I300" s="34"/>
      <c r="J300" s="35"/>
      <c r="K300" s="35"/>
      <c r="L300" s="35"/>
      <c r="M300" s="36" t="s">
        <v>201</v>
      </c>
      <c r="N300" s="36"/>
      <c r="O300" s="36" t="str">
        <f t="shared" si="8"/>
        <v>A15</v>
      </c>
      <c r="P300" s="36">
        <f>IF(AND(O300&lt;&gt;O299,NOT(ISBLANK(A300))),IF(ISBLANK(M300),INDEX(Summary!H:H,MATCH(O300,Summary!A:A,0)),INDEX(Summary!H:H,MATCH(O300,Summary!A:A,0))+1),IF(ISBLANK(M300),P299,P299+1))</f>
        <v>42</v>
      </c>
      <c r="Q300" s="36">
        <f t="shared" si="9"/>
        <v>44</v>
      </c>
      <c r="R300" s="51"/>
      <c r="T300" s="34"/>
      <c r="U300" s="34"/>
      <c r="V300" s="34"/>
      <c r="W300" s="34"/>
      <c r="X300" s="5"/>
      <c r="Y300" s="5"/>
      <c r="Z300" s="5"/>
      <c r="AA300" s="6"/>
      <c r="AB300" s="6"/>
      <c r="AC300" s="6"/>
      <c r="AD300" s="6"/>
      <c r="AE300" s="7"/>
      <c r="AF300" s="7"/>
      <c r="AG300" s="34"/>
      <c r="AH300" s="35"/>
      <c r="AI300" s="35"/>
      <c r="AJ300" s="35"/>
      <c r="AK300" s="35"/>
      <c r="AL300" s="35"/>
      <c r="AM300" s="35"/>
      <c r="AN300" s="35"/>
      <c r="AO300" s="35"/>
      <c r="AP300" s="31"/>
      <c r="AQ300" s="37"/>
    </row>
    <row r="301" spans="1:43" hidden="1" x14ac:dyDescent="0.25">
      <c r="A301" s="4" t="s">
        <v>148</v>
      </c>
      <c r="B301" s="124">
        <v>36</v>
      </c>
      <c r="C301" s="125" t="s">
        <v>1344</v>
      </c>
      <c r="D301" s="125" t="s">
        <v>1343</v>
      </c>
      <c r="E301" s="32" t="s">
        <v>121</v>
      </c>
      <c r="F301" s="33"/>
      <c r="G301" s="9"/>
      <c r="H301" s="34"/>
      <c r="I301" s="34"/>
      <c r="J301" s="7"/>
      <c r="K301" s="7"/>
      <c r="L301" s="7"/>
      <c r="M301" s="36" t="s">
        <v>198</v>
      </c>
      <c r="N301" s="36"/>
      <c r="O301" s="36" t="str">
        <f t="shared" si="8"/>
        <v>A15</v>
      </c>
      <c r="P301" s="36">
        <f>IF(AND(O301&lt;&gt;O300,NOT(ISBLANK(A301))),IF(ISBLANK(M301),INDEX(Summary!H:H,MATCH(O301,Summary!A:A,0)),INDEX(Summary!H:H,MATCH(O301,Summary!A:A,0))+1),IF(ISBLANK(M301),P300,P300+1))</f>
        <v>43</v>
      </c>
      <c r="Q301" s="36">
        <f t="shared" si="9"/>
        <v>44</v>
      </c>
      <c r="R301" s="50"/>
      <c r="T301" s="34"/>
      <c r="U301" s="34"/>
      <c r="V301" s="34"/>
      <c r="W301" s="34"/>
      <c r="X301" s="5"/>
      <c r="Y301" s="5"/>
      <c r="Z301" s="5"/>
      <c r="AA301" s="6"/>
      <c r="AB301" s="6"/>
      <c r="AC301" s="6"/>
      <c r="AD301" s="6"/>
      <c r="AE301" s="7"/>
      <c r="AF301" s="7"/>
      <c r="AG301" s="34"/>
      <c r="AH301" s="35"/>
      <c r="AI301" s="35"/>
      <c r="AJ301" s="35"/>
      <c r="AK301" s="35"/>
      <c r="AL301" s="35"/>
      <c r="AM301" s="35"/>
      <c r="AN301" s="35"/>
      <c r="AO301" s="35"/>
      <c r="AP301" s="31"/>
      <c r="AQ301" s="37"/>
    </row>
    <row r="302" spans="1:43" hidden="1" x14ac:dyDescent="0.25">
      <c r="A302" s="4"/>
      <c r="B302" s="124"/>
      <c r="C302" s="125"/>
      <c r="D302" s="125"/>
      <c r="E302" s="32"/>
      <c r="F302" s="33"/>
      <c r="G302" s="9"/>
      <c r="H302" s="34"/>
      <c r="I302" s="34"/>
      <c r="J302" s="7"/>
      <c r="K302" s="7"/>
      <c r="L302" s="7"/>
      <c r="M302" s="36" t="s">
        <v>201</v>
      </c>
      <c r="N302" s="36"/>
      <c r="O302" s="36" t="str">
        <f t="shared" si="8"/>
        <v>A15</v>
      </c>
      <c r="P302" s="36">
        <f>IF(AND(O302&lt;&gt;O301,NOT(ISBLANK(A302))),IF(ISBLANK(M302),INDEX(Summary!H:H,MATCH(O302,Summary!A:A,0)),INDEX(Summary!H:H,MATCH(O302,Summary!A:A,0))+1),IF(ISBLANK(M302),P301,P301+1))</f>
        <v>44</v>
      </c>
      <c r="Q302" s="36">
        <f t="shared" si="9"/>
        <v>44</v>
      </c>
      <c r="R302" s="50"/>
      <c r="T302" s="34"/>
      <c r="U302" s="34"/>
      <c r="V302" s="34"/>
      <c r="W302" s="34"/>
      <c r="X302" s="5"/>
      <c r="Y302" s="5"/>
      <c r="Z302" s="5"/>
      <c r="AA302" s="6"/>
      <c r="AB302" s="6"/>
      <c r="AC302" s="6"/>
      <c r="AD302" s="6"/>
      <c r="AE302" s="7"/>
      <c r="AF302" s="7"/>
      <c r="AG302" s="34"/>
      <c r="AH302" s="35"/>
      <c r="AI302" s="35"/>
      <c r="AJ302" s="35"/>
      <c r="AK302" s="35"/>
      <c r="AL302" s="35"/>
      <c r="AM302" s="35"/>
      <c r="AN302" s="35"/>
      <c r="AO302" s="35"/>
      <c r="AP302" s="31"/>
      <c r="AQ302" s="37"/>
    </row>
    <row r="303" spans="1:43" hidden="1" x14ac:dyDescent="0.25">
      <c r="A303" s="4" t="s">
        <v>148</v>
      </c>
      <c r="B303" s="124">
        <v>36</v>
      </c>
      <c r="C303" s="125" t="s">
        <v>1345</v>
      </c>
      <c r="D303" s="125" t="s">
        <v>1343</v>
      </c>
      <c r="E303" s="32" t="s">
        <v>121</v>
      </c>
      <c r="F303" s="33"/>
      <c r="G303" s="9"/>
      <c r="H303" s="34"/>
      <c r="I303" s="34"/>
      <c r="J303" s="7"/>
      <c r="K303" s="7"/>
      <c r="L303" s="7"/>
      <c r="M303" s="36" t="s">
        <v>198</v>
      </c>
      <c r="N303" s="36"/>
      <c r="O303" s="36" t="s">
        <v>149</v>
      </c>
      <c r="P303" s="36">
        <f>IF(AND(O303&lt;&gt;O302,NOT(ISBLANK(A303))),IF(ISBLANK(M303),INDEX(Summary!H:H,MATCH(O303,Summary!A:A,0)),INDEX(Summary!H:H,MATCH(O303,Summary!A:A,0))+1),IF(ISBLANK(M303),P302,P302+1))</f>
        <v>7</v>
      </c>
      <c r="Q303" s="36">
        <f t="shared" si="9"/>
        <v>44</v>
      </c>
      <c r="R303" s="50"/>
      <c r="T303" s="34"/>
      <c r="U303" s="34"/>
      <c r="V303" s="34"/>
      <c r="W303" s="34"/>
      <c r="X303" s="5"/>
      <c r="Y303" s="5"/>
      <c r="Z303" s="5"/>
      <c r="AA303" s="6"/>
      <c r="AB303" s="6"/>
      <c r="AC303" s="6"/>
      <c r="AD303" s="6"/>
      <c r="AE303" s="7"/>
      <c r="AF303" s="7"/>
      <c r="AG303" s="34"/>
      <c r="AH303" s="35"/>
      <c r="AI303" s="35"/>
      <c r="AJ303" s="35"/>
      <c r="AK303" s="35"/>
      <c r="AL303" s="35"/>
      <c r="AM303" s="35"/>
      <c r="AN303" s="35"/>
      <c r="AO303" s="35"/>
      <c r="AP303" s="31"/>
      <c r="AQ303" s="37"/>
    </row>
    <row r="304" spans="1:43" hidden="1" x14ac:dyDescent="0.25">
      <c r="A304" s="4"/>
      <c r="B304" s="124"/>
      <c r="C304" s="125"/>
      <c r="D304" s="125"/>
      <c r="E304" s="32"/>
      <c r="F304" s="33"/>
      <c r="G304" s="9"/>
      <c r="H304" s="34"/>
      <c r="I304" s="34"/>
      <c r="J304" s="7"/>
      <c r="K304" s="7"/>
      <c r="L304" s="7"/>
      <c r="M304" s="36" t="s">
        <v>201</v>
      </c>
      <c r="N304" s="36"/>
      <c r="O304" s="36" t="s">
        <v>149</v>
      </c>
      <c r="P304" s="36">
        <f>IF(AND(O304&lt;&gt;O303,NOT(ISBLANK(A304))),IF(ISBLANK(M304),INDEX(Summary!H:H,MATCH(O304,Summary!A:A,0)),INDEX(Summary!H:H,MATCH(O304,Summary!A:A,0))+1),IF(ISBLANK(M304),P303,P303+1))</f>
        <v>8</v>
      </c>
      <c r="Q304" s="36">
        <f t="shared" si="9"/>
        <v>44</v>
      </c>
      <c r="R304" s="50"/>
      <c r="T304" s="34"/>
      <c r="U304" s="34"/>
      <c r="V304" s="34"/>
      <c r="W304" s="34"/>
      <c r="X304" s="5"/>
      <c r="Y304" s="5"/>
      <c r="Z304" s="5"/>
      <c r="AA304" s="6"/>
      <c r="AB304" s="6"/>
      <c r="AC304" s="6"/>
      <c r="AD304" s="6"/>
      <c r="AE304" s="7"/>
      <c r="AF304" s="7"/>
      <c r="AG304" s="34"/>
      <c r="AH304" s="35"/>
      <c r="AI304" s="35"/>
      <c r="AJ304" s="35"/>
      <c r="AK304" s="35"/>
      <c r="AL304" s="35"/>
      <c r="AM304" s="35"/>
      <c r="AN304" s="35"/>
      <c r="AO304" s="35"/>
      <c r="AP304" s="31"/>
      <c r="AQ304" s="37"/>
    </row>
    <row r="305" spans="1:43" hidden="1" x14ac:dyDescent="0.25">
      <c r="A305" s="4" t="s">
        <v>148</v>
      </c>
      <c r="B305" s="124">
        <v>36</v>
      </c>
      <c r="C305" s="125" t="s">
        <v>1346</v>
      </c>
      <c r="D305" s="125" t="s">
        <v>1343</v>
      </c>
      <c r="E305" s="32" t="s">
        <v>121</v>
      </c>
      <c r="F305" s="33"/>
      <c r="G305" s="9"/>
      <c r="H305" s="6"/>
      <c r="I305" s="34"/>
      <c r="J305" s="7"/>
      <c r="K305" s="7"/>
      <c r="L305" s="7"/>
      <c r="M305" s="36" t="s">
        <v>198</v>
      </c>
      <c r="N305" s="36"/>
      <c r="O305" s="36" t="s">
        <v>149</v>
      </c>
      <c r="P305" s="36">
        <f>IF(AND(O305&lt;&gt;O304,NOT(ISBLANK(A305))),IF(ISBLANK(M305),INDEX(Summary!H:H,MATCH(O305,Summary!A:A,0)),INDEX(Summary!H:H,MATCH(O305,Summary!A:A,0))+1),IF(ISBLANK(M305),P304,P304+1))</f>
        <v>9</v>
      </c>
      <c r="Q305" s="36">
        <f t="shared" si="9"/>
        <v>44</v>
      </c>
      <c r="R305" s="50"/>
      <c r="T305" s="34"/>
      <c r="U305" s="6"/>
      <c r="V305" s="6"/>
      <c r="W305" s="6"/>
      <c r="X305" s="5"/>
      <c r="Y305" s="5"/>
      <c r="Z305" s="5"/>
      <c r="AA305" s="6"/>
      <c r="AB305" s="6"/>
      <c r="AC305" s="6"/>
      <c r="AD305" s="6"/>
      <c r="AE305" s="7"/>
      <c r="AF305" s="7"/>
      <c r="AG305" s="34"/>
      <c r="AH305" s="7"/>
      <c r="AI305" s="7"/>
      <c r="AJ305" s="7"/>
      <c r="AK305" s="7"/>
      <c r="AL305" s="7"/>
      <c r="AM305" s="7"/>
      <c r="AN305" s="7"/>
      <c r="AO305" s="7"/>
      <c r="AP305" s="31"/>
      <c r="AQ305" s="37"/>
    </row>
    <row r="306" spans="1:43" hidden="1" x14ac:dyDescent="0.25">
      <c r="A306" s="4"/>
      <c r="B306" s="124"/>
      <c r="C306" s="125"/>
      <c r="D306" s="125"/>
      <c r="E306" s="32"/>
      <c r="F306" s="33"/>
      <c r="G306" s="9"/>
      <c r="H306" s="6"/>
      <c r="I306" s="34"/>
      <c r="J306" s="7"/>
      <c r="K306" s="7"/>
      <c r="L306" s="7"/>
      <c r="M306" s="36" t="s">
        <v>201</v>
      </c>
      <c r="N306" s="36"/>
      <c r="O306" s="36" t="s">
        <v>149</v>
      </c>
      <c r="P306" s="36">
        <f>IF(AND(O306&lt;&gt;O305,NOT(ISBLANK(A306))),IF(ISBLANK(M306),INDEX(Summary!H:H,MATCH(O306,Summary!A:A,0)),INDEX(Summary!H:H,MATCH(O306,Summary!A:A,0))+1),IF(ISBLANK(M306),P305,P305+1))</f>
        <v>10</v>
      </c>
      <c r="Q306" s="36">
        <f t="shared" si="9"/>
        <v>44</v>
      </c>
      <c r="R306" s="50"/>
      <c r="T306" s="34"/>
      <c r="U306" s="6"/>
      <c r="V306" s="6"/>
      <c r="W306" s="6"/>
      <c r="X306" s="5"/>
      <c r="Y306" s="5"/>
      <c r="Z306" s="5"/>
      <c r="AA306" s="6"/>
      <c r="AB306" s="6"/>
      <c r="AC306" s="6"/>
      <c r="AD306" s="6"/>
      <c r="AE306" s="7"/>
      <c r="AF306" s="7"/>
      <c r="AG306" s="34"/>
      <c r="AH306" s="7"/>
      <c r="AI306" s="7"/>
      <c r="AJ306" s="7"/>
      <c r="AK306" s="7"/>
      <c r="AL306" s="7"/>
      <c r="AM306" s="7"/>
      <c r="AN306" s="7"/>
      <c r="AO306" s="7"/>
      <c r="AP306" s="31"/>
      <c r="AQ306" s="37"/>
    </row>
    <row r="307" spans="1:43" hidden="1" x14ac:dyDescent="0.25">
      <c r="A307" s="4" t="s">
        <v>148</v>
      </c>
      <c r="B307" s="124">
        <v>29</v>
      </c>
      <c r="C307" s="125" t="s">
        <v>1347</v>
      </c>
      <c r="D307" s="125" t="s">
        <v>1313</v>
      </c>
      <c r="E307" s="32" t="s">
        <v>123</v>
      </c>
      <c r="F307" s="33" t="s">
        <v>87</v>
      </c>
      <c r="G307" s="5">
        <v>2</v>
      </c>
      <c r="H307" s="34"/>
      <c r="I307" s="34">
        <v>2</v>
      </c>
      <c r="J307" s="35">
        <v>40</v>
      </c>
      <c r="K307" s="35">
        <v>9</v>
      </c>
      <c r="L307" s="35">
        <v>39</v>
      </c>
      <c r="M307" s="36" t="s">
        <v>198</v>
      </c>
      <c r="N307" s="36"/>
      <c r="O307" s="36" t="s">
        <v>149</v>
      </c>
      <c r="P307" s="36">
        <f>IF(AND(O307&lt;&gt;O306,NOT(ISBLANK(A307))),IF(ISBLANK(M307),INDEX(Summary!H:H,MATCH(O307,Summary!A:A,0)),INDEX(Summary!H:H,MATCH(O307,Summary!A:A,0))+1),IF(ISBLANK(M307),P306,P306+1))</f>
        <v>11</v>
      </c>
      <c r="Q307" s="36">
        <f t="shared" si="9"/>
        <v>44</v>
      </c>
      <c r="R307" s="50"/>
      <c r="T307" s="34">
        <v>1</v>
      </c>
      <c r="U307" s="34"/>
      <c r="V307" s="34"/>
      <c r="W307" s="34"/>
      <c r="X307" s="5"/>
      <c r="Y307" s="5" t="s">
        <v>88</v>
      </c>
      <c r="Z307" s="5" t="s">
        <v>39</v>
      </c>
      <c r="AA307" s="6">
        <v>2</v>
      </c>
      <c r="AB307" s="6">
        <v>0</v>
      </c>
      <c r="AC307" s="6">
        <v>0</v>
      </c>
      <c r="AD307" s="6">
        <v>0</v>
      </c>
      <c r="AE307" s="7">
        <v>0</v>
      </c>
      <c r="AF307" s="7">
        <v>0</v>
      </c>
      <c r="AG307" s="34">
        <v>0.5</v>
      </c>
      <c r="AH307" s="35">
        <v>49</v>
      </c>
      <c r="AI307" s="35">
        <v>0</v>
      </c>
      <c r="AJ307" s="35" t="s">
        <v>34</v>
      </c>
      <c r="AK307" s="35">
        <v>0</v>
      </c>
      <c r="AL307" s="35">
        <v>0</v>
      </c>
      <c r="AM307" s="35">
        <v>0</v>
      </c>
      <c r="AN307" s="35">
        <v>3.75</v>
      </c>
      <c r="AO307" s="35" t="s">
        <v>34</v>
      </c>
      <c r="AP307" s="31"/>
      <c r="AQ307" s="37"/>
    </row>
    <row r="308" spans="1:43" hidden="1" x14ac:dyDescent="0.25">
      <c r="A308" s="4" t="s">
        <v>148</v>
      </c>
      <c r="B308" s="124">
        <v>29</v>
      </c>
      <c r="C308" s="125" t="s">
        <v>1348</v>
      </c>
      <c r="D308" s="125" t="s">
        <v>1316</v>
      </c>
      <c r="E308" s="32" t="s">
        <v>123</v>
      </c>
      <c r="F308" s="33"/>
      <c r="G308" s="5"/>
      <c r="H308" s="34"/>
      <c r="I308" s="34"/>
      <c r="J308" s="35"/>
      <c r="K308" s="35"/>
      <c r="L308" s="35"/>
      <c r="M308" s="36" t="s">
        <v>198</v>
      </c>
      <c r="N308" s="36"/>
      <c r="O308" s="36" t="s">
        <v>149</v>
      </c>
      <c r="P308" s="36">
        <f>IF(AND(O308&lt;&gt;O307,NOT(ISBLANK(A308))),IF(ISBLANK(M308),INDEX(Summary!H:H,MATCH(O308,Summary!A:A,0)),INDEX(Summary!H:H,MATCH(O308,Summary!A:A,0))+1),IF(ISBLANK(M308),P307,P307+1))</f>
        <v>12</v>
      </c>
      <c r="Q308" s="36">
        <f t="shared" si="9"/>
        <v>44</v>
      </c>
      <c r="R308" s="50"/>
      <c r="T308" s="34"/>
      <c r="U308" s="34"/>
      <c r="V308" s="34"/>
      <c r="W308" s="34"/>
      <c r="X308" s="5"/>
      <c r="Y308" s="5"/>
      <c r="Z308" s="5"/>
      <c r="AA308" s="6"/>
      <c r="AB308" s="6"/>
      <c r="AC308" s="6"/>
      <c r="AD308" s="6"/>
      <c r="AE308" s="7"/>
      <c r="AF308" s="7"/>
      <c r="AG308" s="34"/>
      <c r="AH308" s="35"/>
      <c r="AI308" s="35"/>
      <c r="AJ308" s="35"/>
      <c r="AK308" s="35"/>
      <c r="AL308" s="35"/>
      <c r="AM308" s="35"/>
      <c r="AN308" s="35"/>
      <c r="AO308" s="35"/>
      <c r="AP308" s="31"/>
      <c r="AQ308" s="37"/>
    </row>
    <row r="309" spans="1:43" hidden="1" x14ac:dyDescent="0.25">
      <c r="A309" s="4" t="s">
        <v>148</v>
      </c>
      <c r="B309" s="127">
        <v>15</v>
      </c>
      <c r="C309" s="128" t="s">
        <v>1349</v>
      </c>
      <c r="D309" s="128" t="s">
        <v>1313</v>
      </c>
      <c r="E309" s="32" t="s">
        <v>111</v>
      </c>
      <c r="F309" s="33" t="s">
        <v>87</v>
      </c>
      <c r="G309" s="5">
        <v>1</v>
      </c>
      <c r="H309" s="34"/>
      <c r="I309" s="34">
        <v>1</v>
      </c>
      <c r="J309" s="35">
        <v>41</v>
      </c>
      <c r="K309" s="35">
        <v>9</v>
      </c>
      <c r="L309" s="35">
        <v>40</v>
      </c>
      <c r="M309" s="36" t="s">
        <v>198</v>
      </c>
      <c r="N309" s="36"/>
      <c r="O309" s="36" t="s">
        <v>149</v>
      </c>
      <c r="P309" s="36">
        <f>IF(AND(O309&lt;&gt;O308,NOT(ISBLANK(A309))),IF(ISBLANK(M309),INDEX(Summary!H:H,MATCH(O309,Summary!A:A,0)),INDEX(Summary!H:H,MATCH(O309,Summary!A:A,0))+1),IF(ISBLANK(M309),P308,P308+1))</f>
        <v>13</v>
      </c>
      <c r="Q309" s="36">
        <f t="shared" si="9"/>
        <v>44</v>
      </c>
      <c r="R309" s="50"/>
      <c r="T309" s="34">
        <v>1</v>
      </c>
      <c r="U309" s="34"/>
      <c r="V309" s="34"/>
      <c r="W309" s="34"/>
      <c r="X309" s="5"/>
      <c r="Y309" s="5" t="s">
        <v>88</v>
      </c>
      <c r="Z309" s="5" t="s">
        <v>39</v>
      </c>
      <c r="AA309" s="6">
        <v>1</v>
      </c>
      <c r="AB309" s="6">
        <v>0</v>
      </c>
      <c r="AC309" s="6">
        <v>0</v>
      </c>
      <c r="AD309" s="6">
        <v>0</v>
      </c>
      <c r="AE309" s="7">
        <v>0</v>
      </c>
      <c r="AF309" s="7">
        <v>0</v>
      </c>
      <c r="AG309" s="34">
        <v>0.25</v>
      </c>
      <c r="AH309" s="35">
        <v>50</v>
      </c>
      <c r="AI309" s="35">
        <v>0</v>
      </c>
      <c r="AJ309" s="35" t="s">
        <v>34</v>
      </c>
      <c r="AK309" s="35">
        <v>0</v>
      </c>
      <c r="AL309" s="35">
        <v>0</v>
      </c>
      <c r="AM309" s="35">
        <v>0</v>
      </c>
      <c r="AN309" s="35">
        <v>4</v>
      </c>
      <c r="AO309" s="35" t="s">
        <v>34</v>
      </c>
      <c r="AP309" s="31"/>
      <c r="AQ309" s="37"/>
    </row>
    <row r="310" spans="1:43" hidden="1" x14ac:dyDescent="0.25">
      <c r="A310" s="54" t="s">
        <v>149</v>
      </c>
      <c r="B310" s="124">
        <v>15</v>
      </c>
      <c r="C310" s="125" t="s">
        <v>1350</v>
      </c>
      <c r="D310" s="125" t="s">
        <v>1351</v>
      </c>
      <c r="E310" s="32" t="s">
        <v>142</v>
      </c>
      <c r="F310" s="33" t="s">
        <v>87</v>
      </c>
      <c r="G310" s="9">
        <v>1</v>
      </c>
      <c r="H310" s="34"/>
      <c r="I310" s="34">
        <v>1</v>
      </c>
      <c r="J310" s="7">
        <v>9</v>
      </c>
      <c r="K310" s="7">
        <v>7</v>
      </c>
      <c r="L310" s="7">
        <v>7</v>
      </c>
      <c r="M310" s="36" t="s">
        <v>198</v>
      </c>
      <c r="N310" s="36"/>
      <c r="O310" s="36" t="str">
        <f t="shared" ref="O310:O341" si="10">IF(ISBLANK(A310),O309,A310)</f>
        <v>A16</v>
      </c>
      <c r="P310" s="36">
        <f>IF(AND(O310&lt;&gt;O309,NOT(ISBLANK(A310))),IF(ISBLANK(M310),INDEX(Summary!H:H,MATCH(O310,Summary!A:A,0)),INDEX(Summary!H:H,MATCH(O310,Summary!A:A,0))+1),IF(ISBLANK(M310),P309,P309+1))</f>
        <v>14</v>
      </c>
      <c r="Q310" s="36">
        <f t="shared" si="9"/>
        <v>44</v>
      </c>
      <c r="R310" s="50"/>
      <c r="T310" s="34">
        <v>1</v>
      </c>
      <c r="U310" s="34"/>
      <c r="V310" s="34"/>
      <c r="W310" s="34"/>
      <c r="X310" s="5"/>
      <c r="Y310" s="5" t="s">
        <v>88</v>
      </c>
      <c r="Z310" s="5" t="s">
        <v>42</v>
      </c>
      <c r="AA310" s="6">
        <v>1</v>
      </c>
      <c r="AB310" s="6">
        <v>0</v>
      </c>
      <c r="AC310" s="6">
        <v>0</v>
      </c>
      <c r="AD310" s="6">
        <v>0</v>
      </c>
      <c r="AE310" s="7">
        <v>0</v>
      </c>
      <c r="AF310" s="7">
        <v>0</v>
      </c>
      <c r="AG310" s="34">
        <v>0.25</v>
      </c>
      <c r="AH310" s="35">
        <v>7</v>
      </c>
      <c r="AI310" s="35">
        <v>0</v>
      </c>
      <c r="AJ310" s="35" t="s">
        <v>34</v>
      </c>
      <c r="AK310" s="35">
        <v>0</v>
      </c>
      <c r="AL310" s="35">
        <v>0</v>
      </c>
      <c r="AM310" s="35">
        <v>0</v>
      </c>
      <c r="AN310" s="35">
        <v>0.25</v>
      </c>
      <c r="AO310" s="35" t="s">
        <v>34</v>
      </c>
      <c r="AP310" s="31"/>
      <c r="AQ310" s="37"/>
    </row>
    <row r="311" spans="1:43" hidden="1" x14ac:dyDescent="0.25">
      <c r="A311" s="4" t="s">
        <v>149</v>
      </c>
      <c r="B311" s="124">
        <v>36</v>
      </c>
      <c r="C311" s="125" t="s">
        <v>1352</v>
      </c>
      <c r="D311" s="125" t="s">
        <v>1353</v>
      </c>
      <c r="E311" s="32" t="s">
        <v>86</v>
      </c>
      <c r="F311" s="33" t="s">
        <v>87</v>
      </c>
      <c r="G311" s="9">
        <v>2</v>
      </c>
      <c r="H311" s="34"/>
      <c r="I311" s="34">
        <v>2</v>
      </c>
      <c r="J311" s="7">
        <v>11</v>
      </c>
      <c r="K311" s="7">
        <v>7</v>
      </c>
      <c r="L311" s="7">
        <v>9</v>
      </c>
      <c r="M311" s="36" t="s">
        <v>198</v>
      </c>
      <c r="N311" s="36"/>
      <c r="O311" s="36" t="str">
        <f t="shared" si="10"/>
        <v>A16</v>
      </c>
      <c r="P311" s="36">
        <f>IF(AND(O311&lt;&gt;O310,NOT(ISBLANK(A311))),IF(ISBLANK(M311),INDEX(Summary!H:H,MATCH(O311,Summary!A:A,0)),INDEX(Summary!H:H,MATCH(O311,Summary!A:A,0))+1),IF(ISBLANK(M311),P310,P310+1))</f>
        <v>15</v>
      </c>
      <c r="Q311" s="36">
        <f t="shared" si="9"/>
        <v>44</v>
      </c>
      <c r="R311" s="50"/>
      <c r="T311" s="34">
        <v>1</v>
      </c>
      <c r="U311" s="34"/>
      <c r="V311" s="34"/>
      <c r="W311" s="34"/>
      <c r="X311" s="5"/>
      <c r="Y311" s="5" t="s">
        <v>88</v>
      </c>
      <c r="Z311" s="5" t="s">
        <v>42</v>
      </c>
      <c r="AA311" s="6">
        <v>2</v>
      </c>
      <c r="AB311" s="6">
        <v>0</v>
      </c>
      <c r="AC311" s="6">
        <v>0</v>
      </c>
      <c r="AD311" s="6">
        <v>0</v>
      </c>
      <c r="AE311" s="7">
        <v>0</v>
      </c>
      <c r="AF311" s="7">
        <v>0</v>
      </c>
      <c r="AG311" s="34">
        <v>0.5</v>
      </c>
      <c r="AH311" s="35">
        <v>9</v>
      </c>
      <c r="AI311" s="35">
        <v>0</v>
      </c>
      <c r="AJ311" s="35" t="s">
        <v>34</v>
      </c>
      <c r="AK311" s="35">
        <v>0</v>
      </c>
      <c r="AL311" s="35">
        <v>0</v>
      </c>
      <c r="AM311" s="35">
        <v>0</v>
      </c>
      <c r="AN311" s="35">
        <v>0.75</v>
      </c>
      <c r="AO311" s="35" t="s">
        <v>34</v>
      </c>
      <c r="AP311" s="31"/>
      <c r="AQ311" s="37"/>
    </row>
    <row r="312" spans="1:43" hidden="1" x14ac:dyDescent="0.25">
      <c r="A312" s="4" t="s">
        <v>149</v>
      </c>
      <c r="B312" s="124">
        <v>36</v>
      </c>
      <c r="C312" s="125" t="s">
        <v>1354</v>
      </c>
      <c r="D312" s="125" t="s">
        <v>1353</v>
      </c>
      <c r="E312" s="32" t="s">
        <v>86</v>
      </c>
      <c r="F312" s="33"/>
      <c r="G312" s="9"/>
      <c r="H312" s="34"/>
      <c r="I312" s="34"/>
      <c r="J312" s="7"/>
      <c r="K312" s="7"/>
      <c r="L312" s="7"/>
      <c r="M312" s="36" t="s">
        <v>198</v>
      </c>
      <c r="N312" s="36"/>
      <c r="O312" s="36" t="str">
        <f t="shared" si="10"/>
        <v>A16</v>
      </c>
      <c r="P312" s="36">
        <f>IF(AND(O312&lt;&gt;O311,NOT(ISBLANK(A312))),IF(ISBLANK(M312),INDEX(Summary!H:H,MATCH(O312,Summary!A:A,0)),INDEX(Summary!H:H,MATCH(O312,Summary!A:A,0))+1),IF(ISBLANK(M312),P311,P311+1))</f>
        <v>16</v>
      </c>
      <c r="Q312" s="36">
        <f t="shared" si="9"/>
        <v>44</v>
      </c>
      <c r="R312" s="50"/>
      <c r="T312" s="34"/>
      <c r="U312" s="34"/>
      <c r="V312" s="34"/>
      <c r="W312" s="34"/>
      <c r="X312" s="5"/>
      <c r="Y312" s="5"/>
      <c r="Z312" s="5"/>
      <c r="AA312" s="6"/>
      <c r="AB312" s="6"/>
      <c r="AC312" s="6"/>
      <c r="AD312" s="6"/>
      <c r="AE312" s="7"/>
      <c r="AF312" s="7"/>
      <c r="AG312" s="34"/>
      <c r="AH312" s="35"/>
      <c r="AI312" s="35"/>
      <c r="AJ312" s="35"/>
      <c r="AK312" s="35"/>
      <c r="AL312" s="35"/>
      <c r="AM312" s="35"/>
      <c r="AN312" s="35"/>
      <c r="AO312" s="35"/>
      <c r="AP312" s="31"/>
      <c r="AQ312" s="37"/>
    </row>
    <row r="313" spans="1:43" hidden="1" x14ac:dyDescent="0.25">
      <c r="A313" s="4" t="s">
        <v>149</v>
      </c>
      <c r="B313" s="124">
        <v>36</v>
      </c>
      <c r="C313" s="125" t="s">
        <v>1355</v>
      </c>
      <c r="D313" s="125" t="s">
        <v>1353</v>
      </c>
      <c r="E313" s="32" t="s">
        <v>116</v>
      </c>
      <c r="F313" s="33" t="s">
        <v>87</v>
      </c>
      <c r="G313" s="9">
        <v>3</v>
      </c>
      <c r="H313" s="34"/>
      <c r="I313" s="34">
        <v>3</v>
      </c>
      <c r="J313" s="7">
        <v>14</v>
      </c>
      <c r="K313" s="7">
        <v>7</v>
      </c>
      <c r="L313" s="7">
        <v>12</v>
      </c>
      <c r="M313" s="36" t="s">
        <v>198</v>
      </c>
      <c r="N313" s="36"/>
      <c r="O313" s="36" t="str">
        <f t="shared" si="10"/>
        <v>A16</v>
      </c>
      <c r="P313" s="36">
        <f>IF(AND(O313&lt;&gt;O312,NOT(ISBLANK(A313))),IF(ISBLANK(M313),INDEX(Summary!H:H,MATCH(O313,Summary!A:A,0)),INDEX(Summary!H:H,MATCH(O313,Summary!A:A,0))+1),IF(ISBLANK(M313),P312,P312+1))</f>
        <v>17</v>
      </c>
      <c r="Q313" s="36">
        <f t="shared" si="9"/>
        <v>44</v>
      </c>
      <c r="R313" s="50"/>
      <c r="T313" s="34">
        <v>1</v>
      </c>
      <c r="U313" s="34"/>
      <c r="V313" s="34"/>
      <c r="W313" s="34"/>
      <c r="X313" s="5"/>
      <c r="Y313" s="5" t="s">
        <v>88</v>
      </c>
      <c r="Z313" s="5" t="s">
        <v>42</v>
      </c>
      <c r="AA313" s="6">
        <v>3</v>
      </c>
      <c r="AB313" s="6">
        <v>0</v>
      </c>
      <c r="AC313" s="6">
        <v>0</v>
      </c>
      <c r="AD313" s="6">
        <v>0</v>
      </c>
      <c r="AE313" s="7">
        <v>0</v>
      </c>
      <c r="AF313" s="7">
        <v>0</v>
      </c>
      <c r="AG313" s="34">
        <v>0.75</v>
      </c>
      <c r="AH313" s="35">
        <v>12</v>
      </c>
      <c r="AI313" s="35">
        <v>0</v>
      </c>
      <c r="AJ313" s="35" t="s">
        <v>34</v>
      </c>
      <c r="AK313" s="35">
        <v>0</v>
      </c>
      <c r="AL313" s="35">
        <v>0</v>
      </c>
      <c r="AM313" s="35">
        <v>0</v>
      </c>
      <c r="AN313" s="35">
        <v>1.5</v>
      </c>
      <c r="AO313" s="35" t="s">
        <v>34</v>
      </c>
      <c r="AP313" s="31"/>
      <c r="AQ313" s="37"/>
    </row>
    <row r="314" spans="1:43" hidden="1" x14ac:dyDescent="0.25">
      <c r="A314" s="4" t="s">
        <v>149</v>
      </c>
      <c r="B314" s="124">
        <v>36</v>
      </c>
      <c r="C314" s="125" t="s">
        <v>1356</v>
      </c>
      <c r="D314" s="125" t="s">
        <v>1353</v>
      </c>
      <c r="E314" s="32" t="s">
        <v>116</v>
      </c>
      <c r="F314" s="33"/>
      <c r="G314" s="9"/>
      <c r="H314" s="34"/>
      <c r="I314" s="34"/>
      <c r="J314" s="7"/>
      <c r="K314" s="7"/>
      <c r="L314" s="7"/>
      <c r="M314" s="36" t="s">
        <v>198</v>
      </c>
      <c r="N314" s="36"/>
      <c r="O314" s="36" t="str">
        <f t="shared" si="10"/>
        <v>A16</v>
      </c>
      <c r="P314" s="36">
        <f>IF(AND(O314&lt;&gt;O313,NOT(ISBLANK(A314))),IF(ISBLANK(M314),INDEX(Summary!H:H,MATCH(O314,Summary!A:A,0)),INDEX(Summary!H:H,MATCH(O314,Summary!A:A,0))+1),IF(ISBLANK(M314),P313,P313+1))</f>
        <v>18</v>
      </c>
      <c r="Q314" s="36">
        <f t="shared" si="9"/>
        <v>44</v>
      </c>
      <c r="R314" s="50"/>
      <c r="T314" s="34"/>
      <c r="U314" s="34"/>
      <c r="V314" s="34"/>
      <c r="W314" s="34"/>
      <c r="X314" s="5"/>
      <c r="Y314" s="5"/>
      <c r="Z314" s="5"/>
      <c r="AA314" s="6"/>
      <c r="AB314" s="6"/>
      <c r="AC314" s="6"/>
      <c r="AD314" s="6"/>
      <c r="AE314" s="7"/>
      <c r="AF314" s="7"/>
      <c r="AG314" s="34"/>
      <c r="AH314" s="35"/>
      <c r="AI314" s="35"/>
      <c r="AJ314" s="35"/>
      <c r="AK314" s="35"/>
      <c r="AL314" s="35"/>
      <c r="AM314" s="35"/>
      <c r="AN314" s="35"/>
      <c r="AO314" s="35"/>
      <c r="AP314" s="31"/>
      <c r="AQ314" s="37"/>
    </row>
    <row r="315" spans="1:43" hidden="1" x14ac:dyDescent="0.25">
      <c r="A315" s="4" t="s">
        <v>149</v>
      </c>
      <c r="B315" s="124">
        <v>29</v>
      </c>
      <c r="C315" s="125" t="s">
        <v>1357</v>
      </c>
      <c r="D315" s="125" t="s">
        <v>1358</v>
      </c>
      <c r="E315" s="32" t="s">
        <v>116</v>
      </c>
      <c r="F315" s="33"/>
      <c r="G315" s="9"/>
      <c r="H315" s="34"/>
      <c r="I315" s="34"/>
      <c r="J315" s="7"/>
      <c r="K315" s="7"/>
      <c r="L315" s="7"/>
      <c r="M315" s="36" t="s">
        <v>198</v>
      </c>
      <c r="N315" s="36"/>
      <c r="O315" s="36" t="str">
        <f t="shared" si="10"/>
        <v>A16</v>
      </c>
      <c r="P315" s="36">
        <f>IF(AND(O315&lt;&gt;O314,NOT(ISBLANK(A315))),IF(ISBLANK(M315),INDEX(Summary!H:H,MATCH(O315,Summary!A:A,0)),INDEX(Summary!H:H,MATCH(O315,Summary!A:A,0))+1),IF(ISBLANK(M315),P314,P314+1))</f>
        <v>19</v>
      </c>
      <c r="Q315" s="36">
        <f t="shared" si="9"/>
        <v>44</v>
      </c>
      <c r="R315" s="50"/>
      <c r="T315" s="34"/>
      <c r="U315" s="34"/>
      <c r="V315" s="34"/>
      <c r="W315" s="34"/>
      <c r="X315" s="5"/>
      <c r="Y315" s="5"/>
      <c r="Z315" s="5"/>
      <c r="AA315" s="6"/>
      <c r="AB315" s="6"/>
      <c r="AC315" s="6"/>
      <c r="AD315" s="6"/>
      <c r="AE315" s="7"/>
      <c r="AF315" s="7"/>
      <c r="AG315" s="34"/>
      <c r="AH315" s="35"/>
      <c r="AI315" s="35"/>
      <c r="AJ315" s="35"/>
      <c r="AK315" s="35"/>
      <c r="AL315" s="35"/>
      <c r="AM315" s="35"/>
      <c r="AN315" s="35"/>
      <c r="AO315" s="35"/>
      <c r="AP315" s="31"/>
      <c r="AQ315" s="37"/>
    </row>
    <row r="316" spans="1:43" hidden="1" x14ac:dyDescent="0.25">
      <c r="A316" s="4" t="s">
        <v>149</v>
      </c>
      <c r="B316" s="124">
        <v>29</v>
      </c>
      <c r="C316" s="125" t="s">
        <v>1359</v>
      </c>
      <c r="D316" s="125" t="s">
        <v>1358</v>
      </c>
      <c r="E316" s="32" t="s">
        <v>150</v>
      </c>
      <c r="F316" s="33" t="s">
        <v>87</v>
      </c>
      <c r="G316" s="9">
        <v>2</v>
      </c>
      <c r="H316" s="34"/>
      <c r="I316" s="34">
        <v>2</v>
      </c>
      <c r="J316" s="7">
        <v>16</v>
      </c>
      <c r="K316" s="7">
        <v>7</v>
      </c>
      <c r="L316" s="7">
        <v>14</v>
      </c>
      <c r="M316" s="36" t="s">
        <v>198</v>
      </c>
      <c r="N316" s="36"/>
      <c r="O316" s="36" t="str">
        <f t="shared" si="10"/>
        <v>A16</v>
      </c>
      <c r="P316" s="36">
        <f>IF(AND(O316&lt;&gt;O315,NOT(ISBLANK(A316))),IF(ISBLANK(M316),INDEX(Summary!H:H,MATCH(O316,Summary!A:A,0)),INDEX(Summary!H:H,MATCH(O316,Summary!A:A,0))+1),IF(ISBLANK(M316),P315,P315+1))</f>
        <v>20</v>
      </c>
      <c r="Q316" s="36">
        <f t="shared" si="9"/>
        <v>44</v>
      </c>
      <c r="R316" s="50"/>
      <c r="T316" s="34">
        <v>1</v>
      </c>
      <c r="U316" s="34"/>
      <c r="V316" s="34"/>
      <c r="W316" s="34"/>
      <c r="X316" s="5"/>
      <c r="Y316" s="5" t="s">
        <v>88</v>
      </c>
      <c r="Z316" s="5" t="s">
        <v>42</v>
      </c>
      <c r="AA316" s="6">
        <v>2</v>
      </c>
      <c r="AB316" s="6">
        <v>0</v>
      </c>
      <c r="AC316" s="6">
        <v>0</v>
      </c>
      <c r="AD316" s="6">
        <v>0</v>
      </c>
      <c r="AE316" s="7">
        <v>0</v>
      </c>
      <c r="AF316" s="7">
        <v>0</v>
      </c>
      <c r="AG316" s="34">
        <v>0.5</v>
      </c>
      <c r="AH316" s="35">
        <v>14</v>
      </c>
      <c r="AI316" s="35">
        <v>0</v>
      </c>
      <c r="AJ316" s="35" t="s">
        <v>34</v>
      </c>
      <c r="AK316" s="35">
        <v>0</v>
      </c>
      <c r="AL316" s="35">
        <v>0</v>
      </c>
      <c r="AM316" s="35">
        <v>0</v>
      </c>
      <c r="AN316" s="35">
        <v>2</v>
      </c>
      <c r="AO316" s="35" t="s">
        <v>34</v>
      </c>
      <c r="AP316" s="31"/>
      <c r="AQ316" s="37"/>
    </row>
    <row r="317" spans="1:43" hidden="1" x14ac:dyDescent="0.25">
      <c r="A317" s="4" t="s">
        <v>149</v>
      </c>
      <c r="B317" s="124">
        <v>29</v>
      </c>
      <c r="C317" s="125" t="s">
        <v>1360</v>
      </c>
      <c r="D317" s="125" t="s">
        <v>1358</v>
      </c>
      <c r="E317" s="32" t="s">
        <v>150</v>
      </c>
      <c r="F317" s="33"/>
      <c r="G317" s="9"/>
      <c r="H317" s="34"/>
      <c r="I317" s="34"/>
      <c r="J317" s="7"/>
      <c r="K317" s="7"/>
      <c r="L317" s="7"/>
      <c r="M317" s="36" t="s">
        <v>198</v>
      </c>
      <c r="N317" s="36"/>
      <c r="O317" s="36" t="str">
        <f t="shared" si="10"/>
        <v>A16</v>
      </c>
      <c r="P317" s="36">
        <f>IF(AND(O317&lt;&gt;O316,NOT(ISBLANK(A317))),IF(ISBLANK(M317),INDEX(Summary!H:H,MATCH(O317,Summary!A:A,0)),INDEX(Summary!H:H,MATCH(O317,Summary!A:A,0))+1),IF(ISBLANK(M317),P316,P316+1))</f>
        <v>21</v>
      </c>
      <c r="Q317" s="36">
        <f t="shared" si="9"/>
        <v>44</v>
      </c>
      <c r="R317" s="50"/>
      <c r="T317" s="34"/>
      <c r="U317" s="34"/>
      <c r="V317" s="34"/>
      <c r="W317" s="34"/>
      <c r="X317" s="5"/>
      <c r="Y317" s="5"/>
      <c r="Z317" s="5"/>
      <c r="AA317" s="6"/>
      <c r="AB317" s="6"/>
      <c r="AC317" s="6"/>
      <c r="AD317" s="6"/>
      <c r="AE317" s="7"/>
      <c r="AF317" s="7"/>
      <c r="AG317" s="34"/>
      <c r="AH317" s="35"/>
      <c r="AI317" s="35"/>
      <c r="AJ317" s="35"/>
      <c r="AK317" s="35"/>
      <c r="AL317" s="35"/>
      <c r="AM317" s="35"/>
      <c r="AN317" s="35"/>
      <c r="AO317" s="35"/>
      <c r="AP317" s="31"/>
      <c r="AQ317" s="37"/>
    </row>
    <row r="318" spans="1:43" hidden="1" x14ac:dyDescent="0.25">
      <c r="A318" s="4" t="s">
        <v>149</v>
      </c>
      <c r="B318" s="124">
        <v>29</v>
      </c>
      <c r="C318" s="125" t="s">
        <v>1361</v>
      </c>
      <c r="D318" s="125" t="s">
        <v>1358</v>
      </c>
      <c r="E318" s="32" t="s">
        <v>151</v>
      </c>
      <c r="F318" s="33" t="s">
        <v>87</v>
      </c>
      <c r="G318" s="9">
        <v>1</v>
      </c>
      <c r="H318" s="34"/>
      <c r="I318" s="34">
        <v>1</v>
      </c>
      <c r="J318" s="7">
        <v>17</v>
      </c>
      <c r="K318" s="7">
        <v>7</v>
      </c>
      <c r="L318" s="7">
        <v>15</v>
      </c>
      <c r="M318" s="36" t="s">
        <v>198</v>
      </c>
      <c r="N318" s="36"/>
      <c r="O318" s="36" t="str">
        <f t="shared" si="10"/>
        <v>A16</v>
      </c>
      <c r="P318" s="36">
        <f>IF(AND(O318&lt;&gt;O317,NOT(ISBLANK(A318))),IF(ISBLANK(M318),INDEX(Summary!H:H,MATCH(O318,Summary!A:A,0)),INDEX(Summary!H:H,MATCH(O318,Summary!A:A,0))+1),IF(ISBLANK(M318),P317,P317+1))</f>
        <v>22</v>
      </c>
      <c r="Q318" s="36">
        <f t="shared" si="9"/>
        <v>44</v>
      </c>
      <c r="R318" s="50"/>
      <c r="T318" s="34">
        <v>1</v>
      </c>
      <c r="U318" s="34"/>
      <c r="V318" s="34"/>
      <c r="W318" s="34"/>
      <c r="X318" s="5"/>
      <c r="Y318" s="5" t="s">
        <v>88</v>
      </c>
      <c r="Z318" s="5" t="s">
        <v>42</v>
      </c>
      <c r="AA318" s="6">
        <v>1</v>
      </c>
      <c r="AB318" s="6">
        <v>0</v>
      </c>
      <c r="AC318" s="6">
        <v>0</v>
      </c>
      <c r="AD318" s="6">
        <v>0</v>
      </c>
      <c r="AE318" s="7">
        <v>0</v>
      </c>
      <c r="AF318" s="7">
        <v>0</v>
      </c>
      <c r="AG318" s="34">
        <v>0.25</v>
      </c>
      <c r="AH318" s="35">
        <v>15</v>
      </c>
      <c r="AI318" s="35">
        <v>0</v>
      </c>
      <c r="AJ318" s="35" t="s">
        <v>34</v>
      </c>
      <c r="AK318" s="35">
        <v>0</v>
      </c>
      <c r="AL318" s="35">
        <v>0</v>
      </c>
      <c r="AM318" s="35">
        <v>0</v>
      </c>
      <c r="AN318" s="35">
        <v>2.25</v>
      </c>
      <c r="AO318" s="35" t="s">
        <v>34</v>
      </c>
      <c r="AP318" s="31"/>
      <c r="AQ318" s="37"/>
    </row>
    <row r="319" spans="1:43" x14ac:dyDescent="0.25">
      <c r="A319" s="4" t="s">
        <v>149</v>
      </c>
      <c r="B319" s="124">
        <v>22</v>
      </c>
      <c r="C319" s="125" t="s">
        <v>1362</v>
      </c>
      <c r="D319" s="125" t="s">
        <v>1363</v>
      </c>
      <c r="E319" s="32" t="s">
        <v>95</v>
      </c>
      <c r="F319" s="33" t="s">
        <v>87</v>
      </c>
      <c r="G319" s="9">
        <v>1</v>
      </c>
      <c r="H319" s="34"/>
      <c r="I319" s="34">
        <v>1</v>
      </c>
      <c r="J319" s="7">
        <v>18</v>
      </c>
      <c r="K319" s="7">
        <v>7</v>
      </c>
      <c r="L319" s="7">
        <v>16</v>
      </c>
      <c r="M319" s="36" t="s">
        <v>198</v>
      </c>
      <c r="N319" s="36"/>
      <c r="O319" s="36" t="str">
        <f t="shared" si="10"/>
        <v>A16</v>
      </c>
      <c r="P319" s="36">
        <f>IF(AND(O319&lt;&gt;O318,NOT(ISBLANK(A319))),IF(ISBLANK(M319),INDEX(Summary!H:H,MATCH(O319,Summary!A:A,0)),INDEX(Summary!H:H,MATCH(O319,Summary!A:A,0))+1),IF(ISBLANK(M319),P318,P318+1))</f>
        <v>23</v>
      </c>
      <c r="Q319" s="36">
        <f t="shared" si="9"/>
        <v>44</v>
      </c>
      <c r="R319" s="50"/>
      <c r="T319" s="34">
        <v>1</v>
      </c>
      <c r="U319" s="34"/>
      <c r="V319" s="34"/>
      <c r="W319" s="34"/>
      <c r="X319" s="5"/>
      <c r="Y319" s="5" t="s">
        <v>88</v>
      </c>
      <c r="Z319" s="5" t="s">
        <v>42</v>
      </c>
      <c r="AA319" s="6">
        <v>1</v>
      </c>
      <c r="AB319" s="6">
        <v>0</v>
      </c>
      <c r="AC319" s="6">
        <v>0</v>
      </c>
      <c r="AD319" s="6">
        <v>0</v>
      </c>
      <c r="AE319" s="7">
        <v>0</v>
      </c>
      <c r="AF319" s="7">
        <v>0</v>
      </c>
      <c r="AG319" s="34">
        <v>0.25</v>
      </c>
      <c r="AH319" s="35">
        <v>16</v>
      </c>
      <c r="AI319" s="35">
        <v>0</v>
      </c>
      <c r="AJ319" s="35" t="s">
        <v>34</v>
      </c>
      <c r="AK319" s="35">
        <v>0</v>
      </c>
      <c r="AL319" s="35">
        <v>0</v>
      </c>
      <c r="AM319" s="35">
        <v>0</v>
      </c>
      <c r="AN319" s="35">
        <v>2.5</v>
      </c>
      <c r="AO319" s="35" t="s">
        <v>34</v>
      </c>
      <c r="AP319" s="31"/>
      <c r="AQ319" s="37"/>
    </row>
    <row r="320" spans="1:43" hidden="1" x14ac:dyDescent="0.25">
      <c r="A320" s="4" t="s">
        <v>149</v>
      </c>
      <c r="B320" s="124">
        <v>8</v>
      </c>
      <c r="C320" s="125" t="s">
        <v>1364</v>
      </c>
      <c r="D320" s="125" t="s">
        <v>1365</v>
      </c>
      <c r="E320" s="32" t="s">
        <v>117</v>
      </c>
      <c r="F320" s="33" t="s">
        <v>87</v>
      </c>
      <c r="G320" s="9">
        <v>1</v>
      </c>
      <c r="H320" s="34"/>
      <c r="I320" s="34">
        <v>1</v>
      </c>
      <c r="J320" s="7">
        <v>19</v>
      </c>
      <c r="K320" s="7">
        <v>7</v>
      </c>
      <c r="L320" s="7">
        <v>17</v>
      </c>
      <c r="M320" s="36" t="s">
        <v>198</v>
      </c>
      <c r="N320" s="36"/>
      <c r="O320" s="36" t="str">
        <f t="shared" si="10"/>
        <v>A16</v>
      </c>
      <c r="P320" s="36">
        <f>IF(AND(O320&lt;&gt;O319,NOT(ISBLANK(A320))),IF(ISBLANK(M320),INDEX(Summary!H:H,MATCH(O320,Summary!A:A,0)),INDEX(Summary!H:H,MATCH(O320,Summary!A:A,0))+1),IF(ISBLANK(M320),P319,P319+1))</f>
        <v>24</v>
      </c>
      <c r="Q320" s="36">
        <f t="shared" si="9"/>
        <v>44</v>
      </c>
      <c r="R320" s="50"/>
      <c r="T320" s="34">
        <v>1</v>
      </c>
      <c r="U320" s="34"/>
      <c r="V320" s="34"/>
      <c r="W320" s="34"/>
      <c r="X320" s="5"/>
      <c r="Y320" s="5" t="s">
        <v>88</v>
      </c>
      <c r="Z320" s="5" t="s">
        <v>42</v>
      </c>
      <c r="AA320" s="6">
        <v>1</v>
      </c>
      <c r="AB320" s="6">
        <v>0</v>
      </c>
      <c r="AC320" s="6">
        <v>0</v>
      </c>
      <c r="AD320" s="6">
        <v>0</v>
      </c>
      <c r="AE320" s="7">
        <v>0</v>
      </c>
      <c r="AF320" s="7">
        <v>0</v>
      </c>
      <c r="AG320" s="34">
        <v>0.25</v>
      </c>
      <c r="AH320" s="35">
        <v>17</v>
      </c>
      <c r="AI320" s="35">
        <v>0</v>
      </c>
      <c r="AJ320" s="35" t="s">
        <v>34</v>
      </c>
      <c r="AK320" s="35">
        <v>0</v>
      </c>
      <c r="AL320" s="35">
        <v>0</v>
      </c>
      <c r="AM320" s="35">
        <v>0</v>
      </c>
      <c r="AN320" s="35">
        <v>2.75</v>
      </c>
      <c r="AO320" s="35" t="s">
        <v>34</v>
      </c>
      <c r="AP320" s="31"/>
      <c r="AQ320" s="37"/>
    </row>
    <row r="321" spans="1:43" hidden="1" x14ac:dyDescent="0.25">
      <c r="A321" s="4" t="s">
        <v>149</v>
      </c>
      <c r="B321" s="124">
        <v>22</v>
      </c>
      <c r="C321" s="125" t="s">
        <v>1366</v>
      </c>
      <c r="D321" s="125" t="s">
        <v>1367</v>
      </c>
      <c r="E321" s="32" t="s">
        <v>128</v>
      </c>
      <c r="F321" s="38" t="s">
        <v>109</v>
      </c>
      <c r="G321" s="9">
        <v>3</v>
      </c>
      <c r="H321" s="34"/>
      <c r="I321" s="34">
        <v>3</v>
      </c>
      <c r="J321" s="7">
        <v>22</v>
      </c>
      <c r="K321" s="7">
        <v>7</v>
      </c>
      <c r="L321" s="7">
        <v>20</v>
      </c>
      <c r="M321" s="36" t="s">
        <v>198</v>
      </c>
      <c r="N321" s="36"/>
      <c r="O321" s="36" t="str">
        <f t="shared" si="10"/>
        <v>A16</v>
      </c>
      <c r="P321" s="36">
        <f>IF(AND(O321&lt;&gt;O320,NOT(ISBLANK(A321))),IF(ISBLANK(M321),INDEX(Summary!H:H,MATCH(O321,Summary!A:A,0)),INDEX(Summary!H:H,MATCH(O321,Summary!A:A,0))+1),IF(ISBLANK(M321),P320,P320+1))</f>
        <v>25</v>
      </c>
      <c r="Q321" s="36">
        <f t="shared" si="9"/>
        <v>44</v>
      </c>
      <c r="R321" s="51"/>
      <c r="T321" s="34">
        <v>1</v>
      </c>
      <c r="U321" s="34"/>
      <c r="V321" s="34"/>
      <c r="W321" s="34"/>
      <c r="X321" s="5"/>
      <c r="Y321" s="5" t="s">
        <v>88</v>
      </c>
      <c r="Z321" s="5" t="s">
        <v>42</v>
      </c>
      <c r="AA321" s="6">
        <v>3</v>
      </c>
      <c r="AB321" s="6">
        <v>0</v>
      </c>
      <c r="AC321" s="6">
        <v>0</v>
      </c>
      <c r="AD321" s="6">
        <v>0</v>
      </c>
      <c r="AE321" s="7">
        <v>0</v>
      </c>
      <c r="AF321" s="7">
        <v>0</v>
      </c>
      <c r="AG321" s="34">
        <v>0.75</v>
      </c>
      <c r="AH321" s="35">
        <v>20</v>
      </c>
      <c r="AI321" s="35">
        <v>0</v>
      </c>
      <c r="AJ321" s="35" t="s">
        <v>34</v>
      </c>
      <c r="AK321" s="35">
        <v>0</v>
      </c>
      <c r="AL321" s="35">
        <v>0</v>
      </c>
      <c r="AM321" s="35">
        <v>0</v>
      </c>
      <c r="AN321" s="35">
        <v>3.5</v>
      </c>
      <c r="AO321" s="35" t="s">
        <v>34</v>
      </c>
      <c r="AP321" s="31"/>
      <c r="AQ321" s="37"/>
    </row>
    <row r="322" spans="1:43" hidden="1" x14ac:dyDescent="0.25">
      <c r="A322" s="4" t="s">
        <v>149</v>
      </c>
      <c r="B322" s="124">
        <v>22</v>
      </c>
      <c r="C322" s="125" t="s">
        <v>1368</v>
      </c>
      <c r="D322" s="125" t="s">
        <v>1367</v>
      </c>
      <c r="E322" s="32" t="s">
        <v>128</v>
      </c>
      <c r="F322" s="33"/>
      <c r="G322" s="9"/>
      <c r="H322" s="34"/>
      <c r="I322" s="34"/>
      <c r="J322" s="7"/>
      <c r="K322" s="7"/>
      <c r="L322" s="7"/>
      <c r="M322" s="36" t="s">
        <v>198</v>
      </c>
      <c r="N322" s="36"/>
      <c r="O322" s="36" t="str">
        <f t="shared" si="10"/>
        <v>A16</v>
      </c>
      <c r="P322" s="36">
        <f>IF(AND(O322&lt;&gt;O321,NOT(ISBLANK(A322))),IF(ISBLANK(M322),INDEX(Summary!H:H,MATCH(O322,Summary!A:A,0)),INDEX(Summary!H:H,MATCH(O322,Summary!A:A,0))+1),IF(ISBLANK(M322),P321,P321+1))</f>
        <v>26</v>
      </c>
      <c r="Q322" s="36">
        <f t="shared" ref="Q322:Q385" si="11">IF(AND(O322&lt;&gt;O321,NOT(ISBLANK(A322))),IF(ISBLANK(N322),_xlfn.MAXIFS(P:P,O:O,O322),_xlfn.MAXIFS(P:P,O:O,O322)+1),IF(ISBLANK(N322),Q321,Q321+1))</f>
        <v>44</v>
      </c>
      <c r="R322" s="50"/>
      <c r="T322" s="34"/>
      <c r="U322" s="34"/>
      <c r="V322" s="34"/>
      <c r="W322" s="34"/>
      <c r="X322" s="5"/>
      <c r="Y322" s="5"/>
      <c r="Z322" s="5"/>
      <c r="AA322" s="6"/>
      <c r="AB322" s="6"/>
      <c r="AC322" s="6"/>
      <c r="AD322" s="6"/>
      <c r="AE322" s="7"/>
      <c r="AF322" s="7"/>
      <c r="AG322" s="34"/>
      <c r="AH322" s="35"/>
      <c r="AI322" s="35"/>
      <c r="AJ322" s="35"/>
      <c r="AK322" s="35"/>
      <c r="AL322" s="35"/>
      <c r="AM322" s="35"/>
      <c r="AN322" s="35"/>
      <c r="AO322" s="35"/>
      <c r="AP322" s="31"/>
      <c r="AQ322" s="37"/>
    </row>
    <row r="323" spans="1:43" hidden="1" x14ac:dyDescent="0.25">
      <c r="A323" s="4" t="s">
        <v>149</v>
      </c>
      <c r="B323" s="124">
        <v>22</v>
      </c>
      <c r="C323" s="125" t="s">
        <v>1369</v>
      </c>
      <c r="D323" s="125" t="s">
        <v>1367</v>
      </c>
      <c r="E323" s="32" t="s">
        <v>128</v>
      </c>
      <c r="F323" s="33"/>
      <c r="G323" s="9"/>
      <c r="H323" s="34"/>
      <c r="I323" s="34"/>
      <c r="J323" s="7"/>
      <c r="K323" s="7"/>
      <c r="L323" s="7"/>
      <c r="M323" s="36" t="s">
        <v>198</v>
      </c>
      <c r="N323" s="36"/>
      <c r="O323" s="36" t="str">
        <f t="shared" si="10"/>
        <v>A16</v>
      </c>
      <c r="P323" s="36">
        <f>IF(AND(O323&lt;&gt;O322,NOT(ISBLANK(A323))),IF(ISBLANK(M323),INDEX(Summary!H:H,MATCH(O323,Summary!A:A,0)),INDEX(Summary!H:H,MATCH(O323,Summary!A:A,0))+1),IF(ISBLANK(M323),P322,P322+1))</f>
        <v>27</v>
      </c>
      <c r="Q323" s="36">
        <f t="shared" si="11"/>
        <v>44</v>
      </c>
      <c r="R323" s="50"/>
      <c r="T323" s="34"/>
      <c r="U323" s="34"/>
      <c r="V323" s="34"/>
      <c r="W323" s="34"/>
      <c r="X323" s="5"/>
      <c r="Y323" s="5"/>
      <c r="Z323" s="5"/>
      <c r="AA323" s="6"/>
      <c r="AB323" s="6"/>
      <c r="AC323" s="6"/>
      <c r="AD323" s="6"/>
      <c r="AE323" s="7"/>
      <c r="AF323" s="7"/>
      <c r="AG323" s="34"/>
      <c r="AH323" s="35"/>
      <c r="AI323" s="35"/>
      <c r="AJ323" s="35"/>
      <c r="AK323" s="35"/>
      <c r="AL323" s="35"/>
      <c r="AM323" s="35"/>
      <c r="AN323" s="35"/>
      <c r="AO323" s="35"/>
      <c r="AP323" s="31"/>
      <c r="AQ323" s="37"/>
    </row>
    <row r="324" spans="1:43" hidden="1" x14ac:dyDescent="0.25">
      <c r="A324" s="4" t="s">
        <v>149</v>
      </c>
      <c r="B324" s="124">
        <v>15</v>
      </c>
      <c r="C324" s="125" t="s">
        <v>1370</v>
      </c>
      <c r="D324" s="125" t="s">
        <v>1371</v>
      </c>
      <c r="E324" s="32" t="s">
        <v>108</v>
      </c>
      <c r="F324" s="38" t="s">
        <v>109</v>
      </c>
      <c r="G324" s="9">
        <v>4</v>
      </c>
      <c r="H324" s="34"/>
      <c r="I324" s="34">
        <v>4</v>
      </c>
      <c r="J324" s="7">
        <v>26</v>
      </c>
      <c r="K324" s="7">
        <v>7</v>
      </c>
      <c r="L324" s="7">
        <v>24</v>
      </c>
      <c r="M324" s="36" t="s">
        <v>198</v>
      </c>
      <c r="N324" s="36"/>
      <c r="O324" s="36" t="str">
        <f t="shared" si="10"/>
        <v>A16</v>
      </c>
      <c r="P324" s="36">
        <f>IF(AND(O324&lt;&gt;O323,NOT(ISBLANK(A324))),IF(ISBLANK(M324),INDEX(Summary!H:H,MATCH(O324,Summary!A:A,0)),INDEX(Summary!H:H,MATCH(O324,Summary!A:A,0))+1),IF(ISBLANK(M324),P323,P323+1))</f>
        <v>28</v>
      </c>
      <c r="Q324" s="36">
        <f t="shared" si="11"/>
        <v>44</v>
      </c>
      <c r="R324" s="51"/>
      <c r="T324" s="34">
        <v>1</v>
      </c>
      <c r="U324" s="34"/>
      <c r="V324" s="34"/>
      <c r="W324" s="34"/>
      <c r="X324" s="5"/>
      <c r="Y324" s="5" t="s">
        <v>106</v>
      </c>
      <c r="Z324" s="5" t="s">
        <v>42</v>
      </c>
      <c r="AA324" s="6">
        <v>4</v>
      </c>
      <c r="AB324" s="6">
        <v>0</v>
      </c>
      <c r="AC324" s="6">
        <v>0</v>
      </c>
      <c r="AD324" s="6">
        <v>0</v>
      </c>
      <c r="AE324" s="7">
        <v>0</v>
      </c>
      <c r="AF324" s="7">
        <v>0</v>
      </c>
      <c r="AG324" s="34">
        <v>2</v>
      </c>
      <c r="AH324" s="35">
        <v>24</v>
      </c>
      <c r="AI324" s="35">
        <v>0</v>
      </c>
      <c r="AJ324" s="35" t="s">
        <v>34</v>
      </c>
      <c r="AK324" s="35">
        <v>0</v>
      </c>
      <c r="AL324" s="35">
        <v>0</v>
      </c>
      <c r="AM324" s="35">
        <v>0</v>
      </c>
      <c r="AN324" s="35">
        <v>5.5</v>
      </c>
      <c r="AO324" s="35" t="s">
        <v>34</v>
      </c>
      <c r="AP324" s="31"/>
      <c r="AQ324" s="37"/>
    </row>
    <row r="325" spans="1:43" hidden="1" x14ac:dyDescent="0.25">
      <c r="A325" s="4" t="s">
        <v>149</v>
      </c>
      <c r="B325" s="124">
        <v>15</v>
      </c>
      <c r="C325" s="125" t="s">
        <v>1372</v>
      </c>
      <c r="D325" s="125" t="s">
        <v>1371</v>
      </c>
      <c r="E325" s="32" t="s">
        <v>108</v>
      </c>
      <c r="F325" s="38"/>
      <c r="G325" s="9"/>
      <c r="H325" s="34"/>
      <c r="I325" s="34"/>
      <c r="J325" s="7"/>
      <c r="K325" s="7"/>
      <c r="L325" s="7"/>
      <c r="M325" s="36" t="s">
        <v>198</v>
      </c>
      <c r="N325" s="36"/>
      <c r="O325" s="36" t="str">
        <f t="shared" si="10"/>
        <v>A16</v>
      </c>
      <c r="P325" s="36">
        <f>IF(AND(O325&lt;&gt;O324,NOT(ISBLANK(A325))),IF(ISBLANK(M325),INDEX(Summary!H:H,MATCH(O325,Summary!A:A,0)),INDEX(Summary!H:H,MATCH(O325,Summary!A:A,0))+1),IF(ISBLANK(M325),P324,P324+1))</f>
        <v>29</v>
      </c>
      <c r="Q325" s="36">
        <f t="shared" si="11"/>
        <v>44</v>
      </c>
      <c r="R325" s="51"/>
      <c r="T325" s="34"/>
      <c r="U325" s="34"/>
      <c r="V325" s="34"/>
      <c r="W325" s="34"/>
      <c r="X325" s="5"/>
      <c r="Y325" s="5"/>
      <c r="Z325" s="5"/>
      <c r="AA325" s="6"/>
      <c r="AB325" s="6"/>
      <c r="AC325" s="6"/>
      <c r="AD325" s="6"/>
      <c r="AE325" s="7"/>
      <c r="AF325" s="7"/>
      <c r="AG325" s="34"/>
      <c r="AH325" s="35"/>
      <c r="AI325" s="35"/>
      <c r="AJ325" s="35"/>
      <c r="AK325" s="35"/>
      <c r="AL325" s="35"/>
      <c r="AM325" s="35"/>
      <c r="AN325" s="35"/>
      <c r="AO325" s="35"/>
      <c r="AP325" s="31"/>
      <c r="AQ325" s="37"/>
    </row>
    <row r="326" spans="1:43" hidden="1" x14ac:dyDescent="0.25">
      <c r="A326" s="4" t="s">
        <v>149</v>
      </c>
      <c r="B326" s="124">
        <v>15</v>
      </c>
      <c r="C326" s="125" t="s">
        <v>1373</v>
      </c>
      <c r="D326" s="125" t="s">
        <v>1374</v>
      </c>
      <c r="E326" s="32" t="s">
        <v>108</v>
      </c>
      <c r="F326" s="33"/>
      <c r="G326" s="9"/>
      <c r="H326" s="34"/>
      <c r="I326" s="34"/>
      <c r="J326" s="7"/>
      <c r="K326" s="7"/>
      <c r="L326" s="7"/>
      <c r="M326" s="36" t="s">
        <v>198</v>
      </c>
      <c r="N326" s="36"/>
      <c r="O326" s="36" t="str">
        <f t="shared" si="10"/>
        <v>A16</v>
      </c>
      <c r="P326" s="36">
        <f>IF(AND(O326&lt;&gt;O325,NOT(ISBLANK(A326))),IF(ISBLANK(M326),INDEX(Summary!H:H,MATCH(O326,Summary!A:A,0)),INDEX(Summary!H:H,MATCH(O326,Summary!A:A,0))+1),IF(ISBLANK(M326),P325,P325+1))</f>
        <v>30</v>
      </c>
      <c r="Q326" s="36">
        <f t="shared" si="11"/>
        <v>44</v>
      </c>
      <c r="R326" s="50"/>
      <c r="T326" s="34"/>
      <c r="U326" s="34"/>
      <c r="V326" s="34"/>
      <c r="W326" s="34"/>
      <c r="X326" s="5"/>
      <c r="Y326" s="5"/>
      <c r="Z326" s="5"/>
      <c r="AA326" s="6"/>
      <c r="AB326" s="6"/>
      <c r="AC326" s="6"/>
      <c r="AD326" s="6"/>
      <c r="AE326" s="7"/>
      <c r="AF326" s="7"/>
      <c r="AG326" s="34"/>
      <c r="AH326" s="35"/>
      <c r="AI326" s="35"/>
      <c r="AJ326" s="35"/>
      <c r="AK326" s="35"/>
      <c r="AL326" s="35"/>
      <c r="AM326" s="35"/>
      <c r="AN326" s="35"/>
      <c r="AO326" s="35"/>
      <c r="AP326" s="31"/>
      <c r="AQ326" s="37"/>
    </row>
    <row r="327" spans="1:43" hidden="1" x14ac:dyDescent="0.25">
      <c r="A327" s="4" t="s">
        <v>149</v>
      </c>
      <c r="B327" s="124">
        <v>15</v>
      </c>
      <c r="C327" s="125" t="s">
        <v>1375</v>
      </c>
      <c r="D327" s="125" t="s">
        <v>1374</v>
      </c>
      <c r="E327" s="32" t="s">
        <v>108</v>
      </c>
      <c r="F327" s="33"/>
      <c r="G327" s="9"/>
      <c r="H327" s="34"/>
      <c r="I327" s="34"/>
      <c r="J327" s="7"/>
      <c r="K327" s="7"/>
      <c r="L327" s="7"/>
      <c r="M327" s="36" t="s">
        <v>198</v>
      </c>
      <c r="N327" s="36"/>
      <c r="O327" s="36" t="str">
        <f t="shared" si="10"/>
        <v>A16</v>
      </c>
      <c r="P327" s="36">
        <f>IF(AND(O327&lt;&gt;O326,NOT(ISBLANK(A327))),IF(ISBLANK(M327),INDEX(Summary!H:H,MATCH(O327,Summary!A:A,0)),INDEX(Summary!H:H,MATCH(O327,Summary!A:A,0))+1),IF(ISBLANK(M327),P326,P326+1))</f>
        <v>31</v>
      </c>
      <c r="Q327" s="36">
        <f t="shared" si="11"/>
        <v>44</v>
      </c>
      <c r="R327" s="50"/>
      <c r="T327" s="34"/>
      <c r="U327" s="34"/>
      <c r="V327" s="34"/>
      <c r="W327" s="34"/>
      <c r="X327" s="5"/>
      <c r="Y327" s="5"/>
      <c r="Z327" s="5"/>
      <c r="AA327" s="6"/>
      <c r="AB327" s="6"/>
      <c r="AC327" s="6"/>
      <c r="AD327" s="6"/>
      <c r="AE327" s="7"/>
      <c r="AF327" s="7"/>
      <c r="AG327" s="34"/>
      <c r="AH327" s="35"/>
      <c r="AI327" s="35"/>
      <c r="AJ327" s="35"/>
      <c r="AK327" s="35"/>
      <c r="AL327" s="35"/>
      <c r="AM327" s="35"/>
      <c r="AN327" s="35"/>
      <c r="AO327" s="35"/>
      <c r="AP327" s="31"/>
      <c r="AQ327" s="37"/>
    </row>
    <row r="328" spans="1:43" hidden="1" x14ac:dyDescent="0.25">
      <c r="A328" s="4" t="s">
        <v>149</v>
      </c>
      <c r="B328" s="124">
        <v>8</v>
      </c>
      <c r="C328" s="125" t="s">
        <v>1376</v>
      </c>
      <c r="D328" s="125" t="s">
        <v>1365</v>
      </c>
      <c r="E328" s="32" t="s">
        <v>92</v>
      </c>
      <c r="F328" s="33" t="s">
        <v>87</v>
      </c>
      <c r="G328" s="9">
        <v>1</v>
      </c>
      <c r="H328" s="34"/>
      <c r="I328" s="34">
        <v>1</v>
      </c>
      <c r="J328" s="7">
        <v>27</v>
      </c>
      <c r="K328" s="7">
        <v>7</v>
      </c>
      <c r="L328" s="7">
        <v>25</v>
      </c>
      <c r="M328" s="36" t="s">
        <v>198</v>
      </c>
      <c r="N328" s="36"/>
      <c r="O328" s="36" t="str">
        <f t="shared" si="10"/>
        <v>A16</v>
      </c>
      <c r="P328" s="36">
        <f>IF(AND(O328&lt;&gt;O327,NOT(ISBLANK(A328))),IF(ISBLANK(M328),INDEX(Summary!H:H,MATCH(O328,Summary!A:A,0)),INDEX(Summary!H:H,MATCH(O328,Summary!A:A,0))+1),IF(ISBLANK(M328),P327,P327+1))</f>
        <v>32</v>
      </c>
      <c r="Q328" s="36">
        <f t="shared" si="11"/>
        <v>44</v>
      </c>
      <c r="R328" s="50"/>
      <c r="T328" s="34">
        <v>1</v>
      </c>
      <c r="U328" s="34"/>
      <c r="V328" s="34"/>
      <c r="W328" s="34"/>
      <c r="X328" s="5"/>
      <c r="Y328" s="5" t="s">
        <v>88</v>
      </c>
      <c r="Z328" s="5" t="s">
        <v>42</v>
      </c>
      <c r="AA328" s="6">
        <v>1</v>
      </c>
      <c r="AB328" s="6">
        <v>0</v>
      </c>
      <c r="AC328" s="6">
        <v>0</v>
      </c>
      <c r="AD328" s="6">
        <v>0</v>
      </c>
      <c r="AE328" s="7">
        <v>0</v>
      </c>
      <c r="AF328" s="7">
        <v>0</v>
      </c>
      <c r="AG328" s="34">
        <v>0.25</v>
      </c>
      <c r="AH328" s="35">
        <v>25</v>
      </c>
      <c r="AI328" s="35">
        <v>0</v>
      </c>
      <c r="AJ328" s="35" t="s">
        <v>34</v>
      </c>
      <c r="AK328" s="35">
        <v>0</v>
      </c>
      <c r="AL328" s="35">
        <v>0</v>
      </c>
      <c r="AM328" s="35">
        <v>0</v>
      </c>
      <c r="AN328" s="35">
        <v>5.75</v>
      </c>
      <c r="AO328" s="35" t="s">
        <v>34</v>
      </c>
      <c r="AP328" s="31"/>
      <c r="AQ328" s="37"/>
    </row>
    <row r="329" spans="1:43" hidden="1" x14ac:dyDescent="0.25">
      <c r="A329" s="4" t="s">
        <v>149</v>
      </c>
      <c r="B329" s="124">
        <v>15</v>
      </c>
      <c r="C329" s="125" t="s">
        <v>1377</v>
      </c>
      <c r="D329" s="125" t="s">
        <v>1351</v>
      </c>
      <c r="E329" s="32" t="s">
        <v>146</v>
      </c>
      <c r="F329" s="33" t="s">
        <v>87</v>
      </c>
      <c r="G329" s="9">
        <v>1</v>
      </c>
      <c r="H329" s="34"/>
      <c r="I329" s="34">
        <v>1</v>
      </c>
      <c r="J329" s="7">
        <v>28</v>
      </c>
      <c r="K329" s="7">
        <v>7</v>
      </c>
      <c r="L329" s="7">
        <v>26</v>
      </c>
      <c r="M329" s="36" t="s">
        <v>198</v>
      </c>
      <c r="N329" s="36"/>
      <c r="O329" s="36" t="str">
        <f t="shared" si="10"/>
        <v>A16</v>
      </c>
      <c r="P329" s="36">
        <f>IF(AND(O329&lt;&gt;O328,NOT(ISBLANK(A329))),IF(ISBLANK(M329),INDEX(Summary!H:H,MATCH(O329,Summary!A:A,0)),INDEX(Summary!H:H,MATCH(O329,Summary!A:A,0))+1),IF(ISBLANK(M329),P328,P328+1))</f>
        <v>33</v>
      </c>
      <c r="Q329" s="36">
        <f t="shared" si="11"/>
        <v>44</v>
      </c>
      <c r="R329" s="50"/>
      <c r="T329" s="34">
        <v>1</v>
      </c>
      <c r="U329" s="34"/>
      <c r="V329" s="34"/>
      <c r="W329" s="34"/>
      <c r="X329" s="5"/>
      <c r="Y329" s="5" t="s">
        <v>88</v>
      </c>
      <c r="Z329" s="5" t="s">
        <v>42</v>
      </c>
      <c r="AA329" s="6">
        <v>1</v>
      </c>
      <c r="AB329" s="6">
        <v>0</v>
      </c>
      <c r="AC329" s="6">
        <v>0</v>
      </c>
      <c r="AD329" s="6">
        <v>0</v>
      </c>
      <c r="AE329" s="7">
        <v>0</v>
      </c>
      <c r="AF329" s="7">
        <v>0</v>
      </c>
      <c r="AG329" s="34">
        <v>0.25</v>
      </c>
      <c r="AH329" s="35">
        <v>26</v>
      </c>
      <c r="AI329" s="35">
        <v>0</v>
      </c>
      <c r="AJ329" s="35" t="s">
        <v>34</v>
      </c>
      <c r="AK329" s="35">
        <v>0</v>
      </c>
      <c r="AL329" s="35">
        <v>0</v>
      </c>
      <c r="AM329" s="35">
        <v>0</v>
      </c>
      <c r="AN329" s="35">
        <v>6</v>
      </c>
      <c r="AO329" s="35" t="s">
        <v>34</v>
      </c>
      <c r="AP329" s="31"/>
      <c r="AQ329" s="37"/>
    </row>
    <row r="330" spans="1:43" hidden="1" x14ac:dyDescent="0.25">
      <c r="A330" s="4" t="s">
        <v>149</v>
      </c>
      <c r="B330" s="124">
        <v>8</v>
      </c>
      <c r="C330" s="125" t="s">
        <v>1378</v>
      </c>
      <c r="D330" s="125" t="s">
        <v>1365</v>
      </c>
      <c r="E330" s="32" t="s">
        <v>123</v>
      </c>
      <c r="F330" s="33" t="s">
        <v>87</v>
      </c>
      <c r="G330" s="9">
        <v>5</v>
      </c>
      <c r="H330" s="34"/>
      <c r="I330" s="34">
        <v>5</v>
      </c>
      <c r="J330" s="7">
        <v>33</v>
      </c>
      <c r="K330" s="7">
        <v>7</v>
      </c>
      <c r="L330" s="7">
        <v>31</v>
      </c>
      <c r="M330" s="36" t="s">
        <v>198</v>
      </c>
      <c r="N330" s="36"/>
      <c r="O330" s="36" t="str">
        <f t="shared" si="10"/>
        <v>A16</v>
      </c>
      <c r="P330" s="36">
        <f>IF(AND(O330&lt;&gt;O329,NOT(ISBLANK(A330))),IF(ISBLANK(M330),INDEX(Summary!H:H,MATCH(O330,Summary!A:A,0)),INDEX(Summary!H:H,MATCH(O330,Summary!A:A,0))+1),IF(ISBLANK(M330),P329,P329+1))</f>
        <v>34</v>
      </c>
      <c r="Q330" s="36">
        <f t="shared" si="11"/>
        <v>44</v>
      </c>
      <c r="R330" s="50"/>
      <c r="T330" s="34">
        <v>1</v>
      </c>
      <c r="U330" s="34"/>
      <c r="V330" s="34"/>
      <c r="W330" s="34"/>
      <c r="X330" s="5"/>
      <c r="Y330" s="5" t="s">
        <v>88</v>
      </c>
      <c r="Z330" s="5" t="s">
        <v>42</v>
      </c>
      <c r="AA330" s="6">
        <v>5</v>
      </c>
      <c r="AB330" s="6">
        <v>0</v>
      </c>
      <c r="AC330" s="6">
        <v>0</v>
      </c>
      <c r="AD330" s="6">
        <v>0</v>
      </c>
      <c r="AE330" s="7">
        <v>0</v>
      </c>
      <c r="AF330" s="7">
        <v>0</v>
      </c>
      <c r="AG330" s="34">
        <v>1.25</v>
      </c>
      <c r="AH330" s="35">
        <v>31</v>
      </c>
      <c r="AI330" s="35">
        <v>0</v>
      </c>
      <c r="AJ330" s="35" t="s">
        <v>34</v>
      </c>
      <c r="AK330" s="35">
        <v>0</v>
      </c>
      <c r="AL330" s="35">
        <v>0</v>
      </c>
      <c r="AM330" s="35">
        <v>0</v>
      </c>
      <c r="AN330" s="35">
        <v>7.25</v>
      </c>
      <c r="AO330" s="35" t="s">
        <v>34</v>
      </c>
      <c r="AP330" s="31"/>
      <c r="AQ330" s="37"/>
    </row>
    <row r="331" spans="1:43" hidden="1" x14ac:dyDescent="0.25">
      <c r="A331" s="4" t="s">
        <v>149</v>
      </c>
      <c r="B331" s="124">
        <v>8</v>
      </c>
      <c r="C331" s="125" t="s">
        <v>1379</v>
      </c>
      <c r="D331" s="125" t="s">
        <v>1365</v>
      </c>
      <c r="E331" s="32" t="s">
        <v>123</v>
      </c>
      <c r="F331" s="33"/>
      <c r="G331" s="9"/>
      <c r="H331" s="34"/>
      <c r="I331" s="34"/>
      <c r="J331" s="7"/>
      <c r="K331" s="7"/>
      <c r="L331" s="7"/>
      <c r="M331" s="36" t="s">
        <v>198</v>
      </c>
      <c r="N331" s="36"/>
      <c r="O331" s="36" t="str">
        <f t="shared" si="10"/>
        <v>A16</v>
      </c>
      <c r="P331" s="36">
        <f>IF(AND(O331&lt;&gt;O330,NOT(ISBLANK(A331))),IF(ISBLANK(M331),INDEX(Summary!H:H,MATCH(O331,Summary!A:A,0)),INDEX(Summary!H:H,MATCH(O331,Summary!A:A,0))+1),IF(ISBLANK(M331),P330,P330+1))</f>
        <v>35</v>
      </c>
      <c r="Q331" s="36">
        <f t="shared" si="11"/>
        <v>44</v>
      </c>
      <c r="R331" s="50"/>
      <c r="T331" s="34"/>
      <c r="U331" s="34"/>
      <c r="V331" s="34"/>
      <c r="W331" s="34"/>
      <c r="X331" s="5"/>
      <c r="Y331" s="5"/>
      <c r="Z331" s="5"/>
      <c r="AA331" s="6"/>
      <c r="AB331" s="6"/>
      <c r="AC331" s="6"/>
      <c r="AD331" s="6"/>
      <c r="AE331" s="7"/>
      <c r="AF331" s="7"/>
      <c r="AG331" s="34"/>
      <c r="AH331" s="35"/>
      <c r="AI331" s="35"/>
      <c r="AJ331" s="35"/>
      <c r="AK331" s="35"/>
      <c r="AL331" s="35"/>
      <c r="AM331" s="35"/>
      <c r="AN331" s="35"/>
      <c r="AO331" s="35"/>
      <c r="AP331" s="31"/>
      <c r="AQ331" s="37"/>
    </row>
    <row r="332" spans="1:43" hidden="1" x14ac:dyDescent="0.25">
      <c r="A332" s="4" t="s">
        <v>149</v>
      </c>
      <c r="B332" s="124">
        <v>8</v>
      </c>
      <c r="C332" s="125" t="s">
        <v>1380</v>
      </c>
      <c r="D332" s="125" t="s">
        <v>1381</v>
      </c>
      <c r="E332" s="32" t="s">
        <v>123</v>
      </c>
      <c r="F332" s="38"/>
      <c r="G332" s="9"/>
      <c r="H332" s="34"/>
      <c r="I332" s="34"/>
      <c r="J332" s="7"/>
      <c r="K332" s="7"/>
      <c r="L332" s="7"/>
      <c r="M332" s="36" t="s">
        <v>198</v>
      </c>
      <c r="N332" s="36"/>
      <c r="O332" s="36" t="str">
        <f t="shared" si="10"/>
        <v>A16</v>
      </c>
      <c r="P332" s="36">
        <f>IF(AND(O332&lt;&gt;O331,NOT(ISBLANK(A332))),IF(ISBLANK(M332),INDEX(Summary!H:H,MATCH(O332,Summary!A:A,0)),INDEX(Summary!H:H,MATCH(O332,Summary!A:A,0))+1),IF(ISBLANK(M332),P331,P331+1))</f>
        <v>36</v>
      </c>
      <c r="Q332" s="36">
        <f t="shared" si="11"/>
        <v>44</v>
      </c>
      <c r="R332" s="51"/>
      <c r="T332" s="34"/>
      <c r="U332" s="34"/>
      <c r="V332" s="34"/>
      <c r="W332" s="34"/>
      <c r="X332" s="5"/>
      <c r="Y332" s="5"/>
      <c r="Z332" s="5"/>
      <c r="AA332" s="6"/>
      <c r="AB332" s="6"/>
      <c r="AC332" s="6"/>
      <c r="AD332" s="6"/>
      <c r="AE332" s="7"/>
      <c r="AF332" s="7"/>
      <c r="AG332" s="34"/>
      <c r="AH332" s="35"/>
      <c r="AI332" s="35"/>
      <c r="AJ332" s="35"/>
      <c r="AK332" s="35"/>
      <c r="AL332" s="35"/>
      <c r="AM332" s="35"/>
      <c r="AN332" s="35"/>
      <c r="AO332" s="35"/>
      <c r="AP332" s="31"/>
      <c r="AQ332" s="37"/>
    </row>
    <row r="333" spans="1:43" hidden="1" x14ac:dyDescent="0.25">
      <c r="A333" s="4" t="s">
        <v>149</v>
      </c>
      <c r="B333" s="124">
        <v>8</v>
      </c>
      <c r="C333" s="125" t="s">
        <v>1382</v>
      </c>
      <c r="D333" s="125" t="s">
        <v>1381</v>
      </c>
      <c r="E333" s="32" t="s">
        <v>123</v>
      </c>
      <c r="F333" s="33"/>
      <c r="G333" s="9"/>
      <c r="H333" s="34"/>
      <c r="I333" s="34"/>
      <c r="J333" s="7"/>
      <c r="K333" s="7"/>
      <c r="L333" s="7"/>
      <c r="M333" s="36" t="s">
        <v>198</v>
      </c>
      <c r="N333" s="36"/>
      <c r="O333" s="36" t="str">
        <f t="shared" si="10"/>
        <v>A16</v>
      </c>
      <c r="P333" s="36">
        <f>IF(AND(O333&lt;&gt;O332,NOT(ISBLANK(A333))),IF(ISBLANK(M333),INDEX(Summary!H:H,MATCH(O333,Summary!A:A,0)),INDEX(Summary!H:H,MATCH(O333,Summary!A:A,0))+1),IF(ISBLANK(M333),P332,P332+1))</f>
        <v>37</v>
      </c>
      <c r="Q333" s="36">
        <f t="shared" si="11"/>
        <v>44</v>
      </c>
      <c r="R333" s="50"/>
      <c r="T333" s="34"/>
      <c r="U333" s="34"/>
      <c r="V333" s="34"/>
      <c r="W333" s="34"/>
      <c r="X333" s="5"/>
      <c r="Y333" s="5"/>
      <c r="Z333" s="5"/>
      <c r="AA333" s="6"/>
      <c r="AB333" s="6"/>
      <c r="AC333" s="6"/>
      <c r="AD333" s="6"/>
      <c r="AE333" s="7"/>
      <c r="AF333" s="7"/>
      <c r="AG333" s="34"/>
      <c r="AH333" s="35"/>
      <c r="AI333" s="35"/>
      <c r="AJ333" s="35"/>
      <c r="AK333" s="35"/>
      <c r="AL333" s="35"/>
      <c r="AM333" s="35"/>
      <c r="AN333" s="35"/>
      <c r="AO333" s="35"/>
      <c r="AP333" s="31"/>
      <c r="AQ333" s="37"/>
    </row>
    <row r="334" spans="1:43" hidden="1" x14ac:dyDescent="0.25">
      <c r="A334" s="4" t="s">
        <v>149</v>
      </c>
      <c r="B334" s="124">
        <v>8</v>
      </c>
      <c r="C334" s="125" t="s">
        <v>1383</v>
      </c>
      <c r="D334" s="125" t="s">
        <v>1381</v>
      </c>
      <c r="E334" s="32" t="s">
        <v>123</v>
      </c>
      <c r="F334" s="33"/>
      <c r="G334" s="9"/>
      <c r="H334" s="34"/>
      <c r="I334" s="34"/>
      <c r="J334" s="7"/>
      <c r="K334" s="7"/>
      <c r="L334" s="7"/>
      <c r="M334" s="36" t="s">
        <v>198</v>
      </c>
      <c r="N334" s="36"/>
      <c r="O334" s="36" t="str">
        <f t="shared" si="10"/>
        <v>A16</v>
      </c>
      <c r="P334" s="36">
        <f>IF(AND(O334&lt;&gt;O333,NOT(ISBLANK(A334))),IF(ISBLANK(M334),INDEX(Summary!H:H,MATCH(O334,Summary!A:A,0)),INDEX(Summary!H:H,MATCH(O334,Summary!A:A,0))+1),IF(ISBLANK(M334),P333,P333+1))</f>
        <v>38</v>
      </c>
      <c r="Q334" s="36">
        <f t="shared" si="11"/>
        <v>44</v>
      </c>
      <c r="R334" s="50"/>
      <c r="T334" s="34"/>
      <c r="U334" s="34"/>
      <c r="V334" s="34"/>
      <c r="W334" s="34"/>
      <c r="X334" s="5"/>
      <c r="Y334" s="5"/>
      <c r="Z334" s="5"/>
      <c r="AA334" s="6"/>
      <c r="AB334" s="6"/>
      <c r="AC334" s="6"/>
      <c r="AD334" s="6"/>
      <c r="AE334" s="7"/>
      <c r="AF334" s="7"/>
      <c r="AG334" s="34"/>
      <c r="AH334" s="35"/>
      <c r="AI334" s="35"/>
      <c r="AJ334" s="35"/>
      <c r="AK334" s="35"/>
      <c r="AL334" s="35"/>
      <c r="AM334" s="35"/>
      <c r="AN334" s="35"/>
      <c r="AO334" s="35"/>
      <c r="AP334" s="31"/>
      <c r="AQ334" s="37"/>
    </row>
    <row r="335" spans="1:43" hidden="1" x14ac:dyDescent="0.25">
      <c r="A335" s="4" t="s">
        <v>149</v>
      </c>
      <c r="B335" s="127">
        <v>15</v>
      </c>
      <c r="C335" s="128" t="s">
        <v>1384</v>
      </c>
      <c r="D335" s="128" t="s">
        <v>1351</v>
      </c>
      <c r="E335" s="32" t="s">
        <v>124</v>
      </c>
      <c r="F335" s="33" t="s">
        <v>87</v>
      </c>
      <c r="G335" s="9">
        <v>2</v>
      </c>
      <c r="H335" s="34"/>
      <c r="I335" s="34">
        <v>2</v>
      </c>
      <c r="J335" s="7">
        <v>35</v>
      </c>
      <c r="K335" s="7">
        <v>7</v>
      </c>
      <c r="L335" s="7">
        <v>33</v>
      </c>
      <c r="M335" s="36" t="s">
        <v>198</v>
      </c>
      <c r="N335" s="36"/>
      <c r="O335" s="36" t="str">
        <f t="shared" si="10"/>
        <v>A16</v>
      </c>
      <c r="P335" s="36">
        <f>IF(AND(O335&lt;&gt;O334,NOT(ISBLANK(A335))),IF(ISBLANK(M335),INDEX(Summary!H:H,MATCH(O335,Summary!A:A,0)),INDEX(Summary!H:H,MATCH(O335,Summary!A:A,0))+1),IF(ISBLANK(M335),P334,P334+1))</f>
        <v>39</v>
      </c>
      <c r="Q335" s="36">
        <f t="shared" si="11"/>
        <v>44</v>
      </c>
      <c r="R335" s="50"/>
      <c r="T335" s="34">
        <v>1</v>
      </c>
      <c r="U335" s="34"/>
      <c r="V335" s="34"/>
      <c r="W335" s="34"/>
      <c r="X335" s="5"/>
      <c r="Y335" s="5" t="s">
        <v>88</v>
      </c>
      <c r="Z335" s="5" t="s">
        <v>42</v>
      </c>
      <c r="AA335" s="6">
        <v>2</v>
      </c>
      <c r="AB335" s="6">
        <v>0</v>
      </c>
      <c r="AC335" s="6">
        <v>0</v>
      </c>
      <c r="AD335" s="6">
        <v>0</v>
      </c>
      <c r="AE335" s="7">
        <v>0</v>
      </c>
      <c r="AF335" s="7">
        <v>0</v>
      </c>
      <c r="AG335" s="34">
        <v>0.5</v>
      </c>
      <c r="AH335" s="35">
        <v>33</v>
      </c>
      <c r="AI335" s="35">
        <v>0</v>
      </c>
      <c r="AJ335" s="35" t="s">
        <v>34</v>
      </c>
      <c r="AK335" s="35">
        <v>0</v>
      </c>
      <c r="AL335" s="35">
        <v>0</v>
      </c>
      <c r="AM335" s="35">
        <v>0</v>
      </c>
      <c r="AN335" s="35">
        <v>7.75</v>
      </c>
      <c r="AO335" s="35" t="s">
        <v>34</v>
      </c>
      <c r="AP335" s="31"/>
      <c r="AQ335" s="37"/>
    </row>
    <row r="336" spans="1:43" hidden="1" x14ac:dyDescent="0.25">
      <c r="A336" s="4" t="s">
        <v>149</v>
      </c>
      <c r="B336" s="124">
        <v>8</v>
      </c>
      <c r="C336" s="125" t="s">
        <v>1385</v>
      </c>
      <c r="D336" s="125" t="s">
        <v>1381</v>
      </c>
      <c r="E336" s="32" t="s">
        <v>124</v>
      </c>
      <c r="F336" s="33"/>
      <c r="G336" s="9"/>
      <c r="H336" s="34"/>
      <c r="I336" s="34"/>
      <c r="J336" s="7"/>
      <c r="K336" s="7"/>
      <c r="L336" s="7"/>
      <c r="M336" s="36" t="s">
        <v>198</v>
      </c>
      <c r="N336" s="36"/>
      <c r="O336" s="36" t="str">
        <f t="shared" si="10"/>
        <v>A16</v>
      </c>
      <c r="P336" s="36">
        <f>IF(AND(O336&lt;&gt;O335,NOT(ISBLANK(A336))),IF(ISBLANK(M336),INDEX(Summary!H:H,MATCH(O336,Summary!A:A,0)),INDEX(Summary!H:H,MATCH(O336,Summary!A:A,0))+1),IF(ISBLANK(M336),P335,P335+1))</f>
        <v>40</v>
      </c>
      <c r="Q336" s="36">
        <f t="shared" si="11"/>
        <v>44</v>
      </c>
      <c r="R336" s="50"/>
      <c r="T336" s="34"/>
      <c r="U336" s="34"/>
      <c r="V336" s="34"/>
      <c r="W336" s="34"/>
      <c r="X336" s="5"/>
      <c r="Y336" s="5"/>
      <c r="Z336" s="5"/>
      <c r="AA336" s="6"/>
      <c r="AB336" s="6"/>
      <c r="AC336" s="6"/>
      <c r="AD336" s="6"/>
      <c r="AE336" s="7"/>
      <c r="AF336" s="7"/>
      <c r="AG336" s="34"/>
      <c r="AH336" s="35"/>
      <c r="AI336" s="35"/>
      <c r="AJ336" s="35"/>
      <c r="AK336" s="35"/>
      <c r="AL336" s="35"/>
      <c r="AM336" s="35"/>
      <c r="AN336" s="35"/>
      <c r="AO336" s="35"/>
      <c r="AP336" s="31"/>
      <c r="AQ336" s="37"/>
    </row>
    <row r="337" spans="1:43" hidden="1" x14ac:dyDescent="0.25">
      <c r="A337" s="4" t="s">
        <v>149</v>
      </c>
      <c r="B337" s="124">
        <v>22</v>
      </c>
      <c r="C337" s="125" t="s">
        <v>1386</v>
      </c>
      <c r="D337" s="125" t="s">
        <v>1363</v>
      </c>
      <c r="E337" s="32" t="s">
        <v>140</v>
      </c>
      <c r="F337" s="33" t="s">
        <v>87</v>
      </c>
      <c r="G337" s="9">
        <v>1</v>
      </c>
      <c r="H337" s="34"/>
      <c r="I337" s="34">
        <v>1</v>
      </c>
      <c r="J337" s="7">
        <v>36</v>
      </c>
      <c r="K337" s="7">
        <v>7</v>
      </c>
      <c r="L337" s="7">
        <v>34</v>
      </c>
      <c r="M337" s="36" t="s">
        <v>198</v>
      </c>
      <c r="N337" s="36"/>
      <c r="O337" s="36" t="str">
        <f t="shared" si="10"/>
        <v>A16</v>
      </c>
      <c r="P337" s="36">
        <f>IF(AND(O337&lt;&gt;O336,NOT(ISBLANK(A337))),IF(ISBLANK(M337),INDEX(Summary!H:H,MATCH(O337,Summary!A:A,0)),INDEX(Summary!H:H,MATCH(O337,Summary!A:A,0))+1),IF(ISBLANK(M337),P336,P336+1))</f>
        <v>41</v>
      </c>
      <c r="Q337" s="36">
        <f t="shared" si="11"/>
        <v>44</v>
      </c>
      <c r="R337" s="50"/>
      <c r="T337" s="34">
        <v>1</v>
      </c>
      <c r="U337" s="34"/>
      <c r="V337" s="34"/>
      <c r="W337" s="34"/>
      <c r="X337" s="5"/>
      <c r="Y337" s="5" t="s">
        <v>88</v>
      </c>
      <c r="Z337" s="5" t="s">
        <v>42</v>
      </c>
      <c r="AA337" s="6">
        <v>1</v>
      </c>
      <c r="AB337" s="6">
        <v>0</v>
      </c>
      <c r="AC337" s="6">
        <v>0</v>
      </c>
      <c r="AD337" s="6">
        <v>0</v>
      </c>
      <c r="AE337" s="7">
        <v>0</v>
      </c>
      <c r="AF337" s="7">
        <v>0</v>
      </c>
      <c r="AG337" s="34">
        <v>0.25</v>
      </c>
      <c r="AH337" s="35">
        <v>34</v>
      </c>
      <c r="AI337" s="35">
        <v>0</v>
      </c>
      <c r="AJ337" s="35" t="s">
        <v>34</v>
      </c>
      <c r="AK337" s="35">
        <v>0</v>
      </c>
      <c r="AL337" s="35">
        <v>0</v>
      </c>
      <c r="AM337" s="35">
        <v>0</v>
      </c>
      <c r="AN337" s="35">
        <v>8</v>
      </c>
      <c r="AO337" s="35" t="s">
        <v>34</v>
      </c>
      <c r="AP337" s="31"/>
      <c r="AQ337" s="37"/>
    </row>
    <row r="338" spans="1:43" hidden="1" x14ac:dyDescent="0.25">
      <c r="A338" s="4" t="s">
        <v>149</v>
      </c>
      <c r="B338" s="124">
        <v>22</v>
      </c>
      <c r="C338" s="125" t="s">
        <v>1387</v>
      </c>
      <c r="D338" s="125" t="s">
        <v>1363</v>
      </c>
      <c r="E338" s="32" t="s">
        <v>125</v>
      </c>
      <c r="F338" s="33" t="s">
        <v>87</v>
      </c>
      <c r="G338" s="9">
        <v>1</v>
      </c>
      <c r="H338" s="34"/>
      <c r="I338" s="34">
        <v>1</v>
      </c>
      <c r="J338" s="7">
        <v>37</v>
      </c>
      <c r="K338" s="7">
        <v>7</v>
      </c>
      <c r="L338" s="7">
        <v>35</v>
      </c>
      <c r="M338" s="36" t="s">
        <v>198</v>
      </c>
      <c r="N338" s="36"/>
      <c r="O338" s="36" t="str">
        <f t="shared" si="10"/>
        <v>A16</v>
      </c>
      <c r="P338" s="36">
        <f>IF(AND(O338&lt;&gt;O337,NOT(ISBLANK(A338))),IF(ISBLANK(M338),INDEX(Summary!H:H,MATCH(O338,Summary!A:A,0)),INDEX(Summary!H:H,MATCH(O338,Summary!A:A,0))+1),IF(ISBLANK(M338),P337,P337+1))</f>
        <v>42</v>
      </c>
      <c r="Q338" s="36">
        <f t="shared" si="11"/>
        <v>44</v>
      </c>
      <c r="R338" s="50"/>
      <c r="T338" s="34">
        <v>1</v>
      </c>
      <c r="U338" s="34"/>
      <c r="V338" s="34"/>
      <c r="W338" s="34"/>
      <c r="X338" s="5"/>
      <c r="Y338" s="5" t="s">
        <v>88</v>
      </c>
      <c r="Z338" s="5" t="s">
        <v>42</v>
      </c>
      <c r="AA338" s="6">
        <v>1</v>
      </c>
      <c r="AB338" s="6">
        <v>0</v>
      </c>
      <c r="AC338" s="6">
        <v>0</v>
      </c>
      <c r="AD338" s="6">
        <v>0</v>
      </c>
      <c r="AE338" s="7">
        <v>0</v>
      </c>
      <c r="AF338" s="7">
        <v>0</v>
      </c>
      <c r="AG338" s="34">
        <v>0.25</v>
      </c>
      <c r="AH338" s="35">
        <v>35</v>
      </c>
      <c r="AI338" s="35">
        <v>0</v>
      </c>
      <c r="AJ338" s="35" t="s">
        <v>34</v>
      </c>
      <c r="AK338" s="35">
        <v>0</v>
      </c>
      <c r="AL338" s="35">
        <v>0</v>
      </c>
      <c r="AM338" s="35">
        <v>0</v>
      </c>
      <c r="AN338" s="35">
        <v>8.25</v>
      </c>
      <c r="AO338" s="35" t="s">
        <v>34</v>
      </c>
      <c r="AP338" s="31"/>
      <c r="AQ338" s="37"/>
    </row>
    <row r="339" spans="1:43" hidden="1" x14ac:dyDescent="0.25">
      <c r="A339" s="4" t="s">
        <v>149</v>
      </c>
      <c r="B339" s="127">
        <v>22</v>
      </c>
      <c r="C339" s="125" t="s">
        <v>1388</v>
      </c>
      <c r="D339" s="128" t="s">
        <v>1363</v>
      </c>
      <c r="E339" s="32" t="s">
        <v>111</v>
      </c>
      <c r="F339" s="33" t="s">
        <v>87</v>
      </c>
      <c r="G339" s="9">
        <v>1</v>
      </c>
      <c r="H339" s="34"/>
      <c r="I339" s="34">
        <v>1</v>
      </c>
      <c r="J339" s="7">
        <v>38</v>
      </c>
      <c r="K339" s="7">
        <v>7</v>
      </c>
      <c r="L339" s="7">
        <v>36</v>
      </c>
      <c r="M339" s="36" t="s">
        <v>198</v>
      </c>
      <c r="N339" s="36"/>
      <c r="O339" s="36" t="str">
        <f t="shared" si="10"/>
        <v>A16</v>
      </c>
      <c r="P339" s="36">
        <f>IF(AND(O339&lt;&gt;O338,NOT(ISBLANK(A339))),IF(ISBLANK(M339),INDEX(Summary!H:H,MATCH(O339,Summary!A:A,0)),INDEX(Summary!H:H,MATCH(O339,Summary!A:A,0))+1),IF(ISBLANK(M339),P338,P338+1))</f>
        <v>43</v>
      </c>
      <c r="Q339" s="36">
        <f t="shared" si="11"/>
        <v>44</v>
      </c>
      <c r="R339" s="50"/>
      <c r="T339" s="34">
        <v>1</v>
      </c>
      <c r="U339" s="34"/>
      <c r="V339" s="34"/>
      <c r="W339" s="34"/>
      <c r="X339" s="5"/>
      <c r="Y339" s="5" t="s">
        <v>88</v>
      </c>
      <c r="Z339" s="5" t="s">
        <v>42</v>
      </c>
      <c r="AA339" s="6">
        <v>1</v>
      </c>
      <c r="AB339" s="6">
        <v>0</v>
      </c>
      <c r="AC339" s="6">
        <v>0</v>
      </c>
      <c r="AD339" s="6">
        <v>0</v>
      </c>
      <c r="AE339" s="7">
        <v>0</v>
      </c>
      <c r="AF339" s="7">
        <v>0</v>
      </c>
      <c r="AG339" s="34">
        <v>0.25</v>
      </c>
      <c r="AH339" s="35">
        <v>36</v>
      </c>
      <c r="AI339" s="35">
        <v>0</v>
      </c>
      <c r="AJ339" s="35" t="s">
        <v>34</v>
      </c>
      <c r="AK339" s="35">
        <v>0</v>
      </c>
      <c r="AL339" s="35">
        <v>0</v>
      </c>
      <c r="AM339" s="35">
        <v>0</v>
      </c>
      <c r="AN339" s="35">
        <v>8.5</v>
      </c>
      <c r="AO339" s="35" t="s">
        <v>34</v>
      </c>
      <c r="AP339" s="31"/>
      <c r="AQ339" s="37"/>
    </row>
    <row r="340" spans="1:43" hidden="1" x14ac:dyDescent="0.25">
      <c r="A340" s="4" t="s">
        <v>149</v>
      </c>
      <c r="B340" s="124">
        <v>15</v>
      </c>
      <c r="C340" s="125" t="s">
        <v>1389</v>
      </c>
      <c r="D340" s="128" t="s">
        <v>1351</v>
      </c>
      <c r="E340" s="32" t="s">
        <v>112</v>
      </c>
      <c r="F340" s="33" t="s">
        <v>87</v>
      </c>
      <c r="G340" s="9">
        <v>1</v>
      </c>
      <c r="H340" s="34"/>
      <c r="I340" s="34">
        <v>1</v>
      </c>
      <c r="J340" s="7">
        <v>39</v>
      </c>
      <c r="K340" s="7">
        <v>7</v>
      </c>
      <c r="L340" s="7">
        <v>37</v>
      </c>
      <c r="M340" s="36" t="s">
        <v>198</v>
      </c>
      <c r="N340" s="36"/>
      <c r="O340" s="36" t="str">
        <f t="shared" si="10"/>
        <v>A16</v>
      </c>
      <c r="P340" s="36">
        <f>IF(AND(O340&lt;&gt;O339,NOT(ISBLANK(A340))),IF(ISBLANK(M340),INDEX(Summary!H:H,MATCH(O340,Summary!A:A,0)),INDEX(Summary!H:H,MATCH(O340,Summary!A:A,0))+1),IF(ISBLANK(M340),P339,P339+1))</f>
        <v>44</v>
      </c>
      <c r="Q340" s="36">
        <f t="shared" si="11"/>
        <v>44</v>
      </c>
      <c r="R340" s="50"/>
      <c r="T340" s="34">
        <v>1</v>
      </c>
      <c r="U340" s="34"/>
      <c r="V340" s="34"/>
      <c r="W340" s="34"/>
      <c r="X340" s="5"/>
      <c r="Y340" s="5" t="s">
        <v>88</v>
      </c>
      <c r="Z340" s="5" t="s">
        <v>42</v>
      </c>
      <c r="AA340" s="6">
        <v>1</v>
      </c>
      <c r="AB340" s="6">
        <v>0</v>
      </c>
      <c r="AC340" s="6">
        <v>0</v>
      </c>
      <c r="AD340" s="6">
        <v>0</v>
      </c>
      <c r="AE340" s="7">
        <v>0</v>
      </c>
      <c r="AF340" s="7">
        <v>0</v>
      </c>
      <c r="AG340" s="34">
        <v>0.25</v>
      </c>
      <c r="AH340" s="35">
        <v>37</v>
      </c>
      <c r="AI340" s="35">
        <v>0</v>
      </c>
      <c r="AJ340" s="35" t="s">
        <v>34</v>
      </c>
      <c r="AK340" s="35">
        <v>0</v>
      </c>
      <c r="AL340" s="35">
        <v>0</v>
      </c>
      <c r="AM340" s="35">
        <v>0</v>
      </c>
      <c r="AN340" s="35">
        <v>8.75</v>
      </c>
      <c r="AO340" s="35" t="s">
        <v>34</v>
      </c>
      <c r="AP340" s="31"/>
      <c r="AQ340" s="37"/>
    </row>
    <row r="341" spans="1:43" hidden="1" x14ac:dyDescent="0.25">
      <c r="A341" s="4" t="s">
        <v>149</v>
      </c>
      <c r="B341" s="124">
        <v>22</v>
      </c>
      <c r="C341" s="125" t="s">
        <v>1390</v>
      </c>
      <c r="D341" s="128" t="s">
        <v>1367</v>
      </c>
      <c r="E341" s="32" t="s">
        <v>104</v>
      </c>
      <c r="F341" s="38" t="s">
        <v>105</v>
      </c>
      <c r="G341" s="9">
        <v>1</v>
      </c>
      <c r="H341" s="34"/>
      <c r="I341" s="34">
        <v>1</v>
      </c>
      <c r="J341" s="7">
        <v>40</v>
      </c>
      <c r="K341" s="7">
        <v>7</v>
      </c>
      <c r="L341" s="7">
        <v>38</v>
      </c>
      <c r="M341" s="36"/>
      <c r="N341" s="36" t="s">
        <v>200</v>
      </c>
      <c r="O341" s="36" t="str">
        <f t="shared" si="10"/>
        <v>A16</v>
      </c>
      <c r="P341" s="36">
        <f>IF(AND(O341&lt;&gt;O340,NOT(ISBLANK(A341))),IF(ISBLANK(M341),INDEX(Summary!H:H,MATCH(O341,Summary!A:A,0)),INDEX(Summary!H:H,MATCH(O341,Summary!A:A,0))+1),IF(ISBLANK(M341),P340,P340+1))</f>
        <v>44</v>
      </c>
      <c r="Q341" s="36">
        <f t="shared" si="11"/>
        <v>45</v>
      </c>
      <c r="R341" s="51"/>
      <c r="T341" s="34"/>
      <c r="U341" s="34">
        <v>1</v>
      </c>
      <c r="V341" s="34"/>
      <c r="W341" s="34"/>
      <c r="X341" s="5"/>
      <c r="Y341" s="5" t="s">
        <v>88</v>
      </c>
      <c r="Z341" s="5" t="s">
        <v>42</v>
      </c>
      <c r="AA341" s="6">
        <v>0</v>
      </c>
      <c r="AB341" s="6">
        <v>1</v>
      </c>
      <c r="AC341" s="6">
        <v>0</v>
      </c>
      <c r="AD341" s="6">
        <v>0</v>
      </c>
      <c r="AE341" s="7">
        <v>0</v>
      </c>
      <c r="AF341" s="7">
        <v>0</v>
      </c>
      <c r="AG341" s="34">
        <v>0.25</v>
      </c>
      <c r="AH341" s="35">
        <v>37</v>
      </c>
      <c r="AI341" s="35">
        <v>1</v>
      </c>
      <c r="AJ341" s="35" t="s">
        <v>34</v>
      </c>
      <c r="AK341" s="35">
        <v>0</v>
      </c>
      <c r="AL341" s="35">
        <v>0</v>
      </c>
      <c r="AM341" s="35">
        <v>0</v>
      </c>
      <c r="AN341" s="35">
        <v>9</v>
      </c>
      <c r="AO341" s="35" t="s">
        <v>34</v>
      </c>
      <c r="AP341" s="31"/>
      <c r="AQ341" s="37"/>
    </row>
    <row r="342" spans="1:43" hidden="1" x14ac:dyDescent="0.25">
      <c r="A342" s="54" t="s">
        <v>152</v>
      </c>
      <c r="B342" s="124">
        <v>15</v>
      </c>
      <c r="C342" s="125" t="s">
        <v>1391</v>
      </c>
      <c r="D342" s="128" t="s">
        <v>1392</v>
      </c>
      <c r="E342" s="32" t="s">
        <v>93</v>
      </c>
      <c r="F342" s="33" t="s">
        <v>94</v>
      </c>
      <c r="G342" s="9">
        <v>4</v>
      </c>
      <c r="H342" s="34"/>
      <c r="I342" s="34">
        <v>4</v>
      </c>
      <c r="J342" s="7">
        <v>13</v>
      </c>
      <c r="K342" s="7">
        <v>9</v>
      </c>
      <c r="L342" s="7">
        <v>12</v>
      </c>
      <c r="M342" s="36"/>
      <c r="N342" s="36" t="s">
        <v>200</v>
      </c>
      <c r="O342" s="36" t="s">
        <v>49</v>
      </c>
      <c r="P342" s="36">
        <f>IF(AND(O342&lt;&gt;O341,NOT(ISBLANK(A342))),IF(ISBLANK(M342),INDEX(Summary!H:H,MATCH(O342,Summary!A:A,0)),INDEX(Summary!H:H,MATCH(O342,Summary!A:A,0))+1),IF(ISBLANK(M342),P341,P341+1))</f>
        <v>39</v>
      </c>
      <c r="Q342" s="36">
        <f t="shared" si="11"/>
        <v>41</v>
      </c>
      <c r="R342" s="50"/>
      <c r="T342" s="34"/>
      <c r="U342" s="34">
        <v>1</v>
      </c>
      <c r="V342" s="34"/>
      <c r="W342" s="34"/>
      <c r="X342" s="5"/>
      <c r="Y342" s="5" t="s">
        <v>106</v>
      </c>
      <c r="Z342" s="5" t="s">
        <v>39</v>
      </c>
      <c r="AA342" s="6">
        <v>0</v>
      </c>
      <c r="AB342" s="6">
        <v>4</v>
      </c>
      <c r="AC342" s="6">
        <v>0</v>
      </c>
      <c r="AD342" s="6">
        <v>0</v>
      </c>
      <c r="AE342" s="7">
        <v>0</v>
      </c>
      <c r="AF342" s="7">
        <v>0</v>
      </c>
      <c r="AG342" s="34">
        <v>2</v>
      </c>
      <c r="AH342" s="35">
        <v>10</v>
      </c>
      <c r="AI342" s="35">
        <v>4</v>
      </c>
      <c r="AJ342" s="35" t="s">
        <v>34</v>
      </c>
      <c r="AK342" s="35">
        <v>0</v>
      </c>
      <c r="AL342" s="35">
        <v>0</v>
      </c>
      <c r="AM342" s="35">
        <v>0</v>
      </c>
      <c r="AN342" s="35">
        <v>2</v>
      </c>
      <c r="AO342" s="35" t="s">
        <v>34</v>
      </c>
      <c r="AP342" s="31"/>
      <c r="AQ342" s="37"/>
    </row>
    <row r="343" spans="1:43" hidden="1" x14ac:dyDescent="0.25">
      <c r="A343" s="4" t="s">
        <v>152</v>
      </c>
      <c r="B343" s="124">
        <v>15</v>
      </c>
      <c r="C343" s="125" t="s">
        <v>1393</v>
      </c>
      <c r="D343" s="128" t="s">
        <v>1392</v>
      </c>
      <c r="E343" s="32" t="s">
        <v>93</v>
      </c>
      <c r="F343" s="33"/>
      <c r="G343" s="9"/>
      <c r="H343" s="34"/>
      <c r="I343" s="34"/>
      <c r="J343" s="7"/>
      <c r="K343" s="7"/>
      <c r="L343" s="7"/>
      <c r="M343" s="36"/>
      <c r="N343" s="36" t="s">
        <v>200</v>
      </c>
      <c r="O343" s="36" t="s">
        <v>49</v>
      </c>
      <c r="P343" s="36">
        <f>IF(AND(O343&lt;&gt;O342,NOT(ISBLANK(A343))),IF(ISBLANK(M343),INDEX(Summary!H:H,MATCH(O343,Summary!A:A,0)),INDEX(Summary!H:H,MATCH(O343,Summary!A:A,0))+1),IF(ISBLANK(M343),P342,P342+1))</f>
        <v>39</v>
      </c>
      <c r="Q343" s="36">
        <f t="shared" si="11"/>
        <v>42</v>
      </c>
      <c r="R343" s="50"/>
      <c r="T343" s="34"/>
      <c r="U343" s="34"/>
      <c r="V343" s="34"/>
      <c r="W343" s="34"/>
      <c r="X343" s="5"/>
      <c r="Y343" s="5"/>
      <c r="Z343" s="5"/>
      <c r="AA343" s="6"/>
      <c r="AB343" s="6"/>
      <c r="AC343" s="6"/>
      <c r="AD343" s="6"/>
      <c r="AE343" s="7"/>
      <c r="AF343" s="7"/>
      <c r="AG343" s="34"/>
      <c r="AH343" s="35"/>
      <c r="AI343" s="35"/>
      <c r="AJ343" s="35"/>
      <c r="AK343" s="35"/>
      <c r="AL343" s="35"/>
      <c r="AM343" s="35"/>
      <c r="AN343" s="35"/>
      <c r="AO343" s="35"/>
      <c r="AP343" s="31"/>
      <c r="AQ343" s="37"/>
    </row>
    <row r="344" spans="1:43" hidden="1" x14ac:dyDescent="0.25">
      <c r="A344" s="4" t="s">
        <v>152</v>
      </c>
      <c r="B344" s="124">
        <v>15</v>
      </c>
      <c r="C344" s="125" t="s">
        <v>1394</v>
      </c>
      <c r="D344" s="128" t="s">
        <v>1395</v>
      </c>
      <c r="E344" s="32" t="s">
        <v>93</v>
      </c>
      <c r="F344" s="38"/>
      <c r="G344" s="9"/>
      <c r="H344" s="34"/>
      <c r="I344" s="34"/>
      <c r="J344" s="7"/>
      <c r="K344" s="7"/>
      <c r="L344" s="7"/>
      <c r="M344" s="36"/>
      <c r="N344" s="36" t="s">
        <v>200</v>
      </c>
      <c r="O344" s="36" t="s">
        <v>49</v>
      </c>
      <c r="P344" s="36">
        <f>IF(AND(O344&lt;&gt;O343,NOT(ISBLANK(A344))),IF(ISBLANK(M344),INDEX(Summary!H:H,MATCH(O344,Summary!A:A,0)),INDEX(Summary!H:H,MATCH(O344,Summary!A:A,0))+1),IF(ISBLANK(M344),P343,P343+1))</f>
        <v>39</v>
      </c>
      <c r="Q344" s="36">
        <f t="shared" si="11"/>
        <v>43</v>
      </c>
      <c r="R344" s="51"/>
      <c r="T344" s="34"/>
      <c r="U344" s="34"/>
      <c r="V344" s="34"/>
      <c r="W344" s="34"/>
      <c r="X344" s="5"/>
      <c r="Y344" s="5"/>
      <c r="Z344" s="5"/>
      <c r="AA344" s="6"/>
      <c r="AB344" s="6"/>
      <c r="AC344" s="6"/>
      <c r="AD344" s="6"/>
      <c r="AE344" s="7"/>
      <c r="AF344" s="7"/>
      <c r="AG344" s="34"/>
      <c r="AH344" s="35"/>
      <c r="AI344" s="35"/>
      <c r="AJ344" s="35"/>
      <c r="AK344" s="35"/>
      <c r="AL344" s="35"/>
      <c r="AM344" s="35"/>
      <c r="AN344" s="35"/>
      <c r="AO344" s="35"/>
      <c r="AP344" s="31"/>
      <c r="AQ344" s="37"/>
    </row>
    <row r="345" spans="1:43" hidden="1" x14ac:dyDescent="0.25">
      <c r="A345" s="4" t="s">
        <v>152</v>
      </c>
      <c r="B345" s="124">
        <v>15</v>
      </c>
      <c r="C345" s="125" t="s">
        <v>1396</v>
      </c>
      <c r="D345" s="128" t="s">
        <v>1395</v>
      </c>
      <c r="E345" s="32" t="s">
        <v>93</v>
      </c>
      <c r="F345" s="33"/>
      <c r="G345" s="9"/>
      <c r="H345" s="34"/>
      <c r="I345" s="34"/>
      <c r="J345" s="7"/>
      <c r="K345" s="7"/>
      <c r="L345" s="7"/>
      <c r="M345" s="36"/>
      <c r="N345" s="36" t="s">
        <v>200</v>
      </c>
      <c r="O345" s="36" t="s">
        <v>49</v>
      </c>
      <c r="P345" s="36">
        <f>IF(AND(O345&lt;&gt;O344,NOT(ISBLANK(A345))),IF(ISBLANK(M345),INDEX(Summary!H:H,MATCH(O345,Summary!A:A,0)),INDEX(Summary!H:H,MATCH(O345,Summary!A:A,0))+1),IF(ISBLANK(M345),P344,P344+1))</f>
        <v>39</v>
      </c>
      <c r="Q345" s="36">
        <f t="shared" si="11"/>
        <v>44</v>
      </c>
      <c r="R345" s="50"/>
      <c r="T345" s="34"/>
      <c r="U345" s="34"/>
      <c r="V345" s="34"/>
      <c r="W345" s="34"/>
      <c r="X345" s="5"/>
      <c r="Y345" s="5"/>
      <c r="Z345" s="5"/>
      <c r="AA345" s="6"/>
      <c r="AB345" s="6"/>
      <c r="AC345" s="6"/>
      <c r="AD345" s="6"/>
      <c r="AE345" s="7"/>
      <c r="AF345" s="7"/>
      <c r="AG345" s="34"/>
      <c r="AH345" s="35"/>
      <c r="AI345" s="35"/>
      <c r="AJ345" s="35"/>
      <c r="AK345" s="35"/>
      <c r="AL345" s="35"/>
      <c r="AM345" s="35"/>
      <c r="AN345" s="35"/>
      <c r="AO345" s="35"/>
      <c r="AP345" s="31"/>
      <c r="AQ345" s="37"/>
    </row>
    <row r="346" spans="1:43" x14ac:dyDescent="0.25">
      <c r="A346" s="4" t="s">
        <v>152</v>
      </c>
      <c r="B346" s="124">
        <v>29</v>
      </c>
      <c r="C346" s="125" t="s">
        <v>1397</v>
      </c>
      <c r="D346" s="125" t="s">
        <v>1398</v>
      </c>
      <c r="E346" s="32" t="s">
        <v>95</v>
      </c>
      <c r="F346" s="33" t="s">
        <v>87</v>
      </c>
      <c r="G346" s="9">
        <v>3</v>
      </c>
      <c r="H346" s="34"/>
      <c r="I346" s="34">
        <v>3</v>
      </c>
      <c r="J346" s="7">
        <v>16</v>
      </c>
      <c r="K346" s="7">
        <v>9</v>
      </c>
      <c r="L346" s="7">
        <v>15</v>
      </c>
      <c r="M346" s="36" t="s">
        <v>198</v>
      </c>
      <c r="N346" s="36"/>
      <c r="O346" s="36" t="s">
        <v>49</v>
      </c>
      <c r="P346" s="36">
        <f>IF(AND(O346&lt;&gt;O345,NOT(ISBLANK(A346))),IF(ISBLANK(M346),INDEX(Summary!H:H,MATCH(O346,Summary!A:A,0)),INDEX(Summary!H:H,MATCH(O346,Summary!A:A,0))+1),IF(ISBLANK(M346),P345,P345+1))</f>
        <v>40</v>
      </c>
      <c r="Q346" s="36">
        <f t="shared" si="11"/>
        <v>44</v>
      </c>
      <c r="R346" s="50"/>
      <c r="T346" s="34">
        <v>1</v>
      </c>
      <c r="U346" s="34"/>
      <c r="V346" s="34"/>
      <c r="W346" s="34"/>
      <c r="X346" s="5"/>
      <c r="Y346" s="5" t="s">
        <v>88</v>
      </c>
      <c r="Z346" s="5" t="s">
        <v>39</v>
      </c>
      <c r="AA346" s="6">
        <v>3</v>
      </c>
      <c r="AB346" s="6">
        <v>0</v>
      </c>
      <c r="AC346" s="6">
        <v>0</v>
      </c>
      <c r="AD346" s="6">
        <v>0</v>
      </c>
      <c r="AE346" s="7">
        <v>0</v>
      </c>
      <c r="AF346" s="7">
        <v>0</v>
      </c>
      <c r="AG346" s="34">
        <v>0.75</v>
      </c>
      <c r="AH346" s="35">
        <v>13</v>
      </c>
      <c r="AI346" s="35">
        <v>4</v>
      </c>
      <c r="AJ346" s="35" t="s">
        <v>34</v>
      </c>
      <c r="AK346" s="35">
        <v>0</v>
      </c>
      <c r="AL346" s="35">
        <v>0</v>
      </c>
      <c r="AM346" s="35">
        <v>0</v>
      </c>
      <c r="AN346" s="35">
        <v>2.75</v>
      </c>
      <c r="AO346" s="35" t="s">
        <v>34</v>
      </c>
      <c r="AP346" s="31"/>
      <c r="AQ346" s="37"/>
    </row>
    <row r="347" spans="1:43" x14ac:dyDescent="0.25">
      <c r="A347" s="4" t="s">
        <v>152</v>
      </c>
      <c r="B347" s="124">
        <v>29</v>
      </c>
      <c r="C347" s="125" t="s">
        <v>1399</v>
      </c>
      <c r="D347" s="125" t="s">
        <v>1398</v>
      </c>
      <c r="E347" s="32" t="s">
        <v>95</v>
      </c>
      <c r="F347" s="33"/>
      <c r="G347" s="9"/>
      <c r="H347" s="34"/>
      <c r="I347" s="34"/>
      <c r="J347" s="7"/>
      <c r="K347" s="7"/>
      <c r="L347" s="7"/>
      <c r="M347" s="36" t="s">
        <v>198</v>
      </c>
      <c r="N347" s="36"/>
      <c r="O347" s="36" t="str">
        <f t="shared" ref="O347:O410" si="12">IF(ISBLANK(A347),O346,A347)</f>
        <v>A18</v>
      </c>
      <c r="P347" s="36">
        <f>IF(AND(O347&lt;&gt;O346,NOT(ISBLANK(A347))),IF(ISBLANK(M347),INDEX(Summary!H:H,MATCH(O347,Summary!A:A,0)),INDEX(Summary!H:H,MATCH(O347,Summary!A:A,0))+1),IF(ISBLANK(M347),P346,P346+1))</f>
        <v>12</v>
      </c>
      <c r="Q347" s="36">
        <f t="shared" si="11"/>
        <v>46</v>
      </c>
      <c r="R347" s="50"/>
      <c r="T347" s="34"/>
      <c r="U347" s="34"/>
      <c r="V347" s="34"/>
      <c r="W347" s="34"/>
      <c r="X347" s="5"/>
      <c r="Y347" s="5"/>
      <c r="Z347" s="5"/>
      <c r="AA347" s="6"/>
      <c r="AB347" s="6"/>
      <c r="AC347" s="6"/>
      <c r="AD347" s="6"/>
      <c r="AE347" s="7"/>
      <c r="AF347" s="7"/>
      <c r="AG347" s="34"/>
      <c r="AH347" s="35"/>
      <c r="AI347" s="35"/>
      <c r="AJ347" s="35"/>
      <c r="AK347" s="35"/>
      <c r="AL347" s="35"/>
      <c r="AM347" s="35"/>
      <c r="AN347" s="35"/>
      <c r="AO347" s="35"/>
      <c r="AP347" s="31"/>
      <c r="AQ347" s="37"/>
    </row>
    <row r="348" spans="1:43" x14ac:dyDescent="0.25">
      <c r="A348" s="4" t="s">
        <v>152</v>
      </c>
      <c r="B348" s="124">
        <v>15</v>
      </c>
      <c r="C348" s="125" t="s">
        <v>1400</v>
      </c>
      <c r="D348" s="125" t="s">
        <v>1401</v>
      </c>
      <c r="E348" s="32" t="s">
        <v>95</v>
      </c>
      <c r="F348" s="38"/>
      <c r="G348" s="9"/>
      <c r="H348" s="34"/>
      <c r="I348" s="34"/>
      <c r="J348" s="7"/>
      <c r="K348" s="7"/>
      <c r="L348" s="7"/>
      <c r="M348" s="36" t="s">
        <v>198</v>
      </c>
      <c r="N348" s="36"/>
      <c r="O348" s="36" t="str">
        <f t="shared" si="12"/>
        <v>A18</v>
      </c>
      <c r="P348" s="36">
        <f>IF(AND(O348&lt;&gt;O347,NOT(ISBLANK(A348))),IF(ISBLANK(M348),INDEX(Summary!H:H,MATCH(O348,Summary!A:A,0)),INDEX(Summary!H:H,MATCH(O348,Summary!A:A,0))+1),IF(ISBLANK(M348),P347,P347+1))</f>
        <v>13</v>
      </c>
      <c r="Q348" s="36">
        <f t="shared" si="11"/>
        <v>46</v>
      </c>
      <c r="R348" s="51"/>
      <c r="T348" s="34"/>
      <c r="U348" s="34"/>
      <c r="V348" s="34"/>
      <c r="W348" s="34"/>
      <c r="X348" s="5"/>
      <c r="Y348" s="5"/>
      <c r="Z348" s="5"/>
      <c r="AA348" s="6"/>
      <c r="AB348" s="6"/>
      <c r="AC348" s="6"/>
      <c r="AD348" s="6"/>
      <c r="AE348" s="7"/>
      <c r="AF348" s="7"/>
      <c r="AG348" s="34"/>
      <c r="AH348" s="35"/>
      <c r="AI348" s="35"/>
      <c r="AJ348" s="35"/>
      <c r="AK348" s="35"/>
      <c r="AL348" s="35"/>
      <c r="AM348" s="35"/>
      <c r="AN348" s="35"/>
      <c r="AO348" s="35"/>
      <c r="AP348" s="31"/>
      <c r="AQ348" s="37"/>
    </row>
    <row r="349" spans="1:43" hidden="1" x14ac:dyDescent="0.25">
      <c r="A349" s="4" t="s">
        <v>152</v>
      </c>
      <c r="B349" s="124">
        <v>29</v>
      </c>
      <c r="C349" s="125" t="s">
        <v>1402</v>
      </c>
      <c r="D349" s="125" t="s">
        <v>1403</v>
      </c>
      <c r="E349" s="32" t="s">
        <v>128</v>
      </c>
      <c r="F349" s="38" t="s">
        <v>109</v>
      </c>
      <c r="G349" s="9">
        <v>2</v>
      </c>
      <c r="H349" s="34"/>
      <c r="I349" s="34">
        <v>2</v>
      </c>
      <c r="J349" s="7">
        <v>18</v>
      </c>
      <c r="K349" s="7">
        <v>9</v>
      </c>
      <c r="L349" s="7">
        <v>17</v>
      </c>
      <c r="M349" s="36" t="s">
        <v>198</v>
      </c>
      <c r="N349" s="36"/>
      <c r="O349" s="36" t="str">
        <f t="shared" si="12"/>
        <v>A18</v>
      </c>
      <c r="P349" s="36">
        <f>IF(AND(O349&lt;&gt;O348,NOT(ISBLANK(A349))),IF(ISBLANK(M349),INDEX(Summary!H:H,MATCH(O349,Summary!A:A,0)),INDEX(Summary!H:H,MATCH(O349,Summary!A:A,0))+1),IF(ISBLANK(M349),P348,P348+1))</f>
        <v>14</v>
      </c>
      <c r="Q349" s="36">
        <f t="shared" si="11"/>
        <v>46</v>
      </c>
      <c r="R349" s="51"/>
      <c r="T349" s="34">
        <v>1</v>
      </c>
      <c r="U349" s="34"/>
      <c r="V349" s="34"/>
      <c r="W349" s="34"/>
      <c r="X349" s="5"/>
      <c r="Y349" s="5" t="s">
        <v>106</v>
      </c>
      <c r="Z349" s="5" t="s">
        <v>39</v>
      </c>
      <c r="AA349" s="6">
        <v>2</v>
      </c>
      <c r="AB349" s="6">
        <v>0</v>
      </c>
      <c r="AC349" s="6">
        <v>0</v>
      </c>
      <c r="AD349" s="6">
        <v>0</v>
      </c>
      <c r="AE349" s="7">
        <v>0</v>
      </c>
      <c r="AF349" s="7">
        <v>0</v>
      </c>
      <c r="AG349" s="34">
        <v>1</v>
      </c>
      <c r="AH349" s="35">
        <v>15</v>
      </c>
      <c r="AI349" s="35">
        <v>4</v>
      </c>
      <c r="AJ349" s="35" t="s">
        <v>34</v>
      </c>
      <c r="AK349" s="35">
        <v>0</v>
      </c>
      <c r="AL349" s="35">
        <v>0</v>
      </c>
      <c r="AM349" s="35">
        <v>0</v>
      </c>
      <c r="AN349" s="35">
        <v>3.75</v>
      </c>
      <c r="AO349" s="35" t="s">
        <v>34</v>
      </c>
      <c r="AP349" s="31"/>
      <c r="AQ349" s="37"/>
    </row>
    <row r="350" spans="1:43" hidden="1" x14ac:dyDescent="0.25">
      <c r="A350" s="4" t="s">
        <v>152</v>
      </c>
      <c r="B350" s="124">
        <v>29</v>
      </c>
      <c r="C350" s="125" t="s">
        <v>1404</v>
      </c>
      <c r="D350" s="125" t="s">
        <v>1403</v>
      </c>
      <c r="E350" s="32" t="s">
        <v>128</v>
      </c>
      <c r="F350" s="38"/>
      <c r="G350" s="9"/>
      <c r="H350" s="34"/>
      <c r="I350" s="34"/>
      <c r="J350" s="7"/>
      <c r="K350" s="7"/>
      <c r="L350" s="7"/>
      <c r="M350" s="36" t="s">
        <v>198</v>
      </c>
      <c r="N350" s="36"/>
      <c r="O350" s="36" t="str">
        <f t="shared" si="12"/>
        <v>A18</v>
      </c>
      <c r="P350" s="36">
        <f>IF(AND(O350&lt;&gt;O349,NOT(ISBLANK(A350))),IF(ISBLANK(M350),INDEX(Summary!H:H,MATCH(O350,Summary!A:A,0)),INDEX(Summary!H:H,MATCH(O350,Summary!A:A,0))+1),IF(ISBLANK(M350),P349,P349+1))</f>
        <v>15</v>
      </c>
      <c r="Q350" s="36">
        <f t="shared" si="11"/>
        <v>46</v>
      </c>
      <c r="R350" s="51"/>
      <c r="T350" s="34"/>
      <c r="U350" s="34"/>
      <c r="V350" s="34"/>
      <c r="W350" s="34"/>
      <c r="X350" s="5"/>
      <c r="Y350" s="5"/>
      <c r="Z350" s="5"/>
      <c r="AA350" s="6"/>
      <c r="AB350" s="6"/>
      <c r="AC350" s="6"/>
      <c r="AD350" s="6"/>
      <c r="AE350" s="7"/>
      <c r="AF350" s="7"/>
      <c r="AG350" s="34"/>
      <c r="AH350" s="35"/>
      <c r="AI350" s="35"/>
      <c r="AJ350" s="35"/>
      <c r="AK350" s="35"/>
      <c r="AL350" s="35"/>
      <c r="AM350" s="35"/>
      <c r="AN350" s="35"/>
      <c r="AO350" s="35"/>
      <c r="AP350" s="31"/>
      <c r="AQ350" s="37"/>
    </row>
    <row r="351" spans="1:43" hidden="1" x14ac:dyDescent="0.25">
      <c r="A351" s="4" t="s">
        <v>152</v>
      </c>
      <c r="B351" s="124">
        <v>29</v>
      </c>
      <c r="C351" s="125" t="s">
        <v>1405</v>
      </c>
      <c r="D351" s="125" t="s">
        <v>1406</v>
      </c>
      <c r="E351" s="32" t="s">
        <v>108</v>
      </c>
      <c r="F351" s="38" t="s">
        <v>109</v>
      </c>
      <c r="G351" s="9">
        <v>9</v>
      </c>
      <c r="H351" s="34"/>
      <c r="I351" s="34">
        <v>9</v>
      </c>
      <c r="J351" s="7">
        <v>27</v>
      </c>
      <c r="K351" s="7">
        <v>9</v>
      </c>
      <c r="L351" s="7">
        <v>26</v>
      </c>
      <c r="M351" s="36" t="s">
        <v>198</v>
      </c>
      <c r="N351" s="36"/>
      <c r="O351" s="36" t="str">
        <f t="shared" si="12"/>
        <v>A18</v>
      </c>
      <c r="P351" s="36">
        <f>IF(AND(O351&lt;&gt;O350,NOT(ISBLANK(A351))),IF(ISBLANK(M351),INDEX(Summary!H:H,MATCH(O351,Summary!A:A,0)),INDEX(Summary!H:H,MATCH(O351,Summary!A:A,0))+1),IF(ISBLANK(M351),P350,P350+1))</f>
        <v>16</v>
      </c>
      <c r="Q351" s="36">
        <f t="shared" si="11"/>
        <v>46</v>
      </c>
      <c r="R351" s="51"/>
      <c r="T351" s="34">
        <v>1</v>
      </c>
      <c r="U351" s="34"/>
      <c r="V351" s="34"/>
      <c r="W351" s="34"/>
      <c r="X351" s="5"/>
      <c r="Y351" s="5" t="s">
        <v>153</v>
      </c>
      <c r="Z351" s="5" t="s">
        <v>39</v>
      </c>
      <c r="AA351" s="6">
        <v>9</v>
      </c>
      <c r="AB351" s="6">
        <v>0</v>
      </c>
      <c r="AC351" s="6">
        <v>0</v>
      </c>
      <c r="AD351" s="6">
        <v>0</v>
      </c>
      <c r="AE351" s="7">
        <v>0</v>
      </c>
      <c r="AF351" s="7">
        <v>0</v>
      </c>
      <c r="AG351" s="34">
        <v>1.5</v>
      </c>
      <c r="AH351" s="35">
        <v>24</v>
      </c>
      <c r="AI351" s="35">
        <v>4</v>
      </c>
      <c r="AJ351" s="35" t="s">
        <v>34</v>
      </c>
      <c r="AK351" s="35">
        <v>0</v>
      </c>
      <c r="AL351" s="35">
        <v>0</v>
      </c>
      <c r="AM351" s="35">
        <v>0</v>
      </c>
      <c r="AN351" s="35">
        <v>5.25</v>
      </c>
      <c r="AO351" s="35" t="s">
        <v>34</v>
      </c>
      <c r="AP351" s="31"/>
      <c r="AQ351" s="37"/>
    </row>
    <row r="352" spans="1:43" hidden="1" x14ac:dyDescent="0.25">
      <c r="A352" s="4" t="s">
        <v>152</v>
      </c>
      <c r="B352" s="124">
        <v>20</v>
      </c>
      <c r="C352" s="125" t="s">
        <v>1407</v>
      </c>
      <c r="D352" s="125" t="s">
        <v>1408</v>
      </c>
      <c r="E352" s="32" t="s">
        <v>108</v>
      </c>
      <c r="F352" s="38"/>
      <c r="G352" s="5"/>
      <c r="H352" s="6"/>
      <c r="I352" s="34"/>
      <c r="J352" s="35"/>
      <c r="K352" s="35"/>
      <c r="L352" s="35"/>
      <c r="M352" s="36" t="s">
        <v>198</v>
      </c>
      <c r="N352" s="36"/>
      <c r="O352" s="36" t="str">
        <f t="shared" si="12"/>
        <v>A18</v>
      </c>
      <c r="P352" s="36">
        <f>IF(AND(O352&lt;&gt;O351,NOT(ISBLANK(A352))),IF(ISBLANK(M352),INDEX(Summary!H:H,MATCH(O352,Summary!A:A,0)),INDEX(Summary!H:H,MATCH(O352,Summary!A:A,0))+1),IF(ISBLANK(M352),P351,P351+1))</f>
        <v>17</v>
      </c>
      <c r="Q352" s="36">
        <f t="shared" si="11"/>
        <v>46</v>
      </c>
      <c r="R352" s="51"/>
      <c r="T352" s="34"/>
      <c r="U352" s="34"/>
      <c r="V352" s="34"/>
      <c r="W352" s="34"/>
      <c r="X352" s="5"/>
      <c r="Y352" s="5"/>
      <c r="Z352" s="5"/>
      <c r="AA352" s="6"/>
      <c r="AB352" s="6"/>
      <c r="AC352" s="6"/>
      <c r="AD352" s="6"/>
      <c r="AE352" s="7"/>
      <c r="AF352" s="7"/>
      <c r="AG352" s="34"/>
      <c r="AH352" s="35"/>
      <c r="AI352" s="35"/>
      <c r="AJ352" s="35"/>
      <c r="AK352" s="35"/>
      <c r="AL352" s="35"/>
      <c r="AM352" s="35"/>
      <c r="AN352" s="35"/>
      <c r="AO352" s="35"/>
      <c r="AP352" s="31"/>
      <c r="AQ352" s="37"/>
    </row>
    <row r="353" spans="1:43" hidden="1" x14ac:dyDescent="0.25">
      <c r="A353" s="4" t="s">
        <v>152</v>
      </c>
      <c r="B353" s="124">
        <v>20</v>
      </c>
      <c r="C353" s="125" t="s">
        <v>1409</v>
      </c>
      <c r="D353" s="125" t="s">
        <v>1408</v>
      </c>
      <c r="E353" s="32" t="s">
        <v>108</v>
      </c>
      <c r="F353" s="38"/>
      <c r="G353" s="5"/>
      <c r="H353" s="6"/>
      <c r="I353" s="34"/>
      <c r="J353" s="35"/>
      <c r="K353" s="35"/>
      <c r="L353" s="35"/>
      <c r="M353" s="36" t="s">
        <v>198</v>
      </c>
      <c r="N353" s="36"/>
      <c r="O353" s="36" t="str">
        <f t="shared" si="12"/>
        <v>A18</v>
      </c>
      <c r="P353" s="36">
        <f>IF(AND(O353&lt;&gt;O352,NOT(ISBLANK(A353))),IF(ISBLANK(M353),INDEX(Summary!H:H,MATCH(O353,Summary!A:A,0)),INDEX(Summary!H:H,MATCH(O353,Summary!A:A,0))+1),IF(ISBLANK(M353),P352,P352+1))</f>
        <v>18</v>
      </c>
      <c r="Q353" s="36">
        <f t="shared" si="11"/>
        <v>46</v>
      </c>
      <c r="R353" s="51"/>
      <c r="T353" s="34"/>
      <c r="U353" s="34"/>
      <c r="V353" s="34"/>
      <c r="W353" s="34"/>
      <c r="X353" s="5"/>
      <c r="Y353" s="5"/>
      <c r="Z353" s="5"/>
      <c r="AA353" s="6"/>
      <c r="AB353" s="6"/>
      <c r="AC353" s="6"/>
      <c r="AD353" s="6"/>
      <c r="AE353" s="7"/>
      <c r="AF353" s="7"/>
      <c r="AG353" s="34"/>
      <c r="AH353" s="35"/>
      <c r="AI353" s="35"/>
      <c r="AJ353" s="35"/>
      <c r="AK353" s="35"/>
      <c r="AL353" s="35"/>
      <c r="AM353" s="35"/>
      <c r="AN353" s="35"/>
      <c r="AO353" s="35"/>
      <c r="AP353" s="31"/>
      <c r="AQ353" s="37"/>
    </row>
    <row r="354" spans="1:43" hidden="1" x14ac:dyDescent="0.25">
      <c r="A354" s="4" t="s">
        <v>152</v>
      </c>
      <c r="B354" s="124">
        <v>20</v>
      </c>
      <c r="C354" s="125" t="s">
        <v>1410</v>
      </c>
      <c r="D354" s="125" t="s">
        <v>1408</v>
      </c>
      <c r="E354" s="32" t="s">
        <v>108</v>
      </c>
      <c r="F354" s="38"/>
      <c r="G354" s="5"/>
      <c r="H354" s="6"/>
      <c r="I354" s="34"/>
      <c r="J354" s="35"/>
      <c r="K354" s="35"/>
      <c r="L354" s="35"/>
      <c r="M354" s="36" t="s">
        <v>198</v>
      </c>
      <c r="N354" s="36"/>
      <c r="O354" s="36" t="str">
        <f t="shared" si="12"/>
        <v>A18</v>
      </c>
      <c r="P354" s="36">
        <f>IF(AND(O354&lt;&gt;O353,NOT(ISBLANK(A354))),IF(ISBLANK(M354),INDEX(Summary!H:H,MATCH(O354,Summary!A:A,0)),INDEX(Summary!H:H,MATCH(O354,Summary!A:A,0))+1),IF(ISBLANK(M354),P353,P353+1))</f>
        <v>19</v>
      </c>
      <c r="Q354" s="36">
        <f t="shared" si="11"/>
        <v>46</v>
      </c>
      <c r="R354" s="51"/>
      <c r="T354" s="34"/>
      <c r="U354" s="34"/>
      <c r="V354" s="34"/>
      <c r="W354" s="34"/>
      <c r="X354" s="5"/>
      <c r="Y354" s="5"/>
      <c r="Z354" s="5"/>
      <c r="AA354" s="6"/>
      <c r="AB354" s="6"/>
      <c r="AC354" s="6"/>
      <c r="AD354" s="6"/>
      <c r="AE354" s="7"/>
      <c r="AF354" s="7"/>
      <c r="AG354" s="34"/>
      <c r="AH354" s="35"/>
      <c r="AI354" s="35"/>
      <c r="AJ354" s="35"/>
      <c r="AK354" s="35"/>
      <c r="AL354" s="35"/>
      <c r="AM354" s="35"/>
      <c r="AN354" s="35"/>
      <c r="AO354" s="35"/>
      <c r="AP354" s="31"/>
      <c r="AQ354" s="37"/>
    </row>
    <row r="355" spans="1:43" hidden="1" x14ac:dyDescent="0.25">
      <c r="A355" s="4" t="s">
        <v>152</v>
      </c>
      <c r="B355" s="124">
        <v>20</v>
      </c>
      <c r="C355" s="125" t="s">
        <v>1411</v>
      </c>
      <c r="D355" s="125" t="s">
        <v>1408</v>
      </c>
      <c r="E355" s="32" t="s">
        <v>108</v>
      </c>
      <c r="F355" s="38"/>
      <c r="G355" s="5"/>
      <c r="H355" s="6"/>
      <c r="I355" s="34"/>
      <c r="J355" s="35"/>
      <c r="K355" s="35"/>
      <c r="L355" s="35"/>
      <c r="M355" s="36" t="s">
        <v>198</v>
      </c>
      <c r="N355" s="36"/>
      <c r="O355" s="36" t="str">
        <f t="shared" si="12"/>
        <v>A18</v>
      </c>
      <c r="P355" s="36">
        <f>IF(AND(O355&lt;&gt;O354,NOT(ISBLANK(A355))),IF(ISBLANK(M355),INDEX(Summary!H:H,MATCH(O355,Summary!A:A,0)),INDEX(Summary!H:H,MATCH(O355,Summary!A:A,0))+1),IF(ISBLANK(M355),P354,P354+1))</f>
        <v>20</v>
      </c>
      <c r="Q355" s="36">
        <f t="shared" si="11"/>
        <v>46</v>
      </c>
      <c r="R355" s="51"/>
      <c r="T355" s="34"/>
      <c r="U355" s="34"/>
      <c r="V355" s="34"/>
      <c r="W355" s="34"/>
      <c r="X355" s="5"/>
      <c r="Y355" s="5"/>
      <c r="Z355" s="5"/>
      <c r="AA355" s="6"/>
      <c r="AB355" s="6"/>
      <c r="AC355" s="6"/>
      <c r="AD355" s="6"/>
      <c r="AE355" s="7"/>
      <c r="AF355" s="7"/>
      <c r="AG355" s="34"/>
      <c r="AH355" s="35"/>
      <c r="AI355" s="35"/>
      <c r="AJ355" s="35"/>
      <c r="AK355" s="35"/>
      <c r="AL355" s="35"/>
      <c r="AM355" s="35"/>
      <c r="AN355" s="35"/>
      <c r="AO355" s="35"/>
      <c r="AP355" s="31"/>
      <c r="AQ355" s="37"/>
    </row>
    <row r="356" spans="1:43" hidden="1" x14ac:dyDescent="0.25">
      <c r="A356" s="4" t="s">
        <v>152</v>
      </c>
      <c r="B356" s="124">
        <v>20</v>
      </c>
      <c r="C356" s="125" t="s">
        <v>1412</v>
      </c>
      <c r="D356" s="125" t="s">
        <v>1408</v>
      </c>
      <c r="E356" s="32" t="s">
        <v>108</v>
      </c>
      <c r="F356" s="38"/>
      <c r="G356" s="5"/>
      <c r="H356" s="6"/>
      <c r="I356" s="34"/>
      <c r="J356" s="35"/>
      <c r="K356" s="35"/>
      <c r="L356" s="35"/>
      <c r="M356" s="36" t="s">
        <v>198</v>
      </c>
      <c r="N356" s="36"/>
      <c r="O356" s="36" t="str">
        <f t="shared" si="12"/>
        <v>A18</v>
      </c>
      <c r="P356" s="36">
        <f>IF(AND(O356&lt;&gt;O355,NOT(ISBLANK(A356))),IF(ISBLANK(M356),INDEX(Summary!H:H,MATCH(O356,Summary!A:A,0)),INDEX(Summary!H:H,MATCH(O356,Summary!A:A,0))+1),IF(ISBLANK(M356),P355,P355+1))</f>
        <v>21</v>
      </c>
      <c r="Q356" s="36">
        <f t="shared" si="11"/>
        <v>46</v>
      </c>
      <c r="R356" s="51"/>
      <c r="T356" s="34"/>
      <c r="U356" s="34"/>
      <c r="V356" s="34"/>
      <c r="W356" s="34"/>
      <c r="X356" s="5"/>
      <c r="Y356" s="5"/>
      <c r="Z356" s="5"/>
      <c r="AA356" s="6"/>
      <c r="AB356" s="6"/>
      <c r="AC356" s="6"/>
      <c r="AD356" s="6"/>
      <c r="AE356" s="7"/>
      <c r="AF356" s="7"/>
      <c r="AG356" s="34"/>
      <c r="AH356" s="35"/>
      <c r="AI356" s="35"/>
      <c r="AJ356" s="35"/>
      <c r="AK356" s="35"/>
      <c r="AL356" s="35"/>
      <c r="AM356" s="35"/>
      <c r="AN356" s="35"/>
      <c r="AO356" s="35"/>
      <c r="AP356" s="31"/>
      <c r="AQ356" s="37"/>
    </row>
    <row r="357" spans="1:43" hidden="1" x14ac:dyDescent="0.25">
      <c r="A357" s="4" t="s">
        <v>152</v>
      </c>
      <c r="B357" s="124">
        <v>20</v>
      </c>
      <c r="C357" s="125" t="s">
        <v>1413</v>
      </c>
      <c r="D357" s="125" t="s">
        <v>1408</v>
      </c>
      <c r="E357" s="32" t="s">
        <v>108</v>
      </c>
      <c r="F357" s="38"/>
      <c r="G357" s="5"/>
      <c r="H357" s="6"/>
      <c r="I357" s="34"/>
      <c r="J357" s="35"/>
      <c r="K357" s="35"/>
      <c r="L357" s="35"/>
      <c r="M357" s="36" t="s">
        <v>198</v>
      </c>
      <c r="N357" s="36"/>
      <c r="O357" s="36" t="str">
        <f t="shared" si="12"/>
        <v>A18</v>
      </c>
      <c r="P357" s="36">
        <f>IF(AND(O357&lt;&gt;O356,NOT(ISBLANK(A357))),IF(ISBLANK(M357),INDEX(Summary!H:H,MATCH(O357,Summary!A:A,0)),INDEX(Summary!H:H,MATCH(O357,Summary!A:A,0))+1),IF(ISBLANK(M357),P356,P356+1))</f>
        <v>22</v>
      </c>
      <c r="Q357" s="36">
        <f t="shared" si="11"/>
        <v>46</v>
      </c>
      <c r="R357" s="51"/>
      <c r="T357" s="34"/>
      <c r="U357" s="34"/>
      <c r="V357" s="34"/>
      <c r="W357" s="34"/>
      <c r="X357" s="5"/>
      <c r="Y357" s="5"/>
      <c r="Z357" s="5"/>
      <c r="AA357" s="6"/>
      <c r="AB357" s="6"/>
      <c r="AC357" s="6"/>
      <c r="AD357" s="6"/>
      <c r="AE357" s="7"/>
      <c r="AF357" s="7"/>
      <c r="AG357" s="34"/>
      <c r="AH357" s="35"/>
      <c r="AI357" s="35"/>
      <c r="AJ357" s="35"/>
      <c r="AK357" s="35"/>
      <c r="AL357" s="35"/>
      <c r="AM357" s="35"/>
      <c r="AN357" s="35"/>
      <c r="AO357" s="35"/>
      <c r="AP357" s="31"/>
      <c r="AQ357" s="37"/>
    </row>
    <row r="358" spans="1:43" hidden="1" x14ac:dyDescent="0.25">
      <c r="A358" s="4" t="s">
        <v>152</v>
      </c>
      <c r="B358" s="124">
        <v>20</v>
      </c>
      <c r="C358" s="125" t="s">
        <v>1414</v>
      </c>
      <c r="D358" s="125" t="s">
        <v>1408</v>
      </c>
      <c r="E358" s="32" t="s">
        <v>108</v>
      </c>
      <c r="F358" s="38"/>
      <c r="G358" s="5"/>
      <c r="H358" s="6"/>
      <c r="I358" s="34"/>
      <c r="J358" s="35"/>
      <c r="K358" s="35"/>
      <c r="L358" s="35"/>
      <c r="M358" s="36" t="s">
        <v>198</v>
      </c>
      <c r="N358" s="36"/>
      <c r="O358" s="36" t="str">
        <f t="shared" si="12"/>
        <v>A18</v>
      </c>
      <c r="P358" s="36">
        <f>IF(AND(O358&lt;&gt;O357,NOT(ISBLANK(A358))),IF(ISBLANK(M358),INDEX(Summary!H:H,MATCH(O358,Summary!A:A,0)),INDEX(Summary!H:H,MATCH(O358,Summary!A:A,0))+1),IF(ISBLANK(M358),P357,P357+1))</f>
        <v>23</v>
      </c>
      <c r="Q358" s="36">
        <f t="shared" si="11"/>
        <v>46</v>
      </c>
      <c r="R358" s="51"/>
      <c r="T358" s="34"/>
      <c r="U358" s="34"/>
      <c r="V358" s="34"/>
      <c r="W358" s="34"/>
      <c r="X358" s="5"/>
      <c r="Y358" s="5"/>
      <c r="Z358" s="5"/>
      <c r="AA358" s="6"/>
      <c r="AB358" s="6"/>
      <c r="AC358" s="6"/>
      <c r="AD358" s="6"/>
      <c r="AE358" s="7"/>
      <c r="AF358" s="7"/>
      <c r="AG358" s="34"/>
      <c r="AH358" s="35"/>
      <c r="AI358" s="35"/>
      <c r="AJ358" s="35"/>
      <c r="AK358" s="35"/>
      <c r="AL358" s="35"/>
      <c r="AM358" s="35"/>
      <c r="AN358" s="35"/>
      <c r="AO358" s="35"/>
      <c r="AP358" s="31"/>
      <c r="AQ358" s="37"/>
    </row>
    <row r="359" spans="1:43" hidden="1" x14ac:dyDescent="0.25">
      <c r="A359" s="4" t="s">
        <v>152</v>
      </c>
      <c r="B359" s="124">
        <v>20</v>
      </c>
      <c r="C359" s="125" t="s">
        <v>1415</v>
      </c>
      <c r="D359" s="125" t="s">
        <v>1408</v>
      </c>
      <c r="E359" s="32" t="s">
        <v>108</v>
      </c>
      <c r="F359" s="38"/>
      <c r="G359" s="5"/>
      <c r="H359" s="6"/>
      <c r="I359" s="34"/>
      <c r="J359" s="35"/>
      <c r="K359" s="35"/>
      <c r="L359" s="35"/>
      <c r="M359" s="36" t="s">
        <v>198</v>
      </c>
      <c r="N359" s="36"/>
      <c r="O359" s="36" t="str">
        <f t="shared" si="12"/>
        <v>A18</v>
      </c>
      <c r="P359" s="36">
        <f>IF(AND(O359&lt;&gt;O358,NOT(ISBLANK(A359))),IF(ISBLANK(M359),INDEX(Summary!H:H,MATCH(O359,Summary!A:A,0)),INDEX(Summary!H:H,MATCH(O359,Summary!A:A,0))+1),IF(ISBLANK(M359),P358,P358+1))</f>
        <v>24</v>
      </c>
      <c r="Q359" s="36">
        <f t="shared" si="11"/>
        <v>46</v>
      </c>
      <c r="R359" s="51"/>
      <c r="T359" s="34"/>
      <c r="U359" s="34"/>
      <c r="V359" s="34"/>
      <c r="W359" s="34"/>
      <c r="X359" s="5"/>
      <c r="Y359" s="5"/>
      <c r="Z359" s="5"/>
      <c r="AA359" s="6"/>
      <c r="AB359" s="6"/>
      <c r="AC359" s="6"/>
      <c r="AD359" s="6"/>
      <c r="AE359" s="7"/>
      <c r="AF359" s="7"/>
      <c r="AG359" s="34"/>
      <c r="AH359" s="35"/>
      <c r="AI359" s="35"/>
      <c r="AJ359" s="35"/>
      <c r="AK359" s="35"/>
      <c r="AL359" s="35"/>
      <c r="AM359" s="35"/>
      <c r="AN359" s="35"/>
      <c r="AO359" s="35"/>
      <c r="AP359" s="31"/>
      <c r="AQ359" s="37"/>
    </row>
    <row r="360" spans="1:43" hidden="1" x14ac:dyDescent="0.25">
      <c r="A360" s="4" t="s">
        <v>152</v>
      </c>
      <c r="B360" s="124">
        <v>15</v>
      </c>
      <c r="C360" s="125" t="s">
        <v>1416</v>
      </c>
      <c r="D360" s="125" t="s">
        <v>1401</v>
      </c>
      <c r="E360" s="32" t="s">
        <v>89</v>
      </c>
      <c r="F360" s="33" t="s">
        <v>87</v>
      </c>
      <c r="G360" s="9">
        <v>3</v>
      </c>
      <c r="H360" s="34"/>
      <c r="I360" s="34">
        <v>3</v>
      </c>
      <c r="J360" s="7">
        <v>30</v>
      </c>
      <c r="K360" s="7">
        <v>9</v>
      </c>
      <c r="L360" s="7">
        <v>29</v>
      </c>
      <c r="M360" s="36" t="s">
        <v>198</v>
      </c>
      <c r="N360" s="36"/>
      <c r="O360" s="36" t="str">
        <f t="shared" si="12"/>
        <v>A18</v>
      </c>
      <c r="P360" s="36">
        <f>IF(AND(O360&lt;&gt;O359,NOT(ISBLANK(A360))),IF(ISBLANK(M360),INDEX(Summary!H:H,MATCH(O360,Summary!A:A,0)),INDEX(Summary!H:H,MATCH(O360,Summary!A:A,0))+1),IF(ISBLANK(M360),P359,P359+1))</f>
        <v>25</v>
      </c>
      <c r="Q360" s="36">
        <f t="shared" si="11"/>
        <v>46</v>
      </c>
      <c r="R360" s="50"/>
      <c r="T360" s="34">
        <v>1</v>
      </c>
      <c r="U360" s="34"/>
      <c r="V360" s="34"/>
      <c r="W360" s="34"/>
      <c r="X360" s="5"/>
      <c r="Y360" s="5" t="s">
        <v>88</v>
      </c>
      <c r="Z360" s="5" t="s">
        <v>39</v>
      </c>
      <c r="AA360" s="6">
        <v>3</v>
      </c>
      <c r="AB360" s="6">
        <v>0</v>
      </c>
      <c r="AC360" s="6">
        <v>0</v>
      </c>
      <c r="AD360" s="6">
        <v>0</v>
      </c>
      <c r="AE360" s="7">
        <v>0</v>
      </c>
      <c r="AF360" s="7">
        <v>0</v>
      </c>
      <c r="AG360" s="34">
        <v>0.75</v>
      </c>
      <c r="AH360" s="35">
        <v>27</v>
      </c>
      <c r="AI360" s="35">
        <v>4</v>
      </c>
      <c r="AJ360" s="35" t="s">
        <v>34</v>
      </c>
      <c r="AK360" s="35">
        <v>0</v>
      </c>
      <c r="AL360" s="35">
        <v>0</v>
      </c>
      <c r="AM360" s="35">
        <v>0</v>
      </c>
      <c r="AN360" s="35">
        <v>6</v>
      </c>
      <c r="AO360" s="35" t="s">
        <v>34</v>
      </c>
      <c r="AP360" s="31"/>
      <c r="AQ360" s="37"/>
    </row>
    <row r="361" spans="1:43" hidden="1" x14ac:dyDescent="0.25">
      <c r="A361" s="4" t="s">
        <v>152</v>
      </c>
      <c r="B361" s="124">
        <v>15</v>
      </c>
      <c r="C361" s="125" t="s">
        <v>1417</v>
      </c>
      <c r="D361" s="125" t="s">
        <v>1401</v>
      </c>
      <c r="E361" s="32" t="s">
        <v>89</v>
      </c>
      <c r="F361" s="33"/>
      <c r="G361" s="9"/>
      <c r="H361" s="34"/>
      <c r="I361" s="34"/>
      <c r="J361" s="7"/>
      <c r="K361" s="7"/>
      <c r="L361" s="7"/>
      <c r="M361" s="36" t="s">
        <v>198</v>
      </c>
      <c r="N361" s="36"/>
      <c r="O361" s="36" t="str">
        <f t="shared" si="12"/>
        <v>A18</v>
      </c>
      <c r="P361" s="36">
        <f>IF(AND(O361&lt;&gt;O360,NOT(ISBLANK(A361))),IF(ISBLANK(M361),INDEX(Summary!H:H,MATCH(O361,Summary!A:A,0)),INDEX(Summary!H:H,MATCH(O361,Summary!A:A,0))+1),IF(ISBLANK(M361),P360,P360+1))</f>
        <v>26</v>
      </c>
      <c r="Q361" s="36">
        <f t="shared" si="11"/>
        <v>46</v>
      </c>
      <c r="R361" s="50"/>
      <c r="T361" s="34"/>
      <c r="U361" s="34"/>
      <c r="V361" s="34"/>
      <c r="W361" s="34"/>
      <c r="X361" s="5"/>
      <c r="Y361" s="5"/>
      <c r="Z361" s="5"/>
      <c r="AA361" s="6"/>
      <c r="AB361" s="6"/>
      <c r="AC361" s="6"/>
      <c r="AD361" s="6"/>
      <c r="AE361" s="7"/>
      <c r="AF361" s="7"/>
      <c r="AG361" s="34"/>
      <c r="AH361" s="35"/>
      <c r="AI361" s="35"/>
      <c r="AJ361" s="35"/>
      <c r="AK361" s="35"/>
      <c r="AL361" s="35"/>
      <c r="AM361" s="35"/>
      <c r="AN361" s="35"/>
      <c r="AO361" s="35"/>
      <c r="AP361" s="31"/>
      <c r="AQ361" s="37"/>
    </row>
    <row r="362" spans="1:43" hidden="1" x14ac:dyDescent="0.25">
      <c r="A362" s="4" t="s">
        <v>152</v>
      </c>
      <c r="B362" s="124">
        <v>15</v>
      </c>
      <c r="C362" s="125" t="s">
        <v>1418</v>
      </c>
      <c r="D362" s="125" t="s">
        <v>1401</v>
      </c>
      <c r="E362" s="32" t="s">
        <v>89</v>
      </c>
      <c r="F362" s="33"/>
      <c r="G362" s="9"/>
      <c r="H362" s="34"/>
      <c r="I362" s="34"/>
      <c r="J362" s="7"/>
      <c r="K362" s="7"/>
      <c r="L362" s="7"/>
      <c r="M362" s="36" t="s">
        <v>198</v>
      </c>
      <c r="N362" s="36"/>
      <c r="O362" s="36" t="str">
        <f t="shared" si="12"/>
        <v>A18</v>
      </c>
      <c r="P362" s="36">
        <f>IF(AND(O362&lt;&gt;O361,NOT(ISBLANK(A362))),IF(ISBLANK(M362),INDEX(Summary!H:H,MATCH(O362,Summary!A:A,0)),INDEX(Summary!H:H,MATCH(O362,Summary!A:A,0))+1),IF(ISBLANK(M362),P361,P361+1))</f>
        <v>27</v>
      </c>
      <c r="Q362" s="36">
        <f t="shared" si="11"/>
        <v>46</v>
      </c>
      <c r="R362" s="50"/>
      <c r="T362" s="34"/>
      <c r="U362" s="34"/>
      <c r="V362" s="34"/>
      <c r="W362" s="34"/>
      <c r="X362" s="5"/>
      <c r="Y362" s="5"/>
      <c r="Z362" s="5"/>
      <c r="AA362" s="6"/>
      <c r="AB362" s="6"/>
      <c r="AC362" s="6"/>
      <c r="AD362" s="6"/>
      <c r="AE362" s="7"/>
      <c r="AF362" s="7"/>
      <c r="AG362" s="34"/>
      <c r="AH362" s="35"/>
      <c r="AI362" s="35"/>
      <c r="AJ362" s="35"/>
      <c r="AK362" s="35"/>
      <c r="AL362" s="35"/>
      <c r="AM362" s="35"/>
      <c r="AN362" s="35"/>
      <c r="AO362" s="35"/>
      <c r="AP362" s="31"/>
      <c r="AQ362" s="37"/>
    </row>
    <row r="363" spans="1:43" hidden="1" x14ac:dyDescent="0.25">
      <c r="A363" s="4" t="s">
        <v>152</v>
      </c>
      <c r="B363" s="124">
        <v>36</v>
      </c>
      <c r="C363" s="125" t="s">
        <v>1419</v>
      </c>
      <c r="D363" s="125" t="s">
        <v>1420</v>
      </c>
      <c r="E363" s="32" t="s">
        <v>121</v>
      </c>
      <c r="F363" s="33" t="s">
        <v>119</v>
      </c>
      <c r="G363" s="9">
        <v>8</v>
      </c>
      <c r="H363" s="34"/>
      <c r="I363" s="34">
        <v>8</v>
      </c>
      <c r="J363" s="7">
        <v>38</v>
      </c>
      <c r="K363" s="7">
        <v>9</v>
      </c>
      <c r="L363" s="7">
        <v>37</v>
      </c>
      <c r="M363" s="36" t="s">
        <v>198</v>
      </c>
      <c r="N363" s="36"/>
      <c r="O363" s="36" t="str">
        <f t="shared" si="12"/>
        <v>A18</v>
      </c>
      <c r="P363" s="36">
        <f>IF(AND(O363&lt;&gt;O362,NOT(ISBLANK(A363))),IF(ISBLANK(M363),INDEX(Summary!H:H,MATCH(O363,Summary!A:A,0)),INDEX(Summary!H:H,MATCH(O363,Summary!A:A,0))+1),IF(ISBLANK(M363),P362,P362+1))</f>
        <v>28</v>
      </c>
      <c r="Q363" s="36">
        <f t="shared" si="11"/>
        <v>46</v>
      </c>
      <c r="R363" s="50"/>
      <c r="T363" s="26">
        <v>2</v>
      </c>
      <c r="U363" s="34"/>
      <c r="V363" s="34"/>
      <c r="W363" s="34"/>
      <c r="X363" s="5"/>
      <c r="Y363" s="5" t="s">
        <v>120</v>
      </c>
      <c r="Z363" s="5"/>
      <c r="AA363" s="6">
        <v>16</v>
      </c>
      <c r="AB363" s="6">
        <v>0</v>
      </c>
      <c r="AC363" s="6">
        <v>0</v>
      </c>
      <c r="AD363" s="6">
        <v>0</v>
      </c>
      <c r="AE363" s="7">
        <v>0</v>
      </c>
      <c r="AF363" s="7">
        <v>0</v>
      </c>
      <c r="AG363" s="34">
        <v>0</v>
      </c>
      <c r="AH363" s="35">
        <v>43</v>
      </c>
      <c r="AI363" s="35">
        <v>4</v>
      </c>
      <c r="AJ363" s="35" t="s">
        <v>34</v>
      </c>
      <c r="AK363" s="35">
        <v>0</v>
      </c>
      <c r="AL363" s="35">
        <v>0</v>
      </c>
      <c r="AM363" s="35">
        <v>0</v>
      </c>
      <c r="AN363" s="35">
        <v>6</v>
      </c>
      <c r="AO363" s="35" t="s">
        <v>34</v>
      </c>
      <c r="AP363" s="31"/>
      <c r="AQ363" s="37"/>
    </row>
    <row r="364" spans="1:43" hidden="1" x14ac:dyDescent="0.25">
      <c r="A364" s="4"/>
      <c r="B364" s="124"/>
      <c r="C364" s="125"/>
      <c r="D364" s="125"/>
      <c r="E364" s="32"/>
      <c r="F364" s="33"/>
      <c r="G364" s="9"/>
      <c r="H364" s="34"/>
      <c r="I364" s="34"/>
      <c r="J364" s="7"/>
      <c r="K364" s="7"/>
      <c r="L364" s="7"/>
      <c r="M364" s="36" t="s">
        <v>201</v>
      </c>
      <c r="N364" s="36"/>
      <c r="O364" s="36" t="str">
        <f t="shared" si="12"/>
        <v>A18</v>
      </c>
      <c r="P364" s="36">
        <f>IF(AND(O364&lt;&gt;O363,NOT(ISBLANK(A364))),IF(ISBLANK(M364),INDEX(Summary!H:H,MATCH(O364,Summary!A:A,0)),INDEX(Summary!H:H,MATCH(O364,Summary!A:A,0))+1),IF(ISBLANK(M364),P363,P363+1))</f>
        <v>29</v>
      </c>
      <c r="Q364" s="36">
        <f t="shared" si="11"/>
        <v>46</v>
      </c>
      <c r="R364" s="50"/>
      <c r="T364" s="26"/>
      <c r="U364" s="34"/>
      <c r="V364" s="34"/>
      <c r="W364" s="34"/>
      <c r="X364" s="5"/>
      <c r="Y364" s="5"/>
      <c r="Z364" s="5"/>
      <c r="AA364" s="6"/>
      <c r="AB364" s="6"/>
      <c r="AC364" s="6"/>
      <c r="AD364" s="6"/>
      <c r="AE364" s="7"/>
      <c r="AF364" s="7"/>
      <c r="AG364" s="34"/>
      <c r="AH364" s="35"/>
      <c r="AI364" s="35"/>
      <c r="AJ364" s="35"/>
      <c r="AK364" s="35"/>
      <c r="AL364" s="35"/>
      <c r="AM364" s="35"/>
      <c r="AN364" s="35"/>
      <c r="AO364" s="35"/>
      <c r="AP364" s="31"/>
      <c r="AQ364" s="37"/>
    </row>
    <row r="365" spans="1:43" hidden="1" x14ac:dyDescent="0.25">
      <c r="A365" s="4" t="s">
        <v>152</v>
      </c>
      <c r="B365" s="124">
        <v>36</v>
      </c>
      <c r="C365" s="125" t="s">
        <v>1421</v>
      </c>
      <c r="D365" s="125" t="s">
        <v>1420</v>
      </c>
      <c r="E365" s="32" t="s">
        <v>121</v>
      </c>
      <c r="F365" s="38"/>
      <c r="G365" s="5"/>
      <c r="H365" s="6"/>
      <c r="I365" s="34"/>
      <c r="J365" s="35"/>
      <c r="K365" s="35"/>
      <c r="L365" s="35"/>
      <c r="M365" s="36" t="s">
        <v>198</v>
      </c>
      <c r="N365" s="36"/>
      <c r="O365" s="36" t="str">
        <f t="shared" si="12"/>
        <v>A18</v>
      </c>
      <c r="P365" s="36">
        <f>IF(AND(O365&lt;&gt;O364,NOT(ISBLANK(A365))),IF(ISBLANK(M365),INDEX(Summary!H:H,MATCH(O365,Summary!A:A,0)),INDEX(Summary!H:H,MATCH(O365,Summary!A:A,0))+1),IF(ISBLANK(M365),P364,P364+1))</f>
        <v>30</v>
      </c>
      <c r="Q365" s="36">
        <f t="shared" si="11"/>
        <v>46</v>
      </c>
      <c r="R365" s="51"/>
      <c r="T365" s="34"/>
      <c r="U365" s="34"/>
      <c r="V365" s="34"/>
      <c r="W365" s="34"/>
      <c r="X365" s="5"/>
      <c r="Y365" s="5"/>
      <c r="Z365" s="5"/>
      <c r="AA365" s="6"/>
      <c r="AB365" s="6"/>
      <c r="AC365" s="6"/>
      <c r="AD365" s="6"/>
      <c r="AE365" s="7"/>
      <c r="AF365" s="7"/>
      <c r="AG365" s="34"/>
      <c r="AH365" s="35"/>
      <c r="AI365" s="35"/>
      <c r="AJ365" s="35"/>
      <c r="AK365" s="35"/>
      <c r="AL365" s="35"/>
      <c r="AM365" s="35"/>
      <c r="AN365" s="35"/>
      <c r="AO365" s="35"/>
      <c r="AP365" s="31"/>
      <c r="AQ365" s="37"/>
    </row>
    <row r="366" spans="1:43" hidden="1" x14ac:dyDescent="0.25">
      <c r="A366" s="4"/>
      <c r="B366" s="124"/>
      <c r="C366" s="125"/>
      <c r="D366" s="125"/>
      <c r="E366" s="32"/>
      <c r="F366" s="38"/>
      <c r="G366" s="5"/>
      <c r="H366" s="6"/>
      <c r="I366" s="34"/>
      <c r="J366" s="35"/>
      <c r="K366" s="35"/>
      <c r="L366" s="35"/>
      <c r="M366" s="36" t="s">
        <v>201</v>
      </c>
      <c r="N366" s="36"/>
      <c r="O366" s="36" t="str">
        <f t="shared" si="12"/>
        <v>A18</v>
      </c>
      <c r="P366" s="36">
        <f>IF(AND(O366&lt;&gt;O365,NOT(ISBLANK(A366))),IF(ISBLANK(M366),INDEX(Summary!H:H,MATCH(O366,Summary!A:A,0)),INDEX(Summary!H:H,MATCH(O366,Summary!A:A,0))+1),IF(ISBLANK(M366),P365,P365+1))</f>
        <v>31</v>
      </c>
      <c r="Q366" s="36">
        <f t="shared" si="11"/>
        <v>46</v>
      </c>
      <c r="R366" s="51"/>
      <c r="T366" s="34"/>
      <c r="U366" s="34"/>
      <c r="V366" s="34"/>
      <c r="W366" s="34"/>
      <c r="X366" s="5"/>
      <c r="Y366" s="5"/>
      <c r="Z366" s="5"/>
      <c r="AA366" s="6"/>
      <c r="AB366" s="6"/>
      <c r="AC366" s="6"/>
      <c r="AD366" s="6"/>
      <c r="AE366" s="7"/>
      <c r="AF366" s="7"/>
      <c r="AG366" s="34"/>
      <c r="AH366" s="35"/>
      <c r="AI366" s="35"/>
      <c r="AJ366" s="35"/>
      <c r="AK366" s="35"/>
      <c r="AL366" s="35"/>
      <c r="AM366" s="35"/>
      <c r="AN366" s="35"/>
      <c r="AO366" s="35"/>
      <c r="AP366" s="31"/>
      <c r="AQ366" s="37"/>
    </row>
    <row r="367" spans="1:43" hidden="1" x14ac:dyDescent="0.25">
      <c r="A367" s="4" t="s">
        <v>152</v>
      </c>
      <c r="B367" s="124">
        <v>36</v>
      </c>
      <c r="C367" s="125" t="s">
        <v>1422</v>
      </c>
      <c r="D367" s="125" t="s">
        <v>1420</v>
      </c>
      <c r="E367" s="32" t="s">
        <v>121</v>
      </c>
      <c r="F367" s="38"/>
      <c r="G367" s="5"/>
      <c r="H367" s="6"/>
      <c r="I367" s="34"/>
      <c r="J367" s="35"/>
      <c r="K367" s="35"/>
      <c r="L367" s="35"/>
      <c r="M367" s="36" t="s">
        <v>198</v>
      </c>
      <c r="N367" s="36"/>
      <c r="O367" s="36" t="str">
        <f t="shared" si="12"/>
        <v>A18</v>
      </c>
      <c r="P367" s="36">
        <f>IF(AND(O367&lt;&gt;O366,NOT(ISBLANK(A367))),IF(ISBLANK(M367),INDEX(Summary!H:H,MATCH(O367,Summary!A:A,0)),INDEX(Summary!H:H,MATCH(O367,Summary!A:A,0))+1),IF(ISBLANK(M367),P366,P366+1))</f>
        <v>32</v>
      </c>
      <c r="Q367" s="36">
        <f t="shared" si="11"/>
        <v>46</v>
      </c>
      <c r="R367" s="51"/>
      <c r="T367" s="34"/>
      <c r="U367" s="34"/>
      <c r="V367" s="34"/>
      <c r="W367" s="34"/>
      <c r="X367" s="5"/>
      <c r="Y367" s="5"/>
      <c r="Z367" s="5"/>
      <c r="AA367" s="6"/>
      <c r="AB367" s="6"/>
      <c r="AC367" s="6"/>
      <c r="AD367" s="6"/>
      <c r="AE367" s="7"/>
      <c r="AF367" s="7"/>
      <c r="AG367" s="34"/>
      <c r="AH367" s="35"/>
      <c r="AI367" s="35"/>
      <c r="AJ367" s="35"/>
      <c r="AK367" s="35"/>
      <c r="AL367" s="35"/>
      <c r="AM367" s="35"/>
      <c r="AN367" s="35"/>
      <c r="AO367" s="35"/>
      <c r="AP367" s="31"/>
      <c r="AQ367" s="37"/>
    </row>
    <row r="368" spans="1:43" hidden="1" x14ac:dyDescent="0.25">
      <c r="A368" s="4"/>
      <c r="B368" s="124"/>
      <c r="C368" s="125"/>
      <c r="D368" s="125"/>
      <c r="E368" s="32"/>
      <c r="F368" s="38"/>
      <c r="G368" s="5"/>
      <c r="H368" s="6"/>
      <c r="I368" s="34"/>
      <c r="J368" s="35"/>
      <c r="K368" s="35"/>
      <c r="L368" s="35"/>
      <c r="M368" s="36" t="s">
        <v>201</v>
      </c>
      <c r="N368" s="36"/>
      <c r="O368" s="36" t="str">
        <f t="shared" si="12"/>
        <v>A18</v>
      </c>
      <c r="P368" s="36">
        <f>IF(AND(O368&lt;&gt;O367,NOT(ISBLANK(A368))),IF(ISBLANK(M368),INDEX(Summary!H:H,MATCH(O368,Summary!A:A,0)),INDEX(Summary!H:H,MATCH(O368,Summary!A:A,0))+1),IF(ISBLANK(M368),P367,P367+1))</f>
        <v>33</v>
      </c>
      <c r="Q368" s="36">
        <f t="shared" si="11"/>
        <v>46</v>
      </c>
      <c r="R368" s="51"/>
      <c r="T368" s="34"/>
      <c r="U368" s="34"/>
      <c r="V368" s="34"/>
      <c r="W368" s="34"/>
      <c r="X368" s="5"/>
      <c r="Y368" s="5"/>
      <c r="Z368" s="5"/>
      <c r="AA368" s="6"/>
      <c r="AB368" s="6"/>
      <c r="AC368" s="6"/>
      <c r="AD368" s="6"/>
      <c r="AE368" s="7"/>
      <c r="AF368" s="7"/>
      <c r="AG368" s="34"/>
      <c r="AH368" s="35"/>
      <c r="AI368" s="35"/>
      <c r="AJ368" s="35"/>
      <c r="AK368" s="35"/>
      <c r="AL368" s="35"/>
      <c r="AM368" s="35"/>
      <c r="AN368" s="35"/>
      <c r="AO368" s="35"/>
      <c r="AP368" s="31"/>
      <c r="AQ368" s="37"/>
    </row>
    <row r="369" spans="1:43" hidden="1" x14ac:dyDescent="0.25">
      <c r="A369" s="4" t="s">
        <v>152</v>
      </c>
      <c r="B369" s="124">
        <v>36</v>
      </c>
      <c r="C369" s="125" t="s">
        <v>1423</v>
      </c>
      <c r="D369" s="125" t="s">
        <v>1420</v>
      </c>
      <c r="E369" s="32" t="s">
        <v>121</v>
      </c>
      <c r="F369" s="38"/>
      <c r="G369" s="5"/>
      <c r="H369" s="6"/>
      <c r="I369" s="34"/>
      <c r="J369" s="35"/>
      <c r="K369" s="35"/>
      <c r="L369" s="35"/>
      <c r="M369" s="36" t="s">
        <v>198</v>
      </c>
      <c r="N369" s="36"/>
      <c r="O369" s="36" t="str">
        <f t="shared" si="12"/>
        <v>A18</v>
      </c>
      <c r="P369" s="36">
        <f>IF(AND(O369&lt;&gt;O368,NOT(ISBLANK(A369))),IF(ISBLANK(M369),INDEX(Summary!H:H,MATCH(O369,Summary!A:A,0)),INDEX(Summary!H:H,MATCH(O369,Summary!A:A,0))+1),IF(ISBLANK(M369),P368,P368+1))</f>
        <v>34</v>
      </c>
      <c r="Q369" s="36">
        <f t="shared" si="11"/>
        <v>46</v>
      </c>
      <c r="R369" s="51"/>
      <c r="T369" s="34"/>
      <c r="U369" s="34"/>
      <c r="V369" s="34"/>
      <c r="W369" s="34"/>
      <c r="X369" s="5"/>
      <c r="Y369" s="5"/>
      <c r="Z369" s="5"/>
      <c r="AA369" s="6"/>
      <c r="AB369" s="6"/>
      <c r="AC369" s="6"/>
      <c r="AD369" s="6"/>
      <c r="AE369" s="7"/>
      <c r="AF369" s="7"/>
      <c r="AG369" s="34"/>
      <c r="AH369" s="35"/>
      <c r="AI369" s="35"/>
      <c r="AJ369" s="35"/>
      <c r="AK369" s="35"/>
      <c r="AL369" s="35"/>
      <c r="AM369" s="35"/>
      <c r="AN369" s="35"/>
      <c r="AO369" s="35"/>
      <c r="AP369" s="31"/>
      <c r="AQ369" s="37"/>
    </row>
    <row r="370" spans="1:43" hidden="1" x14ac:dyDescent="0.25">
      <c r="A370" s="4"/>
      <c r="B370" s="124"/>
      <c r="C370" s="125"/>
      <c r="D370" s="125"/>
      <c r="E370" s="32"/>
      <c r="F370" s="38"/>
      <c r="G370" s="5"/>
      <c r="H370" s="6"/>
      <c r="I370" s="34"/>
      <c r="J370" s="35"/>
      <c r="K370" s="35"/>
      <c r="L370" s="35"/>
      <c r="M370" s="36" t="s">
        <v>201</v>
      </c>
      <c r="N370" s="36"/>
      <c r="O370" s="36" t="str">
        <f t="shared" si="12"/>
        <v>A18</v>
      </c>
      <c r="P370" s="36">
        <f>IF(AND(O370&lt;&gt;O369,NOT(ISBLANK(A370))),IF(ISBLANK(M370),INDEX(Summary!H:H,MATCH(O370,Summary!A:A,0)),INDEX(Summary!H:H,MATCH(O370,Summary!A:A,0))+1),IF(ISBLANK(M370),P369,P369+1))</f>
        <v>35</v>
      </c>
      <c r="Q370" s="36">
        <f t="shared" si="11"/>
        <v>46</v>
      </c>
      <c r="R370" s="51"/>
      <c r="T370" s="34"/>
      <c r="U370" s="34"/>
      <c r="V370" s="34"/>
      <c r="W370" s="34"/>
      <c r="X370" s="5"/>
      <c r="Y370" s="5"/>
      <c r="Z370" s="5"/>
      <c r="AA370" s="6"/>
      <c r="AB370" s="6"/>
      <c r="AC370" s="6"/>
      <c r="AD370" s="6"/>
      <c r="AE370" s="7"/>
      <c r="AF370" s="7"/>
      <c r="AG370" s="34"/>
      <c r="AH370" s="35"/>
      <c r="AI370" s="35"/>
      <c r="AJ370" s="35"/>
      <c r="AK370" s="35"/>
      <c r="AL370" s="35"/>
      <c r="AM370" s="35"/>
      <c r="AN370" s="35"/>
      <c r="AO370" s="35"/>
      <c r="AP370" s="31"/>
      <c r="AQ370" s="37"/>
    </row>
    <row r="371" spans="1:43" hidden="1" x14ac:dyDescent="0.25">
      <c r="A371" s="4" t="s">
        <v>152</v>
      </c>
      <c r="B371" s="124">
        <v>36</v>
      </c>
      <c r="C371" s="125" t="s">
        <v>1424</v>
      </c>
      <c r="D371" s="125" t="s">
        <v>1425</v>
      </c>
      <c r="E371" s="32" t="s">
        <v>121</v>
      </c>
      <c r="F371" s="38"/>
      <c r="G371" s="5"/>
      <c r="H371" s="6"/>
      <c r="I371" s="34"/>
      <c r="J371" s="35"/>
      <c r="K371" s="35"/>
      <c r="L371" s="35"/>
      <c r="M371" s="36" t="s">
        <v>198</v>
      </c>
      <c r="N371" s="36"/>
      <c r="O371" s="36" t="str">
        <f t="shared" si="12"/>
        <v>A18</v>
      </c>
      <c r="P371" s="36">
        <f>IF(AND(O371&lt;&gt;O370,NOT(ISBLANK(A371))),IF(ISBLANK(M371),INDEX(Summary!H:H,MATCH(O371,Summary!A:A,0)),INDEX(Summary!H:H,MATCH(O371,Summary!A:A,0))+1),IF(ISBLANK(M371),P370,P370+1))</f>
        <v>36</v>
      </c>
      <c r="Q371" s="36">
        <f t="shared" si="11"/>
        <v>46</v>
      </c>
      <c r="R371" s="51"/>
      <c r="T371" s="34"/>
      <c r="U371" s="34"/>
      <c r="V371" s="34"/>
      <c r="W371" s="34"/>
      <c r="X371" s="5"/>
      <c r="Y371" s="5"/>
      <c r="Z371" s="5"/>
      <c r="AA371" s="6"/>
      <c r="AB371" s="6"/>
      <c r="AC371" s="6"/>
      <c r="AD371" s="6"/>
      <c r="AE371" s="7"/>
      <c r="AF371" s="7"/>
      <c r="AG371" s="34"/>
      <c r="AH371" s="35"/>
      <c r="AI371" s="35"/>
      <c r="AJ371" s="35"/>
      <c r="AK371" s="35"/>
      <c r="AL371" s="35"/>
      <c r="AM371" s="35"/>
      <c r="AN371" s="35"/>
      <c r="AO371" s="35"/>
      <c r="AP371" s="31"/>
      <c r="AQ371" s="37"/>
    </row>
    <row r="372" spans="1:43" hidden="1" x14ac:dyDescent="0.25">
      <c r="A372" s="4"/>
      <c r="B372" s="124"/>
      <c r="C372" s="125"/>
      <c r="D372" s="125"/>
      <c r="E372" s="32"/>
      <c r="F372" s="38"/>
      <c r="G372" s="5"/>
      <c r="H372" s="6"/>
      <c r="I372" s="34"/>
      <c r="J372" s="35"/>
      <c r="K372" s="35"/>
      <c r="L372" s="35"/>
      <c r="M372" s="36" t="s">
        <v>201</v>
      </c>
      <c r="N372" s="36"/>
      <c r="O372" s="36" t="str">
        <f t="shared" si="12"/>
        <v>A18</v>
      </c>
      <c r="P372" s="36">
        <f>IF(AND(O372&lt;&gt;O371,NOT(ISBLANK(A372))),IF(ISBLANK(M372),INDEX(Summary!H:H,MATCH(O372,Summary!A:A,0)),INDEX(Summary!H:H,MATCH(O372,Summary!A:A,0))+1),IF(ISBLANK(M372),P371,P371+1))</f>
        <v>37</v>
      </c>
      <c r="Q372" s="36">
        <f t="shared" si="11"/>
        <v>46</v>
      </c>
      <c r="R372" s="51"/>
      <c r="T372" s="34"/>
      <c r="U372" s="34"/>
      <c r="V372" s="34"/>
      <c r="W372" s="34"/>
      <c r="X372" s="5"/>
      <c r="Y372" s="5"/>
      <c r="Z372" s="5"/>
      <c r="AA372" s="6"/>
      <c r="AB372" s="6"/>
      <c r="AC372" s="6"/>
      <c r="AD372" s="6"/>
      <c r="AE372" s="7"/>
      <c r="AF372" s="7"/>
      <c r="AG372" s="34"/>
      <c r="AH372" s="35"/>
      <c r="AI372" s="35"/>
      <c r="AJ372" s="35"/>
      <c r="AK372" s="35"/>
      <c r="AL372" s="35"/>
      <c r="AM372" s="35"/>
      <c r="AN372" s="35"/>
      <c r="AO372" s="35"/>
      <c r="AP372" s="31"/>
      <c r="AQ372" s="37"/>
    </row>
    <row r="373" spans="1:43" hidden="1" x14ac:dyDescent="0.25">
      <c r="A373" s="4" t="s">
        <v>152</v>
      </c>
      <c r="B373" s="124">
        <v>36</v>
      </c>
      <c r="C373" s="125" t="s">
        <v>1426</v>
      </c>
      <c r="D373" s="125" t="s">
        <v>1425</v>
      </c>
      <c r="E373" s="32" t="s">
        <v>121</v>
      </c>
      <c r="F373" s="38"/>
      <c r="G373" s="5"/>
      <c r="H373" s="6"/>
      <c r="I373" s="34"/>
      <c r="J373" s="35"/>
      <c r="K373" s="35"/>
      <c r="L373" s="35"/>
      <c r="M373" s="36" t="s">
        <v>198</v>
      </c>
      <c r="N373" s="36"/>
      <c r="O373" s="36" t="str">
        <f t="shared" si="12"/>
        <v>A18</v>
      </c>
      <c r="P373" s="36">
        <f>IF(AND(O373&lt;&gt;O372,NOT(ISBLANK(A373))),IF(ISBLANK(M373),INDEX(Summary!H:H,MATCH(O373,Summary!A:A,0)),INDEX(Summary!H:H,MATCH(O373,Summary!A:A,0))+1),IF(ISBLANK(M373),P372,P372+1))</f>
        <v>38</v>
      </c>
      <c r="Q373" s="36">
        <f t="shared" si="11"/>
        <v>46</v>
      </c>
      <c r="R373" s="51"/>
      <c r="T373" s="34"/>
      <c r="U373" s="34"/>
      <c r="V373" s="34"/>
      <c r="W373" s="34"/>
      <c r="X373" s="5"/>
      <c r="Y373" s="5"/>
      <c r="Z373" s="5"/>
      <c r="AA373" s="6"/>
      <c r="AB373" s="6"/>
      <c r="AC373" s="6"/>
      <c r="AD373" s="6"/>
      <c r="AE373" s="7"/>
      <c r="AF373" s="7"/>
      <c r="AG373" s="34"/>
      <c r="AH373" s="35"/>
      <c r="AI373" s="35"/>
      <c r="AJ373" s="35"/>
      <c r="AK373" s="35"/>
      <c r="AL373" s="35"/>
      <c r="AM373" s="35"/>
      <c r="AN373" s="35"/>
      <c r="AO373" s="35"/>
      <c r="AP373" s="31"/>
      <c r="AQ373" s="37"/>
    </row>
    <row r="374" spans="1:43" hidden="1" x14ac:dyDescent="0.25">
      <c r="A374" s="4"/>
      <c r="B374" s="124"/>
      <c r="C374" s="125"/>
      <c r="D374" s="125"/>
      <c r="E374" s="32"/>
      <c r="F374" s="38"/>
      <c r="G374" s="5"/>
      <c r="H374" s="6"/>
      <c r="I374" s="34"/>
      <c r="J374" s="35"/>
      <c r="K374" s="35"/>
      <c r="L374" s="35"/>
      <c r="M374" s="36" t="s">
        <v>201</v>
      </c>
      <c r="N374" s="36"/>
      <c r="O374" s="36" t="str">
        <f t="shared" si="12"/>
        <v>A18</v>
      </c>
      <c r="P374" s="36">
        <f>IF(AND(O374&lt;&gt;O373,NOT(ISBLANK(A374))),IF(ISBLANK(M374),INDEX(Summary!H:H,MATCH(O374,Summary!A:A,0)),INDEX(Summary!H:H,MATCH(O374,Summary!A:A,0))+1),IF(ISBLANK(M374),P373,P373+1))</f>
        <v>39</v>
      </c>
      <c r="Q374" s="36">
        <f t="shared" si="11"/>
        <v>46</v>
      </c>
      <c r="R374" s="51"/>
      <c r="T374" s="34"/>
      <c r="U374" s="34"/>
      <c r="V374" s="34"/>
      <c r="W374" s="34"/>
      <c r="X374" s="5"/>
      <c r="Y374" s="5"/>
      <c r="Z374" s="5"/>
      <c r="AA374" s="6"/>
      <c r="AB374" s="6"/>
      <c r="AC374" s="6"/>
      <c r="AD374" s="6"/>
      <c r="AE374" s="7"/>
      <c r="AF374" s="7"/>
      <c r="AG374" s="34"/>
      <c r="AH374" s="35"/>
      <c r="AI374" s="35"/>
      <c r="AJ374" s="35"/>
      <c r="AK374" s="35"/>
      <c r="AL374" s="35"/>
      <c r="AM374" s="35"/>
      <c r="AN374" s="35"/>
      <c r="AO374" s="35"/>
      <c r="AP374" s="31"/>
      <c r="AQ374" s="37"/>
    </row>
    <row r="375" spans="1:43" hidden="1" x14ac:dyDescent="0.25">
      <c r="A375" s="4" t="s">
        <v>152</v>
      </c>
      <c r="B375" s="124">
        <v>36</v>
      </c>
      <c r="C375" s="125" t="s">
        <v>1427</v>
      </c>
      <c r="D375" s="125" t="s">
        <v>1425</v>
      </c>
      <c r="E375" s="32" t="s">
        <v>121</v>
      </c>
      <c r="F375" s="38"/>
      <c r="G375" s="5"/>
      <c r="H375" s="6"/>
      <c r="I375" s="34"/>
      <c r="J375" s="35"/>
      <c r="K375" s="35"/>
      <c r="L375" s="35"/>
      <c r="M375" s="36" t="s">
        <v>198</v>
      </c>
      <c r="N375" s="36"/>
      <c r="O375" s="36" t="str">
        <f t="shared" si="12"/>
        <v>A18</v>
      </c>
      <c r="P375" s="36">
        <f>IF(AND(O375&lt;&gt;O374,NOT(ISBLANK(A375))),IF(ISBLANK(M375),INDEX(Summary!H:H,MATCH(O375,Summary!A:A,0)),INDEX(Summary!H:H,MATCH(O375,Summary!A:A,0))+1),IF(ISBLANK(M375),P374,P374+1))</f>
        <v>40</v>
      </c>
      <c r="Q375" s="36">
        <f t="shared" si="11"/>
        <v>46</v>
      </c>
      <c r="R375" s="51"/>
      <c r="T375" s="34"/>
      <c r="U375" s="34"/>
      <c r="V375" s="34"/>
      <c r="W375" s="34"/>
      <c r="X375" s="5"/>
      <c r="Y375" s="5"/>
      <c r="Z375" s="5"/>
      <c r="AA375" s="6"/>
      <c r="AB375" s="6"/>
      <c r="AC375" s="6"/>
      <c r="AD375" s="6"/>
      <c r="AE375" s="7"/>
      <c r="AF375" s="7"/>
      <c r="AG375" s="34"/>
      <c r="AH375" s="35"/>
      <c r="AI375" s="35"/>
      <c r="AJ375" s="35"/>
      <c r="AK375" s="35"/>
      <c r="AL375" s="35"/>
      <c r="AM375" s="35"/>
      <c r="AN375" s="35"/>
      <c r="AO375" s="35"/>
      <c r="AP375" s="31"/>
      <c r="AQ375" s="37"/>
    </row>
    <row r="376" spans="1:43" hidden="1" x14ac:dyDescent="0.25">
      <c r="A376" s="4"/>
      <c r="B376" s="124"/>
      <c r="C376" s="125"/>
      <c r="D376" s="125"/>
      <c r="E376" s="32"/>
      <c r="F376" s="38"/>
      <c r="G376" s="5"/>
      <c r="H376" s="6"/>
      <c r="I376" s="34"/>
      <c r="J376" s="35"/>
      <c r="K376" s="35"/>
      <c r="L376" s="35"/>
      <c r="M376" s="36" t="s">
        <v>201</v>
      </c>
      <c r="N376" s="36"/>
      <c r="O376" s="36" t="str">
        <f t="shared" si="12"/>
        <v>A18</v>
      </c>
      <c r="P376" s="36">
        <f>IF(AND(O376&lt;&gt;O375,NOT(ISBLANK(A376))),IF(ISBLANK(M376),INDEX(Summary!H:H,MATCH(O376,Summary!A:A,0)),INDEX(Summary!H:H,MATCH(O376,Summary!A:A,0))+1),IF(ISBLANK(M376),P375,P375+1))</f>
        <v>41</v>
      </c>
      <c r="Q376" s="36">
        <f t="shared" si="11"/>
        <v>46</v>
      </c>
      <c r="R376" s="51"/>
      <c r="T376" s="34"/>
      <c r="U376" s="34"/>
      <c r="V376" s="34"/>
      <c r="W376" s="34"/>
      <c r="X376" s="5"/>
      <c r="Y376" s="5"/>
      <c r="Z376" s="5"/>
      <c r="AA376" s="6"/>
      <c r="AB376" s="6"/>
      <c r="AC376" s="6"/>
      <c r="AD376" s="6"/>
      <c r="AE376" s="7"/>
      <c r="AF376" s="7"/>
      <c r="AG376" s="34"/>
      <c r="AH376" s="35"/>
      <c r="AI376" s="35"/>
      <c r="AJ376" s="35"/>
      <c r="AK376" s="35"/>
      <c r="AL376" s="35"/>
      <c r="AM376" s="35"/>
      <c r="AN376" s="35"/>
      <c r="AO376" s="35"/>
      <c r="AP376" s="31"/>
      <c r="AQ376" s="37"/>
    </row>
    <row r="377" spans="1:43" hidden="1" x14ac:dyDescent="0.25">
      <c r="A377" s="4" t="s">
        <v>152</v>
      </c>
      <c r="B377" s="124">
        <v>36</v>
      </c>
      <c r="C377" s="125" t="s">
        <v>1428</v>
      </c>
      <c r="D377" s="125" t="s">
        <v>1425</v>
      </c>
      <c r="E377" s="32" t="s">
        <v>121</v>
      </c>
      <c r="F377" s="38"/>
      <c r="G377" s="5"/>
      <c r="H377" s="6"/>
      <c r="I377" s="34"/>
      <c r="J377" s="35"/>
      <c r="K377" s="35"/>
      <c r="L377" s="35"/>
      <c r="M377" s="36" t="s">
        <v>198</v>
      </c>
      <c r="N377" s="36"/>
      <c r="O377" s="36" t="str">
        <f t="shared" si="12"/>
        <v>A18</v>
      </c>
      <c r="P377" s="36">
        <f>IF(AND(O377&lt;&gt;O376,NOT(ISBLANK(A377))),IF(ISBLANK(M377),INDEX(Summary!H:H,MATCH(O377,Summary!A:A,0)),INDEX(Summary!H:H,MATCH(O377,Summary!A:A,0))+1),IF(ISBLANK(M377),P376,P376+1))</f>
        <v>42</v>
      </c>
      <c r="Q377" s="36">
        <f t="shared" si="11"/>
        <v>46</v>
      </c>
      <c r="R377" s="51"/>
      <c r="T377" s="34"/>
      <c r="U377" s="34"/>
      <c r="V377" s="34"/>
      <c r="W377" s="34"/>
      <c r="X377" s="5"/>
      <c r="Y377" s="5"/>
      <c r="Z377" s="5"/>
      <c r="AA377" s="6"/>
      <c r="AB377" s="6"/>
      <c r="AC377" s="6"/>
      <c r="AD377" s="6"/>
      <c r="AE377" s="7"/>
      <c r="AF377" s="7"/>
      <c r="AG377" s="34"/>
      <c r="AH377" s="35"/>
      <c r="AI377" s="35"/>
      <c r="AJ377" s="35"/>
      <c r="AK377" s="35"/>
      <c r="AL377" s="35"/>
      <c r="AM377" s="35"/>
      <c r="AN377" s="35"/>
      <c r="AO377" s="35"/>
      <c r="AP377" s="31"/>
      <c r="AQ377" s="37"/>
    </row>
    <row r="378" spans="1:43" hidden="1" x14ac:dyDescent="0.25">
      <c r="A378" s="4"/>
      <c r="B378" s="124"/>
      <c r="C378" s="125"/>
      <c r="D378" s="125"/>
      <c r="E378" s="32"/>
      <c r="F378" s="38"/>
      <c r="G378" s="5"/>
      <c r="H378" s="6"/>
      <c r="I378" s="34"/>
      <c r="J378" s="35"/>
      <c r="K378" s="35"/>
      <c r="L378" s="35"/>
      <c r="M378" s="36" t="s">
        <v>201</v>
      </c>
      <c r="N378" s="36"/>
      <c r="O378" s="36" t="str">
        <f t="shared" si="12"/>
        <v>A18</v>
      </c>
      <c r="P378" s="36">
        <f>IF(AND(O378&lt;&gt;O377,NOT(ISBLANK(A378))),IF(ISBLANK(M378),INDEX(Summary!H:H,MATCH(O378,Summary!A:A,0)),INDEX(Summary!H:H,MATCH(O378,Summary!A:A,0))+1),IF(ISBLANK(M378),P377,P377+1))</f>
        <v>43</v>
      </c>
      <c r="Q378" s="36">
        <f t="shared" si="11"/>
        <v>46</v>
      </c>
      <c r="R378" s="51"/>
      <c r="T378" s="34"/>
      <c r="U378" s="34"/>
      <c r="V378" s="34"/>
      <c r="W378" s="34"/>
      <c r="X378" s="5"/>
      <c r="Y378" s="5"/>
      <c r="Z378" s="5"/>
      <c r="AA378" s="6"/>
      <c r="AB378" s="6"/>
      <c r="AC378" s="6"/>
      <c r="AD378" s="6"/>
      <c r="AE378" s="7"/>
      <c r="AF378" s="7"/>
      <c r="AG378" s="34"/>
      <c r="AH378" s="35"/>
      <c r="AI378" s="35"/>
      <c r="AJ378" s="35"/>
      <c r="AK378" s="35"/>
      <c r="AL378" s="35"/>
      <c r="AM378" s="35"/>
      <c r="AN378" s="35"/>
      <c r="AO378" s="35"/>
      <c r="AP378" s="31"/>
      <c r="AQ378" s="37"/>
    </row>
    <row r="379" spans="1:43" hidden="1" x14ac:dyDescent="0.25">
      <c r="A379" s="4" t="s">
        <v>152</v>
      </c>
      <c r="B379" s="124">
        <v>29</v>
      </c>
      <c r="C379" s="125" t="s">
        <v>1429</v>
      </c>
      <c r="D379" s="125" t="s">
        <v>1398</v>
      </c>
      <c r="E379" s="32" t="s">
        <v>124</v>
      </c>
      <c r="F379" s="33" t="s">
        <v>87</v>
      </c>
      <c r="G379" s="9">
        <v>1</v>
      </c>
      <c r="H379" s="34"/>
      <c r="I379" s="34">
        <v>1</v>
      </c>
      <c r="J379" s="7">
        <v>39</v>
      </c>
      <c r="K379" s="7">
        <v>9</v>
      </c>
      <c r="L379" s="7">
        <v>38</v>
      </c>
      <c r="M379" s="36" t="s">
        <v>198</v>
      </c>
      <c r="N379" s="36"/>
      <c r="O379" s="36" t="str">
        <f t="shared" si="12"/>
        <v>A18</v>
      </c>
      <c r="P379" s="36">
        <f>IF(AND(O379&lt;&gt;O378,NOT(ISBLANK(A379))),IF(ISBLANK(M379),INDEX(Summary!H:H,MATCH(O379,Summary!A:A,0)),INDEX(Summary!H:H,MATCH(O379,Summary!A:A,0))+1),IF(ISBLANK(M379),P378,P378+1))</f>
        <v>44</v>
      </c>
      <c r="Q379" s="36">
        <f t="shared" si="11"/>
        <v>46</v>
      </c>
      <c r="R379" s="50"/>
      <c r="T379" s="26">
        <v>2</v>
      </c>
      <c r="U379" s="34"/>
      <c r="V379" s="34"/>
      <c r="W379" s="34"/>
      <c r="X379" s="5"/>
      <c r="Y379" s="5" t="s">
        <v>88</v>
      </c>
      <c r="Z379" s="5" t="s">
        <v>39</v>
      </c>
      <c r="AA379" s="6">
        <v>2</v>
      </c>
      <c r="AB379" s="6">
        <v>0</v>
      </c>
      <c r="AC379" s="6">
        <v>0</v>
      </c>
      <c r="AD379" s="6">
        <v>0</v>
      </c>
      <c r="AE379" s="7">
        <v>0</v>
      </c>
      <c r="AF379" s="7">
        <v>0</v>
      </c>
      <c r="AG379" s="34">
        <v>0.25</v>
      </c>
      <c r="AH379" s="35">
        <v>45</v>
      </c>
      <c r="AI379" s="35">
        <v>4</v>
      </c>
      <c r="AJ379" s="35" t="s">
        <v>34</v>
      </c>
      <c r="AK379" s="35">
        <v>0</v>
      </c>
      <c r="AL379" s="35">
        <v>0</v>
      </c>
      <c r="AM379" s="35">
        <v>0</v>
      </c>
      <c r="AN379" s="35">
        <v>6.25</v>
      </c>
      <c r="AO379" s="35" t="s">
        <v>34</v>
      </c>
      <c r="AP379" s="31"/>
      <c r="AQ379" s="37"/>
    </row>
    <row r="380" spans="1:43" hidden="1" x14ac:dyDescent="0.25">
      <c r="A380" s="4"/>
      <c r="B380" s="124"/>
      <c r="C380" s="125"/>
      <c r="D380" s="125"/>
      <c r="E380" s="32"/>
      <c r="F380" s="33"/>
      <c r="G380" s="9"/>
      <c r="H380" s="34"/>
      <c r="I380" s="34"/>
      <c r="J380" s="7"/>
      <c r="K380" s="7"/>
      <c r="L380" s="7"/>
      <c r="M380" s="36" t="s">
        <v>202</v>
      </c>
      <c r="N380" s="36"/>
      <c r="O380" s="36" t="str">
        <f t="shared" si="12"/>
        <v>A18</v>
      </c>
      <c r="P380" s="36">
        <f>IF(AND(O380&lt;&gt;O379,NOT(ISBLANK(A380))),IF(ISBLANK(M380),INDEX(Summary!H:H,MATCH(O380,Summary!A:A,0)),INDEX(Summary!H:H,MATCH(O380,Summary!A:A,0))+1),IF(ISBLANK(M380),P379,P379+1))</f>
        <v>45</v>
      </c>
      <c r="Q380" s="36">
        <f t="shared" si="11"/>
        <v>46</v>
      </c>
      <c r="R380" s="50"/>
      <c r="T380" s="26"/>
      <c r="U380" s="34"/>
      <c r="V380" s="34"/>
      <c r="W380" s="34"/>
      <c r="X380" s="5"/>
      <c r="Y380" s="5"/>
      <c r="Z380" s="5"/>
      <c r="AA380" s="6"/>
      <c r="AB380" s="6"/>
      <c r="AC380" s="6"/>
      <c r="AD380" s="6"/>
      <c r="AE380" s="7"/>
      <c r="AF380" s="7"/>
      <c r="AG380" s="34"/>
      <c r="AH380" s="35"/>
      <c r="AI380" s="35"/>
      <c r="AJ380" s="35"/>
      <c r="AK380" s="35"/>
      <c r="AL380" s="35"/>
      <c r="AM380" s="35"/>
      <c r="AN380" s="35"/>
      <c r="AO380" s="35"/>
      <c r="AP380" s="31"/>
      <c r="AQ380" s="37"/>
    </row>
    <row r="381" spans="1:43" hidden="1" x14ac:dyDescent="0.25">
      <c r="A381" s="4" t="s">
        <v>152</v>
      </c>
      <c r="B381" s="124">
        <v>29</v>
      </c>
      <c r="C381" s="125" t="s">
        <v>1430</v>
      </c>
      <c r="D381" s="125" t="s">
        <v>1398</v>
      </c>
      <c r="E381" s="32" t="s">
        <v>147</v>
      </c>
      <c r="F381" s="33" t="s">
        <v>87</v>
      </c>
      <c r="G381" s="9">
        <v>1</v>
      </c>
      <c r="H381" s="34"/>
      <c r="I381" s="34">
        <v>1</v>
      </c>
      <c r="J381" s="7">
        <v>40</v>
      </c>
      <c r="K381" s="7">
        <v>9</v>
      </c>
      <c r="L381" s="7">
        <v>39</v>
      </c>
      <c r="M381" s="36" t="s">
        <v>198</v>
      </c>
      <c r="N381" s="36"/>
      <c r="O381" s="36" t="str">
        <f t="shared" si="12"/>
        <v>A18</v>
      </c>
      <c r="P381" s="36">
        <f>IF(AND(O381&lt;&gt;O380,NOT(ISBLANK(A381))),IF(ISBLANK(M381),INDEX(Summary!H:H,MATCH(O381,Summary!A:A,0)),INDEX(Summary!H:H,MATCH(O381,Summary!A:A,0))+1),IF(ISBLANK(M381),P380,P380+1))</f>
        <v>46</v>
      </c>
      <c r="Q381" s="36">
        <f t="shared" si="11"/>
        <v>46</v>
      </c>
      <c r="R381" s="50"/>
      <c r="T381" s="34">
        <v>1</v>
      </c>
      <c r="U381" s="34"/>
      <c r="V381" s="34"/>
      <c r="W381" s="34"/>
      <c r="X381" s="5"/>
      <c r="Y381" s="5" t="s">
        <v>88</v>
      </c>
      <c r="Z381" s="5" t="s">
        <v>39</v>
      </c>
      <c r="AA381" s="6">
        <v>1</v>
      </c>
      <c r="AB381" s="6">
        <v>0</v>
      </c>
      <c r="AC381" s="6">
        <v>0</v>
      </c>
      <c r="AD381" s="6">
        <v>0</v>
      </c>
      <c r="AE381" s="7">
        <v>0</v>
      </c>
      <c r="AF381" s="7">
        <v>0</v>
      </c>
      <c r="AG381" s="34">
        <v>0.25</v>
      </c>
      <c r="AH381" s="35">
        <v>46</v>
      </c>
      <c r="AI381" s="35">
        <v>4</v>
      </c>
      <c r="AJ381" s="35" t="s">
        <v>34</v>
      </c>
      <c r="AK381" s="35">
        <v>0</v>
      </c>
      <c r="AL381" s="35">
        <v>0</v>
      </c>
      <c r="AM381" s="35">
        <v>0</v>
      </c>
      <c r="AN381" s="35">
        <v>6.5</v>
      </c>
      <c r="AO381" s="35" t="s">
        <v>34</v>
      </c>
      <c r="AP381" s="31"/>
      <c r="AQ381" s="37"/>
    </row>
    <row r="382" spans="1:43" hidden="1" x14ac:dyDescent="0.25">
      <c r="A382" s="4" t="s">
        <v>152</v>
      </c>
      <c r="B382" s="124">
        <v>29</v>
      </c>
      <c r="C382" s="125" t="s">
        <v>1431</v>
      </c>
      <c r="D382" s="125" t="s">
        <v>1406</v>
      </c>
      <c r="E382" s="32" t="s">
        <v>104</v>
      </c>
      <c r="F382" s="38" t="s">
        <v>105</v>
      </c>
      <c r="G382" s="9">
        <v>1</v>
      </c>
      <c r="H382" s="34"/>
      <c r="I382" s="34">
        <v>1</v>
      </c>
      <c r="J382" s="7">
        <v>41</v>
      </c>
      <c r="K382" s="7">
        <v>9</v>
      </c>
      <c r="L382" s="7">
        <v>40</v>
      </c>
      <c r="M382" s="36"/>
      <c r="N382" s="36" t="s">
        <v>200</v>
      </c>
      <c r="O382" s="36" t="str">
        <f t="shared" si="12"/>
        <v>A18</v>
      </c>
      <c r="P382" s="36">
        <f>IF(AND(O382&lt;&gt;O381,NOT(ISBLANK(A382))),IF(ISBLANK(M382),INDEX(Summary!H:H,MATCH(O382,Summary!A:A,0)),INDEX(Summary!H:H,MATCH(O382,Summary!A:A,0))+1),IF(ISBLANK(M382),P381,P381+1))</f>
        <v>46</v>
      </c>
      <c r="Q382" s="36">
        <f t="shared" si="11"/>
        <v>47</v>
      </c>
      <c r="R382" s="51"/>
      <c r="T382" s="34"/>
      <c r="U382" s="34">
        <v>1</v>
      </c>
      <c r="V382" s="34"/>
      <c r="W382" s="34"/>
      <c r="X382" s="5"/>
      <c r="Y382" s="5" t="s">
        <v>106</v>
      </c>
      <c r="Z382" s="5" t="s">
        <v>39</v>
      </c>
      <c r="AA382" s="6">
        <v>0</v>
      </c>
      <c r="AB382" s="6">
        <v>1</v>
      </c>
      <c r="AC382" s="6">
        <v>0</v>
      </c>
      <c r="AD382" s="6">
        <v>0</v>
      </c>
      <c r="AE382" s="7">
        <v>0</v>
      </c>
      <c r="AF382" s="7">
        <v>0</v>
      </c>
      <c r="AG382" s="34">
        <v>0.5</v>
      </c>
      <c r="AH382" s="35">
        <v>46</v>
      </c>
      <c r="AI382" s="35">
        <v>5</v>
      </c>
      <c r="AJ382" s="35" t="s">
        <v>34</v>
      </c>
      <c r="AK382" s="35">
        <v>0</v>
      </c>
      <c r="AL382" s="35">
        <v>0</v>
      </c>
      <c r="AM382" s="35">
        <v>0</v>
      </c>
      <c r="AN382" s="35">
        <v>7</v>
      </c>
      <c r="AO382" s="35" t="s">
        <v>34</v>
      </c>
      <c r="AP382" s="31"/>
      <c r="AQ382" s="37"/>
    </row>
    <row r="383" spans="1:43" hidden="1" x14ac:dyDescent="0.25">
      <c r="A383" s="54" t="s">
        <v>154</v>
      </c>
      <c r="B383" s="124">
        <v>36</v>
      </c>
      <c r="C383" s="125" t="s">
        <v>1432</v>
      </c>
      <c r="D383" s="125" t="s">
        <v>1433</v>
      </c>
      <c r="E383" s="32" t="s">
        <v>142</v>
      </c>
      <c r="F383" s="33" t="s">
        <v>87</v>
      </c>
      <c r="G383" s="9">
        <v>2</v>
      </c>
      <c r="H383" s="34"/>
      <c r="I383" s="34">
        <v>2</v>
      </c>
      <c r="J383" s="7">
        <v>9</v>
      </c>
      <c r="K383" s="7">
        <v>6</v>
      </c>
      <c r="L383" s="7">
        <v>8</v>
      </c>
      <c r="M383" s="36" t="s">
        <v>198</v>
      </c>
      <c r="N383" s="36"/>
      <c r="O383" s="36" t="str">
        <f t="shared" si="12"/>
        <v>A19</v>
      </c>
      <c r="P383" s="36">
        <f>IF(AND(O383&lt;&gt;O382,NOT(ISBLANK(A383))),IF(ISBLANK(M383),INDEX(Summary!H:H,MATCH(O383,Summary!A:A,0)),INDEX(Summary!H:H,MATCH(O383,Summary!A:A,0))+1),IF(ISBLANK(M383),P382,P382+1))</f>
        <v>7</v>
      </c>
      <c r="Q383" s="36">
        <f t="shared" si="11"/>
        <v>29</v>
      </c>
      <c r="R383" s="50"/>
      <c r="T383" s="34">
        <v>1</v>
      </c>
      <c r="U383" s="34"/>
      <c r="V383" s="34"/>
      <c r="W383" s="34"/>
      <c r="X383" s="5"/>
      <c r="Y383" s="5" t="s">
        <v>88</v>
      </c>
      <c r="Z383" s="5" t="s">
        <v>42</v>
      </c>
      <c r="AA383" s="6">
        <v>2</v>
      </c>
      <c r="AB383" s="6">
        <v>0</v>
      </c>
      <c r="AC383" s="6">
        <v>0</v>
      </c>
      <c r="AD383" s="6">
        <v>0</v>
      </c>
      <c r="AE383" s="7">
        <v>0</v>
      </c>
      <c r="AF383" s="7">
        <v>0</v>
      </c>
      <c r="AG383" s="34">
        <v>0.5</v>
      </c>
      <c r="AH383" s="7">
        <v>8</v>
      </c>
      <c r="AI383" s="7">
        <v>0</v>
      </c>
      <c r="AJ383" s="7" t="s">
        <v>34</v>
      </c>
      <c r="AK383" s="7">
        <v>0</v>
      </c>
      <c r="AL383" s="7">
        <v>0</v>
      </c>
      <c r="AM383" s="7">
        <v>0</v>
      </c>
      <c r="AN383" s="7">
        <v>0.5</v>
      </c>
      <c r="AO383" s="7" t="s">
        <v>34</v>
      </c>
      <c r="AP383" s="31"/>
      <c r="AQ383" s="37"/>
    </row>
    <row r="384" spans="1:43" hidden="1" x14ac:dyDescent="0.25">
      <c r="A384" s="4" t="s">
        <v>154</v>
      </c>
      <c r="B384" s="124">
        <v>36</v>
      </c>
      <c r="C384" s="125" t="s">
        <v>1434</v>
      </c>
      <c r="D384" s="125" t="s">
        <v>1433</v>
      </c>
      <c r="E384" s="32" t="s">
        <v>142</v>
      </c>
      <c r="F384" s="33"/>
      <c r="G384" s="9"/>
      <c r="H384" s="34"/>
      <c r="I384" s="34"/>
      <c r="J384" s="7"/>
      <c r="K384" s="7"/>
      <c r="L384" s="7"/>
      <c r="M384" s="36" t="s">
        <v>198</v>
      </c>
      <c r="N384" s="36"/>
      <c r="O384" s="36" t="str">
        <f t="shared" si="12"/>
        <v>A19</v>
      </c>
      <c r="P384" s="36">
        <f>IF(AND(O384&lt;&gt;O383,NOT(ISBLANK(A384))),IF(ISBLANK(M384),INDEX(Summary!H:H,MATCH(O384,Summary!A:A,0)),INDEX(Summary!H:H,MATCH(O384,Summary!A:A,0))+1),IF(ISBLANK(M384),P383,P383+1))</f>
        <v>8</v>
      </c>
      <c r="Q384" s="36">
        <f t="shared" si="11"/>
        <v>29</v>
      </c>
      <c r="R384" s="50"/>
      <c r="T384" s="34"/>
      <c r="U384" s="34"/>
      <c r="V384" s="34"/>
      <c r="W384" s="34"/>
      <c r="X384" s="5"/>
      <c r="Y384" s="5"/>
      <c r="Z384" s="5"/>
      <c r="AA384" s="6"/>
      <c r="AB384" s="6"/>
      <c r="AC384" s="6"/>
      <c r="AD384" s="6"/>
      <c r="AE384" s="7"/>
      <c r="AF384" s="7"/>
      <c r="AG384" s="34"/>
      <c r="AH384" s="7"/>
      <c r="AI384" s="7"/>
      <c r="AJ384" s="7"/>
      <c r="AK384" s="7"/>
      <c r="AL384" s="7"/>
      <c r="AM384" s="7"/>
      <c r="AN384" s="7"/>
      <c r="AO384" s="7"/>
      <c r="AP384" s="31"/>
      <c r="AQ384" s="37"/>
    </row>
    <row r="385" spans="1:43" hidden="1" x14ac:dyDescent="0.25">
      <c r="A385" s="4" t="s">
        <v>154</v>
      </c>
      <c r="B385" s="124">
        <v>8</v>
      </c>
      <c r="C385" s="125" t="s">
        <v>1435</v>
      </c>
      <c r="D385" s="125" t="s">
        <v>1436</v>
      </c>
      <c r="E385" s="32" t="s">
        <v>131</v>
      </c>
      <c r="F385" s="33" t="s">
        <v>87</v>
      </c>
      <c r="G385" s="9">
        <v>1</v>
      </c>
      <c r="H385" s="34"/>
      <c r="I385" s="34">
        <v>1</v>
      </c>
      <c r="J385" s="7">
        <v>10</v>
      </c>
      <c r="K385" s="7">
        <v>6</v>
      </c>
      <c r="L385" s="7">
        <v>9</v>
      </c>
      <c r="M385" s="36" t="s">
        <v>198</v>
      </c>
      <c r="N385" s="36"/>
      <c r="O385" s="36" t="str">
        <f t="shared" si="12"/>
        <v>A19</v>
      </c>
      <c r="P385" s="36">
        <f>IF(AND(O385&lt;&gt;O384,NOT(ISBLANK(A385))),IF(ISBLANK(M385),INDEX(Summary!H:H,MATCH(O385,Summary!A:A,0)),INDEX(Summary!H:H,MATCH(O385,Summary!A:A,0))+1),IF(ISBLANK(M385),P384,P384+1))</f>
        <v>9</v>
      </c>
      <c r="Q385" s="36">
        <f t="shared" si="11"/>
        <v>29</v>
      </c>
      <c r="R385" s="50"/>
      <c r="T385" s="34">
        <v>1</v>
      </c>
      <c r="U385" s="34"/>
      <c r="V385" s="34"/>
      <c r="W385" s="34"/>
      <c r="X385" s="5"/>
      <c r="Y385" s="5" t="s">
        <v>88</v>
      </c>
      <c r="Z385" s="5" t="s">
        <v>42</v>
      </c>
      <c r="AA385" s="6">
        <v>1</v>
      </c>
      <c r="AB385" s="6">
        <v>0</v>
      </c>
      <c r="AC385" s="6">
        <v>0</v>
      </c>
      <c r="AD385" s="6">
        <v>0</v>
      </c>
      <c r="AE385" s="7">
        <v>0</v>
      </c>
      <c r="AF385" s="7">
        <v>0</v>
      </c>
      <c r="AG385" s="34">
        <v>0.25</v>
      </c>
      <c r="AH385" s="7">
        <v>9</v>
      </c>
      <c r="AI385" s="7">
        <v>0</v>
      </c>
      <c r="AJ385" s="7" t="s">
        <v>34</v>
      </c>
      <c r="AK385" s="7">
        <v>0</v>
      </c>
      <c r="AL385" s="7">
        <v>0</v>
      </c>
      <c r="AM385" s="7">
        <v>0</v>
      </c>
      <c r="AN385" s="7">
        <v>0.75</v>
      </c>
      <c r="AO385" s="7" t="s">
        <v>34</v>
      </c>
      <c r="AP385" s="31"/>
      <c r="AQ385" s="37"/>
    </row>
    <row r="386" spans="1:43" hidden="1" x14ac:dyDescent="0.25">
      <c r="A386" s="4" t="s">
        <v>154</v>
      </c>
      <c r="B386" s="124">
        <v>29</v>
      </c>
      <c r="C386" s="125" t="s">
        <v>1437</v>
      </c>
      <c r="D386" s="125" t="s">
        <v>1438</v>
      </c>
      <c r="E386" s="32" t="s">
        <v>155</v>
      </c>
      <c r="F386" s="33" t="s">
        <v>87</v>
      </c>
      <c r="G386" s="9">
        <v>3</v>
      </c>
      <c r="H386" s="34"/>
      <c r="I386" s="34">
        <v>3</v>
      </c>
      <c r="J386" s="7">
        <v>13</v>
      </c>
      <c r="K386" s="7">
        <v>6</v>
      </c>
      <c r="L386" s="7">
        <v>12</v>
      </c>
      <c r="M386" s="36" t="s">
        <v>198</v>
      </c>
      <c r="N386" s="36"/>
      <c r="O386" s="36" t="str">
        <f t="shared" si="12"/>
        <v>A19</v>
      </c>
      <c r="P386" s="36">
        <f>IF(AND(O386&lt;&gt;O385,NOT(ISBLANK(A386))),IF(ISBLANK(M386),INDEX(Summary!H:H,MATCH(O386,Summary!A:A,0)),INDEX(Summary!H:H,MATCH(O386,Summary!A:A,0))+1),IF(ISBLANK(M386),P385,P385+1))</f>
        <v>10</v>
      </c>
      <c r="Q386" s="36">
        <f t="shared" ref="Q386:Q449" si="13">IF(AND(O386&lt;&gt;O385,NOT(ISBLANK(A386))),IF(ISBLANK(N386),_xlfn.MAXIFS(P:P,O:O,O386),_xlfn.MAXIFS(P:P,O:O,O386)+1),IF(ISBLANK(N386),Q385,Q385+1))</f>
        <v>29</v>
      </c>
      <c r="R386" s="50"/>
      <c r="T386" s="34">
        <v>1</v>
      </c>
      <c r="U386" s="34"/>
      <c r="V386" s="34"/>
      <c r="W386" s="34"/>
      <c r="X386" s="5"/>
      <c r="Y386" s="5" t="s">
        <v>88</v>
      </c>
      <c r="Z386" s="5" t="s">
        <v>42</v>
      </c>
      <c r="AA386" s="6">
        <v>3</v>
      </c>
      <c r="AB386" s="6">
        <v>0</v>
      </c>
      <c r="AC386" s="6">
        <v>0</v>
      </c>
      <c r="AD386" s="6">
        <v>0</v>
      </c>
      <c r="AE386" s="7">
        <v>0</v>
      </c>
      <c r="AF386" s="7">
        <v>0</v>
      </c>
      <c r="AG386" s="34">
        <v>0.75</v>
      </c>
      <c r="AH386" s="7">
        <v>12</v>
      </c>
      <c r="AI386" s="7">
        <v>0</v>
      </c>
      <c r="AJ386" s="7" t="s">
        <v>34</v>
      </c>
      <c r="AK386" s="7">
        <v>0</v>
      </c>
      <c r="AL386" s="7">
        <v>0</v>
      </c>
      <c r="AM386" s="7">
        <v>0</v>
      </c>
      <c r="AN386" s="7">
        <v>1.5</v>
      </c>
      <c r="AO386" s="7" t="s">
        <v>34</v>
      </c>
      <c r="AP386" s="31"/>
      <c r="AQ386" s="37"/>
    </row>
    <row r="387" spans="1:43" hidden="1" x14ac:dyDescent="0.25">
      <c r="A387" s="4" t="s">
        <v>154</v>
      </c>
      <c r="B387" s="124">
        <v>29</v>
      </c>
      <c r="C387" s="125" t="s">
        <v>1439</v>
      </c>
      <c r="D387" s="125" t="s">
        <v>1438</v>
      </c>
      <c r="E387" s="32" t="s">
        <v>155</v>
      </c>
      <c r="F387" s="33"/>
      <c r="G387" s="9"/>
      <c r="H387" s="34"/>
      <c r="I387" s="34"/>
      <c r="J387" s="7"/>
      <c r="K387" s="7"/>
      <c r="L387" s="7"/>
      <c r="M387" s="36" t="s">
        <v>198</v>
      </c>
      <c r="N387" s="36"/>
      <c r="O387" s="36" t="str">
        <f t="shared" si="12"/>
        <v>A19</v>
      </c>
      <c r="P387" s="36">
        <f>IF(AND(O387&lt;&gt;O386,NOT(ISBLANK(A387))),IF(ISBLANK(M387),INDEX(Summary!H:H,MATCH(O387,Summary!A:A,0)),INDEX(Summary!H:H,MATCH(O387,Summary!A:A,0))+1),IF(ISBLANK(M387),P386,P386+1))</f>
        <v>11</v>
      </c>
      <c r="Q387" s="36">
        <f t="shared" si="13"/>
        <v>29</v>
      </c>
      <c r="R387" s="50"/>
      <c r="T387" s="34"/>
      <c r="U387" s="34"/>
      <c r="V387" s="34"/>
      <c r="W387" s="34"/>
      <c r="X387" s="5"/>
      <c r="Y387" s="5"/>
      <c r="Z387" s="5"/>
      <c r="AA387" s="6"/>
      <c r="AB387" s="6"/>
      <c r="AC387" s="6"/>
      <c r="AD387" s="6"/>
      <c r="AE387" s="7"/>
      <c r="AF387" s="7"/>
      <c r="AG387" s="34"/>
      <c r="AH387" s="7"/>
      <c r="AI387" s="7"/>
      <c r="AJ387" s="7"/>
      <c r="AK387" s="7"/>
      <c r="AL387" s="7"/>
      <c r="AM387" s="7"/>
      <c r="AN387" s="7"/>
      <c r="AO387" s="7"/>
      <c r="AP387" s="31"/>
      <c r="AQ387" s="37"/>
    </row>
    <row r="388" spans="1:43" hidden="1" x14ac:dyDescent="0.25">
      <c r="A388" s="4" t="s">
        <v>154</v>
      </c>
      <c r="B388" s="124">
        <v>29</v>
      </c>
      <c r="C388" s="125" t="s">
        <v>1440</v>
      </c>
      <c r="D388" s="125" t="s">
        <v>1438</v>
      </c>
      <c r="E388" s="32" t="s">
        <v>155</v>
      </c>
      <c r="F388" s="33"/>
      <c r="G388" s="9"/>
      <c r="H388" s="34"/>
      <c r="I388" s="34"/>
      <c r="J388" s="7"/>
      <c r="K388" s="7"/>
      <c r="L388" s="7"/>
      <c r="M388" s="36" t="s">
        <v>198</v>
      </c>
      <c r="N388" s="36"/>
      <c r="O388" s="36" t="str">
        <f t="shared" si="12"/>
        <v>A19</v>
      </c>
      <c r="P388" s="36">
        <f>IF(AND(O388&lt;&gt;O387,NOT(ISBLANK(A388))),IF(ISBLANK(M388),INDEX(Summary!H:H,MATCH(O388,Summary!A:A,0)),INDEX(Summary!H:H,MATCH(O388,Summary!A:A,0))+1),IF(ISBLANK(M388),P387,P387+1))</f>
        <v>12</v>
      </c>
      <c r="Q388" s="36">
        <f t="shared" si="13"/>
        <v>29</v>
      </c>
      <c r="R388" s="50"/>
      <c r="T388" s="34"/>
      <c r="U388" s="34"/>
      <c r="V388" s="34"/>
      <c r="W388" s="34"/>
      <c r="X388" s="5"/>
      <c r="Y388" s="5"/>
      <c r="Z388" s="5"/>
      <c r="AA388" s="6"/>
      <c r="AB388" s="6"/>
      <c r="AC388" s="6"/>
      <c r="AD388" s="6"/>
      <c r="AE388" s="7"/>
      <c r="AF388" s="7"/>
      <c r="AG388" s="34"/>
      <c r="AH388" s="7"/>
      <c r="AI388" s="7"/>
      <c r="AJ388" s="7"/>
      <c r="AK388" s="7"/>
      <c r="AL388" s="7"/>
      <c r="AM388" s="7"/>
      <c r="AN388" s="7"/>
      <c r="AO388" s="7"/>
      <c r="AP388" s="31"/>
      <c r="AQ388" s="37"/>
    </row>
    <row r="389" spans="1:43" hidden="1" x14ac:dyDescent="0.25">
      <c r="A389" s="4" t="s">
        <v>154</v>
      </c>
      <c r="B389" s="124">
        <v>36</v>
      </c>
      <c r="C389" s="125" t="s">
        <v>1441</v>
      </c>
      <c r="D389" s="125" t="s">
        <v>1433</v>
      </c>
      <c r="E389" s="32" t="s">
        <v>132</v>
      </c>
      <c r="F389" s="33" t="s">
        <v>87</v>
      </c>
      <c r="G389" s="9">
        <v>1</v>
      </c>
      <c r="H389" s="34"/>
      <c r="I389" s="34">
        <v>1</v>
      </c>
      <c r="J389" s="7">
        <v>14</v>
      </c>
      <c r="K389" s="7">
        <v>6</v>
      </c>
      <c r="L389" s="7">
        <v>13</v>
      </c>
      <c r="M389" s="36" t="s">
        <v>198</v>
      </c>
      <c r="N389" s="36"/>
      <c r="O389" s="36" t="str">
        <f t="shared" si="12"/>
        <v>A19</v>
      </c>
      <c r="P389" s="36">
        <f>IF(AND(O389&lt;&gt;O388,NOT(ISBLANK(A389))),IF(ISBLANK(M389),INDEX(Summary!H:H,MATCH(O389,Summary!A:A,0)),INDEX(Summary!H:H,MATCH(O389,Summary!A:A,0))+1),IF(ISBLANK(M389),P388,P388+1))</f>
        <v>13</v>
      </c>
      <c r="Q389" s="36">
        <f t="shared" si="13"/>
        <v>29</v>
      </c>
      <c r="R389" s="50"/>
      <c r="T389" s="34">
        <v>1</v>
      </c>
      <c r="U389" s="34"/>
      <c r="V389" s="34"/>
      <c r="W389" s="34"/>
      <c r="X389" s="5"/>
      <c r="Y389" s="5" t="s">
        <v>88</v>
      </c>
      <c r="Z389" s="5" t="s">
        <v>42</v>
      </c>
      <c r="AA389" s="6">
        <v>1</v>
      </c>
      <c r="AB389" s="6">
        <v>0</v>
      </c>
      <c r="AC389" s="6">
        <v>0</v>
      </c>
      <c r="AD389" s="6">
        <v>0</v>
      </c>
      <c r="AE389" s="7">
        <v>0</v>
      </c>
      <c r="AF389" s="7">
        <v>0</v>
      </c>
      <c r="AG389" s="34">
        <v>0.25</v>
      </c>
      <c r="AH389" s="7">
        <v>13</v>
      </c>
      <c r="AI389" s="7">
        <v>0</v>
      </c>
      <c r="AJ389" s="7" t="s">
        <v>34</v>
      </c>
      <c r="AK389" s="7">
        <v>0</v>
      </c>
      <c r="AL389" s="7">
        <v>0</v>
      </c>
      <c r="AM389" s="7">
        <v>0</v>
      </c>
      <c r="AN389" s="7">
        <v>1.75</v>
      </c>
      <c r="AO389" s="7" t="s">
        <v>34</v>
      </c>
      <c r="AP389" s="31"/>
      <c r="AQ389" s="37"/>
    </row>
    <row r="390" spans="1:43" hidden="1" x14ac:dyDescent="0.25">
      <c r="A390" s="4" t="s">
        <v>154</v>
      </c>
      <c r="B390" s="124">
        <v>29</v>
      </c>
      <c r="C390" s="125" t="s">
        <v>1442</v>
      </c>
      <c r="D390" s="125" t="s">
        <v>1438</v>
      </c>
      <c r="E390" s="32" t="s">
        <v>156</v>
      </c>
      <c r="F390" s="33" t="s">
        <v>87</v>
      </c>
      <c r="G390" s="9">
        <v>1</v>
      </c>
      <c r="H390" s="34"/>
      <c r="I390" s="34">
        <v>1</v>
      </c>
      <c r="J390" s="7">
        <v>15</v>
      </c>
      <c r="K390" s="7">
        <v>6</v>
      </c>
      <c r="L390" s="7">
        <v>14</v>
      </c>
      <c r="M390" s="36" t="s">
        <v>198</v>
      </c>
      <c r="N390" s="36"/>
      <c r="O390" s="36" t="str">
        <f t="shared" si="12"/>
        <v>A19</v>
      </c>
      <c r="P390" s="36">
        <f>IF(AND(O390&lt;&gt;O389,NOT(ISBLANK(A390))),IF(ISBLANK(M390),INDEX(Summary!H:H,MATCH(O390,Summary!A:A,0)),INDEX(Summary!H:H,MATCH(O390,Summary!A:A,0))+1),IF(ISBLANK(M390),P389,P389+1))</f>
        <v>14</v>
      </c>
      <c r="Q390" s="36">
        <f t="shared" si="13"/>
        <v>29</v>
      </c>
      <c r="R390" s="50"/>
      <c r="T390" s="34">
        <v>1</v>
      </c>
      <c r="U390" s="34"/>
      <c r="V390" s="34"/>
      <c r="W390" s="34"/>
      <c r="X390" s="5"/>
      <c r="Y390" s="5" t="s">
        <v>88</v>
      </c>
      <c r="Z390" s="5" t="s">
        <v>42</v>
      </c>
      <c r="AA390" s="6">
        <v>1</v>
      </c>
      <c r="AB390" s="6">
        <v>0</v>
      </c>
      <c r="AC390" s="6">
        <v>0</v>
      </c>
      <c r="AD390" s="6">
        <v>0</v>
      </c>
      <c r="AE390" s="7">
        <v>0</v>
      </c>
      <c r="AF390" s="7">
        <v>0</v>
      </c>
      <c r="AG390" s="34">
        <v>0.25</v>
      </c>
      <c r="AH390" s="7">
        <v>14</v>
      </c>
      <c r="AI390" s="7">
        <v>0</v>
      </c>
      <c r="AJ390" s="7" t="s">
        <v>34</v>
      </c>
      <c r="AK390" s="7">
        <v>0</v>
      </c>
      <c r="AL390" s="7">
        <v>0</v>
      </c>
      <c r="AM390" s="7">
        <v>0</v>
      </c>
      <c r="AN390" s="7">
        <v>2</v>
      </c>
      <c r="AO390" s="7" t="s">
        <v>34</v>
      </c>
      <c r="AP390" s="31"/>
      <c r="AQ390" s="37"/>
    </row>
    <row r="391" spans="1:43" hidden="1" x14ac:dyDescent="0.25">
      <c r="A391" s="4" t="s">
        <v>154</v>
      </c>
      <c r="B391" s="124">
        <v>36</v>
      </c>
      <c r="C391" s="125" t="s">
        <v>1443</v>
      </c>
      <c r="D391" s="125" t="s">
        <v>1433</v>
      </c>
      <c r="E391" s="32" t="s">
        <v>157</v>
      </c>
      <c r="F391" s="33" t="s">
        <v>87</v>
      </c>
      <c r="G391" s="9">
        <v>1</v>
      </c>
      <c r="H391" s="34"/>
      <c r="I391" s="34">
        <v>1</v>
      </c>
      <c r="J391" s="7">
        <v>16</v>
      </c>
      <c r="K391" s="7">
        <v>6</v>
      </c>
      <c r="L391" s="7">
        <v>15</v>
      </c>
      <c r="M391" s="36" t="s">
        <v>198</v>
      </c>
      <c r="N391" s="36"/>
      <c r="O391" s="36" t="str">
        <f t="shared" si="12"/>
        <v>A19</v>
      </c>
      <c r="P391" s="36">
        <f>IF(AND(O391&lt;&gt;O390,NOT(ISBLANK(A391))),IF(ISBLANK(M391),INDEX(Summary!H:H,MATCH(O391,Summary!A:A,0)),INDEX(Summary!H:H,MATCH(O391,Summary!A:A,0))+1),IF(ISBLANK(M391),P390,P390+1))</f>
        <v>15</v>
      </c>
      <c r="Q391" s="36">
        <f t="shared" si="13"/>
        <v>29</v>
      </c>
      <c r="R391" s="50"/>
      <c r="T391" s="34">
        <v>1</v>
      </c>
      <c r="U391" s="34"/>
      <c r="V391" s="34"/>
      <c r="W391" s="34"/>
      <c r="X391" s="5"/>
      <c r="Y391" s="5" t="s">
        <v>88</v>
      </c>
      <c r="Z391" s="5" t="s">
        <v>42</v>
      </c>
      <c r="AA391" s="6">
        <v>1</v>
      </c>
      <c r="AB391" s="6">
        <v>0</v>
      </c>
      <c r="AC391" s="6">
        <v>0</v>
      </c>
      <c r="AD391" s="6">
        <v>0</v>
      </c>
      <c r="AE391" s="7">
        <v>0</v>
      </c>
      <c r="AF391" s="7">
        <v>0</v>
      </c>
      <c r="AG391" s="34">
        <v>0.25</v>
      </c>
      <c r="AH391" s="7">
        <v>15</v>
      </c>
      <c r="AI391" s="7">
        <v>0</v>
      </c>
      <c r="AJ391" s="7" t="s">
        <v>34</v>
      </c>
      <c r="AK391" s="7">
        <v>0</v>
      </c>
      <c r="AL391" s="7">
        <v>0</v>
      </c>
      <c r="AM391" s="7">
        <v>0</v>
      </c>
      <c r="AN391" s="7">
        <v>2.25</v>
      </c>
      <c r="AO391" s="7" t="s">
        <v>34</v>
      </c>
      <c r="AP391" s="31"/>
      <c r="AQ391" s="37"/>
    </row>
    <row r="392" spans="1:43" x14ac:dyDescent="0.25">
      <c r="A392" s="4" t="s">
        <v>154</v>
      </c>
      <c r="B392" s="124">
        <v>8</v>
      </c>
      <c r="C392" s="125" t="s">
        <v>1444</v>
      </c>
      <c r="D392" s="125" t="s">
        <v>1436</v>
      </c>
      <c r="E392" s="32" t="s">
        <v>95</v>
      </c>
      <c r="F392" s="33" t="s">
        <v>87</v>
      </c>
      <c r="G392" s="9">
        <v>1</v>
      </c>
      <c r="H392" s="34"/>
      <c r="I392" s="34">
        <v>1</v>
      </c>
      <c r="J392" s="7">
        <v>17</v>
      </c>
      <c r="K392" s="7">
        <v>6</v>
      </c>
      <c r="L392" s="7">
        <v>16</v>
      </c>
      <c r="M392" s="36" t="s">
        <v>198</v>
      </c>
      <c r="N392" s="36"/>
      <c r="O392" s="36" t="str">
        <f t="shared" si="12"/>
        <v>A19</v>
      </c>
      <c r="P392" s="36">
        <f>IF(AND(O392&lt;&gt;O391,NOT(ISBLANK(A392))),IF(ISBLANK(M392),INDEX(Summary!H:H,MATCH(O392,Summary!A:A,0)),INDEX(Summary!H:H,MATCH(O392,Summary!A:A,0))+1),IF(ISBLANK(M392),P391,P391+1))</f>
        <v>16</v>
      </c>
      <c r="Q392" s="36">
        <f t="shared" si="13"/>
        <v>29</v>
      </c>
      <c r="R392" s="50"/>
      <c r="T392" s="34">
        <v>1</v>
      </c>
      <c r="U392" s="34"/>
      <c r="V392" s="34"/>
      <c r="W392" s="34"/>
      <c r="X392" s="5"/>
      <c r="Y392" s="5" t="s">
        <v>88</v>
      </c>
      <c r="Z392" s="5" t="s">
        <v>42</v>
      </c>
      <c r="AA392" s="6">
        <v>1</v>
      </c>
      <c r="AB392" s="6">
        <v>0</v>
      </c>
      <c r="AC392" s="6">
        <v>0</v>
      </c>
      <c r="AD392" s="6">
        <v>0</v>
      </c>
      <c r="AE392" s="7">
        <v>0</v>
      </c>
      <c r="AF392" s="7">
        <v>0</v>
      </c>
      <c r="AG392" s="34">
        <v>0.25</v>
      </c>
      <c r="AH392" s="7">
        <v>16</v>
      </c>
      <c r="AI392" s="7">
        <v>0</v>
      </c>
      <c r="AJ392" s="7" t="s">
        <v>34</v>
      </c>
      <c r="AK392" s="7">
        <v>0</v>
      </c>
      <c r="AL392" s="7">
        <v>0</v>
      </c>
      <c r="AM392" s="7">
        <v>0</v>
      </c>
      <c r="AN392" s="7">
        <v>2.5</v>
      </c>
      <c r="AO392" s="7" t="s">
        <v>34</v>
      </c>
      <c r="AP392" s="31"/>
      <c r="AQ392" s="37"/>
    </row>
    <row r="393" spans="1:43" hidden="1" x14ac:dyDescent="0.25">
      <c r="A393" s="4" t="s">
        <v>154</v>
      </c>
      <c r="B393" s="124">
        <v>22</v>
      </c>
      <c r="C393" s="125" t="s">
        <v>1445</v>
      </c>
      <c r="D393" s="125" t="s">
        <v>1446</v>
      </c>
      <c r="E393" s="32" t="s">
        <v>128</v>
      </c>
      <c r="F393" s="38" t="s">
        <v>109</v>
      </c>
      <c r="G393" s="9">
        <v>3</v>
      </c>
      <c r="H393" s="34"/>
      <c r="I393" s="34">
        <v>3</v>
      </c>
      <c r="J393" s="7">
        <v>20</v>
      </c>
      <c r="K393" s="7">
        <v>6</v>
      </c>
      <c r="L393" s="7">
        <v>19</v>
      </c>
      <c r="M393" s="36" t="s">
        <v>198</v>
      </c>
      <c r="N393" s="36"/>
      <c r="O393" s="36" t="str">
        <f t="shared" si="12"/>
        <v>A19</v>
      </c>
      <c r="P393" s="36">
        <f>IF(AND(O393&lt;&gt;O392,NOT(ISBLANK(A393))),IF(ISBLANK(M393),INDEX(Summary!H:H,MATCH(O393,Summary!A:A,0)),INDEX(Summary!H:H,MATCH(O393,Summary!A:A,0))+1),IF(ISBLANK(M393),P392,P392+1))</f>
        <v>17</v>
      </c>
      <c r="Q393" s="36">
        <f t="shared" si="13"/>
        <v>29</v>
      </c>
      <c r="R393" s="51"/>
      <c r="T393" s="34">
        <v>1</v>
      </c>
      <c r="U393" s="34"/>
      <c r="V393" s="34"/>
      <c r="W393" s="34"/>
      <c r="X393" s="5"/>
      <c r="Y393" s="5" t="s">
        <v>106</v>
      </c>
      <c r="Z393" s="5" t="s">
        <v>42</v>
      </c>
      <c r="AA393" s="6">
        <v>3</v>
      </c>
      <c r="AB393" s="6">
        <v>0</v>
      </c>
      <c r="AC393" s="6">
        <v>0</v>
      </c>
      <c r="AD393" s="6">
        <v>0</v>
      </c>
      <c r="AE393" s="7">
        <v>0</v>
      </c>
      <c r="AF393" s="7">
        <v>0</v>
      </c>
      <c r="AG393" s="34">
        <v>1.5</v>
      </c>
      <c r="AH393" s="7">
        <v>19</v>
      </c>
      <c r="AI393" s="7">
        <v>0</v>
      </c>
      <c r="AJ393" s="7" t="s">
        <v>34</v>
      </c>
      <c r="AK393" s="7">
        <v>0</v>
      </c>
      <c r="AL393" s="7">
        <v>0</v>
      </c>
      <c r="AM393" s="7">
        <v>0</v>
      </c>
      <c r="AN393" s="7">
        <v>4</v>
      </c>
      <c r="AO393" s="7" t="s">
        <v>34</v>
      </c>
      <c r="AP393" s="31"/>
      <c r="AQ393" s="37"/>
    </row>
    <row r="394" spans="1:43" hidden="1" x14ac:dyDescent="0.25">
      <c r="A394" s="4" t="s">
        <v>154</v>
      </c>
      <c r="B394" s="124">
        <v>22</v>
      </c>
      <c r="C394" s="125" t="s">
        <v>1447</v>
      </c>
      <c r="D394" s="125" t="s">
        <v>1446</v>
      </c>
      <c r="E394" s="32" t="s">
        <v>128</v>
      </c>
      <c r="F394" s="38"/>
      <c r="G394" s="9"/>
      <c r="H394" s="34"/>
      <c r="I394" s="34"/>
      <c r="J394" s="7"/>
      <c r="K394" s="7"/>
      <c r="L394" s="7"/>
      <c r="M394" s="36" t="s">
        <v>198</v>
      </c>
      <c r="N394" s="36"/>
      <c r="O394" s="36" t="str">
        <f t="shared" si="12"/>
        <v>A19</v>
      </c>
      <c r="P394" s="36">
        <f>IF(AND(O394&lt;&gt;O393,NOT(ISBLANK(A394))),IF(ISBLANK(M394),INDEX(Summary!H:H,MATCH(O394,Summary!A:A,0)),INDEX(Summary!H:H,MATCH(O394,Summary!A:A,0))+1),IF(ISBLANK(M394),P393,P393+1))</f>
        <v>18</v>
      </c>
      <c r="Q394" s="36">
        <f t="shared" si="13"/>
        <v>29</v>
      </c>
      <c r="R394" s="51"/>
      <c r="T394" s="34"/>
      <c r="U394" s="34"/>
      <c r="V394" s="34"/>
      <c r="W394" s="34"/>
      <c r="X394" s="5"/>
      <c r="Y394" s="5"/>
      <c r="Z394" s="5"/>
      <c r="AA394" s="6"/>
      <c r="AB394" s="6"/>
      <c r="AC394" s="6"/>
      <c r="AD394" s="6"/>
      <c r="AE394" s="7"/>
      <c r="AF394" s="7"/>
      <c r="AG394" s="34"/>
      <c r="AH394" s="7"/>
      <c r="AI394" s="7"/>
      <c r="AJ394" s="7"/>
      <c r="AK394" s="7"/>
      <c r="AL394" s="7"/>
      <c r="AM394" s="7"/>
      <c r="AN394" s="7"/>
      <c r="AO394" s="7"/>
      <c r="AP394" s="31"/>
      <c r="AQ394" s="37"/>
    </row>
    <row r="395" spans="1:43" hidden="1" x14ac:dyDescent="0.25">
      <c r="A395" s="4" t="s">
        <v>154</v>
      </c>
      <c r="B395" s="124">
        <v>22</v>
      </c>
      <c r="C395" s="125" t="s">
        <v>1448</v>
      </c>
      <c r="D395" s="125" t="s">
        <v>1449</v>
      </c>
      <c r="E395" s="32" t="s">
        <v>128</v>
      </c>
      <c r="F395" s="38"/>
      <c r="G395" s="9"/>
      <c r="H395" s="34"/>
      <c r="I395" s="34"/>
      <c r="J395" s="7"/>
      <c r="K395" s="7"/>
      <c r="L395" s="7"/>
      <c r="M395" s="36" t="s">
        <v>198</v>
      </c>
      <c r="N395" s="36"/>
      <c r="O395" s="36" t="str">
        <f t="shared" si="12"/>
        <v>A19</v>
      </c>
      <c r="P395" s="36">
        <f>IF(AND(O395&lt;&gt;O394,NOT(ISBLANK(A395))),IF(ISBLANK(M395),INDEX(Summary!H:H,MATCH(O395,Summary!A:A,0)),INDEX(Summary!H:H,MATCH(O395,Summary!A:A,0))+1),IF(ISBLANK(M395),P394,P394+1))</f>
        <v>19</v>
      </c>
      <c r="Q395" s="36">
        <f t="shared" si="13"/>
        <v>29</v>
      </c>
      <c r="R395" s="51"/>
      <c r="T395" s="34"/>
      <c r="U395" s="34"/>
      <c r="V395" s="34"/>
      <c r="W395" s="34"/>
      <c r="X395" s="5"/>
      <c r="Y395" s="5"/>
      <c r="Z395" s="5"/>
      <c r="AA395" s="6"/>
      <c r="AB395" s="6"/>
      <c r="AC395" s="6"/>
      <c r="AD395" s="6"/>
      <c r="AE395" s="7"/>
      <c r="AF395" s="7"/>
      <c r="AG395" s="34"/>
      <c r="AH395" s="7"/>
      <c r="AI395" s="7"/>
      <c r="AJ395" s="7"/>
      <c r="AK395" s="7"/>
      <c r="AL395" s="7"/>
      <c r="AM395" s="7"/>
      <c r="AN395" s="7"/>
      <c r="AO395" s="7"/>
      <c r="AP395" s="31"/>
      <c r="AQ395" s="37"/>
    </row>
    <row r="396" spans="1:43" hidden="1" x14ac:dyDescent="0.25">
      <c r="A396" s="4" t="s">
        <v>154</v>
      </c>
      <c r="B396" s="124">
        <v>8</v>
      </c>
      <c r="C396" s="125" t="s">
        <v>1450</v>
      </c>
      <c r="D396" s="125" t="s">
        <v>1451</v>
      </c>
      <c r="E396" s="32" t="s">
        <v>108</v>
      </c>
      <c r="F396" s="38" t="s">
        <v>109</v>
      </c>
      <c r="G396" s="9">
        <v>2</v>
      </c>
      <c r="H396" s="34"/>
      <c r="I396" s="34">
        <v>2</v>
      </c>
      <c r="J396" s="7">
        <v>22</v>
      </c>
      <c r="K396" s="7">
        <v>6</v>
      </c>
      <c r="L396" s="7">
        <v>21</v>
      </c>
      <c r="M396" s="36" t="s">
        <v>198</v>
      </c>
      <c r="N396" s="36"/>
      <c r="O396" s="36" t="str">
        <f t="shared" si="12"/>
        <v>A19</v>
      </c>
      <c r="P396" s="36">
        <f>IF(AND(O396&lt;&gt;O395,NOT(ISBLANK(A396))),IF(ISBLANK(M396),INDEX(Summary!H:H,MATCH(O396,Summary!A:A,0)),INDEX(Summary!H:H,MATCH(O396,Summary!A:A,0))+1),IF(ISBLANK(M396),P395,P395+1))</f>
        <v>20</v>
      </c>
      <c r="Q396" s="36">
        <f t="shared" si="13"/>
        <v>29</v>
      </c>
      <c r="R396" s="51"/>
      <c r="T396" s="34">
        <v>1</v>
      </c>
      <c r="U396" s="34"/>
      <c r="V396" s="34"/>
      <c r="W396" s="34"/>
      <c r="X396" s="5"/>
      <c r="Y396" s="5" t="s">
        <v>129</v>
      </c>
      <c r="Z396" s="5" t="s">
        <v>42</v>
      </c>
      <c r="AA396" s="6">
        <v>4</v>
      </c>
      <c r="AB396" s="6">
        <v>0</v>
      </c>
      <c r="AC396" s="6">
        <v>0</v>
      </c>
      <c r="AD396" s="6">
        <v>0</v>
      </c>
      <c r="AE396" s="7">
        <v>0</v>
      </c>
      <c r="AF396" s="7">
        <v>0</v>
      </c>
      <c r="AG396" s="34">
        <v>2</v>
      </c>
      <c r="AH396" s="7">
        <v>23</v>
      </c>
      <c r="AI396" s="7">
        <v>0</v>
      </c>
      <c r="AJ396" s="7" t="s">
        <v>34</v>
      </c>
      <c r="AK396" s="7">
        <v>0</v>
      </c>
      <c r="AL396" s="7">
        <v>0</v>
      </c>
      <c r="AM396" s="7">
        <v>0</v>
      </c>
      <c r="AN396" s="7">
        <v>6</v>
      </c>
      <c r="AO396" s="7" t="s">
        <v>34</v>
      </c>
      <c r="AP396" s="31"/>
      <c r="AQ396" s="37"/>
    </row>
    <row r="397" spans="1:43" hidden="1" x14ac:dyDescent="0.25">
      <c r="A397" s="4" t="s">
        <v>154</v>
      </c>
      <c r="B397" s="124">
        <v>8</v>
      </c>
      <c r="C397" s="125" t="s">
        <v>1452</v>
      </c>
      <c r="D397" s="125" t="s">
        <v>262</v>
      </c>
      <c r="E397" s="32" t="s">
        <v>108</v>
      </c>
      <c r="F397" s="38"/>
      <c r="G397" s="9"/>
      <c r="H397" s="34"/>
      <c r="I397" s="34"/>
      <c r="J397" s="7"/>
      <c r="K397" s="7"/>
      <c r="L397" s="7"/>
      <c r="M397" s="36" t="s">
        <v>198</v>
      </c>
      <c r="N397" s="36"/>
      <c r="O397" s="36" t="str">
        <f t="shared" si="12"/>
        <v>A19</v>
      </c>
      <c r="P397" s="36">
        <f>IF(AND(O397&lt;&gt;O396,NOT(ISBLANK(A397))),IF(ISBLANK(M397),INDEX(Summary!H:H,MATCH(O397,Summary!A:A,0)),INDEX(Summary!H:H,MATCH(O397,Summary!A:A,0))+1),IF(ISBLANK(M397),P396,P396+1))</f>
        <v>21</v>
      </c>
      <c r="Q397" s="36">
        <f t="shared" si="13"/>
        <v>29</v>
      </c>
      <c r="R397" s="51"/>
      <c r="T397" s="34"/>
      <c r="U397" s="34"/>
      <c r="V397" s="34"/>
      <c r="W397" s="34"/>
      <c r="X397" s="5"/>
      <c r="Y397" s="5"/>
      <c r="Z397" s="5"/>
      <c r="AA397" s="6"/>
      <c r="AB397" s="6"/>
      <c r="AC397" s="6"/>
      <c r="AD397" s="6"/>
      <c r="AE397" s="7"/>
      <c r="AF397" s="7"/>
      <c r="AG397" s="34"/>
      <c r="AH397" s="7"/>
      <c r="AI397" s="7"/>
      <c r="AJ397" s="7"/>
      <c r="AK397" s="7"/>
      <c r="AL397" s="7"/>
      <c r="AM397" s="7"/>
      <c r="AN397" s="7"/>
      <c r="AO397" s="7"/>
      <c r="AP397" s="31"/>
      <c r="AQ397" s="37"/>
    </row>
    <row r="398" spans="1:43" hidden="1" x14ac:dyDescent="0.25">
      <c r="A398" s="4" t="s">
        <v>154</v>
      </c>
      <c r="B398" s="124">
        <v>8</v>
      </c>
      <c r="C398" s="125" t="s">
        <v>1453</v>
      </c>
      <c r="D398" s="125" t="s">
        <v>1436</v>
      </c>
      <c r="E398" s="32" t="s">
        <v>89</v>
      </c>
      <c r="F398" s="33" t="s">
        <v>87</v>
      </c>
      <c r="G398" s="9">
        <v>2</v>
      </c>
      <c r="H398" s="34"/>
      <c r="I398" s="34">
        <v>2</v>
      </c>
      <c r="J398" s="7">
        <v>24</v>
      </c>
      <c r="K398" s="7">
        <v>6</v>
      </c>
      <c r="L398" s="7">
        <v>23</v>
      </c>
      <c r="M398" s="36" t="s">
        <v>198</v>
      </c>
      <c r="N398" s="36"/>
      <c r="O398" s="36" t="str">
        <f t="shared" si="12"/>
        <v>A19</v>
      </c>
      <c r="P398" s="36">
        <f>IF(AND(O398&lt;&gt;O397,NOT(ISBLANK(A398))),IF(ISBLANK(M398),INDEX(Summary!H:H,MATCH(O398,Summary!A:A,0)),INDEX(Summary!H:H,MATCH(O398,Summary!A:A,0))+1),IF(ISBLANK(M398),P397,P397+1))</f>
        <v>22</v>
      </c>
      <c r="Q398" s="36">
        <f t="shared" si="13"/>
        <v>29</v>
      </c>
      <c r="R398" s="50"/>
      <c r="T398" s="34">
        <v>2</v>
      </c>
      <c r="U398" s="34"/>
      <c r="V398" s="34"/>
      <c r="W398" s="34"/>
      <c r="X398" s="5"/>
      <c r="Y398" s="5" t="s">
        <v>88</v>
      </c>
      <c r="Z398" s="5" t="s">
        <v>42</v>
      </c>
      <c r="AA398" s="6">
        <v>2</v>
      </c>
      <c r="AB398" s="6">
        <v>0</v>
      </c>
      <c r="AC398" s="6">
        <v>0</v>
      </c>
      <c r="AD398" s="6">
        <v>0</v>
      </c>
      <c r="AE398" s="7">
        <v>0</v>
      </c>
      <c r="AF398" s="7">
        <v>0</v>
      </c>
      <c r="AG398" s="34">
        <v>0.5</v>
      </c>
      <c r="AH398" s="7">
        <v>25</v>
      </c>
      <c r="AI398" s="7">
        <v>0</v>
      </c>
      <c r="AJ398" s="7" t="s">
        <v>34</v>
      </c>
      <c r="AK398" s="7">
        <v>0</v>
      </c>
      <c r="AL398" s="7">
        <v>0</v>
      </c>
      <c r="AM398" s="7">
        <v>0</v>
      </c>
      <c r="AN398" s="7">
        <v>6.5</v>
      </c>
      <c r="AO398" s="7" t="s">
        <v>34</v>
      </c>
      <c r="AP398" s="31"/>
      <c r="AQ398" s="37"/>
    </row>
    <row r="399" spans="1:43" hidden="1" x14ac:dyDescent="0.25">
      <c r="A399" s="4"/>
      <c r="B399" s="124"/>
      <c r="C399" s="125"/>
      <c r="D399" s="125"/>
      <c r="E399" s="32"/>
      <c r="F399" s="33"/>
      <c r="G399" s="9"/>
      <c r="H399" s="34"/>
      <c r="I399" s="34"/>
      <c r="J399" s="7"/>
      <c r="K399" s="7"/>
      <c r="L399" s="7"/>
      <c r="M399" s="36" t="s">
        <v>199</v>
      </c>
      <c r="N399" s="36"/>
      <c r="O399" s="36" t="str">
        <f t="shared" si="12"/>
        <v>A19</v>
      </c>
      <c r="P399" s="36">
        <f>IF(AND(O399&lt;&gt;O398,NOT(ISBLANK(A399))),IF(ISBLANK(M399),INDEX(Summary!H:H,MATCH(O399,Summary!A:A,0)),INDEX(Summary!H:H,MATCH(O399,Summary!A:A,0))+1),IF(ISBLANK(M399),P398,P398+1))</f>
        <v>23</v>
      </c>
      <c r="Q399" s="36">
        <f t="shared" si="13"/>
        <v>29</v>
      </c>
      <c r="R399" s="50"/>
      <c r="T399" s="34"/>
      <c r="U399" s="34"/>
      <c r="V399" s="34"/>
      <c r="W399" s="34"/>
      <c r="X399" s="5"/>
      <c r="Y399" s="5"/>
      <c r="Z399" s="5"/>
      <c r="AA399" s="6"/>
      <c r="AB399" s="6"/>
      <c r="AC399" s="6"/>
      <c r="AD399" s="6"/>
      <c r="AE399" s="7"/>
      <c r="AF399" s="7"/>
      <c r="AG399" s="34"/>
      <c r="AH399" s="7"/>
      <c r="AI399" s="7"/>
      <c r="AJ399" s="7"/>
      <c r="AK399" s="7"/>
      <c r="AL399" s="7"/>
      <c r="AM399" s="7"/>
      <c r="AN399" s="7"/>
      <c r="AO399" s="7"/>
      <c r="AP399" s="31"/>
      <c r="AQ399" s="37"/>
    </row>
    <row r="400" spans="1:43" hidden="1" x14ac:dyDescent="0.25">
      <c r="A400" s="4" t="s">
        <v>154</v>
      </c>
      <c r="B400" s="124">
        <v>8</v>
      </c>
      <c r="C400" s="125" t="s">
        <v>1454</v>
      </c>
      <c r="D400" s="125" t="s">
        <v>1436</v>
      </c>
      <c r="E400" s="32" t="s">
        <v>89</v>
      </c>
      <c r="F400" s="33"/>
      <c r="G400" s="9"/>
      <c r="H400" s="34"/>
      <c r="I400" s="34"/>
      <c r="J400" s="7"/>
      <c r="K400" s="7"/>
      <c r="L400" s="7"/>
      <c r="M400" s="36" t="s">
        <v>198</v>
      </c>
      <c r="N400" s="36"/>
      <c r="O400" s="36" t="str">
        <f t="shared" si="12"/>
        <v>A19</v>
      </c>
      <c r="P400" s="36">
        <f>IF(AND(O400&lt;&gt;O399,NOT(ISBLANK(A400))),IF(ISBLANK(M400),INDEX(Summary!H:H,MATCH(O400,Summary!A:A,0)),INDEX(Summary!H:H,MATCH(O400,Summary!A:A,0))+1),IF(ISBLANK(M400),P399,P399+1))</f>
        <v>24</v>
      </c>
      <c r="Q400" s="36">
        <f t="shared" si="13"/>
        <v>29</v>
      </c>
      <c r="R400" s="50"/>
      <c r="T400" s="34">
        <v>2</v>
      </c>
      <c r="U400" s="34"/>
      <c r="V400" s="34"/>
      <c r="W400" s="34"/>
      <c r="X400" s="5"/>
      <c r="Y400" s="5"/>
      <c r="Z400" s="5"/>
      <c r="AA400" s="6"/>
      <c r="AB400" s="6"/>
      <c r="AC400" s="6"/>
      <c r="AD400" s="6"/>
      <c r="AE400" s="7"/>
      <c r="AF400" s="7"/>
      <c r="AG400" s="34"/>
      <c r="AH400" s="7"/>
      <c r="AI400" s="7"/>
      <c r="AJ400" s="7"/>
      <c r="AK400" s="7"/>
      <c r="AL400" s="7"/>
      <c r="AM400" s="7"/>
      <c r="AN400" s="7"/>
      <c r="AO400" s="7"/>
      <c r="AP400" s="31"/>
      <c r="AQ400" s="37"/>
    </row>
    <row r="401" spans="1:43" hidden="1" x14ac:dyDescent="0.25">
      <c r="A401" s="4"/>
      <c r="B401" s="124"/>
      <c r="C401" s="125"/>
      <c r="D401" s="125"/>
      <c r="E401" s="32"/>
      <c r="F401" s="33"/>
      <c r="G401" s="9"/>
      <c r="H401" s="34"/>
      <c r="I401" s="34"/>
      <c r="J401" s="7"/>
      <c r="K401" s="7"/>
      <c r="L401" s="7"/>
      <c r="M401" s="36" t="s">
        <v>203</v>
      </c>
      <c r="N401" s="36"/>
      <c r="O401" s="36" t="str">
        <f t="shared" si="12"/>
        <v>A19</v>
      </c>
      <c r="P401" s="36">
        <f>IF(AND(O401&lt;&gt;O400,NOT(ISBLANK(A401))),IF(ISBLANK(M401),INDEX(Summary!H:H,MATCH(O401,Summary!A:A,0)),INDEX(Summary!H:H,MATCH(O401,Summary!A:A,0))+1),IF(ISBLANK(M401),P400,P400+1))</f>
        <v>25</v>
      </c>
      <c r="Q401" s="36">
        <f t="shared" si="13"/>
        <v>29</v>
      </c>
      <c r="R401" s="50"/>
      <c r="T401" s="34">
        <v>1</v>
      </c>
      <c r="U401" s="34"/>
      <c r="V401" s="34"/>
      <c r="W401" s="34"/>
      <c r="X401" s="5"/>
      <c r="Y401" s="5"/>
      <c r="Z401" s="5"/>
      <c r="AA401" s="6"/>
      <c r="AB401" s="6"/>
      <c r="AC401" s="6"/>
      <c r="AD401" s="6"/>
      <c r="AE401" s="7"/>
      <c r="AF401" s="7"/>
      <c r="AG401" s="34"/>
      <c r="AH401" s="7"/>
      <c r="AI401" s="7"/>
      <c r="AJ401" s="7"/>
      <c r="AK401" s="7"/>
      <c r="AL401" s="7"/>
      <c r="AM401" s="7"/>
      <c r="AN401" s="7"/>
      <c r="AO401" s="7"/>
      <c r="AP401" s="31"/>
      <c r="AQ401" s="37"/>
    </row>
    <row r="402" spans="1:43" hidden="1" x14ac:dyDescent="0.25">
      <c r="A402" s="4" t="s">
        <v>154</v>
      </c>
      <c r="B402" s="124">
        <v>22</v>
      </c>
      <c r="C402" s="125" t="s">
        <v>1455</v>
      </c>
      <c r="D402" s="125" t="s">
        <v>1456</v>
      </c>
      <c r="E402" s="32" t="s">
        <v>158</v>
      </c>
      <c r="F402" s="33" t="s">
        <v>87</v>
      </c>
      <c r="G402" s="9">
        <v>2</v>
      </c>
      <c r="H402" s="34"/>
      <c r="I402" s="34">
        <v>2</v>
      </c>
      <c r="J402" s="7">
        <v>26</v>
      </c>
      <c r="K402" s="7">
        <v>6</v>
      </c>
      <c r="L402" s="7">
        <v>25</v>
      </c>
      <c r="M402" s="36" t="s">
        <v>198</v>
      </c>
      <c r="N402" s="36"/>
      <c r="O402" s="36" t="str">
        <f t="shared" si="12"/>
        <v>A19</v>
      </c>
      <c r="P402" s="36">
        <f>IF(AND(O402&lt;&gt;O401,NOT(ISBLANK(A402))),IF(ISBLANK(M402),INDEX(Summary!H:H,MATCH(O402,Summary!A:A,0)),INDEX(Summary!H:H,MATCH(O402,Summary!A:A,0))+1),IF(ISBLANK(M402),P401,P401+1))</f>
        <v>26</v>
      </c>
      <c r="Q402" s="36">
        <f t="shared" si="13"/>
        <v>29</v>
      </c>
      <c r="R402" s="50"/>
      <c r="T402" s="34">
        <v>1</v>
      </c>
      <c r="U402" s="34"/>
      <c r="V402" s="34"/>
      <c r="W402" s="34"/>
      <c r="X402" s="5"/>
      <c r="Y402" s="5" t="s">
        <v>106</v>
      </c>
      <c r="Z402" s="5" t="s">
        <v>42</v>
      </c>
      <c r="AA402" s="6">
        <v>2</v>
      </c>
      <c r="AB402" s="6">
        <v>0</v>
      </c>
      <c r="AC402" s="6">
        <v>0</v>
      </c>
      <c r="AD402" s="6">
        <v>0</v>
      </c>
      <c r="AE402" s="7">
        <v>0</v>
      </c>
      <c r="AF402" s="7">
        <v>0</v>
      </c>
      <c r="AG402" s="34">
        <v>1</v>
      </c>
      <c r="AH402" s="7">
        <v>27</v>
      </c>
      <c r="AI402" s="7">
        <v>0</v>
      </c>
      <c r="AJ402" s="7" t="s">
        <v>34</v>
      </c>
      <c r="AK402" s="7">
        <v>0</v>
      </c>
      <c r="AL402" s="7">
        <v>0</v>
      </c>
      <c r="AM402" s="7">
        <v>0</v>
      </c>
      <c r="AN402" s="7">
        <v>7.5</v>
      </c>
      <c r="AO402" s="7" t="s">
        <v>34</v>
      </c>
      <c r="AP402" s="31"/>
      <c r="AQ402" s="37"/>
    </row>
    <row r="403" spans="1:43" hidden="1" x14ac:dyDescent="0.25">
      <c r="A403" s="4" t="s">
        <v>154</v>
      </c>
      <c r="B403" s="124">
        <v>22</v>
      </c>
      <c r="C403" s="125" t="s">
        <v>1457</v>
      </c>
      <c r="D403" s="125" t="s">
        <v>1456</v>
      </c>
      <c r="E403" s="32" t="s">
        <v>158</v>
      </c>
      <c r="F403" s="33"/>
      <c r="G403" s="9"/>
      <c r="H403" s="34"/>
      <c r="I403" s="34"/>
      <c r="J403" s="7"/>
      <c r="K403" s="7"/>
      <c r="L403" s="7"/>
      <c r="M403" s="36" t="s">
        <v>198</v>
      </c>
      <c r="N403" s="36"/>
      <c r="O403" s="36" t="str">
        <f t="shared" si="12"/>
        <v>A19</v>
      </c>
      <c r="P403" s="36">
        <f>IF(AND(O403&lt;&gt;O402,NOT(ISBLANK(A403))),IF(ISBLANK(M403),INDEX(Summary!H:H,MATCH(O403,Summary!A:A,0)),INDEX(Summary!H:H,MATCH(O403,Summary!A:A,0))+1),IF(ISBLANK(M403),P402,P402+1))</f>
        <v>27</v>
      </c>
      <c r="Q403" s="36">
        <f t="shared" si="13"/>
        <v>29</v>
      </c>
      <c r="R403" s="50"/>
      <c r="T403" s="34"/>
      <c r="U403" s="34"/>
      <c r="V403" s="34"/>
      <c r="W403" s="34"/>
      <c r="X403" s="5"/>
      <c r="Y403" s="5"/>
      <c r="Z403" s="5"/>
      <c r="AA403" s="6"/>
      <c r="AB403" s="6"/>
      <c r="AC403" s="6"/>
      <c r="AD403" s="6"/>
      <c r="AE403" s="7"/>
      <c r="AF403" s="7"/>
      <c r="AG403" s="34"/>
      <c r="AH403" s="7"/>
      <c r="AI403" s="7"/>
      <c r="AJ403" s="7"/>
      <c r="AK403" s="7"/>
      <c r="AL403" s="7"/>
      <c r="AM403" s="7"/>
      <c r="AN403" s="7"/>
      <c r="AO403" s="7"/>
      <c r="AP403" s="31"/>
      <c r="AQ403" s="37"/>
    </row>
    <row r="404" spans="1:43" hidden="1" x14ac:dyDescent="0.25">
      <c r="A404" s="4" t="s">
        <v>154</v>
      </c>
      <c r="B404" s="124">
        <v>22</v>
      </c>
      <c r="C404" s="125" t="s">
        <v>1458</v>
      </c>
      <c r="D404" s="125" t="s">
        <v>1449</v>
      </c>
      <c r="E404" s="32" t="s">
        <v>104</v>
      </c>
      <c r="F404" s="38" t="s">
        <v>105</v>
      </c>
      <c r="G404" s="9">
        <v>1</v>
      </c>
      <c r="H404" s="34"/>
      <c r="I404" s="34">
        <v>1</v>
      </c>
      <c r="J404" s="7">
        <v>27</v>
      </c>
      <c r="K404" s="7">
        <v>6</v>
      </c>
      <c r="L404" s="7">
        <v>26</v>
      </c>
      <c r="M404" s="36"/>
      <c r="N404" s="36" t="s">
        <v>200</v>
      </c>
      <c r="O404" s="36" t="str">
        <f t="shared" si="12"/>
        <v>A19</v>
      </c>
      <c r="P404" s="36">
        <f>IF(AND(O404&lt;&gt;O403,NOT(ISBLANK(A404))),IF(ISBLANK(M404),INDEX(Summary!H:H,MATCH(O404,Summary!A:A,0)),INDEX(Summary!H:H,MATCH(O404,Summary!A:A,0))+1),IF(ISBLANK(M404),P403,P403+1))</f>
        <v>27</v>
      </c>
      <c r="Q404" s="36">
        <f t="shared" si="13"/>
        <v>30</v>
      </c>
      <c r="R404" s="51"/>
      <c r="T404" s="34"/>
      <c r="U404" s="34">
        <v>1</v>
      </c>
      <c r="V404" s="34"/>
      <c r="W404" s="34"/>
      <c r="X404" s="5"/>
      <c r="Y404" s="5" t="s">
        <v>106</v>
      </c>
      <c r="Z404" s="5" t="s">
        <v>42</v>
      </c>
      <c r="AA404" s="6">
        <v>0</v>
      </c>
      <c r="AB404" s="6">
        <v>1</v>
      </c>
      <c r="AC404" s="6">
        <v>0</v>
      </c>
      <c r="AD404" s="6">
        <v>0</v>
      </c>
      <c r="AE404" s="7">
        <v>0</v>
      </c>
      <c r="AF404" s="7">
        <v>0</v>
      </c>
      <c r="AG404" s="34">
        <v>0.5</v>
      </c>
      <c r="AH404" s="7">
        <v>27</v>
      </c>
      <c r="AI404" s="7">
        <v>1</v>
      </c>
      <c r="AJ404" s="7" t="s">
        <v>34</v>
      </c>
      <c r="AK404" s="7">
        <v>0</v>
      </c>
      <c r="AL404" s="7">
        <v>0</v>
      </c>
      <c r="AM404" s="7">
        <v>0</v>
      </c>
      <c r="AN404" s="7">
        <v>8</v>
      </c>
      <c r="AO404" s="7" t="s">
        <v>34</v>
      </c>
      <c r="AP404" s="31"/>
      <c r="AQ404" s="37"/>
    </row>
    <row r="405" spans="1:43" hidden="1" x14ac:dyDescent="0.25">
      <c r="A405" s="4" t="s">
        <v>154</v>
      </c>
      <c r="B405" s="124">
        <v>22</v>
      </c>
      <c r="C405" s="125" t="s">
        <v>1459</v>
      </c>
      <c r="D405" s="125" t="s">
        <v>1460</v>
      </c>
      <c r="E405" s="32" t="s">
        <v>159</v>
      </c>
      <c r="F405" s="33" t="s">
        <v>94</v>
      </c>
      <c r="G405" s="9">
        <v>2</v>
      </c>
      <c r="H405" s="34"/>
      <c r="I405" s="34">
        <v>2</v>
      </c>
      <c r="J405" s="7">
        <v>29</v>
      </c>
      <c r="K405" s="7">
        <v>6</v>
      </c>
      <c r="L405" s="7">
        <v>28</v>
      </c>
      <c r="M405" s="36" t="s">
        <v>198</v>
      </c>
      <c r="N405" s="36" t="s">
        <v>200</v>
      </c>
      <c r="O405" s="36" t="str">
        <f t="shared" si="12"/>
        <v>A19</v>
      </c>
      <c r="P405" s="36">
        <f>IF(AND(O405&lt;&gt;O404,NOT(ISBLANK(A405))),IF(ISBLANK(M405),INDEX(Summary!H:H,MATCH(O405,Summary!A:A,0)),INDEX(Summary!H:H,MATCH(O405,Summary!A:A,0))+1),IF(ISBLANK(M405),P404,P404+1))</f>
        <v>28</v>
      </c>
      <c r="Q405" s="36">
        <f t="shared" si="13"/>
        <v>31</v>
      </c>
      <c r="R405" s="50"/>
      <c r="T405" s="34">
        <v>1</v>
      </c>
      <c r="U405" s="34">
        <v>1</v>
      </c>
      <c r="V405" s="34"/>
      <c r="W405" s="34"/>
      <c r="X405" s="5"/>
      <c r="Y405" s="5" t="s">
        <v>106</v>
      </c>
      <c r="Z405" s="5" t="s">
        <v>42</v>
      </c>
      <c r="AA405" s="6">
        <v>0</v>
      </c>
      <c r="AB405" s="6">
        <v>2</v>
      </c>
      <c r="AC405" s="6">
        <v>0</v>
      </c>
      <c r="AD405" s="6">
        <v>0</v>
      </c>
      <c r="AE405" s="7">
        <v>0</v>
      </c>
      <c r="AF405" s="7">
        <v>0</v>
      </c>
      <c r="AG405" s="34">
        <v>1</v>
      </c>
      <c r="AH405" s="35">
        <v>27</v>
      </c>
      <c r="AI405" s="35">
        <v>3</v>
      </c>
      <c r="AJ405" s="35" t="s">
        <v>34</v>
      </c>
      <c r="AK405" s="35">
        <v>0</v>
      </c>
      <c r="AL405" s="35">
        <v>0</v>
      </c>
      <c r="AM405" s="35">
        <v>0</v>
      </c>
      <c r="AN405" s="35">
        <v>9</v>
      </c>
      <c r="AO405" s="35" t="s">
        <v>34</v>
      </c>
      <c r="AP405" s="31"/>
      <c r="AQ405" s="37"/>
    </row>
    <row r="406" spans="1:43" hidden="1" x14ac:dyDescent="0.25">
      <c r="A406" s="4" t="s">
        <v>154</v>
      </c>
      <c r="B406" s="124">
        <v>22</v>
      </c>
      <c r="C406" s="125" t="s">
        <v>1461</v>
      </c>
      <c r="D406" s="125" t="s">
        <v>1460</v>
      </c>
      <c r="E406" s="32" t="s">
        <v>159</v>
      </c>
      <c r="F406" s="33"/>
      <c r="G406" s="9"/>
      <c r="H406" s="34"/>
      <c r="I406" s="34"/>
      <c r="J406" s="7"/>
      <c r="K406" s="7"/>
      <c r="L406" s="7"/>
      <c r="M406" s="36" t="s">
        <v>198</v>
      </c>
      <c r="N406" s="36" t="s">
        <v>200</v>
      </c>
      <c r="O406" s="36" t="str">
        <f t="shared" si="12"/>
        <v>A19</v>
      </c>
      <c r="P406" s="36">
        <f>IF(AND(O406&lt;&gt;O405,NOT(ISBLANK(A406))),IF(ISBLANK(M406),INDEX(Summary!H:H,MATCH(O406,Summary!A:A,0)),INDEX(Summary!H:H,MATCH(O406,Summary!A:A,0))+1),IF(ISBLANK(M406),P405,P405+1))</f>
        <v>29</v>
      </c>
      <c r="Q406" s="36">
        <f t="shared" si="13"/>
        <v>32</v>
      </c>
      <c r="R406" s="50"/>
      <c r="T406" s="34"/>
      <c r="U406" s="34"/>
      <c r="V406" s="34"/>
      <c r="W406" s="34"/>
      <c r="X406" s="5"/>
      <c r="Y406" s="5"/>
      <c r="Z406" s="5"/>
      <c r="AA406" s="6"/>
      <c r="AB406" s="6"/>
      <c r="AC406" s="6"/>
      <c r="AD406" s="6"/>
      <c r="AE406" s="7"/>
      <c r="AF406" s="7"/>
      <c r="AG406" s="34"/>
      <c r="AH406" s="35"/>
      <c r="AI406" s="35"/>
      <c r="AJ406" s="35"/>
      <c r="AK406" s="35"/>
      <c r="AL406" s="35"/>
      <c r="AM406" s="35"/>
      <c r="AN406" s="35"/>
      <c r="AO406" s="35"/>
      <c r="AP406" s="31"/>
      <c r="AQ406" s="37"/>
    </row>
    <row r="407" spans="1:43" hidden="1" x14ac:dyDescent="0.25">
      <c r="A407" s="4" t="s">
        <v>154</v>
      </c>
      <c r="B407" s="124">
        <v>15</v>
      </c>
      <c r="C407" s="125" t="s">
        <v>1462</v>
      </c>
      <c r="D407" s="125" t="s">
        <v>1463</v>
      </c>
      <c r="E407" s="32" t="s">
        <v>93</v>
      </c>
      <c r="F407" s="33" t="s">
        <v>94</v>
      </c>
      <c r="G407" s="9">
        <v>10</v>
      </c>
      <c r="H407" s="34"/>
      <c r="I407" s="34">
        <v>10</v>
      </c>
      <c r="J407" s="7">
        <v>39</v>
      </c>
      <c r="K407" s="7">
        <v>6</v>
      </c>
      <c r="L407" s="7">
        <v>38</v>
      </c>
      <c r="M407" s="36"/>
      <c r="N407" s="36" t="s">
        <v>200</v>
      </c>
      <c r="O407" s="36" t="str">
        <f t="shared" si="12"/>
        <v>A19</v>
      </c>
      <c r="P407" s="36">
        <f>IF(AND(O407&lt;&gt;O406,NOT(ISBLANK(A407))),IF(ISBLANK(M407),INDEX(Summary!H:H,MATCH(O407,Summary!A:A,0)),INDEX(Summary!H:H,MATCH(O407,Summary!A:A,0))+1),IF(ISBLANK(M407),P406,P406+1))</f>
        <v>29</v>
      </c>
      <c r="Q407" s="36">
        <f t="shared" si="13"/>
        <v>33</v>
      </c>
      <c r="R407" s="50"/>
      <c r="T407" s="34"/>
      <c r="U407" s="34">
        <v>1</v>
      </c>
      <c r="V407" s="34"/>
      <c r="W407" s="34"/>
      <c r="X407" s="5"/>
      <c r="Y407" s="5" t="s">
        <v>106</v>
      </c>
      <c r="Z407" s="5" t="s">
        <v>42</v>
      </c>
      <c r="AA407" s="6">
        <v>0</v>
      </c>
      <c r="AB407" s="6">
        <v>10</v>
      </c>
      <c r="AC407" s="6">
        <v>0</v>
      </c>
      <c r="AD407" s="6">
        <v>0</v>
      </c>
      <c r="AE407" s="7">
        <v>0</v>
      </c>
      <c r="AF407" s="7">
        <v>0</v>
      </c>
      <c r="AG407" s="34">
        <v>5</v>
      </c>
      <c r="AH407" s="35">
        <v>27</v>
      </c>
      <c r="AI407" s="35">
        <v>13</v>
      </c>
      <c r="AJ407" s="35" t="s">
        <v>34</v>
      </c>
      <c r="AK407" s="35">
        <v>0</v>
      </c>
      <c r="AL407" s="35">
        <v>0</v>
      </c>
      <c r="AM407" s="35">
        <v>0</v>
      </c>
      <c r="AN407" s="35">
        <v>14</v>
      </c>
      <c r="AO407" s="35" t="s">
        <v>34</v>
      </c>
      <c r="AP407" s="31"/>
      <c r="AQ407" s="37"/>
    </row>
    <row r="408" spans="1:43" hidden="1" x14ac:dyDescent="0.25">
      <c r="A408" s="4" t="s">
        <v>154</v>
      </c>
      <c r="B408" s="124">
        <v>15</v>
      </c>
      <c r="C408" s="125" t="s">
        <v>1464</v>
      </c>
      <c r="D408" s="125" t="s">
        <v>1463</v>
      </c>
      <c r="E408" s="32" t="s">
        <v>93</v>
      </c>
      <c r="F408" s="33"/>
      <c r="G408" s="9"/>
      <c r="H408" s="34"/>
      <c r="I408" s="34"/>
      <c r="J408" s="7"/>
      <c r="K408" s="7"/>
      <c r="L408" s="7"/>
      <c r="M408" s="36"/>
      <c r="N408" s="36" t="s">
        <v>200</v>
      </c>
      <c r="O408" s="36" t="str">
        <f t="shared" si="12"/>
        <v>A19</v>
      </c>
      <c r="P408" s="36">
        <f>IF(AND(O408&lt;&gt;O407,NOT(ISBLANK(A408))),IF(ISBLANK(M408),INDEX(Summary!H:H,MATCH(O408,Summary!A:A,0)),INDEX(Summary!H:H,MATCH(O408,Summary!A:A,0))+1),IF(ISBLANK(M408),P407,P407+1))</f>
        <v>29</v>
      </c>
      <c r="Q408" s="36">
        <f t="shared" si="13"/>
        <v>34</v>
      </c>
      <c r="R408" s="50"/>
      <c r="T408" s="34"/>
      <c r="U408" s="34"/>
      <c r="V408" s="34"/>
      <c r="W408" s="34"/>
      <c r="X408" s="5"/>
      <c r="Y408" s="5"/>
      <c r="Z408" s="5"/>
      <c r="AA408" s="6"/>
      <c r="AB408" s="6"/>
      <c r="AC408" s="6"/>
      <c r="AD408" s="6"/>
      <c r="AE408" s="7"/>
      <c r="AF408" s="7"/>
      <c r="AG408" s="34"/>
      <c r="AH408" s="35"/>
      <c r="AI408" s="35"/>
      <c r="AJ408" s="35"/>
      <c r="AK408" s="35"/>
      <c r="AL408" s="35"/>
      <c r="AM408" s="35"/>
      <c r="AN408" s="35"/>
      <c r="AO408" s="35"/>
      <c r="AP408" s="31"/>
      <c r="AQ408" s="37"/>
    </row>
    <row r="409" spans="1:43" hidden="1" x14ac:dyDescent="0.25">
      <c r="A409" s="4" t="s">
        <v>154</v>
      </c>
      <c r="B409" s="124">
        <v>15</v>
      </c>
      <c r="C409" s="125" t="s">
        <v>1465</v>
      </c>
      <c r="D409" s="125" t="s">
        <v>1466</v>
      </c>
      <c r="E409" s="32" t="s">
        <v>93</v>
      </c>
      <c r="F409" s="38"/>
      <c r="G409" s="5"/>
      <c r="H409" s="6"/>
      <c r="I409" s="34"/>
      <c r="J409" s="35"/>
      <c r="K409" s="35"/>
      <c r="L409" s="35"/>
      <c r="M409" s="36"/>
      <c r="N409" s="36" t="s">
        <v>200</v>
      </c>
      <c r="O409" s="36" t="str">
        <f t="shared" si="12"/>
        <v>A19</v>
      </c>
      <c r="P409" s="36">
        <f>IF(AND(O409&lt;&gt;O408,NOT(ISBLANK(A409))),IF(ISBLANK(M409),INDEX(Summary!H:H,MATCH(O409,Summary!A:A,0)),INDEX(Summary!H:H,MATCH(O409,Summary!A:A,0))+1),IF(ISBLANK(M409),P408,P408+1))</f>
        <v>29</v>
      </c>
      <c r="Q409" s="36">
        <f t="shared" si="13"/>
        <v>35</v>
      </c>
      <c r="R409" s="51"/>
      <c r="T409" s="34"/>
      <c r="U409" s="34"/>
      <c r="V409" s="34"/>
      <c r="W409" s="34"/>
      <c r="X409" s="5"/>
      <c r="Y409" s="5"/>
      <c r="Z409" s="5"/>
      <c r="AA409" s="6"/>
      <c r="AB409" s="6"/>
      <c r="AC409" s="6"/>
      <c r="AD409" s="6"/>
      <c r="AE409" s="7"/>
      <c r="AF409" s="7"/>
      <c r="AG409" s="34"/>
      <c r="AH409" s="35"/>
      <c r="AI409" s="35"/>
      <c r="AJ409" s="35"/>
      <c r="AK409" s="35"/>
      <c r="AL409" s="35"/>
      <c r="AM409" s="35"/>
      <c r="AN409" s="35"/>
      <c r="AO409" s="35"/>
      <c r="AP409" s="31"/>
      <c r="AQ409" s="37"/>
    </row>
    <row r="410" spans="1:43" hidden="1" x14ac:dyDescent="0.25">
      <c r="A410" s="4" t="s">
        <v>154</v>
      </c>
      <c r="B410" s="124">
        <v>15</v>
      </c>
      <c r="C410" s="125" t="s">
        <v>1467</v>
      </c>
      <c r="D410" s="125" t="s">
        <v>1466</v>
      </c>
      <c r="E410" s="32" t="s">
        <v>93</v>
      </c>
      <c r="F410" s="38"/>
      <c r="G410" s="5"/>
      <c r="H410" s="6"/>
      <c r="I410" s="34"/>
      <c r="J410" s="35"/>
      <c r="K410" s="35"/>
      <c r="L410" s="35"/>
      <c r="M410" s="36"/>
      <c r="N410" s="36" t="s">
        <v>200</v>
      </c>
      <c r="O410" s="36" t="str">
        <f t="shared" si="12"/>
        <v>A19</v>
      </c>
      <c r="P410" s="36">
        <f>IF(AND(O410&lt;&gt;O409,NOT(ISBLANK(A410))),IF(ISBLANK(M410),INDEX(Summary!H:H,MATCH(O410,Summary!A:A,0)),INDEX(Summary!H:H,MATCH(O410,Summary!A:A,0))+1),IF(ISBLANK(M410),P409,P409+1))</f>
        <v>29</v>
      </c>
      <c r="Q410" s="36">
        <f t="shared" si="13"/>
        <v>36</v>
      </c>
      <c r="R410" s="51"/>
      <c r="T410" s="34"/>
      <c r="U410" s="34"/>
      <c r="V410" s="34"/>
      <c r="W410" s="34"/>
      <c r="X410" s="5"/>
      <c r="Y410" s="5"/>
      <c r="Z410" s="5"/>
      <c r="AA410" s="6"/>
      <c r="AB410" s="6"/>
      <c r="AC410" s="6"/>
      <c r="AD410" s="6"/>
      <c r="AE410" s="7"/>
      <c r="AF410" s="7"/>
      <c r="AG410" s="34"/>
      <c r="AH410" s="35"/>
      <c r="AI410" s="35"/>
      <c r="AJ410" s="35"/>
      <c r="AK410" s="35"/>
      <c r="AL410" s="35"/>
      <c r="AM410" s="35"/>
      <c r="AN410" s="35"/>
      <c r="AO410" s="35"/>
      <c r="AP410" s="31"/>
      <c r="AQ410" s="37"/>
    </row>
    <row r="411" spans="1:43" hidden="1" x14ac:dyDescent="0.25">
      <c r="A411" s="4" t="s">
        <v>154</v>
      </c>
      <c r="B411" s="124">
        <v>15</v>
      </c>
      <c r="C411" s="125" t="s">
        <v>1468</v>
      </c>
      <c r="D411" s="125" t="s">
        <v>1469</v>
      </c>
      <c r="E411" s="32" t="s">
        <v>93</v>
      </c>
      <c r="F411" s="38"/>
      <c r="G411" s="5"/>
      <c r="H411" s="6"/>
      <c r="I411" s="34"/>
      <c r="J411" s="35"/>
      <c r="K411" s="35"/>
      <c r="L411" s="35"/>
      <c r="M411" s="36"/>
      <c r="N411" s="36" t="s">
        <v>200</v>
      </c>
      <c r="O411" s="36" t="str">
        <f t="shared" ref="O411:O474" si="14">IF(ISBLANK(A411),O410,A411)</f>
        <v>A19</v>
      </c>
      <c r="P411" s="36">
        <f>IF(AND(O411&lt;&gt;O410,NOT(ISBLANK(A411))),IF(ISBLANK(M411),INDEX(Summary!H:H,MATCH(O411,Summary!A:A,0)),INDEX(Summary!H:H,MATCH(O411,Summary!A:A,0))+1),IF(ISBLANK(M411),P410,P410+1))</f>
        <v>29</v>
      </c>
      <c r="Q411" s="36">
        <f t="shared" si="13"/>
        <v>37</v>
      </c>
      <c r="R411" s="51"/>
      <c r="T411" s="34"/>
      <c r="U411" s="34"/>
      <c r="V411" s="34"/>
      <c r="W411" s="34"/>
      <c r="X411" s="5"/>
      <c r="Y411" s="5"/>
      <c r="Z411" s="5"/>
      <c r="AA411" s="6"/>
      <c r="AB411" s="6"/>
      <c r="AC411" s="6"/>
      <c r="AD411" s="6"/>
      <c r="AE411" s="7"/>
      <c r="AF411" s="7"/>
      <c r="AG411" s="34"/>
      <c r="AH411" s="35"/>
      <c r="AI411" s="35"/>
      <c r="AJ411" s="35"/>
      <c r="AK411" s="35"/>
      <c r="AL411" s="35"/>
      <c r="AM411" s="35"/>
      <c r="AN411" s="35"/>
      <c r="AO411" s="35"/>
      <c r="AP411" s="31"/>
      <c r="AQ411" s="37"/>
    </row>
    <row r="412" spans="1:43" hidden="1" x14ac:dyDescent="0.25">
      <c r="A412" s="4" t="s">
        <v>154</v>
      </c>
      <c r="B412" s="124">
        <v>15</v>
      </c>
      <c r="C412" s="125" t="s">
        <v>1470</v>
      </c>
      <c r="D412" s="125" t="s">
        <v>1469</v>
      </c>
      <c r="E412" s="32" t="s">
        <v>93</v>
      </c>
      <c r="F412" s="38"/>
      <c r="G412" s="5"/>
      <c r="H412" s="6"/>
      <c r="I412" s="34"/>
      <c r="J412" s="35"/>
      <c r="K412" s="35"/>
      <c r="L412" s="35"/>
      <c r="M412" s="36"/>
      <c r="N412" s="36" t="s">
        <v>200</v>
      </c>
      <c r="O412" s="36" t="str">
        <f t="shared" si="14"/>
        <v>A19</v>
      </c>
      <c r="P412" s="36">
        <f>IF(AND(O412&lt;&gt;O411,NOT(ISBLANK(A412))),IF(ISBLANK(M412),INDEX(Summary!H:H,MATCH(O412,Summary!A:A,0)),INDEX(Summary!H:H,MATCH(O412,Summary!A:A,0))+1),IF(ISBLANK(M412),P411,P411+1))</f>
        <v>29</v>
      </c>
      <c r="Q412" s="36">
        <f t="shared" si="13"/>
        <v>38</v>
      </c>
      <c r="R412" s="51"/>
      <c r="T412" s="34"/>
      <c r="U412" s="34"/>
      <c r="V412" s="34"/>
      <c r="W412" s="34"/>
      <c r="X412" s="5"/>
      <c r="Y412" s="5"/>
      <c r="Z412" s="5"/>
      <c r="AA412" s="6"/>
      <c r="AB412" s="6"/>
      <c r="AC412" s="6"/>
      <c r="AD412" s="6"/>
      <c r="AE412" s="7"/>
      <c r="AF412" s="7"/>
      <c r="AG412" s="34"/>
      <c r="AH412" s="35"/>
      <c r="AI412" s="35"/>
      <c r="AJ412" s="35"/>
      <c r="AK412" s="35"/>
      <c r="AL412" s="35"/>
      <c r="AM412" s="35"/>
      <c r="AN412" s="35"/>
      <c r="AO412" s="35"/>
      <c r="AP412" s="31"/>
      <c r="AQ412" s="37"/>
    </row>
    <row r="413" spans="1:43" hidden="1" x14ac:dyDescent="0.25">
      <c r="A413" s="4" t="s">
        <v>154</v>
      </c>
      <c r="B413" s="124">
        <v>15</v>
      </c>
      <c r="C413" s="125" t="s">
        <v>1471</v>
      </c>
      <c r="D413" s="125" t="s">
        <v>1472</v>
      </c>
      <c r="E413" s="32" t="s">
        <v>93</v>
      </c>
      <c r="F413" s="38"/>
      <c r="G413" s="5"/>
      <c r="H413" s="6"/>
      <c r="I413" s="34"/>
      <c r="J413" s="35"/>
      <c r="K413" s="35"/>
      <c r="L413" s="35"/>
      <c r="M413" s="36"/>
      <c r="N413" s="36" t="s">
        <v>200</v>
      </c>
      <c r="O413" s="36" t="str">
        <f t="shared" si="14"/>
        <v>A19</v>
      </c>
      <c r="P413" s="36">
        <f>IF(AND(O413&lt;&gt;O412,NOT(ISBLANK(A413))),IF(ISBLANK(M413),INDEX(Summary!H:H,MATCH(O413,Summary!A:A,0)),INDEX(Summary!H:H,MATCH(O413,Summary!A:A,0))+1),IF(ISBLANK(M413),P412,P412+1))</f>
        <v>29</v>
      </c>
      <c r="Q413" s="36">
        <f t="shared" si="13"/>
        <v>39</v>
      </c>
      <c r="R413" s="51"/>
      <c r="T413" s="34"/>
      <c r="U413" s="34"/>
      <c r="V413" s="34"/>
      <c r="W413" s="34"/>
      <c r="X413" s="5"/>
      <c r="Y413" s="5"/>
      <c r="Z413" s="5"/>
      <c r="AA413" s="6"/>
      <c r="AB413" s="6"/>
      <c r="AC413" s="6"/>
      <c r="AD413" s="6"/>
      <c r="AE413" s="7"/>
      <c r="AF413" s="7"/>
      <c r="AG413" s="34"/>
      <c r="AH413" s="35"/>
      <c r="AI413" s="35"/>
      <c r="AJ413" s="35"/>
      <c r="AK413" s="35"/>
      <c r="AL413" s="35"/>
      <c r="AM413" s="35"/>
      <c r="AN413" s="35"/>
      <c r="AO413" s="35"/>
      <c r="AP413" s="31"/>
      <c r="AQ413" s="37"/>
    </row>
    <row r="414" spans="1:43" hidden="1" x14ac:dyDescent="0.25">
      <c r="A414" s="4" t="s">
        <v>154</v>
      </c>
      <c r="B414" s="124">
        <v>15</v>
      </c>
      <c r="C414" s="125" t="s">
        <v>1473</v>
      </c>
      <c r="D414" s="125" t="s">
        <v>1472</v>
      </c>
      <c r="E414" s="32" t="s">
        <v>93</v>
      </c>
      <c r="F414" s="38"/>
      <c r="G414" s="5"/>
      <c r="H414" s="6"/>
      <c r="I414" s="34"/>
      <c r="J414" s="35"/>
      <c r="K414" s="35"/>
      <c r="L414" s="35"/>
      <c r="M414" s="36"/>
      <c r="N414" s="36" t="s">
        <v>200</v>
      </c>
      <c r="O414" s="36" t="str">
        <f t="shared" si="14"/>
        <v>A19</v>
      </c>
      <c r="P414" s="36">
        <f>IF(AND(O414&lt;&gt;O413,NOT(ISBLANK(A414))),IF(ISBLANK(M414),INDEX(Summary!H:H,MATCH(O414,Summary!A:A,0)),INDEX(Summary!H:H,MATCH(O414,Summary!A:A,0))+1),IF(ISBLANK(M414),P413,P413+1))</f>
        <v>29</v>
      </c>
      <c r="Q414" s="36">
        <f t="shared" si="13"/>
        <v>40</v>
      </c>
      <c r="R414" s="51"/>
      <c r="T414" s="34"/>
      <c r="U414" s="34"/>
      <c r="V414" s="34"/>
      <c r="W414" s="34"/>
      <c r="X414" s="5"/>
      <c r="Y414" s="5"/>
      <c r="Z414" s="5"/>
      <c r="AA414" s="6"/>
      <c r="AB414" s="6"/>
      <c r="AC414" s="6"/>
      <c r="AD414" s="6"/>
      <c r="AE414" s="7"/>
      <c r="AF414" s="7"/>
      <c r="AG414" s="34"/>
      <c r="AH414" s="35"/>
      <c r="AI414" s="35"/>
      <c r="AJ414" s="35"/>
      <c r="AK414" s="35"/>
      <c r="AL414" s="35"/>
      <c r="AM414" s="35"/>
      <c r="AN414" s="35"/>
      <c r="AO414" s="35"/>
      <c r="AP414" s="31"/>
      <c r="AQ414" s="37"/>
    </row>
    <row r="415" spans="1:43" hidden="1" x14ac:dyDescent="0.25">
      <c r="A415" s="4" t="s">
        <v>154</v>
      </c>
      <c r="B415" s="124">
        <v>8</v>
      </c>
      <c r="C415" s="125" t="s">
        <v>1474</v>
      </c>
      <c r="D415" s="125" t="s">
        <v>1475</v>
      </c>
      <c r="E415" s="32" t="s">
        <v>93</v>
      </c>
      <c r="F415" s="38"/>
      <c r="G415" s="5"/>
      <c r="H415" s="6"/>
      <c r="I415" s="34"/>
      <c r="J415" s="35"/>
      <c r="K415" s="35"/>
      <c r="L415" s="35"/>
      <c r="M415" s="36"/>
      <c r="N415" s="36" t="s">
        <v>200</v>
      </c>
      <c r="O415" s="36" t="str">
        <f t="shared" si="14"/>
        <v>A19</v>
      </c>
      <c r="P415" s="36">
        <f>IF(AND(O415&lt;&gt;O414,NOT(ISBLANK(A415))),IF(ISBLANK(M415),INDEX(Summary!H:H,MATCH(O415,Summary!A:A,0)),INDEX(Summary!H:H,MATCH(O415,Summary!A:A,0))+1),IF(ISBLANK(M415),P414,P414+1))</f>
        <v>29</v>
      </c>
      <c r="Q415" s="36">
        <f t="shared" si="13"/>
        <v>41</v>
      </c>
      <c r="R415" s="51"/>
      <c r="T415" s="34"/>
      <c r="U415" s="34"/>
      <c r="V415" s="34"/>
      <c r="W415" s="34"/>
      <c r="X415" s="5"/>
      <c r="Y415" s="5"/>
      <c r="Z415" s="5"/>
      <c r="AA415" s="6"/>
      <c r="AB415" s="6"/>
      <c r="AC415" s="6"/>
      <c r="AD415" s="6"/>
      <c r="AE415" s="7"/>
      <c r="AF415" s="7"/>
      <c r="AG415" s="34"/>
      <c r="AH415" s="35"/>
      <c r="AI415" s="35"/>
      <c r="AJ415" s="35"/>
      <c r="AK415" s="35"/>
      <c r="AL415" s="35"/>
      <c r="AM415" s="35"/>
      <c r="AN415" s="35"/>
      <c r="AO415" s="35"/>
      <c r="AP415" s="31"/>
      <c r="AQ415" s="37"/>
    </row>
    <row r="416" spans="1:43" hidden="1" x14ac:dyDescent="0.25">
      <c r="A416" s="4" t="s">
        <v>154</v>
      </c>
      <c r="B416" s="124">
        <v>8</v>
      </c>
      <c r="C416" s="125" t="s">
        <v>1476</v>
      </c>
      <c r="D416" s="125" t="s">
        <v>1475</v>
      </c>
      <c r="E416" s="32" t="s">
        <v>93</v>
      </c>
      <c r="F416" s="38"/>
      <c r="G416" s="5"/>
      <c r="H416" s="6"/>
      <c r="I416" s="34"/>
      <c r="J416" s="35"/>
      <c r="K416" s="35"/>
      <c r="L416" s="35"/>
      <c r="M416" s="36"/>
      <c r="N416" s="36" t="s">
        <v>200</v>
      </c>
      <c r="O416" s="36" t="str">
        <f t="shared" si="14"/>
        <v>A19</v>
      </c>
      <c r="P416" s="36">
        <f>IF(AND(O416&lt;&gt;O415,NOT(ISBLANK(A416))),IF(ISBLANK(M416),INDEX(Summary!H:H,MATCH(O416,Summary!A:A,0)),INDEX(Summary!H:H,MATCH(O416,Summary!A:A,0))+1),IF(ISBLANK(M416),P415,P415+1))</f>
        <v>29</v>
      </c>
      <c r="Q416" s="36">
        <f t="shared" si="13"/>
        <v>42</v>
      </c>
      <c r="R416" s="51"/>
      <c r="T416" s="34"/>
      <c r="U416" s="34"/>
      <c r="V416" s="34"/>
      <c r="W416" s="34"/>
      <c r="X416" s="5"/>
      <c r="Y416" s="5"/>
      <c r="Z416" s="5"/>
      <c r="AA416" s="6"/>
      <c r="AB416" s="6"/>
      <c r="AC416" s="6"/>
      <c r="AD416" s="6"/>
      <c r="AE416" s="7"/>
      <c r="AF416" s="7"/>
      <c r="AG416" s="34"/>
      <c r="AH416" s="35"/>
      <c r="AI416" s="35"/>
      <c r="AJ416" s="35"/>
      <c r="AK416" s="35"/>
      <c r="AL416" s="35"/>
      <c r="AM416" s="35"/>
      <c r="AN416" s="35"/>
      <c r="AO416" s="35"/>
      <c r="AP416" s="31"/>
      <c r="AQ416" s="37"/>
    </row>
    <row r="417" spans="1:43" hidden="1" x14ac:dyDescent="0.25">
      <c r="A417" s="54" t="s">
        <v>160</v>
      </c>
      <c r="B417" s="124">
        <v>36</v>
      </c>
      <c r="C417" s="125" t="s">
        <v>1477</v>
      </c>
      <c r="D417" s="125" t="s">
        <v>1478</v>
      </c>
      <c r="E417" s="32" t="s">
        <v>127</v>
      </c>
      <c r="F417" s="33" t="s">
        <v>87</v>
      </c>
      <c r="G417" s="9">
        <v>1</v>
      </c>
      <c r="H417" s="34"/>
      <c r="I417" s="34">
        <v>1</v>
      </c>
      <c r="J417" s="7">
        <v>10</v>
      </c>
      <c r="K417" s="7">
        <v>9</v>
      </c>
      <c r="L417" s="7">
        <v>9</v>
      </c>
      <c r="M417" s="36" t="s">
        <v>198</v>
      </c>
      <c r="N417" s="36"/>
      <c r="O417" s="36" t="str">
        <f t="shared" si="14"/>
        <v>A22</v>
      </c>
      <c r="P417" s="36">
        <f>IF(AND(O417&lt;&gt;O416,NOT(ISBLANK(A417))),IF(ISBLANK(M417),INDEX(Summary!H:H,MATCH(O417,Summary!A:A,0)),INDEX(Summary!H:H,MATCH(O417,Summary!A:A,0))+1),IF(ISBLANK(M417),P416,P416+1))</f>
        <v>12</v>
      </c>
      <c r="Q417" s="36">
        <f t="shared" si="13"/>
        <v>28</v>
      </c>
      <c r="R417" s="50"/>
      <c r="T417" s="34">
        <v>1</v>
      </c>
      <c r="U417" s="34"/>
      <c r="V417" s="34"/>
      <c r="W417" s="34"/>
      <c r="X417" s="5"/>
      <c r="Y417" s="5" t="s">
        <v>88</v>
      </c>
      <c r="Z417" s="5" t="s">
        <v>42</v>
      </c>
      <c r="AA417" s="6">
        <v>1</v>
      </c>
      <c r="AB417" s="6">
        <v>0</v>
      </c>
      <c r="AC417" s="6">
        <v>0</v>
      </c>
      <c r="AD417" s="6">
        <v>0</v>
      </c>
      <c r="AE417" s="7">
        <v>0</v>
      </c>
      <c r="AF417" s="7">
        <v>0</v>
      </c>
      <c r="AG417" s="34">
        <v>0.25</v>
      </c>
      <c r="AH417" s="35">
        <v>11</v>
      </c>
      <c r="AI417" s="35">
        <v>0</v>
      </c>
      <c r="AJ417" s="35" t="s">
        <v>34</v>
      </c>
      <c r="AK417" s="7">
        <v>0</v>
      </c>
      <c r="AL417" s="7">
        <v>0</v>
      </c>
      <c r="AM417" s="7">
        <v>0</v>
      </c>
      <c r="AN417" s="35">
        <v>0.25</v>
      </c>
      <c r="AO417" s="35" t="s">
        <v>34</v>
      </c>
      <c r="AP417" s="31"/>
      <c r="AQ417" s="37"/>
    </row>
    <row r="418" spans="1:43" x14ac:dyDescent="0.25">
      <c r="A418" s="4" t="s">
        <v>160</v>
      </c>
      <c r="B418" s="124">
        <v>29</v>
      </c>
      <c r="C418" s="125" t="s">
        <v>1479</v>
      </c>
      <c r="D418" s="125" t="s">
        <v>1480</v>
      </c>
      <c r="E418" s="32" t="s">
        <v>95</v>
      </c>
      <c r="F418" s="33" t="s">
        <v>87</v>
      </c>
      <c r="G418" s="9">
        <v>3</v>
      </c>
      <c r="H418" s="34"/>
      <c r="I418" s="34">
        <v>3</v>
      </c>
      <c r="J418" s="7">
        <v>13</v>
      </c>
      <c r="K418" s="7">
        <v>9</v>
      </c>
      <c r="L418" s="7">
        <v>12</v>
      </c>
      <c r="M418" s="36" t="s">
        <v>198</v>
      </c>
      <c r="N418" s="36"/>
      <c r="O418" s="36" t="str">
        <f t="shared" si="14"/>
        <v>A22</v>
      </c>
      <c r="P418" s="36">
        <f>IF(AND(O418&lt;&gt;O417,NOT(ISBLANK(A418))),IF(ISBLANK(M418),INDEX(Summary!H:H,MATCH(O418,Summary!A:A,0)),INDEX(Summary!H:H,MATCH(O418,Summary!A:A,0))+1),IF(ISBLANK(M418),P417,P417+1))</f>
        <v>13</v>
      </c>
      <c r="Q418" s="36">
        <f t="shared" si="13"/>
        <v>28</v>
      </c>
      <c r="R418" s="50"/>
      <c r="T418" s="34">
        <v>1</v>
      </c>
      <c r="U418" s="34"/>
      <c r="V418" s="34"/>
      <c r="W418" s="34"/>
      <c r="X418" s="5"/>
      <c r="Y418" s="5" t="s">
        <v>88</v>
      </c>
      <c r="Z418" s="5" t="s">
        <v>42</v>
      </c>
      <c r="AA418" s="6">
        <v>3</v>
      </c>
      <c r="AB418" s="6">
        <v>0</v>
      </c>
      <c r="AC418" s="6">
        <v>0</v>
      </c>
      <c r="AD418" s="6">
        <v>0</v>
      </c>
      <c r="AE418" s="7">
        <v>0</v>
      </c>
      <c r="AF418" s="7">
        <v>0</v>
      </c>
      <c r="AG418" s="34">
        <v>0.75</v>
      </c>
      <c r="AH418" s="35">
        <v>14</v>
      </c>
      <c r="AI418" s="35">
        <v>0</v>
      </c>
      <c r="AJ418" s="35" t="s">
        <v>34</v>
      </c>
      <c r="AK418" s="7">
        <v>0</v>
      </c>
      <c r="AL418" s="7">
        <v>0</v>
      </c>
      <c r="AM418" s="7">
        <v>0</v>
      </c>
      <c r="AN418" s="35">
        <v>1</v>
      </c>
      <c r="AO418" s="35" t="s">
        <v>34</v>
      </c>
      <c r="AP418" s="31"/>
      <c r="AQ418" s="37"/>
    </row>
    <row r="419" spans="1:43" x14ac:dyDescent="0.25">
      <c r="A419" s="4" t="s">
        <v>160</v>
      </c>
      <c r="B419" s="124">
        <v>29</v>
      </c>
      <c r="C419" s="125" t="s">
        <v>1481</v>
      </c>
      <c r="D419" s="125" t="s">
        <v>1482</v>
      </c>
      <c r="E419" s="32" t="s">
        <v>95</v>
      </c>
      <c r="F419" s="38"/>
      <c r="G419" s="5"/>
      <c r="H419" s="6"/>
      <c r="I419" s="34"/>
      <c r="J419" s="35"/>
      <c r="K419" s="35"/>
      <c r="L419" s="35"/>
      <c r="M419" s="36" t="s">
        <v>198</v>
      </c>
      <c r="N419" s="36"/>
      <c r="O419" s="36" t="str">
        <f t="shared" si="14"/>
        <v>A22</v>
      </c>
      <c r="P419" s="36">
        <f>IF(AND(O419&lt;&gt;O418,NOT(ISBLANK(A419))),IF(ISBLANK(M419),INDEX(Summary!H:H,MATCH(O419,Summary!A:A,0)),INDEX(Summary!H:H,MATCH(O419,Summary!A:A,0))+1),IF(ISBLANK(M419),P418,P418+1))</f>
        <v>14</v>
      </c>
      <c r="Q419" s="36">
        <f t="shared" si="13"/>
        <v>28</v>
      </c>
      <c r="R419" s="51"/>
      <c r="T419" s="34"/>
      <c r="U419" s="34"/>
      <c r="V419" s="34"/>
      <c r="W419" s="34"/>
      <c r="X419" s="5"/>
      <c r="Y419" s="5"/>
      <c r="Z419" s="5"/>
      <c r="AA419" s="6"/>
      <c r="AB419" s="6"/>
      <c r="AC419" s="6"/>
      <c r="AD419" s="6"/>
      <c r="AE419" s="7"/>
      <c r="AF419" s="7"/>
      <c r="AG419" s="34"/>
      <c r="AH419" s="35"/>
      <c r="AI419" s="35"/>
      <c r="AJ419" s="35"/>
      <c r="AK419" s="35"/>
      <c r="AL419" s="35"/>
      <c r="AM419" s="35"/>
      <c r="AN419" s="35"/>
      <c r="AO419" s="35"/>
      <c r="AP419" s="31"/>
      <c r="AQ419" s="37"/>
    </row>
    <row r="420" spans="1:43" x14ac:dyDescent="0.25">
      <c r="A420" s="4" t="s">
        <v>160</v>
      </c>
      <c r="B420" s="124">
        <v>29</v>
      </c>
      <c r="C420" s="125" t="s">
        <v>1483</v>
      </c>
      <c r="D420" s="125" t="s">
        <v>1482</v>
      </c>
      <c r="E420" s="32" t="s">
        <v>95</v>
      </c>
      <c r="F420" s="38"/>
      <c r="G420" s="5"/>
      <c r="H420" s="6"/>
      <c r="I420" s="34"/>
      <c r="J420" s="35"/>
      <c r="K420" s="35"/>
      <c r="L420" s="35"/>
      <c r="M420" s="36" t="s">
        <v>198</v>
      </c>
      <c r="N420" s="36"/>
      <c r="O420" s="36" t="str">
        <f t="shared" si="14"/>
        <v>A22</v>
      </c>
      <c r="P420" s="36">
        <f>IF(AND(O420&lt;&gt;O419,NOT(ISBLANK(A420))),IF(ISBLANK(M420),INDEX(Summary!H:H,MATCH(O420,Summary!A:A,0)),INDEX(Summary!H:H,MATCH(O420,Summary!A:A,0))+1),IF(ISBLANK(M420),P419,P419+1))</f>
        <v>15</v>
      </c>
      <c r="Q420" s="36">
        <f t="shared" si="13"/>
        <v>28</v>
      </c>
      <c r="R420" s="51"/>
      <c r="T420" s="34"/>
      <c r="U420" s="34"/>
      <c r="V420" s="34"/>
      <c r="W420" s="34"/>
      <c r="X420" s="5"/>
      <c r="Y420" s="5"/>
      <c r="Z420" s="5"/>
      <c r="AA420" s="6"/>
      <c r="AB420" s="6"/>
      <c r="AC420" s="6"/>
      <c r="AD420" s="6"/>
      <c r="AE420" s="7"/>
      <c r="AF420" s="7"/>
      <c r="AG420" s="34"/>
      <c r="AH420" s="35"/>
      <c r="AI420" s="35"/>
      <c r="AJ420" s="35"/>
      <c r="AK420" s="35"/>
      <c r="AL420" s="35"/>
      <c r="AM420" s="35"/>
      <c r="AN420" s="35"/>
      <c r="AO420" s="35"/>
      <c r="AP420" s="31"/>
      <c r="AQ420" s="37"/>
    </row>
    <row r="421" spans="1:43" hidden="1" x14ac:dyDescent="0.25">
      <c r="A421" s="4" t="s">
        <v>160</v>
      </c>
      <c r="B421" s="124">
        <v>36</v>
      </c>
      <c r="C421" s="125" t="s">
        <v>1484</v>
      </c>
      <c r="D421" s="125" t="s">
        <v>1485</v>
      </c>
      <c r="E421" s="32" t="s">
        <v>128</v>
      </c>
      <c r="F421" s="38" t="s">
        <v>109</v>
      </c>
      <c r="G421" s="9">
        <v>1</v>
      </c>
      <c r="H421" s="34"/>
      <c r="I421" s="34">
        <v>1</v>
      </c>
      <c r="J421" s="7">
        <v>14</v>
      </c>
      <c r="K421" s="7">
        <v>9</v>
      </c>
      <c r="L421" s="7">
        <v>13</v>
      </c>
      <c r="M421" s="36" t="s">
        <v>198</v>
      </c>
      <c r="N421" s="36"/>
      <c r="O421" s="36" t="str">
        <f t="shared" si="14"/>
        <v>A22</v>
      </c>
      <c r="P421" s="36">
        <f>IF(AND(O421&lt;&gt;O420,NOT(ISBLANK(A421))),IF(ISBLANK(M421),INDEX(Summary!H:H,MATCH(O421,Summary!A:A,0)),INDEX(Summary!H:H,MATCH(O421,Summary!A:A,0))+1),IF(ISBLANK(M421),P420,P420+1))</f>
        <v>16</v>
      </c>
      <c r="Q421" s="36">
        <f t="shared" si="13"/>
        <v>28</v>
      </c>
      <c r="R421" s="51"/>
      <c r="T421" s="26">
        <v>2</v>
      </c>
      <c r="U421" s="34"/>
      <c r="V421" s="34"/>
      <c r="W421" s="34"/>
      <c r="X421" s="5"/>
      <c r="Y421" s="5" t="s">
        <v>129</v>
      </c>
      <c r="Z421" s="5" t="s">
        <v>42</v>
      </c>
      <c r="AA421" s="6">
        <v>2</v>
      </c>
      <c r="AB421" s="6">
        <v>0</v>
      </c>
      <c r="AC421" s="6">
        <v>0</v>
      </c>
      <c r="AD421" s="6">
        <v>0</v>
      </c>
      <c r="AE421" s="7">
        <v>0</v>
      </c>
      <c r="AF421" s="7">
        <v>0</v>
      </c>
      <c r="AG421" s="34">
        <v>1</v>
      </c>
      <c r="AH421" s="35">
        <v>16</v>
      </c>
      <c r="AI421" s="35">
        <v>0</v>
      </c>
      <c r="AJ421" s="35" t="s">
        <v>34</v>
      </c>
      <c r="AK421" s="7">
        <v>0</v>
      </c>
      <c r="AL421" s="7">
        <v>0</v>
      </c>
      <c r="AM421" s="7">
        <v>0</v>
      </c>
      <c r="AN421" s="35">
        <v>2</v>
      </c>
      <c r="AO421" s="35" t="s">
        <v>34</v>
      </c>
      <c r="AP421" s="31"/>
      <c r="AQ421" s="37"/>
    </row>
    <row r="422" spans="1:43" hidden="1" x14ac:dyDescent="0.25">
      <c r="A422" s="4" t="s">
        <v>160</v>
      </c>
      <c r="B422" s="124">
        <v>36</v>
      </c>
      <c r="C422" s="125" t="s">
        <v>1486</v>
      </c>
      <c r="D422" s="125" t="s">
        <v>1487</v>
      </c>
      <c r="E422" s="32" t="s">
        <v>108</v>
      </c>
      <c r="F422" s="38" t="s">
        <v>109</v>
      </c>
      <c r="G422" s="9">
        <v>2</v>
      </c>
      <c r="H422" s="34"/>
      <c r="I422" s="34">
        <v>2</v>
      </c>
      <c r="J422" s="7">
        <v>16</v>
      </c>
      <c r="K422" s="7">
        <v>9</v>
      </c>
      <c r="L422" s="7">
        <v>15</v>
      </c>
      <c r="M422" s="36" t="s">
        <v>198</v>
      </c>
      <c r="N422" s="36"/>
      <c r="O422" s="36" t="str">
        <f t="shared" si="14"/>
        <v>A22</v>
      </c>
      <c r="P422" s="36">
        <f>IF(AND(O422&lt;&gt;O421,NOT(ISBLANK(A422))),IF(ISBLANK(M422),INDEX(Summary!H:H,MATCH(O422,Summary!A:A,0)),INDEX(Summary!H:H,MATCH(O422,Summary!A:A,0))+1),IF(ISBLANK(M422),P421,P421+1))</f>
        <v>17</v>
      </c>
      <c r="Q422" s="36">
        <f t="shared" si="13"/>
        <v>28</v>
      </c>
      <c r="R422" s="51"/>
      <c r="T422" s="34">
        <v>1</v>
      </c>
      <c r="U422" s="34"/>
      <c r="V422" s="34"/>
      <c r="W422" s="34"/>
      <c r="X422" s="5"/>
      <c r="Y422" s="5" t="s">
        <v>106</v>
      </c>
      <c r="Z422" s="5" t="s">
        <v>42</v>
      </c>
      <c r="AA422" s="6">
        <v>2</v>
      </c>
      <c r="AB422" s="6">
        <v>0</v>
      </c>
      <c r="AC422" s="6">
        <v>0</v>
      </c>
      <c r="AD422" s="6">
        <v>0</v>
      </c>
      <c r="AE422" s="7">
        <v>0</v>
      </c>
      <c r="AF422" s="7">
        <v>0</v>
      </c>
      <c r="AG422" s="34">
        <v>1</v>
      </c>
      <c r="AH422" s="35">
        <v>18</v>
      </c>
      <c r="AI422" s="35">
        <v>0</v>
      </c>
      <c r="AJ422" s="35" t="s">
        <v>34</v>
      </c>
      <c r="AK422" s="7">
        <v>0</v>
      </c>
      <c r="AL422" s="7">
        <v>0</v>
      </c>
      <c r="AM422" s="7">
        <v>0</v>
      </c>
      <c r="AN422" s="35">
        <v>3</v>
      </c>
      <c r="AO422" s="35" t="s">
        <v>34</v>
      </c>
      <c r="AP422" s="31"/>
      <c r="AQ422" s="37"/>
    </row>
    <row r="423" spans="1:43" hidden="1" x14ac:dyDescent="0.25">
      <c r="A423" s="4" t="s">
        <v>160</v>
      </c>
      <c r="B423" s="124">
        <v>36</v>
      </c>
      <c r="C423" s="125" t="s">
        <v>1488</v>
      </c>
      <c r="D423" s="125" t="s">
        <v>1487</v>
      </c>
      <c r="E423" s="32" t="s">
        <v>108</v>
      </c>
      <c r="F423" s="38"/>
      <c r="G423" s="9"/>
      <c r="H423" s="34"/>
      <c r="I423" s="34"/>
      <c r="J423" s="7"/>
      <c r="K423" s="7"/>
      <c r="L423" s="7"/>
      <c r="M423" s="36" t="s">
        <v>198</v>
      </c>
      <c r="N423" s="36"/>
      <c r="O423" s="36" t="str">
        <f t="shared" si="14"/>
        <v>A22</v>
      </c>
      <c r="P423" s="36">
        <f>IF(AND(O423&lt;&gt;O422,NOT(ISBLANK(A423))),IF(ISBLANK(M423),INDEX(Summary!H:H,MATCH(O423,Summary!A:A,0)),INDEX(Summary!H:H,MATCH(O423,Summary!A:A,0))+1),IF(ISBLANK(M423),P422,P422+1))</f>
        <v>18</v>
      </c>
      <c r="Q423" s="36">
        <f t="shared" si="13"/>
        <v>28</v>
      </c>
      <c r="R423" s="51"/>
      <c r="T423" s="34"/>
      <c r="U423" s="34"/>
      <c r="V423" s="34"/>
      <c r="W423" s="34"/>
      <c r="X423" s="5"/>
      <c r="Y423" s="5"/>
      <c r="Z423" s="5"/>
      <c r="AA423" s="6"/>
      <c r="AB423" s="6"/>
      <c r="AC423" s="6"/>
      <c r="AD423" s="6"/>
      <c r="AE423" s="7"/>
      <c r="AF423" s="7"/>
      <c r="AG423" s="34"/>
      <c r="AH423" s="35"/>
      <c r="AI423" s="35"/>
      <c r="AJ423" s="35"/>
      <c r="AK423" s="7"/>
      <c r="AL423" s="7"/>
      <c r="AM423" s="7"/>
      <c r="AN423" s="35"/>
      <c r="AO423" s="35"/>
      <c r="AP423" s="31"/>
      <c r="AQ423" s="37"/>
    </row>
    <row r="424" spans="1:43" hidden="1" x14ac:dyDescent="0.25">
      <c r="A424" s="4" t="s">
        <v>160</v>
      </c>
      <c r="B424" s="124">
        <v>29</v>
      </c>
      <c r="C424" s="125" t="s">
        <v>1489</v>
      </c>
      <c r="D424" s="125" t="s">
        <v>1480</v>
      </c>
      <c r="E424" s="32" t="s">
        <v>123</v>
      </c>
      <c r="F424" s="33" t="s">
        <v>87</v>
      </c>
      <c r="G424" s="9">
        <v>3</v>
      </c>
      <c r="H424" s="34"/>
      <c r="I424" s="34">
        <v>3</v>
      </c>
      <c r="J424" s="7">
        <v>19</v>
      </c>
      <c r="K424" s="7">
        <v>9</v>
      </c>
      <c r="L424" s="7">
        <v>18</v>
      </c>
      <c r="M424" s="36" t="s">
        <v>198</v>
      </c>
      <c r="N424" s="36"/>
      <c r="O424" s="36" t="str">
        <f t="shared" si="14"/>
        <v>A22</v>
      </c>
      <c r="P424" s="36">
        <f>IF(AND(O424&lt;&gt;O423,NOT(ISBLANK(A424))),IF(ISBLANK(M424),INDEX(Summary!H:H,MATCH(O424,Summary!A:A,0)),INDEX(Summary!H:H,MATCH(O424,Summary!A:A,0))+1),IF(ISBLANK(M424),P423,P423+1))</f>
        <v>19</v>
      </c>
      <c r="Q424" s="36">
        <f t="shared" si="13"/>
        <v>28</v>
      </c>
      <c r="R424" s="50"/>
      <c r="T424" s="34">
        <v>1</v>
      </c>
      <c r="U424" s="34"/>
      <c r="V424" s="34"/>
      <c r="W424" s="34"/>
      <c r="X424" s="5"/>
      <c r="Y424" s="5" t="s">
        <v>88</v>
      </c>
      <c r="Z424" s="5" t="s">
        <v>42</v>
      </c>
      <c r="AA424" s="6">
        <v>3</v>
      </c>
      <c r="AB424" s="6">
        <v>0</v>
      </c>
      <c r="AC424" s="6">
        <v>0</v>
      </c>
      <c r="AD424" s="6">
        <v>0</v>
      </c>
      <c r="AE424" s="7">
        <v>0</v>
      </c>
      <c r="AF424" s="7">
        <v>0</v>
      </c>
      <c r="AG424" s="34">
        <v>0.75</v>
      </c>
      <c r="AH424" s="35">
        <v>21</v>
      </c>
      <c r="AI424" s="35">
        <v>0</v>
      </c>
      <c r="AJ424" s="35" t="s">
        <v>34</v>
      </c>
      <c r="AK424" s="7">
        <v>0</v>
      </c>
      <c r="AL424" s="7">
        <v>0</v>
      </c>
      <c r="AM424" s="7">
        <v>0</v>
      </c>
      <c r="AN424" s="35">
        <v>3.75</v>
      </c>
      <c r="AO424" s="35" t="s">
        <v>34</v>
      </c>
      <c r="AP424" s="31"/>
      <c r="AQ424" s="37"/>
    </row>
    <row r="425" spans="1:43" hidden="1" x14ac:dyDescent="0.25">
      <c r="A425" s="4" t="s">
        <v>160</v>
      </c>
      <c r="B425" s="124">
        <v>29</v>
      </c>
      <c r="C425" s="125" t="s">
        <v>1490</v>
      </c>
      <c r="D425" s="125" t="s">
        <v>1480</v>
      </c>
      <c r="E425" s="32" t="s">
        <v>123</v>
      </c>
      <c r="F425" s="38"/>
      <c r="G425" s="5"/>
      <c r="H425" s="6"/>
      <c r="I425" s="34"/>
      <c r="J425" s="35"/>
      <c r="K425" s="35"/>
      <c r="L425" s="35"/>
      <c r="M425" s="36" t="s">
        <v>198</v>
      </c>
      <c r="N425" s="36"/>
      <c r="O425" s="36" t="str">
        <f t="shared" si="14"/>
        <v>A22</v>
      </c>
      <c r="P425" s="36">
        <f>IF(AND(O425&lt;&gt;O424,NOT(ISBLANK(A425))),IF(ISBLANK(M425),INDEX(Summary!H:H,MATCH(O425,Summary!A:A,0)),INDEX(Summary!H:H,MATCH(O425,Summary!A:A,0))+1),IF(ISBLANK(M425),P424,P424+1))</f>
        <v>20</v>
      </c>
      <c r="Q425" s="36">
        <f t="shared" si="13"/>
        <v>28</v>
      </c>
      <c r="R425" s="51"/>
      <c r="T425" s="34"/>
      <c r="U425" s="34"/>
      <c r="V425" s="34"/>
      <c r="W425" s="34"/>
      <c r="X425" s="5"/>
      <c r="Y425" s="5"/>
      <c r="Z425" s="5"/>
      <c r="AA425" s="6"/>
      <c r="AB425" s="6"/>
      <c r="AC425" s="6"/>
      <c r="AD425" s="6"/>
      <c r="AE425" s="7"/>
      <c r="AF425" s="7"/>
      <c r="AG425" s="34"/>
      <c r="AH425" s="35"/>
      <c r="AI425" s="35"/>
      <c r="AJ425" s="35"/>
      <c r="AK425" s="35"/>
      <c r="AL425" s="35"/>
      <c r="AM425" s="35"/>
      <c r="AN425" s="35"/>
      <c r="AO425" s="35"/>
      <c r="AP425" s="31"/>
      <c r="AQ425" s="37"/>
    </row>
    <row r="426" spans="1:43" hidden="1" x14ac:dyDescent="0.25">
      <c r="A426" s="4" t="s">
        <v>160</v>
      </c>
      <c r="B426" s="124">
        <v>29</v>
      </c>
      <c r="C426" s="125" t="s">
        <v>1491</v>
      </c>
      <c r="D426" s="125" t="s">
        <v>1480</v>
      </c>
      <c r="E426" s="32" t="s">
        <v>123</v>
      </c>
      <c r="F426" s="38"/>
      <c r="G426" s="5"/>
      <c r="H426" s="6"/>
      <c r="I426" s="34"/>
      <c r="J426" s="35"/>
      <c r="K426" s="35"/>
      <c r="L426" s="35"/>
      <c r="M426" s="36" t="s">
        <v>198</v>
      </c>
      <c r="N426" s="36"/>
      <c r="O426" s="36" t="str">
        <f t="shared" si="14"/>
        <v>A22</v>
      </c>
      <c r="P426" s="36">
        <f>IF(AND(O426&lt;&gt;O425,NOT(ISBLANK(A426))),IF(ISBLANK(M426),INDEX(Summary!H:H,MATCH(O426,Summary!A:A,0)),INDEX(Summary!H:H,MATCH(O426,Summary!A:A,0))+1),IF(ISBLANK(M426),P425,P425+1))</f>
        <v>21</v>
      </c>
      <c r="Q426" s="36">
        <f t="shared" si="13"/>
        <v>28</v>
      </c>
      <c r="R426" s="51"/>
      <c r="T426" s="34"/>
      <c r="U426" s="34"/>
      <c r="V426" s="34"/>
      <c r="W426" s="34"/>
      <c r="X426" s="5"/>
      <c r="Y426" s="5"/>
      <c r="Z426" s="5"/>
      <c r="AA426" s="6"/>
      <c r="AB426" s="6"/>
      <c r="AC426" s="6"/>
      <c r="AD426" s="6"/>
      <c r="AE426" s="7"/>
      <c r="AF426" s="7"/>
      <c r="AG426" s="34"/>
      <c r="AH426" s="35"/>
      <c r="AI426" s="35"/>
      <c r="AJ426" s="35"/>
      <c r="AK426" s="35"/>
      <c r="AL426" s="35"/>
      <c r="AM426" s="35"/>
      <c r="AN426" s="35"/>
      <c r="AO426" s="35"/>
      <c r="AP426" s="31"/>
      <c r="AQ426" s="37"/>
    </row>
    <row r="427" spans="1:43" hidden="1" x14ac:dyDescent="0.25">
      <c r="A427" s="4" t="s">
        <v>160</v>
      </c>
      <c r="B427" s="124">
        <v>36</v>
      </c>
      <c r="C427" s="125" t="s">
        <v>1492</v>
      </c>
      <c r="D427" s="125" t="s">
        <v>1478</v>
      </c>
      <c r="E427" s="32" t="s">
        <v>124</v>
      </c>
      <c r="F427" s="33" t="s">
        <v>87</v>
      </c>
      <c r="G427" s="9">
        <v>4</v>
      </c>
      <c r="H427" s="34"/>
      <c r="I427" s="34">
        <v>4</v>
      </c>
      <c r="J427" s="7">
        <v>23</v>
      </c>
      <c r="K427" s="7">
        <v>9</v>
      </c>
      <c r="L427" s="7">
        <v>22</v>
      </c>
      <c r="M427" s="36" t="s">
        <v>198</v>
      </c>
      <c r="N427" s="36"/>
      <c r="O427" s="36" t="str">
        <f t="shared" si="14"/>
        <v>A22</v>
      </c>
      <c r="P427" s="36">
        <f>IF(AND(O427&lt;&gt;O426,NOT(ISBLANK(A427))),IF(ISBLANK(M427),INDEX(Summary!H:H,MATCH(O427,Summary!A:A,0)),INDEX(Summary!H:H,MATCH(O427,Summary!A:A,0))+1),IF(ISBLANK(M427),P426,P426+1))</f>
        <v>22</v>
      </c>
      <c r="Q427" s="36">
        <f t="shared" si="13"/>
        <v>28</v>
      </c>
      <c r="R427" s="50"/>
      <c r="T427" s="34">
        <v>1</v>
      </c>
      <c r="U427" s="34"/>
      <c r="V427" s="34"/>
      <c r="W427" s="34"/>
      <c r="X427" s="5"/>
      <c r="Y427" s="5" t="s">
        <v>88</v>
      </c>
      <c r="Z427" s="5" t="s">
        <v>42</v>
      </c>
      <c r="AA427" s="6">
        <v>4</v>
      </c>
      <c r="AB427" s="6">
        <v>0</v>
      </c>
      <c r="AC427" s="6">
        <v>0</v>
      </c>
      <c r="AD427" s="6">
        <v>0</v>
      </c>
      <c r="AE427" s="7">
        <v>0</v>
      </c>
      <c r="AF427" s="7">
        <v>0</v>
      </c>
      <c r="AG427" s="34">
        <v>1</v>
      </c>
      <c r="AH427" s="35">
        <v>25</v>
      </c>
      <c r="AI427" s="35">
        <v>0</v>
      </c>
      <c r="AJ427" s="35" t="s">
        <v>34</v>
      </c>
      <c r="AK427" s="7">
        <v>0</v>
      </c>
      <c r="AL427" s="7">
        <v>0</v>
      </c>
      <c r="AM427" s="7">
        <v>0</v>
      </c>
      <c r="AN427" s="35">
        <v>4.75</v>
      </c>
      <c r="AO427" s="35" t="s">
        <v>34</v>
      </c>
      <c r="AP427" s="31"/>
      <c r="AQ427" s="37"/>
    </row>
    <row r="428" spans="1:43" hidden="1" x14ac:dyDescent="0.25">
      <c r="A428" s="4" t="s">
        <v>160</v>
      </c>
      <c r="B428" s="124">
        <v>36</v>
      </c>
      <c r="C428" s="125" t="s">
        <v>1493</v>
      </c>
      <c r="D428" s="125" t="s">
        <v>1478</v>
      </c>
      <c r="E428" s="32" t="s">
        <v>124</v>
      </c>
      <c r="F428" s="33"/>
      <c r="G428" s="9"/>
      <c r="H428" s="34"/>
      <c r="I428" s="34"/>
      <c r="J428" s="7"/>
      <c r="K428" s="7"/>
      <c r="L428" s="7"/>
      <c r="M428" s="36" t="s">
        <v>198</v>
      </c>
      <c r="N428" s="36"/>
      <c r="O428" s="36" t="str">
        <f t="shared" si="14"/>
        <v>A22</v>
      </c>
      <c r="P428" s="36">
        <f>IF(AND(O428&lt;&gt;O427,NOT(ISBLANK(A428))),IF(ISBLANK(M428),INDEX(Summary!H:H,MATCH(O428,Summary!A:A,0)),INDEX(Summary!H:H,MATCH(O428,Summary!A:A,0))+1),IF(ISBLANK(M428),P427,P427+1))</f>
        <v>23</v>
      </c>
      <c r="Q428" s="36">
        <f t="shared" si="13"/>
        <v>28</v>
      </c>
      <c r="R428" s="50"/>
      <c r="T428" s="34"/>
      <c r="U428" s="34"/>
      <c r="V428" s="34"/>
      <c r="W428" s="34"/>
      <c r="X428" s="5"/>
      <c r="Y428" s="5"/>
      <c r="Z428" s="5"/>
      <c r="AA428" s="6"/>
      <c r="AB428" s="6"/>
      <c r="AC428" s="6"/>
      <c r="AD428" s="6"/>
      <c r="AE428" s="7"/>
      <c r="AF428" s="7"/>
      <c r="AG428" s="34"/>
      <c r="AH428" s="35"/>
      <c r="AI428" s="35"/>
      <c r="AJ428" s="35"/>
      <c r="AK428" s="7"/>
      <c r="AL428" s="7"/>
      <c r="AM428" s="7"/>
      <c r="AN428" s="35"/>
      <c r="AO428" s="35"/>
      <c r="AP428" s="31"/>
      <c r="AQ428" s="37"/>
    </row>
    <row r="429" spans="1:43" hidden="1" x14ac:dyDescent="0.25">
      <c r="A429" s="4" t="s">
        <v>160</v>
      </c>
      <c r="B429" s="124">
        <v>36</v>
      </c>
      <c r="C429" s="125" t="s">
        <v>1494</v>
      </c>
      <c r="D429" s="125" t="s">
        <v>1478</v>
      </c>
      <c r="E429" s="32" t="s">
        <v>124</v>
      </c>
      <c r="F429" s="33"/>
      <c r="G429" s="9"/>
      <c r="H429" s="34"/>
      <c r="I429" s="34"/>
      <c r="J429" s="7"/>
      <c r="K429" s="7"/>
      <c r="L429" s="7"/>
      <c r="M429" s="36" t="s">
        <v>198</v>
      </c>
      <c r="N429" s="36"/>
      <c r="O429" s="36" t="str">
        <f t="shared" si="14"/>
        <v>A22</v>
      </c>
      <c r="P429" s="36">
        <f>IF(AND(O429&lt;&gt;O428,NOT(ISBLANK(A429))),IF(ISBLANK(M429),INDEX(Summary!H:H,MATCH(O429,Summary!A:A,0)),INDEX(Summary!H:H,MATCH(O429,Summary!A:A,0))+1),IF(ISBLANK(M429),P428,P428+1))</f>
        <v>24</v>
      </c>
      <c r="Q429" s="36">
        <f t="shared" si="13"/>
        <v>28</v>
      </c>
      <c r="R429" s="50"/>
      <c r="T429" s="34"/>
      <c r="U429" s="34"/>
      <c r="V429" s="34"/>
      <c r="W429" s="34"/>
      <c r="X429" s="5"/>
      <c r="Y429" s="5"/>
      <c r="Z429" s="5"/>
      <c r="AA429" s="6"/>
      <c r="AB429" s="6"/>
      <c r="AC429" s="6"/>
      <c r="AD429" s="6"/>
      <c r="AE429" s="7"/>
      <c r="AF429" s="7"/>
      <c r="AG429" s="34"/>
      <c r="AH429" s="35"/>
      <c r="AI429" s="35"/>
      <c r="AJ429" s="35"/>
      <c r="AK429" s="7"/>
      <c r="AL429" s="7"/>
      <c r="AM429" s="7"/>
      <c r="AN429" s="35"/>
      <c r="AO429" s="35"/>
      <c r="AP429" s="31"/>
      <c r="AQ429" s="37"/>
    </row>
    <row r="430" spans="1:43" hidden="1" x14ac:dyDescent="0.25">
      <c r="A430" s="4" t="s">
        <v>160</v>
      </c>
      <c r="B430" s="124">
        <v>29</v>
      </c>
      <c r="C430" s="125" t="s">
        <v>1495</v>
      </c>
      <c r="D430" s="125" t="s">
        <v>1482</v>
      </c>
      <c r="E430" s="32" t="s">
        <v>124</v>
      </c>
      <c r="F430" s="33"/>
      <c r="G430" s="9"/>
      <c r="H430" s="34"/>
      <c r="I430" s="34"/>
      <c r="J430" s="7"/>
      <c r="K430" s="7"/>
      <c r="L430" s="7"/>
      <c r="M430" s="36" t="s">
        <v>198</v>
      </c>
      <c r="N430" s="36"/>
      <c r="O430" s="36" t="str">
        <f t="shared" si="14"/>
        <v>A22</v>
      </c>
      <c r="P430" s="36">
        <f>IF(AND(O430&lt;&gt;O429,NOT(ISBLANK(A430))),IF(ISBLANK(M430),INDEX(Summary!H:H,MATCH(O430,Summary!A:A,0)),INDEX(Summary!H:H,MATCH(O430,Summary!A:A,0))+1),IF(ISBLANK(M430),P429,P429+1))</f>
        <v>25</v>
      </c>
      <c r="Q430" s="36">
        <f t="shared" si="13"/>
        <v>28</v>
      </c>
      <c r="R430" s="50"/>
      <c r="T430" s="34"/>
      <c r="U430" s="34"/>
      <c r="V430" s="34"/>
      <c r="W430" s="34"/>
      <c r="X430" s="5"/>
      <c r="Y430" s="5"/>
      <c r="Z430" s="5"/>
      <c r="AA430" s="6"/>
      <c r="AB430" s="6"/>
      <c r="AC430" s="6"/>
      <c r="AD430" s="6"/>
      <c r="AE430" s="7"/>
      <c r="AF430" s="7"/>
      <c r="AG430" s="34"/>
      <c r="AH430" s="35"/>
      <c r="AI430" s="35"/>
      <c r="AJ430" s="35"/>
      <c r="AK430" s="7"/>
      <c r="AL430" s="7"/>
      <c r="AM430" s="7"/>
      <c r="AN430" s="35"/>
      <c r="AO430" s="35"/>
      <c r="AP430" s="31"/>
      <c r="AQ430" s="37"/>
    </row>
    <row r="431" spans="1:43" hidden="1" x14ac:dyDescent="0.25">
      <c r="A431" s="4" t="s">
        <v>160</v>
      </c>
      <c r="B431" s="124">
        <v>29</v>
      </c>
      <c r="C431" s="125" t="s">
        <v>1496</v>
      </c>
      <c r="D431" s="125" t="s">
        <v>1482</v>
      </c>
      <c r="E431" s="32" t="s">
        <v>111</v>
      </c>
      <c r="F431" s="33" t="s">
        <v>87</v>
      </c>
      <c r="G431" s="9">
        <v>1</v>
      </c>
      <c r="H431" s="34"/>
      <c r="I431" s="34">
        <v>1</v>
      </c>
      <c r="J431" s="7">
        <v>24</v>
      </c>
      <c r="K431" s="7">
        <v>9</v>
      </c>
      <c r="L431" s="7">
        <v>23</v>
      </c>
      <c r="M431" s="36" t="s">
        <v>198</v>
      </c>
      <c r="N431" s="36"/>
      <c r="O431" s="36" t="str">
        <f t="shared" si="14"/>
        <v>A22</v>
      </c>
      <c r="P431" s="36">
        <f>IF(AND(O431&lt;&gt;O430,NOT(ISBLANK(A431))),IF(ISBLANK(M431),INDEX(Summary!H:H,MATCH(O431,Summary!A:A,0)),INDEX(Summary!H:H,MATCH(O431,Summary!A:A,0))+1),IF(ISBLANK(M431),P430,P430+1))</f>
        <v>26</v>
      </c>
      <c r="Q431" s="36">
        <f t="shared" si="13"/>
        <v>28</v>
      </c>
      <c r="R431" s="50"/>
      <c r="T431" s="34">
        <v>1</v>
      </c>
      <c r="U431" s="34"/>
      <c r="V431" s="34"/>
      <c r="W431" s="34"/>
      <c r="X431" s="5"/>
      <c r="Y431" s="5" t="s">
        <v>88</v>
      </c>
      <c r="Z431" s="5" t="s">
        <v>42</v>
      </c>
      <c r="AA431" s="6">
        <v>1</v>
      </c>
      <c r="AB431" s="6">
        <v>0</v>
      </c>
      <c r="AC431" s="6">
        <v>0</v>
      </c>
      <c r="AD431" s="6">
        <v>0</v>
      </c>
      <c r="AE431" s="7">
        <v>0</v>
      </c>
      <c r="AF431" s="7">
        <v>0</v>
      </c>
      <c r="AG431" s="34">
        <v>0.25</v>
      </c>
      <c r="AH431" s="35">
        <v>26</v>
      </c>
      <c r="AI431" s="35">
        <v>0</v>
      </c>
      <c r="AJ431" s="35" t="s">
        <v>34</v>
      </c>
      <c r="AK431" s="7">
        <v>0</v>
      </c>
      <c r="AL431" s="7">
        <v>0</v>
      </c>
      <c r="AM431" s="7">
        <v>0</v>
      </c>
      <c r="AN431" s="35">
        <v>5</v>
      </c>
      <c r="AO431" s="35" t="s">
        <v>34</v>
      </c>
      <c r="AP431" s="31"/>
      <c r="AQ431" s="37"/>
    </row>
    <row r="432" spans="1:43" hidden="1" x14ac:dyDescent="0.25">
      <c r="A432" s="4" t="s">
        <v>160</v>
      </c>
      <c r="B432" s="124">
        <v>20</v>
      </c>
      <c r="C432" s="125" t="s">
        <v>1497</v>
      </c>
      <c r="D432" s="125" t="s">
        <v>1498</v>
      </c>
      <c r="E432" s="32" t="s">
        <v>93</v>
      </c>
      <c r="F432" s="33" t="s">
        <v>94</v>
      </c>
      <c r="G432" s="9">
        <v>6</v>
      </c>
      <c r="H432" s="34"/>
      <c r="I432" s="34">
        <v>6</v>
      </c>
      <c r="J432" s="7">
        <v>30</v>
      </c>
      <c r="K432" s="7">
        <v>9</v>
      </c>
      <c r="L432" s="7">
        <v>29</v>
      </c>
      <c r="M432" s="36"/>
      <c r="N432" s="36" t="s">
        <v>200</v>
      </c>
      <c r="O432" s="36" t="str">
        <f t="shared" si="14"/>
        <v>A22</v>
      </c>
      <c r="P432" s="36">
        <f>IF(AND(O432&lt;&gt;O431,NOT(ISBLANK(A432))),IF(ISBLANK(M432),INDEX(Summary!H:H,MATCH(O432,Summary!A:A,0)),INDEX(Summary!H:H,MATCH(O432,Summary!A:A,0))+1),IF(ISBLANK(M432),P431,P431+1))</f>
        <v>26</v>
      </c>
      <c r="Q432" s="36">
        <f t="shared" si="13"/>
        <v>29</v>
      </c>
      <c r="R432" s="50"/>
      <c r="T432" s="34"/>
      <c r="U432" s="34">
        <v>1</v>
      </c>
      <c r="V432" s="34"/>
      <c r="W432" s="34"/>
      <c r="X432" s="5"/>
      <c r="Y432" s="5" t="s">
        <v>88</v>
      </c>
      <c r="Z432" s="5" t="s">
        <v>42</v>
      </c>
      <c r="AA432" s="6">
        <v>0</v>
      </c>
      <c r="AB432" s="6">
        <v>6</v>
      </c>
      <c r="AC432" s="6">
        <v>0</v>
      </c>
      <c r="AD432" s="6">
        <v>0</v>
      </c>
      <c r="AE432" s="7">
        <v>0</v>
      </c>
      <c r="AF432" s="7">
        <v>0</v>
      </c>
      <c r="AG432" s="34">
        <v>1.5</v>
      </c>
      <c r="AH432" s="35">
        <v>26</v>
      </c>
      <c r="AI432" s="35">
        <v>6</v>
      </c>
      <c r="AJ432" s="35" t="s">
        <v>34</v>
      </c>
      <c r="AK432" s="7">
        <v>0</v>
      </c>
      <c r="AL432" s="7">
        <v>0</v>
      </c>
      <c r="AM432" s="7">
        <v>0</v>
      </c>
      <c r="AN432" s="35">
        <v>6.5</v>
      </c>
      <c r="AO432" s="35" t="s">
        <v>34</v>
      </c>
      <c r="AP432" s="31"/>
      <c r="AQ432" s="37"/>
    </row>
    <row r="433" spans="1:43" hidden="1" x14ac:dyDescent="0.25">
      <c r="A433" s="4" t="s">
        <v>160</v>
      </c>
      <c r="B433" s="124">
        <v>20</v>
      </c>
      <c r="C433" s="125" t="s">
        <v>1499</v>
      </c>
      <c r="D433" s="125" t="s">
        <v>1498</v>
      </c>
      <c r="E433" s="32" t="s">
        <v>93</v>
      </c>
      <c r="F433" s="33"/>
      <c r="G433" s="9"/>
      <c r="H433" s="34"/>
      <c r="I433" s="34"/>
      <c r="J433" s="7"/>
      <c r="K433" s="7"/>
      <c r="L433" s="7"/>
      <c r="M433" s="36"/>
      <c r="N433" s="36" t="s">
        <v>200</v>
      </c>
      <c r="O433" s="36" t="str">
        <f t="shared" si="14"/>
        <v>A22</v>
      </c>
      <c r="P433" s="36">
        <f>IF(AND(O433&lt;&gt;O432,NOT(ISBLANK(A433))),IF(ISBLANK(M433),INDEX(Summary!H:H,MATCH(O433,Summary!A:A,0)),INDEX(Summary!H:H,MATCH(O433,Summary!A:A,0))+1),IF(ISBLANK(M433),P432,P432+1))</f>
        <v>26</v>
      </c>
      <c r="Q433" s="36">
        <f t="shared" si="13"/>
        <v>30</v>
      </c>
      <c r="R433" s="50"/>
      <c r="T433" s="34"/>
      <c r="U433" s="34"/>
      <c r="V433" s="34"/>
      <c r="W433" s="34"/>
      <c r="X433" s="5"/>
      <c r="Y433" s="5"/>
      <c r="Z433" s="5"/>
      <c r="AA433" s="6"/>
      <c r="AB433" s="6"/>
      <c r="AC433" s="6"/>
      <c r="AD433" s="6"/>
      <c r="AE433" s="7"/>
      <c r="AF433" s="7"/>
      <c r="AG433" s="34"/>
      <c r="AH433" s="35"/>
      <c r="AI433" s="35"/>
      <c r="AJ433" s="35"/>
      <c r="AK433" s="7"/>
      <c r="AL433" s="7"/>
      <c r="AM433" s="7"/>
      <c r="AN433" s="35"/>
      <c r="AO433" s="35"/>
      <c r="AP433" s="31"/>
      <c r="AQ433" s="37"/>
    </row>
    <row r="434" spans="1:43" hidden="1" x14ac:dyDescent="0.25">
      <c r="A434" s="4" t="s">
        <v>160</v>
      </c>
      <c r="B434" s="124">
        <v>20</v>
      </c>
      <c r="C434" s="125" t="s">
        <v>1500</v>
      </c>
      <c r="D434" s="125" t="s">
        <v>1498</v>
      </c>
      <c r="E434" s="32" t="s">
        <v>93</v>
      </c>
      <c r="F434" s="33"/>
      <c r="G434" s="9"/>
      <c r="H434" s="34"/>
      <c r="I434" s="34"/>
      <c r="J434" s="7"/>
      <c r="K434" s="7"/>
      <c r="L434" s="7"/>
      <c r="M434" s="36"/>
      <c r="N434" s="36" t="s">
        <v>200</v>
      </c>
      <c r="O434" s="36" t="str">
        <f t="shared" si="14"/>
        <v>A22</v>
      </c>
      <c r="P434" s="36">
        <f>IF(AND(O434&lt;&gt;O433,NOT(ISBLANK(A434))),IF(ISBLANK(M434),INDEX(Summary!H:H,MATCH(O434,Summary!A:A,0)),INDEX(Summary!H:H,MATCH(O434,Summary!A:A,0))+1),IF(ISBLANK(M434),P433,P433+1))</f>
        <v>26</v>
      </c>
      <c r="Q434" s="36">
        <f t="shared" si="13"/>
        <v>31</v>
      </c>
      <c r="R434" s="50"/>
      <c r="T434" s="34"/>
      <c r="U434" s="34"/>
      <c r="V434" s="34"/>
      <c r="W434" s="34"/>
      <c r="X434" s="5"/>
      <c r="Y434" s="5"/>
      <c r="Z434" s="5"/>
      <c r="AA434" s="6"/>
      <c r="AB434" s="6"/>
      <c r="AC434" s="6"/>
      <c r="AD434" s="6"/>
      <c r="AE434" s="7"/>
      <c r="AF434" s="7"/>
      <c r="AG434" s="34"/>
      <c r="AH434" s="35"/>
      <c r="AI434" s="35"/>
      <c r="AJ434" s="35"/>
      <c r="AK434" s="7"/>
      <c r="AL434" s="7"/>
      <c r="AM434" s="7"/>
      <c r="AN434" s="35"/>
      <c r="AO434" s="35"/>
      <c r="AP434" s="31"/>
      <c r="AQ434" s="37"/>
    </row>
    <row r="435" spans="1:43" hidden="1" x14ac:dyDescent="0.25">
      <c r="A435" s="4" t="s">
        <v>160</v>
      </c>
      <c r="B435" s="124">
        <v>20</v>
      </c>
      <c r="C435" s="125" t="s">
        <v>1501</v>
      </c>
      <c r="D435" s="125" t="s">
        <v>1498</v>
      </c>
      <c r="E435" s="32" t="s">
        <v>93</v>
      </c>
      <c r="F435" s="33"/>
      <c r="G435" s="9"/>
      <c r="H435" s="34"/>
      <c r="I435" s="34"/>
      <c r="J435" s="7"/>
      <c r="K435" s="7"/>
      <c r="L435" s="7"/>
      <c r="M435" s="36"/>
      <c r="N435" s="36" t="s">
        <v>200</v>
      </c>
      <c r="O435" s="36" t="str">
        <f t="shared" si="14"/>
        <v>A22</v>
      </c>
      <c r="P435" s="36">
        <f>IF(AND(O435&lt;&gt;O434,NOT(ISBLANK(A435))),IF(ISBLANK(M435),INDEX(Summary!H:H,MATCH(O435,Summary!A:A,0)),INDEX(Summary!H:H,MATCH(O435,Summary!A:A,0))+1),IF(ISBLANK(M435),P434,P434+1))</f>
        <v>26</v>
      </c>
      <c r="Q435" s="36">
        <f t="shared" si="13"/>
        <v>32</v>
      </c>
      <c r="R435" s="50"/>
      <c r="T435" s="34"/>
      <c r="U435" s="34"/>
      <c r="V435" s="34"/>
      <c r="W435" s="34"/>
      <c r="X435" s="5"/>
      <c r="Y435" s="5"/>
      <c r="Z435" s="5"/>
      <c r="AA435" s="6"/>
      <c r="AB435" s="6"/>
      <c r="AC435" s="6"/>
      <c r="AD435" s="6"/>
      <c r="AE435" s="7"/>
      <c r="AF435" s="7"/>
      <c r="AG435" s="34"/>
      <c r="AH435" s="35"/>
      <c r="AI435" s="35"/>
      <c r="AJ435" s="35"/>
      <c r="AK435" s="7"/>
      <c r="AL435" s="7"/>
      <c r="AM435" s="7"/>
      <c r="AN435" s="35"/>
      <c r="AO435" s="35"/>
      <c r="AP435" s="31"/>
      <c r="AQ435" s="37"/>
    </row>
    <row r="436" spans="1:43" hidden="1" x14ac:dyDescent="0.25">
      <c r="A436" s="4" t="s">
        <v>160</v>
      </c>
      <c r="B436" s="124">
        <v>15</v>
      </c>
      <c r="C436" s="125" t="s">
        <v>1502</v>
      </c>
      <c r="D436" s="125" t="s">
        <v>1503</v>
      </c>
      <c r="E436" s="32" t="s">
        <v>93</v>
      </c>
      <c r="F436" s="33"/>
      <c r="G436" s="9"/>
      <c r="H436" s="34"/>
      <c r="I436" s="34"/>
      <c r="J436" s="7"/>
      <c r="K436" s="7"/>
      <c r="L436" s="7"/>
      <c r="M436" s="36"/>
      <c r="N436" s="36" t="s">
        <v>200</v>
      </c>
      <c r="O436" s="36" t="str">
        <f t="shared" si="14"/>
        <v>A22</v>
      </c>
      <c r="P436" s="36">
        <f>IF(AND(O436&lt;&gt;O435,NOT(ISBLANK(A436))),IF(ISBLANK(M436),INDEX(Summary!H:H,MATCH(O436,Summary!A:A,0)),INDEX(Summary!H:H,MATCH(O436,Summary!A:A,0))+1),IF(ISBLANK(M436),P435,P435+1))</f>
        <v>26</v>
      </c>
      <c r="Q436" s="36">
        <f t="shared" si="13"/>
        <v>33</v>
      </c>
      <c r="R436" s="50"/>
      <c r="T436" s="34"/>
      <c r="U436" s="34"/>
      <c r="V436" s="34"/>
      <c r="W436" s="34"/>
      <c r="X436" s="5"/>
      <c r="Y436" s="5"/>
      <c r="Z436" s="5"/>
      <c r="AA436" s="6"/>
      <c r="AB436" s="6"/>
      <c r="AC436" s="6"/>
      <c r="AD436" s="6"/>
      <c r="AE436" s="7"/>
      <c r="AF436" s="7"/>
      <c r="AG436" s="34"/>
      <c r="AH436" s="35"/>
      <c r="AI436" s="35"/>
      <c r="AJ436" s="35"/>
      <c r="AK436" s="7"/>
      <c r="AL436" s="7"/>
      <c r="AM436" s="7"/>
      <c r="AN436" s="35"/>
      <c r="AO436" s="35"/>
      <c r="AP436" s="31"/>
      <c r="AQ436" s="37"/>
    </row>
    <row r="437" spans="1:43" hidden="1" x14ac:dyDescent="0.25">
      <c r="A437" s="4" t="s">
        <v>160</v>
      </c>
      <c r="B437" s="124">
        <v>15</v>
      </c>
      <c r="C437" s="125" t="s">
        <v>1504</v>
      </c>
      <c r="D437" s="125" t="s">
        <v>1503</v>
      </c>
      <c r="E437" s="32" t="s">
        <v>93</v>
      </c>
      <c r="F437" s="33"/>
      <c r="G437" s="9"/>
      <c r="H437" s="34"/>
      <c r="I437" s="34"/>
      <c r="J437" s="7"/>
      <c r="K437" s="7"/>
      <c r="L437" s="7"/>
      <c r="M437" s="36"/>
      <c r="N437" s="36" t="s">
        <v>200</v>
      </c>
      <c r="O437" s="36" t="str">
        <f t="shared" si="14"/>
        <v>A22</v>
      </c>
      <c r="P437" s="36">
        <f>IF(AND(O437&lt;&gt;O436,NOT(ISBLANK(A437))),IF(ISBLANK(M437),INDEX(Summary!H:H,MATCH(O437,Summary!A:A,0)),INDEX(Summary!H:H,MATCH(O437,Summary!A:A,0))+1),IF(ISBLANK(M437),P436,P436+1))</f>
        <v>26</v>
      </c>
      <c r="Q437" s="36">
        <f t="shared" si="13"/>
        <v>34</v>
      </c>
      <c r="R437" s="50"/>
      <c r="T437" s="34"/>
      <c r="U437" s="34"/>
      <c r="V437" s="34"/>
      <c r="W437" s="34"/>
      <c r="X437" s="5"/>
      <c r="Y437" s="5"/>
      <c r="Z437" s="5"/>
      <c r="AA437" s="6"/>
      <c r="AB437" s="6"/>
      <c r="AC437" s="6"/>
      <c r="AD437" s="6"/>
      <c r="AE437" s="7"/>
      <c r="AF437" s="7"/>
      <c r="AG437" s="34"/>
      <c r="AH437" s="35"/>
      <c r="AI437" s="35"/>
      <c r="AJ437" s="35"/>
      <c r="AK437" s="7"/>
      <c r="AL437" s="7"/>
      <c r="AM437" s="7"/>
      <c r="AN437" s="35"/>
      <c r="AO437" s="35"/>
      <c r="AP437" s="31"/>
      <c r="AQ437" s="37"/>
    </row>
    <row r="438" spans="1:43" hidden="1" x14ac:dyDescent="0.25">
      <c r="A438" s="4" t="s">
        <v>160</v>
      </c>
      <c r="B438" s="124">
        <v>15</v>
      </c>
      <c r="C438" s="125" t="s">
        <v>1505</v>
      </c>
      <c r="D438" s="125" t="s">
        <v>1503</v>
      </c>
      <c r="E438" s="43" t="s">
        <v>204</v>
      </c>
      <c r="F438" s="44" t="s">
        <v>176</v>
      </c>
      <c r="G438" s="45">
        <v>1</v>
      </c>
      <c r="H438" s="46"/>
      <c r="I438" s="46">
        <v>1</v>
      </c>
      <c r="J438" s="47">
        <v>31</v>
      </c>
      <c r="K438" s="47">
        <v>9</v>
      </c>
      <c r="L438" s="47">
        <v>28</v>
      </c>
      <c r="M438" s="36">
        <v>1</v>
      </c>
      <c r="N438" s="36"/>
      <c r="O438" s="36" t="str">
        <f t="shared" si="14"/>
        <v>A22</v>
      </c>
      <c r="P438" s="36">
        <f>IF(AND(O438&lt;&gt;O437,NOT(ISBLANK(A438))),IF(ISBLANK(M438),INDEX(Summary!H:H,MATCH(O438,Summary!A:A,0)),INDEX(Summary!H:H,MATCH(O438,Summary!A:A,0))+1),IF(ISBLANK(M438),P437,P437+1))</f>
        <v>27</v>
      </c>
      <c r="Q438" s="36">
        <f t="shared" si="13"/>
        <v>34</v>
      </c>
      <c r="R438" s="52"/>
      <c r="T438" s="46">
        <v>1</v>
      </c>
      <c r="U438" s="46"/>
      <c r="V438" s="46"/>
      <c r="W438" s="46"/>
      <c r="X438" s="45"/>
      <c r="Y438" s="45" t="s">
        <v>88</v>
      </c>
      <c r="Z438" s="45" t="s">
        <v>42</v>
      </c>
      <c r="AA438" s="46">
        <v>1</v>
      </c>
      <c r="AB438" s="46">
        <v>0</v>
      </c>
      <c r="AC438" s="46">
        <v>0</v>
      </c>
      <c r="AD438" s="46">
        <v>0</v>
      </c>
      <c r="AE438" s="47">
        <v>0</v>
      </c>
      <c r="AF438" s="47">
        <v>0</v>
      </c>
      <c r="AG438" s="46">
        <v>0.25</v>
      </c>
      <c r="AH438" s="47">
        <v>26</v>
      </c>
      <c r="AI438" s="47">
        <v>6</v>
      </c>
      <c r="AJ438" s="47" t="s">
        <v>34</v>
      </c>
      <c r="AK438" s="47">
        <v>0</v>
      </c>
      <c r="AL438" s="47">
        <v>0</v>
      </c>
      <c r="AM438" s="47">
        <v>0</v>
      </c>
      <c r="AN438" s="47">
        <v>6.75</v>
      </c>
      <c r="AO438" s="47" t="s">
        <v>34</v>
      </c>
      <c r="AP438" s="31"/>
      <c r="AQ438" s="37"/>
    </row>
    <row r="439" spans="1:43" hidden="1" x14ac:dyDescent="0.25">
      <c r="A439" s="4" t="s">
        <v>160</v>
      </c>
      <c r="B439" s="124">
        <v>15</v>
      </c>
      <c r="C439" s="125" t="s">
        <v>1506</v>
      </c>
      <c r="D439" s="125" t="s">
        <v>1503</v>
      </c>
      <c r="E439" s="43" t="s">
        <v>205</v>
      </c>
      <c r="F439" s="44" t="s">
        <v>176</v>
      </c>
      <c r="G439" s="45">
        <v>1</v>
      </c>
      <c r="H439" s="46"/>
      <c r="I439" s="46">
        <v>1</v>
      </c>
      <c r="J439" s="47">
        <v>32</v>
      </c>
      <c r="K439" s="47">
        <v>9</v>
      </c>
      <c r="L439" s="47">
        <v>29</v>
      </c>
      <c r="M439" s="36">
        <v>1</v>
      </c>
      <c r="N439" s="36"/>
      <c r="O439" s="36" t="str">
        <f t="shared" si="14"/>
        <v>A22</v>
      </c>
      <c r="P439" s="36">
        <f>IF(AND(O439&lt;&gt;O438,NOT(ISBLANK(A439))),IF(ISBLANK(M439),INDEX(Summary!H:H,MATCH(O439,Summary!A:A,0)),INDEX(Summary!H:H,MATCH(O439,Summary!A:A,0))+1),IF(ISBLANK(M439),P438,P438+1))</f>
        <v>28</v>
      </c>
      <c r="Q439" s="36">
        <f t="shared" si="13"/>
        <v>34</v>
      </c>
      <c r="R439" s="52"/>
      <c r="T439" s="46">
        <v>1</v>
      </c>
      <c r="U439" s="46"/>
      <c r="V439" s="46"/>
      <c r="W439" s="46"/>
      <c r="X439" s="45"/>
      <c r="Y439" s="45" t="s">
        <v>88</v>
      </c>
      <c r="Z439" s="45" t="s">
        <v>42</v>
      </c>
      <c r="AA439" s="46">
        <v>1</v>
      </c>
      <c r="AB439" s="46">
        <v>0</v>
      </c>
      <c r="AC439" s="46">
        <v>0</v>
      </c>
      <c r="AD439" s="46">
        <v>0</v>
      </c>
      <c r="AE439" s="47">
        <v>0</v>
      </c>
      <c r="AF439" s="47">
        <v>0</v>
      </c>
      <c r="AG439" s="46">
        <v>0.25</v>
      </c>
      <c r="AH439" s="47">
        <v>27</v>
      </c>
      <c r="AI439" s="47">
        <v>6</v>
      </c>
      <c r="AJ439" s="47" t="s">
        <v>34</v>
      </c>
      <c r="AK439" s="47">
        <v>0</v>
      </c>
      <c r="AL439" s="47">
        <v>0</v>
      </c>
      <c r="AM439" s="47">
        <v>0</v>
      </c>
      <c r="AN439" s="47">
        <v>7</v>
      </c>
      <c r="AO439" s="47" t="s">
        <v>34</v>
      </c>
      <c r="AP439" s="31"/>
      <c r="AQ439" s="37"/>
    </row>
    <row r="440" spans="1:43" hidden="1" x14ac:dyDescent="0.25">
      <c r="A440" s="54" t="s">
        <v>161</v>
      </c>
      <c r="B440" s="124">
        <v>15</v>
      </c>
      <c r="C440" s="125" t="s">
        <v>1507</v>
      </c>
      <c r="D440" s="125" t="s">
        <v>1508</v>
      </c>
      <c r="E440" s="32" t="s">
        <v>97</v>
      </c>
      <c r="F440" s="33" t="s">
        <v>87</v>
      </c>
      <c r="G440" s="9">
        <v>2</v>
      </c>
      <c r="H440" s="34"/>
      <c r="I440" s="34">
        <v>2</v>
      </c>
      <c r="J440" s="7">
        <v>10</v>
      </c>
      <c r="K440" s="7">
        <v>7</v>
      </c>
      <c r="L440" s="7">
        <v>8</v>
      </c>
      <c r="M440" s="36" t="s">
        <v>198</v>
      </c>
      <c r="N440" s="36"/>
      <c r="O440" s="36" t="str">
        <f t="shared" si="14"/>
        <v>A23</v>
      </c>
      <c r="P440" s="36">
        <f>IF(AND(O440&lt;&gt;O439,NOT(ISBLANK(A440))),IF(ISBLANK(M440),INDEX(Summary!H:H,MATCH(O440,Summary!A:A,0)),INDEX(Summary!H:H,MATCH(O440,Summary!A:A,0))+1),IF(ISBLANK(M440),P439,P439+1))</f>
        <v>7</v>
      </c>
      <c r="Q440" s="36">
        <f t="shared" si="13"/>
        <v>31</v>
      </c>
      <c r="R440" s="50"/>
      <c r="T440" s="34">
        <v>1</v>
      </c>
      <c r="U440" s="34"/>
      <c r="V440" s="34"/>
      <c r="W440" s="34"/>
      <c r="X440" s="5"/>
      <c r="Y440" s="5" t="s">
        <v>88</v>
      </c>
      <c r="Z440" s="5" t="s">
        <v>39</v>
      </c>
      <c r="AA440" s="6">
        <v>2</v>
      </c>
      <c r="AB440" s="6">
        <v>0</v>
      </c>
      <c r="AC440" s="6">
        <v>0</v>
      </c>
      <c r="AD440" s="6">
        <v>0</v>
      </c>
      <c r="AE440" s="7">
        <v>0</v>
      </c>
      <c r="AF440" s="7">
        <v>0</v>
      </c>
      <c r="AG440" s="34">
        <v>0.5</v>
      </c>
      <c r="AH440" s="35">
        <v>8</v>
      </c>
      <c r="AI440" s="35">
        <v>0</v>
      </c>
      <c r="AJ440" s="35" t="s">
        <v>34</v>
      </c>
      <c r="AK440" s="35">
        <v>0</v>
      </c>
      <c r="AL440" s="35">
        <v>0</v>
      </c>
      <c r="AM440" s="35">
        <v>0</v>
      </c>
      <c r="AN440" s="35">
        <v>0.5</v>
      </c>
      <c r="AO440" s="35" t="s">
        <v>34</v>
      </c>
      <c r="AP440" s="31"/>
      <c r="AQ440" s="37"/>
    </row>
    <row r="441" spans="1:43" hidden="1" x14ac:dyDescent="0.25">
      <c r="A441" s="4" t="s">
        <v>161</v>
      </c>
      <c r="B441" s="124">
        <v>8</v>
      </c>
      <c r="C441" s="125" t="s">
        <v>1509</v>
      </c>
      <c r="D441" s="125" t="s">
        <v>1510</v>
      </c>
      <c r="E441" s="32" t="s">
        <v>97</v>
      </c>
      <c r="F441" s="33"/>
      <c r="G441" s="9"/>
      <c r="H441" s="34"/>
      <c r="I441" s="34"/>
      <c r="J441" s="7"/>
      <c r="K441" s="7"/>
      <c r="L441" s="7"/>
      <c r="M441" s="36" t="s">
        <v>198</v>
      </c>
      <c r="N441" s="36"/>
      <c r="O441" s="36" t="str">
        <f t="shared" si="14"/>
        <v>A23</v>
      </c>
      <c r="P441" s="36">
        <f>IF(AND(O441&lt;&gt;O440,NOT(ISBLANK(A441))),IF(ISBLANK(M441),INDEX(Summary!H:H,MATCH(O441,Summary!A:A,0)),INDEX(Summary!H:H,MATCH(O441,Summary!A:A,0))+1),IF(ISBLANK(M441),P440,P440+1))</f>
        <v>8</v>
      </c>
      <c r="Q441" s="36">
        <f t="shared" si="13"/>
        <v>31</v>
      </c>
      <c r="R441" s="50"/>
      <c r="T441" s="34"/>
      <c r="U441" s="34"/>
      <c r="V441" s="34"/>
      <c r="W441" s="34"/>
      <c r="X441" s="5"/>
      <c r="Y441" s="5"/>
      <c r="Z441" s="5"/>
      <c r="AA441" s="6"/>
      <c r="AB441" s="6"/>
      <c r="AC441" s="6"/>
      <c r="AD441" s="6"/>
      <c r="AE441" s="7"/>
      <c r="AF441" s="7"/>
      <c r="AG441" s="34"/>
      <c r="AH441" s="35"/>
      <c r="AI441" s="35"/>
      <c r="AJ441" s="35"/>
      <c r="AK441" s="35"/>
      <c r="AL441" s="35"/>
      <c r="AM441" s="35"/>
      <c r="AN441" s="35"/>
      <c r="AO441" s="35"/>
      <c r="AP441" s="31"/>
      <c r="AQ441" s="37"/>
    </row>
    <row r="442" spans="1:43" hidden="1" x14ac:dyDescent="0.25">
      <c r="A442" s="4" t="s">
        <v>161</v>
      </c>
      <c r="B442" s="124">
        <v>36</v>
      </c>
      <c r="C442" s="125" t="s">
        <v>1511</v>
      </c>
      <c r="D442" s="125" t="s">
        <v>1512</v>
      </c>
      <c r="E442" s="32" t="s">
        <v>142</v>
      </c>
      <c r="F442" s="33" t="s">
        <v>87</v>
      </c>
      <c r="G442" s="9">
        <v>2</v>
      </c>
      <c r="H442" s="34"/>
      <c r="I442" s="34">
        <v>2</v>
      </c>
      <c r="J442" s="7">
        <v>12</v>
      </c>
      <c r="K442" s="7">
        <v>7</v>
      </c>
      <c r="L442" s="7">
        <v>10</v>
      </c>
      <c r="M442" s="36" t="s">
        <v>198</v>
      </c>
      <c r="N442" s="36"/>
      <c r="O442" s="36" t="str">
        <f t="shared" si="14"/>
        <v>A23</v>
      </c>
      <c r="P442" s="36">
        <f>IF(AND(O442&lt;&gt;O441,NOT(ISBLANK(A442))),IF(ISBLANK(M442),INDEX(Summary!H:H,MATCH(O442,Summary!A:A,0)),INDEX(Summary!H:H,MATCH(O442,Summary!A:A,0))+1),IF(ISBLANK(M442),P441,P441+1))</f>
        <v>9</v>
      </c>
      <c r="Q442" s="36">
        <f t="shared" si="13"/>
        <v>31</v>
      </c>
      <c r="R442" s="50"/>
      <c r="T442" s="34">
        <v>1</v>
      </c>
      <c r="U442" s="34"/>
      <c r="V442" s="34"/>
      <c r="W442" s="34"/>
      <c r="X442" s="5"/>
      <c r="Y442" s="5" t="s">
        <v>88</v>
      </c>
      <c r="Z442" s="5" t="s">
        <v>39</v>
      </c>
      <c r="AA442" s="6">
        <v>2</v>
      </c>
      <c r="AB442" s="6">
        <v>0</v>
      </c>
      <c r="AC442" s="6">
        <v>0</v>
      </c>
      <c r="AD442" s="6">
        <v>0</v>
      </c>
      <c r="AE442" s="7">
        <v>0</v>
      </c>
      <c r="AF442" s="7">
        <v>0</v>
      </c>
      <c r="AG442" s="34">
        <v>0.5</v>
      </c>
      <c r="AH442" s="35">
        <v>10</v>
      </c>
      <c r="AI442" s="35">
        <v>0</v>
      </c>
      <c r="AJ442" s="35" t="s">
        <v>34</v>
      </c>
      <c r="AK442" s="35">
        <v>0</v>
      </c>
      <c r="AL442" s="35">
        <v>0</v>
      </c>
      <c r="AM442" s="35">
        <v>0</v>
      </c>
      <c r="AN442" s="35">
        <v>1</v>
      </c>
      <c r="AO442" s="35" t="s">
        <v>34</v>
      </c>
      <c r="AP442" s="31"/>
      <c r="AQ442" s="37"/>
    </row>
    <row r="443" spans="1:43" hidden="1" x14ac:dyDescent="0.25">
      <c r="A443" s="4" t="s">
        <v>161</v>
      </c>
      <c r="B443" s="124">
        <v>22</v>
      </c>
      <c r="C443" s="125" t="s">
        <v>1513</v>
      </c>
      <c r="D443" s="125" t="s">
        <v>1514</v>
      </c>
      <c r="E443" s="32" t="s">
        <v>142</v>
      </c>
      <c r="F443" s="33"/>
      <c r="G443" s="9"/>
      <c r="H443" s="34"/>
      <c r="I443" s="34"/>
      <c r="J443" s="7"/>
      <c r="K443" s="7"/>
      <c r="L443" s="7"/>
      <c r="M443" s="36" t="s">
        <v>198</v>
      </c>
      <c r="N443" s="36"/>
      <c r="O443" s="36" t="str">
        <f t="shared" si="14"/>
        <v>A23</v>
      </c>
      <c r="P443" s="36">
        <f>IF(AND(O443&lt;&gt;O442,NOT(ISBLANK(A443))),IF(ISBLANK(M443),INDEX(Summary!H:H,MATCH(O443,Summary!A:A,0)),INDEX(Summary!H:H,MATCH(O443,Summary!A:A,0))+1),IF(ISBLANK(M443),P442,P442+1))</f>
        <v>10</v>
      </c>
      <c r="Q443" s="36">
        <f t="shared" si="13"/>
        <v>31</v>
      </c>
      <c r="R443" s="50"/>
      <c r="T443" s="34"/>
      <c r="U443" s="34"/>
      <c r="V443" s="34"/>
      <c r="W443" s="34"/>
      <c r="X443" s="5"/>
      <c r="Y443" s="5"/>
      <c r="Z443" s="5"/>
      <c r="AA443" s="6"/>
      <c r="AB443" s="6"/>
      <c r="AC443" s="6"/>
      <c r="AD443" s="6"/>
      <c r="AE443" s="7"/>
      <c r="AF443" s="7"/>
      <c r="AG443" s="34"/>
      <c r="AH443" s="35"/>
      <c r="AI443" s="35"/>
      <c r="AJ443" s="35"/>
      <c r="AK443" s="35"/>
      <c r="AL443" s="35"/>
      <c r="AM443" s="35"/>
      <c r="AN443" s="35"/>
      <c r="AO443" s="35"/>
      <c r="AP443" s="31"/>
      <c r="AQ443" s="37"/>
    </row>
    <row r="444" spans="1:43" hidden="1" x14ac:dyDescent="0.25">
      <c r="A444" s="4" t="s">
        <v>161</v>
      </c>
      <c r="B444" s="124">
        <v>29</v>
      </c>
      <c r="C444" s="125" t="s">
        <v>1515</v>
      </c>
      <c r="D444" s="125" t="s">
        <v>1516</v>
      </c>
      <c r="E444" s="32" t="s">
        <v>114</v>
      </c>
      <c r="F444" s="33" t="s">
        <v>87</v>
      </c>
      <c r="G444" s="9">
        <v>3</v>
      </c>
      <c r="H444" s="34"/>
      <c r="I444" s="34">
        <v>3</v>
      </c>
      <c r="J444" s="7">
        <v>15</v>
      </c>
      <c r="K444" s="7">
        <v>7</v>
      </c>
      <c r="L444" s="7">
        <v>13</v>
      </c>
      <c r="M444" s="36" t="s">
        <v>198</v>
      </c>
      <c r="N444" s="36"/>
      <c r="O444" s="36" t="str">
        <f t="shared" si="14"/>
        <v>A23</v>
      </c>
      <c r="P444" s="36">
        <f>IF(AND(O444&lt;&gt;O443,NOT(ISBLANK(A444))),IF(ISBLANK(M444),INDEX(Summary!H:H,MATCH(O444,Summary!A:A,0)),INDEX(Summary!H:H,MATCH(O444,Summary!A:A,0))+1),IF(ISBLANK(M444),P443,P443+1))</f>
        <v>11</v>
      </c>
      <c r="Q444" s="36">
        <f t="shared" si="13"/>
        <v>31</v>
      </c>
      <c r="R444" s="50"/>
      <c r="T444" s="34">
        <v>1</v>
      </c>
      <c r="U444" s="34"/>
      <c r="V444" s="34"/>
      <c r="W444" s="34"/>
      <c r="X444" s="5"/>
      <c r="Y444" s="5" t="s">
        <v>162</v>
      </c>
      <c r="Z444" s="5" t="s">
        <v>39</v>
      </c>
      <c r="AA444" s="6">
        <v>3</v>
      </c>
      <c r="AB444" s="6">
        <v>0</v>
      </c>
      <c r="AC444" s="6">
        <v>0</v>
      </c>
      <c r="AD444" s="6">
        <v>0</v>
      </c>
      <c r="AE444" s="7">
        <v>0</v>
      </c>
      <c r="AF444" s="7">
        <v>0</v>
      </c>
      <c r="AG444" s="34">
        <v>0.625</v>
      </c>
      <c r="AH444" s="35">
        <v>13</v>
      </c>
      <c r="AI444" s="35">
        <v>0</v>
      </c>
      <c r="AJ444" s="35" t="s">
        <v>34</v>
      </c>
      <c r="AK444" s="35">
        <v>0</v>
      </c>
      <c r="AL444" s="35">
        <v>0</v>
      </c>
      <c r="AM444" s="35">
        <v>0</v>
      </c>
      <c r="AN444" s="35">
        <v>1.625</v>
      </c>
      <c r="AO444" s="35" t="s">
        <v>34</v>
      </c>
      <c r="AP444" s="31"/>
      <c r="AQ444" s="37"/>
    </row>
    <row r="445" spans="1:43" hidden="1" x14ac:dyDescent="0.25">
      <c r="A445" s="4" t="s">
        <v>161</v>
      </c>
      <c r="B445" s="124">
        <v>15</v>
      </c>
      <c r="C445" s="125" t="s">
        <v>1517</v>
      </c>
      <c r="D445" s="125" t="s">
        <v>1508</v>
      </c>
      <c r="E445" s="32" t="s">
        <v>114</v>
      </c>
      <c r="F445" s="33"/>
      <c r="G445" s="9"/>
      <c r="H445" s="34"/>
      <c r="I445" s="34"/>
      <c r="J445" s="7"/>
      <c r="K445" s="7"/>
      <c r="L445" s="7"/>
      <c r="M445" s="36" t="s">
        <v>198</v>
      </c>
      <c r="N445" s="36"/>
      <c r="O445" s="36" t="str">
        <f t="shared" si="14"/>
        <v>A23</v>
      </c>
      <c r="P445" s="36">
        <f>IF(AND(O445&lt;&gt;O444,NOT(ISBLANK(A445))),IF(ISBLANK(M445),INDEX(Summary!H:H,MATCH(O445,Summary!A:A,0)),INDEX(Summary!H:H,MATCH(O445,Summary!A:A,0))+1),IF(ISBLANK(M445),P444,P444+1))</f>
        <v>12</v>
      </c>
      <c r="Q445" s="36">
        <f t="shared" si="13"/>
        <v>31</v>
      </c>
      <c r="R445" s="50"/>
      <c r="T445" s="34"/>
      <c r="U445" s="34"/>
      <c r="V445" s="34"/>
      <c r="W445" s="34"/>
      <c r="X445" s="5"/>
      <c r="Y445" s="5"/>
      <c r="Z445" s="5"/>
      <c r="AA445" s="6"/>
      <c r="AB445" s="6"/>
      <c r="AC445" s="6"/>
      <c r="AD445" s="6"/>
      <c r="AE445" s="7"/>
      <c r="AF445" s="7"/>
      <c r="AG445" s="34"/>
      <c r="AH445" s="35"/>
      <c r="AI445" s="35"/>
      <c r="AJ445" s="35"/>
      <c r="AK445" s="35"/>
      <c r="AL445" s="35"/>
      <c r="AM445" s="35"/>
      <c r="AN445" s="35"/>
      <c r="AO445" s="35"/>
      <c r="AP445" s="31"/>
      <c r="AQ445" s="37"/>
    </row>
    <row r="446" spans="1:43" hidden="1" x14ac:dyDescent="0.25">
      <c r="A446" s="4" t="s">
        <v>161</v>
      </c>
      <c r="B446" s="124">
        <v>8</v>
      </c>
      <c r="C446" s="125" t="s">
        <v>1518</v>
      </c>
      <c r="D446" s="125" t="s">
        <v>1510</v>
      </c>
      <c r="E446" s="32" t="s">
        <v>114</v>
      </c>
      <c r="F446" s="33"/>
      <c r="G446" s="9"/>
      <c r="H446" s="34"/>
      <c r="I446" s="34"/>
      <c r="J446" s="7"/>
      <c r="K446" s="7"/>
      <c r="L446" s="7"/>
      <c r="M446" s="36" t="s">
        <v>198</v>
      </c>
      <c r="N446" s="36"/>
      <c r="O446" s="36" t="str">
        <f t="shared" si="14"/>
        <v>A23</v>
      </c>
      <c r="P446" s="36">
        <f>IF(AND(O446&lt;&gt;O445,NOT(ISBLANK(A446))),IF(ISBLANK(M446),INDEX(Summary!H:H,MATCH(O446,Summary!A:A,0)),INDEX(Summary!H:H,MATCH(O446,Summary!A:A,0))+1),IF(ISBLANK(M446),P445,P445+1))</f>
        <v>13</v>
      </c>
      <c r="Q446" s="36">
        <f t="shared" si="13"/>
        <v>31</v>
      </c>
      <c r="R446" s="50"/>
      <c r="T446" s="34"/>
      <c r="U446" s="34"/>
      <c r="V446" s="34"/>
      <c r="W446" s="34"/>
      <c r="X446" s="5"/>
      <c r="Y446" s="5"/>
      <c r="Z446" s="5"/>
      <c r="AA446" s="6"/>
      <c r="AB446" s="6"/>
      <c r="AC446" s="6"/>
      <c r="AD446" s="6"/>
      <c r="AE446" s="7"/>
      <c r="AF446" s="7"/>
      <c r="AG446" s="34"/>
      <c r="AH446" s="35"/>
      <c r="AI446" s="35"/>
      <c r="AJ446" s="35"/>
      <c r="AK446" s="35"/>
      <c r="AL446" s="35"/>
      <c r="AM446" s="35"/>
      <c r="AN446" s="35"/>
      <c r="AO446" s="35"/>
      <c r="AP446" s="31"/>
      <c r="AQ446" s="37"/>
    </row>
    <row r="447" spans="1:43" hidden="1" x14ac:dyDescent="0.25">
      <c r="A447" s="4" t="s">
        <v>161</v>
      </c>
      <c r="B447" s="124">
        <v>36</v>
      </c>
      <c r="C447" s="125" t="s">
        <v>1519</v>
      </c>
      <c r="D447" s="125" t="s">
        <v>1512</v>
      </c>
      <c r="E447" s="32" t="s">
        <v>115</v>
      </c>
      <c r="F447" s="33" t="s">
        <v>87</v>
      </c>
      <c r="G447" s="9">
        <v>1</v>
      </c>
      <c r="H447" s="34"/>
      <c r="I447" s="34">
        <v>1</v>
      </c>
      <c r="J447" s="7">
        <v>16</v>
      </c>
      <c r="K447" s="7">
        <v>7</v>
      </c>
      <c r="L447" s="7">
        <v>14</v>
      </c>
      <c r="M447" s="36" t="s">
        <v>198</v>
      </c>
      <c r="N447" s="36"/>
      <c r="O447" s="36" t="str">
        <f t="shared" si="14"/>
        <v>A23</v>
      </c>
      <c r="P447" s="36">
        <f>IF(AND(O447&lt;&gt;O446,NOT(ISBLANK(A447))),IF(ISBLANK(M447),INDEX(Summary!H:H,MATCH(O447,Summary!A:A,0)),INDEX(Summary!H:H,MATCH(O447,Summary!A:A,0))+1),IF(ISBLANK(M447),P446,P446+1))</f>
        <v>14</v>
      </c>
      <c r="Q447" s="36">
        <f t="shared" si="13"/>
        <v>31</v>
      </c>
      <c r="R447" s="50"/>
      <c r="T447" s="34">
        <v>1</v>
      </c>
      <c r="U447" s="34"/>
      <c r="V447" s="34"/>
      <c r="W447" s="34"/>
      <c r="X447" s="5"/>
      <c r="Y447" s="5" t="s">
        <v>88</v>
      </c>
      <c r="Z447" s="5" t="s">
        <v>39</v>
      </c>
      <c r="AA447" s="6">
        <v>1</v>
      </c>
      <c r="AB447" s="6">
        <v>0</v>
      </c>
      <c r="AC447" s="6">
        <v>0</v>
      </c>
      <c r="AD447" s="6">
        <v>0</v>
      </c>
      <c r="AE447" s="7">
        <v>0</v>
      </c>
      <c r="AF447" s="7">
        <v>0</v>
      </c>
      <c r="AG447" s="34">
        <v>0.25</v>
      </c>
      <c r="AH447" s="35">
        <v>14</v>
      </c>
      <c r="AI447" s="35">
        <v>0</v>
      </c>
      <c r="AJ447" s="35" t="s">
        <v>34</v>
      </c>
      <c r="AK447" s="35">
        <v>0</v>
      </c>
      <c r="AL447" s="35">
        <v>0</v>
      </c>
      <c r="AM447" s="35">
        <v>0</v>
      </c>
      <c r="AN447" s="35">
        <v>1.875</v>
      </c>
      <c r="AO447" s="35" t="s">
        <v>34</v>
      </c>
      <c r="AP447" s="31"/>
      <c r="AQ447" s="37"/>
    </row>
    <row r="448" spans="1:43" hidden="1" x14ac:dyDescent="0.25">
      <c r="A448" s="4" t="s">
        <v>161</v>
      </c>
      <c r="B448" s="124">
        <v>36</v>
      </c>
      <c r="C448" s="125" t="s">
        <v>1520</v>
      </c>
      <c r="D448" s="125" t="s">
        <v>1512</v>
      </c>
      <c r="E448" s="32" t="s">
        <v>86</v>
      </c>
      <c r="F448" s="33" t="s">
        <v>87</v>
      </c>
      <c r="G448" s="9">
        <v>1</v>
      </c>
      <c r="H448" s="34"/>
      <c r="I448" s="34">
        <v>1</v>
      </c>
      <c r="J448" s="7">
        <v>17</v>
      </c>
      <c r="K448" s="7">
        <v>7</v>
      </c>
      <c r="L448" s="7">
        <v>15</v>
      </c>
      <c r="M448" s="36" t="s">
        <v>198</v>
      </c>
      <c r="N448" s="36"/>
      <c r="O448" s="36" t="str">
        <f t="shared" si="14"/>
        <v>A23</v>
      </c>
      <c r="P448" s="36">
        <f>IF(AND(O448&lt;&gt;O447,NOT(ISBLANK(A448))),IF(ISBLANK(M448),INDEX(Summary!H:H,MATCH(O448,Summary!A:A,0)),INDEX(Summary!H:H,MATCH(O448,Summary!A:A,0))+1),IF(ISBLANK(M448),P447,P447+1))</f>
        <v>15</v>
      </c>
      <c r="Q448" s="36">
        <f t="shared" si="13"/>
        <v>31</v>
      </c>
      <c r="R448" s="50"/>
      <c r="T448" s="34">
        <v>1</v>
      </c>
      <c r="U448" s="34"/>
      <c r="V448" s="34"/>
      <c r="W448" s="34"/>
      <c r="X448" s="5"/>
      <c r="Y448" s="5" t="s">
        <v>88</v>
      </c>
      <c r="Z448" s="5" t="s">
        <v>39</v>
      </c>
      <c r="AA448" s="6">
        <v>1</v>
      </c>
      <c r="AB448" s="6">
        <v>0</v>
      </c>
      <c r="AC448" s="6">
        <v>0</v>
      </c>
      <c r="AD448" s="6">
        <v>0</v>
      </c>
      <c r="AE448" s="7">
        <v>0</v>
      </c>
      <c r="AF448" s="7">
        <v>0</v>
      </c>
      <c r="AG448" s="34">
        <v>0.25</v>
      </c>
      <c r="AH448" s="35">
        <v>15</v>
      </c>
      <c r="AI448" s="35">
        <v>0</v>
      </c>
      <c r="AJ448" s="35" t="s">
        <v>34</v>
      </c>
      <c r="AK448" s="35">
        <v>0</v>
      </c>
      <c r="AL448" s="35">
        <v>0</v>
      </c>
      <c r="AM448" s="35">
        <v>0</v>
      </c>
      <c r="AN448" s="35">
        <v>2.125</v>
      </c>
      <c r="AO448" s="35" t="s">
        <v>34</v>
      </c>
      <c r="AP448" s="31"/>
      <c r="AQ448" s="37"/>
    </row>
    <row r="449" spans="1:43" hidden="1" x14ac:dyDescent="0.25">
      <c r="A449" s="4" t="s">
        <v>161</v>
      </c>
      <c r="B449" s="124">
        <v>36</v>
      </c>
      <c r="C449" s="125" t="s">
        <v>1521</v>
      </c>
      <c r="D449" s="125" t="s">
        <v>1512</v>
      </c>
      <c r="E449" s="32" t="s">
        <v>91</v>
      </c>
      <c r="F449" s="33" t="s">
        <v>87</v>
      </c>
      <c r="G449" s="9">
        <v>2</v>
      </c>
      <c r="H449" s="34"/>
      <c r="I449" s="34">
        <v>2</v>
      </c>
      <c r="J449" s="7">
        <v>19</v>
      </c>
      <c r="K449" s="7">
        <v>7</v>
      </c>
      <c r="L449" s="7">
        <v>17</v>
      </c>
      <c r="M449" s="36" t="s">
        <v>198</v>
      </c>
      <c r="N449" s="36"/>
      <c r="O449" s="36" t="str">
        <f t="shared" si="14"/>
        <v>A23</v>
      </c>
      <c r="P449" s="36">
        <f>IF(AND(O449&lt;&gt;O448,NOT(ISBLANK(A449))),IF(ISBLANK(M449),INDEX(Summary!H:H,MATCH(O449,Summary!A:A,0)),INDEX(Summary!H:H,MATCH(O449,Summary!A:A,0))+1),IF(ISBLANK(M449),P448,P448+1))</f>
        <v>16</v>
      </c>
      <c r="Q449" s="36">
        <f t="shared" si="13"/>
        <v>31</v>
      </c>
      <c r="R449" s="50"/>
      <c r="T449" s="34">
        <v>1</v>
      </c>
      <c r="U449" s="34"/>
      <c r="V449" s="34"/>
      <c r="W449" s="34"/>
      <c r="X449" s="5"/>
      <c r="Y449" s="5" t="s">
        <v>88</v>
      </c>
      <c r="Z449" s="5" t="s">
        <v>39</v>
      </c>
      <c r="AA449" s="6">
        <v>2</v>
      </c>
      <c r="AB449" s="6">
        <v>0</v>
      </c>
      <c r="AC449" s="6">
        <v>0</v>
      </c>
      <c r="AD449" s="6">
        <v>0</v>
      </c>
      <c r="AE449" s="7">
        <v>0</v>
      </c>
      <c r="AF449" s="7">
        <v>0</v>
      </c>
      <c r="AG449" s="34">
        <v>0.5</v>
      </c>
      <c r="AH449" s="35">
        <v>17</v>
      </c>
      <c r="AI449" s="35">
        <v>0</v>
      </c>
      <c r="AJ449" s="35" t="s">
        <v>34</v>
      </c>
      <c r="AK449" s="35">
        <v>0</v>
      </c>
      <c r="AL449" s="35">
        <v>0</v>
      </c>
      <c r="AM449" s="35">
        <v>0</v>
      </c>
      <c r="AN449" s="35">
        <v>2.625</v>
      </c>
      <c r="AO449" s="35" t="s">
        <v>34</v>
      </c>
      <c r="AP449" s="31"/>
      <c r="AQ449" s="37"/>
    </row>
    <row r="450" spans="1:43" hidden="1" x14ac:dyDescent="0.25">
      <c r="A450" s="4" t="s">
        <v>161</v>
      </c>
      <c r="B450" s="124">
        <v>22</v>
      </c>
      <c r="C450" s="125" t="s">
        <v>1522</v>
      </c>
      <c r="D450" s="125" t="s">
        <v>1514</v>
      </c>
      <c r="E450" s="32" t="s">
        <v>91</v>
      </c>
      <c r="F450" s="33"/>
      <c r="G450" s="9"/>
      <c r="H450" s="34"/>
      <c r="I450" s="34"/>
      <c r="J450" s="7"/>
      <c r="K450" s="7"/>
      <c r="L450" s="7"/>
      <c r="M450" s="36" t="s">
        <v>198</v>
      </c>
      <c r="N450" s="36"/>
      <c r="O450" s="36" t="str">
        <f t="shared" si="14"/>
        <v>A23</v>
      </c>
      <c r="P450" s="36">
        <f>IF(AND(O450&lt;&gt;O449,NOT(ISBLANK(A450))),IF(ISBLANK(M450),INDEX(Summary!H:H,MATCH(O450,Summary!A:A,0)),INDEX(Summary!H:H,MATCH(O450,Summary!A:A,0))+1),IF(ISBLANK(M450),P449,P449+1))</f>
        <v>17</v>
      </c>
      <c r="Q450" s="36">
        <f t="shared" ref="Q450:Q513" si="15">IF(AND(O450&lt;&gt;O449,NOT(ISBLANK(A450))),IF(ISBLANK(N450),_xlfn.MAXIFS(P:P,O:O,O450),_xlfn.MAXIFS(P:P,O:O,O450)+1),IF(ISBLANK(N450),Q449,Q449+1))</f>
        <v>31</v>
      </c>
      <c r="R450" s="50"/>
      <c r="T450" s="34"/>
      <c r="U450" s="34"/>
      <c r="V450" s="34"/>
      <c r="W450" s="34"/>
      <c r="X450" s="5"/>
      <c r="Y450" s="5"/>
      <c r="Z450" s="5"/>
      <c r="AA450" s="6"/>
      <c r="AB450" s="6"/>
      <c r="AC450" s="6"/>
      <c r="AD450" s="6"/>
      <c r="AE450" s="7"/>
      <c r="AF450" s="7"/>
      <c r="AG450" s="34"/>
      <c r="AH450" s="35"/>
      <c r="AI450" s="35"/>
      <c r="AJ450" s="35"/>
      <c r="AK450" s="35"/>
      <c r="AL450" s="35"/>
      <c r="AM450" s="35"/>
      <c r="AN450" s="35"/>
      <c r="AO450" s="35"/>
      <c r="AP450" s="31"/>
      <c r="AQ450" s="37"/>
    </row>
    <row r="451" spans="1:43" hidden="1" x14ac:dyDescent="0.25">
      <c r="A451" s="4" t="s">
        <v>161</v>
      </c>
      <c r="B451" s="124">
        <v>15</v>
      </c>
      <c r="C451" s="125" t="s">
        <v>1523</v>
      </c>
      <c r="D451" s="125" t="s">
        <v>1508</v>
      </c>
      <c r="E451" s="32" t="s">
        <v>102</v>
      </c>
      <c r="F451" s="33" t="s">
        <v>87</v>
      </c>
      <c r="G451" s="9">
        <v>2</v>
      </c>
      <c r="H451" s="34"/>
      <c r="I451" s="34">
        <v>2</v>
      </c>
      <c r="J451" s="7">
        <v>21</v>
      </c>
      <c r="K451" s="7">
        <v>7</v>
      </c>
      <c r="L451" s="7">
        <v>19</v>
      </c>
      <c r="M451" s="36" t="s">
        <v>198</v>
      </c>
      <c r="N451" s="36"/>
      <c r="O451" s="36" t="str">
        <f t="shared" si="14"/>
        <v>A23</v>
      </c>
      <c r="P451" s="36">
        <f>IF(AND(O451&lt;&gt;O450,NOT(ISBLANK(A451))),IF(ISBLANK(M451),INDEX(Summary!H:H,MATCH(O451,Summary!A:A,0)),INDEX(Summary!H:H,MATCH(O451,Summary!A:A,0))+1),IF(ISBLANK(M451),P450,P450+1))</f>
        <v>18</v>
      </c>
      <c r="Q451" s="36">
        <f t="shared" si="15"/>
        <v>31</v>
      </c>
      <c r="R451" s="50"/>
      <c r="T451" s="34">
        <v>1</v>
      </c>
      <c r="U451" s="34"/>
      <c r="V451" s="34"/>
      <c r="W451" s="34"/>
      <c r="X451" s="5"/>
      <c r="Y451" s="5" t="s">
        <v>88</v>
      </c>
      <c r="Z451" s="5" t="s">
        <v>39</v>
      </c>
      <c r="AA451" s="6">
        <v>2</v>
      </c>
      <c r="AB451" s="6">
        <v>0</v>
      </c>
      <c r="AC451" s="6">
        <v>0</v>
      </c>
      <c r="AD451" s="6">
        <v>0</v>
      </c>
      <c r="AE451" s="7">
        <v>0</v>
      </c>
      <c r="AF451" s="7">
        <v>0</v>
      </c>
      <c r="AG451" s="34">
        <v>0.5</v>
      </c>
      <c r="AH451" s="35">
        <v>19</v>
      </c>
      <c r="AI451" s="35">
        <v>0</v>
      </c>
      <c r="AJ451" s="35" t="s">
        <v>34</v>
      </c>
      <c r="AK451" s="35">
        <v>0</v>
      </c>
      <c r="AL451" s="35">
        <v>0</v>
      </c>
      <c r="AM451" s="35">
        <v>0</v>
      </c>
      <c r="AN451" s="35">
        <v>3.125</v>
      </c>
      <c r="AO451" s="35" t="s">
        <v>34</v>
      </c>
      <c r="AP451" s="31"/>
      <c r="AQ451" s="37"/>
    </row>
    <row r="452" spans="1:43" hidden="1" x14ac:dyDescent="0.25">
      <c r="A452" s="4" t="s">
        <v>161</v>
      </c>
      <c r="B452" s="124">
        <v>8</v>
      </c>
      <c r="C452" s="125" t="s">
        <v>1524</v>
      </c>
      <c r="D452" s="125" t="s">
        <v>1510</v>
      </c>
      <c r="E452" s="32" t="s">
        <v>102</v>
      </c>
      <c r="F452" s="33"/>
      <c r="G452" s="9"/>
      <c r="H452" s="34"/>
      <c r="I452" s="34"/>
      <c r="J452" s="7"/>
      <c r="K452" s="7"/>
      <c r="L452" s="7"/>
      <c r="M452" s="36" t="s">
        <v>198</v>
      </c>
      <c r="N452" s="36"/>
      <c r="O452" s="36" t="str">
        <f t="shared" si="14"/>
        <v>A23</v>
      </c>
      <c r="P452" s="36">
        <f>IF(AND(O452&lt;&gt;O451,NOT(ISBLANK(A452))),IF(ISBLANK(M452),INDEX(Summary!H:H,MATCH(O452,Summary!A:A,0)),INDEX(Summary!H:H,MATCH(O452,Summary!A:A,0))+1),IF(ISBLANK(M452),P451,P451+1))</f>
        <v>19</v>
      </c>
      <c r="Q452" s="36">
        <f t="shared" si="15"/>
        <v>31</v>
      </c>
      <c r="R452" s="50"/>
      <c r="T452" s="34"/>
      <c r="U452" s="34"/>
      <c r="V452" s="34"/>
      <c r="W452" s="34"/>
      <c r="X452" s="5"/>
      <c r="Y452" s="5"/>
      <c r="Z452" s="5"/>
      <c r="AA452" s="6"/>
      <c r="AB452" s="6"/>
      <c r="AC452" s="6"/>
      <c r="AD452" s="6"/>
      <c r="AE452" s="7"/>
      <c r="AF452" s="7"/>
      <c r="AG452" s="34"/>
      <c r="AH452" s="35"/>
      <c r="AI452" s="35"/>
      <c r="AJ452" s="35"/>
      <c r="AK452" s="35"/>
      <c r="AL452" s="35"/>
      <c r="AM452" s="35"/>
      <c r="AN452" s="35"/>
      <c r="AO452" s="35"/>
      <c r="AP452" s="31"/>
      <c r="AQ452" s="37"/>
    </row>
    <row r="453" spans="1:43" hidden="1" x14ac:dyDescent="0.25">
      <c r="A453" s="4" t="s">
        <v>161</v>
      </c>
      <c r="B453" s="124">
        <v>29</v>
      </c>
      <c r="C453" s="125" t="s">
        <v>1525</v>
      </c>
      <c r="D453" s="125" t="s">
        <v>1516</v>
      </c>
      <c r="E453" s="32" t="s">
        <v>155</v>
      </c>
      <c r="F453" s="33" t="s">
        <v>87</v>
      </c>
      <c r="G453" s="9">
        <v>3</v>
      </c>
      <c r="H453" s="34"/>
      <c r="I453" s="34">
        <v>3</v>
      </c>
      <c r="J453" s="7">
        <v>24</v>
      </c>
      <c r="K453" s="7">
        <v>7</v>
      </c>
      <c r="L453" s="7">
        <v>22</v>
      </c>
      <c r="M453" s="36" t="s">
        <v>198</v>
      </c>
      <c r="N453" s="36"/>
      <c r="O453" s="36" t="str">
        <f t="shared" si="14"/>
        <v>A23</v>
      </c>
      <c r="P453" s="36">
        <f>IF(AND(O453&lt;&gt;O452,NOT(ISBLANK(A453))),IF(ISBLANK(M453),INDEX(Summary!H:H,MATCH(O453,Summary!A:A,0)),INDEX(Summary!H:H,MATCH(O453,Summary!A:A,0))+1),IF(ISBLANK(M453),P452,P452+1))</f>
        <v>20</v>
      </c>
      <c r="Q453" s="36">
        <f t="shared" si="15"/>
        <v>31</v>
      </c>
      <c r="R453" s="50"/>
      <c r="T453" s="34">
        <v>1</v>
      </c>
      <c r="U453" s="34"/>
      <c r="V453" s="34"/>
      <c r="W453" s="34"/>
      <c r="X453" s="5"/>
      <c r="Y453" s="5" t="s">
        <v>162</v>
      </c>
      <c r="Z453" s="5" t="s">
        <v>39</v>
      </c>
      <c r="AA453" s="6">
        <v>3</v>
      </c>
      <c r="AB453" s="6">
        <v>0</v>
      </c>
      <c r="AC453" s="6">
        <v>0</v>
      </c>
      <c r="AD453" s="6">
        <v>0</v>
      </c>
      <c r="AE453" s="7">
        <v>0</v>
      </c>
      <c r="AF453" s="7">
        <v>0</v>
      </c>
      <c r="AG453" s="34">
        <v>0.625</v>
      </c>
      <c r="AH453" s="35">
        <v>22</v>
      </c>
      <c r="AI453" s="35">
        <v>0</v>
      </c>
      <c r="AJ453" s="35" t="s">
        <v>34</v>
      </c>
      <c r="AK453" s="35">
        <v>0</v>
      </c>
      <c r="AL453" s="35">
        <v>0</v>
      </c>
      <c r="AM453" s="35">
        <v>0</v>
      </c>
      <c r="AN453" s="35">
        <v>3.75</v>
      </c>
      <c r="AO453" s="35" t="s">
        <v>34</v>
      </c>
      <c r="AP453" s="31"/>
      <c r="AQ453" s="37"/>
    </row>
    <row r="454" spans="1:43" hidden="1" x14ac:dyDescent="0.25">
      <c r="A454" s="4" t="s">
        <v>161</v>
      </c>
      <c r="B454" s="124">
        <v>15</v>
      </c>
      <c r="C454" s="125" t="s">
        <v>1526</v>
      </c>
      <c r="D454" s="125" t="s">
        <v>1508</v>
      </c>
      <c r="E454" s="32" t="s">
        <v>155</v>
      </c>
      <c r="F454" s="33"/>
      <c r="G454" s="9"/>
      <c r="H454" s="34"/>
      <c r="I454" s="34"/>
      <c r="J454" s="7"/>
      <c r="K454" s="7"/>
      <c r="L454" s="7"/>
      <c r="M454" s="36" t="s">
        <v>198</v>
      </c>
      <c r="N454" s="36"/>
      <c r="O454" s="36" t="str">
        <f t="shared" si="14"/>
        <v>A23</v>
      </c>
      <c r="P454" s="36">
        <f>IF(AND(O454&lt;&gt;O453,NOT(ISBLANK(A454))),IF(ISBLANK(M454),INDEX(Summary!H:H,MATCH(O454,Summary!A:A,0)),INDEX(Summary!H:H,MATCH(O454,Summary!A:A,0))+1),IF(ISBLANK(M454),P453,P453+1))</f>
        <v>21</v>
      </c>
      <c r="Q454" s="36">
        <f t="shared" si="15"/>
        <v>31</v>
      </c>
      <c r="R454" s="50"/>
      <c r="T454" s="34"/>
      <c r="U454" s="34"/>
      <c r="V454" s="34"/>
      <c r="W454" s="34"/>
      <c r="X454" s="5"/>
      <c r="Y454" s="5"/>
      <c r="Z454" s="5"/>
      <c r="AA454" s="6"/>
      <c r="AB454" s="6"/>
      <c r="AC454" s="6"/>
      <c r="AD454" s="6"/>
      <c r="AE454" s="7"/>
      <c r="AF454" s="7"/>
      <c r="AG454" s="34"/>
      <c r="AH454" s="35"/>
      <c r="AI454" s="35"/>
      <c r="AJ454" s="35"/>
      <c r="AK454" s="35"/>
      <c r="AL454" s="35"/>
      <c r="AM454" s="35"/>
      <c r="AN454" s="35"/>
      <c r="AO454" s="35"/>
      <c r="AP454" s="31"/>
      <c r="AQ454" s="37"/>
    </row>
    <row r="455" spans="1:43" hidden="1" x14ac:dyDescent="0.25">
      <c r="A455" s="4" t="s">
        <v>161</v>
      </c>
      <c r="B455" s="124">
        <v>8</v>
      </c>
      <c r="C455" s="125" t="s">
        <v>1527</v>
      </c>
      <c r="D455" s="125" t="s">
        <v>1510</v>
      </c>
      <c r="E455" s="32" t="s">
        <v>155</v>
      </c>
      <c r="F455" s="33"/>
      <c r="G455" s="9"/>
      <c r="H455" s="34"/>
      <c r="I455" s="34"/>
      <c r="J455" s="7"/>
      <c r="K455" s="7"/>
      <c r="L455" s="7"/>
      <c r="M455" s="36" t="s">
        <v>198</v>
      </c>
      <c r="N455" s="36"/>
      <c r="O455" s="36" t="str">
        <f t="shared" si="14"/>
        <v>A23</v>
      </c>
      <c r="P455" s="36">
        <f>IF(AND(O455&lt;&gt;O454,NOT(ISBLANK(A455))),IF(ISBLANK(M455),INDEX(Summary!H:H,MATCH(O455,Summary!A:A,0)),INDEX(Summary!H:H,MATCH(O455,Summary!A:A,0))+1),IF(ISBLANK(M455),P454,P454+1))</f>
        <v>22</v>
      </c>
      <c r="Q455" s="36">
        <f t="shared" si="15"/>
        <v>31</v>
      </c>
      <c r="R455" s="50"/>
      <c r="T455" s="34"/>
      <c r="U455" s="34"/>
      <c r="V455" s="34"/>
      <c r="W455" s="34"/>
      <c r="X455" s="5"/>
      <c r="Y455" s="5"/>
      <c r="Z455" s="5"/>
      <c r="AA455" s="6"/>
      <c r="AB455" s="6"/>
      <c r="AC455" s="6"/>
      <c r="AD455" s="6"/>
      <c r="AE455" s="7"/>
      <c r="AF455" s="7"/>
      <c r="AG455" s="34"/>
      <c r="AH455" s="35"/>
      <c r="AI455" s="35"/>
      <c r="AJ455" s="35"/>
      <c r="AK455" s="35"/>
      <c r="AL455" s="35"/>
      <c r="AM455" s="35"/>
      <c r="AN455" s="35"/>
      <c r="AO455" s="35"/>
      <c r="AP455" s="31"/>
      <c r="AQ455" s="37"/>
    </row>
    <row r="456" spans="1:43" hidden="1" x14ac:dyDescent="0.25">
      <c r="A456" s="4" t="s">
        <v>161</v>
      </c>
      <c r="B456" s="124">
        <v>22</v>
      </c>
      <c r="C456" s="125" t="s">
        <v>1528</v>
      </c>
      <c r="D456" s="125" t="s">
        <v>1514</v>
      </c>
      <c r="E456" s="32" t="s">
        <v>163</v>
      </c>
      <c r="F456" s="33" t="s">
        <v>87</v>
      </c>
      <c r="G456" s="9">
        <v>1</v>
      </c>
      <c r="H456" s="34"/>
      <c r="I456" s="34">
        <v>1</v>
      </c>
      <c r="J456" s="7">
        <v>25</v>
      </c>
      <c r="K456" s="7">
        <v>7</v>
      </c>
      <c r="L456" s="7">
        <v>23</v>
      </c>
      <c r="M456" s="36" t="s">
        <v>198</v>
      </c>
      <c r="N456" s="36"/>
      <c r="O456" s="36" t="str">
        <f t="shared" si="14"/>
        <v>A23</v>
      </c>
      <c r="P456" s="36">
        <f>IF(AND(O456&lt;&gt;O455,NOT(ISBLANK(A456))),IF(ISBLANK(M456),INDEX(Summary!H:H,MATCH(O456,Summary!A:A,0)),INDEX(Summary!H:H,MATCH(O456,Summary!A:A,0))+1),IF(ISBLANK(M456),P455,P455+1))</f>
        <v>23</v>
      </c>
      <c r="Q456" s="36">
        <f t="shared" si="15"/>
        <v>31</v>
      </c>
      <c r="R456" s="50"/>
      <c r="T456" s="34">
        <v>1</v>
      </c>
      <c r="U456" s="34"/>
      <c r="V456" s="34"/>
      <c r="W456" s="34"/>
      <c r="X456" s="5"/>
      <c r="Y456" s="5" t="s">
        <v>88</v>
      </c>
      <c r="Z456" s="5" t="s">
        <v>39</v>
      </c>
      <c r="AA456" s="6">
        <v>1</v>
      </c>
      <c r="AB456" s="6">
        <v>0</v>
      </c>
      <c r="AC456" s="6">
        <v>0</v>
      </c>
      <c r="AD456" s="6">
        <v>0</v>
      </c>
      <c r="AE456" s="7">
        <v>0</v>
      </c>
      <c r="AF456" s="7">
        <v>0</v>
      </c>
      <c r="AG456" s="34">
        <v>0.25</v>
      </c>
      <c r="AH456" s="35">
        <v>23</v>
      </c>
      <c r="AI456" s="35">
        <v>0</v>
      </c>
      <c r="AJ456" s="35" t="s">
        <v>34</v>
      </c>
      <c r="AK456" s="35">
        <v>0</v>
      </c>
      <c r="AL456" s="35">
        <v>0</v>
      </c>
      <c r="AM456" s="35">
        <v>0</v>
      </c>
      <c r="AN456" s="35">
        <v>4</v>
      </c>
      <c r="AO456" s="35" t="s">
        <v>34</v>
      </c>
      <c r="AP456" s="31"/>
      <c r="AQ456" s="37"/>
    </row>
    <row r="457" spans="1:43" x14ac:dyDescent="0.25">
      <c r="A457" s="4" t="s">
        <v>161</v>
      </c>
      <c r="B457" s="124">
        <v>22</v>
      </c>
      <c r="C457" s="125" t="s">
        <v>1529</v>
      </c>
      <c r="D457" s="125" t="s">
        <v>1516</v>
      </c>
      <c r="E457" s="32" t="s">
        <v>95</v>
      </c>
      <c r="F457" s="33" t="s">
        <v>87</v>
      </c>
      <c r="G457" s="9">
        <v>2</v>
      </c>
      <c r="H457" s="34"/>
      <c r="I457" s="34">
        <v>2</v>
      </c>
      <c r="J457" s="7">
        <v>27</v>
      </c>
      <c r="K457" s="7">
        <v>7</v>
      </c>
      <c r="L457" s="7">
        <v>25</v>
      </c>
      <c r="M457" s="36" t="s">
        <v>198</v>
      </c>
      <c r="N457" s="36"/>
      <c r="O457" s="36" t="str">
        <f t="shared" si="14"/>
        <v>A23</v>
      </c>
      <c r="P457" s="36">
        <f>IF(AND(O457&lt;&gt;O456,NOT(ISBLANK(A457))),IF(ISBLANK(M457),INDEX(Summary!H:H,MATCH(O457,Summary!A:A,0)),INDEX(Summary!H:H,MATCH(O457,Summary!A:A,0))+1),IF(ISBLANK(M457),P456,P456+1))</f>
        <v>24</v>
      </c>
      <c r="Q457" s="36">
        <f t="shared" si="15"/>
        <v>31</v>
      </c>
      <c r="R457" s="50"/>
      <c r="T457" s="34">
        <v>1</v>
      </c>
      <c r="U457" s="34"/>
      <c r="V457" s="34"/>
      <c r="W457" s="34"/>
      <c r="X457" s="5"/>
      <c r="Y457" s="5" t="s">
        <v>98</v>
      </c>
      <c r="Z457" s="5" t="s">
        <v>39</v>
      </c>
      <c r="AA457" s="6">
        <v>2</v>
      </c>
      <c r="AB457" s="6">
        <v>0</v>
      </c>
      <c r="AC457" s="6">
        <v>0</v>
      </c>
      <c r="AD457" s="6">
        <v>0</v>
      </c>
      <c r="AE457" s="7">
        <v>0</v>
      </c>
      <c r="AF457" s="7">
        <v>0</v>
      </c>
      <c r="AG457" s="34">
        <v>0.25</v>
      </c>
      <c r="AH457" s="35">
        <v>25</v>
      </c>
      <c r="AI457" s="35">
        <v>0</v>
      </c>
      <c r="AJ457" s="35" t="s">
        <v>34</v>
      </c>
      <c r="AK457" s="35">
        <v>0</v>
      </c>
      <c r="AL457" s="35">
        <v>0</v>
      </c>
      <c r="AM457" s="35">
        <v>0</v>
      </c>
      <c r="AN457" s="35">
        <v>4.25</v>
      </c>
      <c r="AO457" s="35" t="s">
        <v>34</v>
      </c>
      <c r="AP457" s="31"/>
      <c r="AQ457" s="37"/>
    </row>
    <row r="458" spans="1:43" x14ac:dyDescent="0.25">
      <c r="A458" s="4" t="s">
        <v>161</v>
      </c>
      <c r="B458" s="124">
        <v>22</v>
      </c>
      <c r="C458" s="125" t="s">
        <v>1530</v>
      </c>
      <c r="D458" s="125" t="s">
        <v>1516</v>
      </c>
      <c r="E458" s="32" t="s">
        <v>95</v>
      </c>
      <c r="F458" s="33"/>
      <c r="G458" s="9"/>
      <c r="H458" s="34"/>
      <c r="I458" s="34"/>
      <c r="J458" s="7"/>
      <c r="K458" s="7"/>
      <c r="L458" s="7"/>
      <c r="M458" s="36" t="s">
        <v>198</v>
      </c>
      <c r="N458" s="36"/>
      <c r="O458" s="36" t="str">
        <f t="shared" si="14"/>
        <v>A23</v>
      </c>
      <c r="P458" s="36">
        <f>IF(AND(O458&lt;&gt;O457,NOT(ISBLANK(A458))),IF(ISBLANK(M458),INDEX(Summary!H:H,MATCH(O458,Summary!A:A,0)),INDEX(Summary!H:H,MATCH(O458,Summary!A:A,0))+1),IF(ISBLANK(M458),P457,P457+1))</f>
        <v>25</v>
      </c>
      <c r="Q458" s="36">
        <f t="shared" si="15"/>
        <v>31</v>
      </c>
      <c r="R458" s="50"/>
      <c r="T458" s="34"/>
      <c r="U458" s="34"/>
      <c r="V458" s="34"/>
      <c r="W458" s="34"/>
      <c r="X458" s="5"/>
      <c r="Y458" s="5"/>
      <c r="Z458" s="5"/>
      <c r="AA458" s="6"/>
      <c r="AB458" s="6"/>
      <c r="AC458" s="6"/>
      <c r="AD458" s="6"/>
      <c r="AE458" s="7"/>
      <c r="AF458" s="7"/>
      <c r="AG458" s="34"/>
      <c r="AH458" s="35"/>
      <c r="AI458" s="35"/>
      <c r="AJ458" s="35"/>
      <c r="AK458" s="35"/>
      <c r="AL458" s="35"/>
      <c r="AM458" s="35"/>
      <c r="AN458" s="35"/>
      <c r="AO458" s="35"/>
      <c r="AP458" s="31"/>
      <c r="AQ458" s="37"/>
    </row>
    <row r="459" spans="1:43" hidden="1" x14ac:dyDescent="0.25">
      <c r="A459" s="4" t="s">
        <v>161</v>
      </c>
      <c r="B459" s="124">
        <v>36</v>
      </c>
      <c r="C459" s="125" t="s">
        <v>1531</v>
      </c>
      <c r="D459" s="125" t="s">
        <v>1532</v>
      </c>
      <c r="E459" s="32" t="s">
        <v>128</v>
      </c>
      <c r="F459" s="38" t="s">
        <v>109</v>
      </c>
      <c r="G459" s="9">
        <v>1</v>
      </c>
      <c r="H459" s="34"/>
      <c r="I459" s="34">
        <v>1</v>
      </c>
      <c r="J459" s="7">
        <v>28</v>
      </c>
      <c r="K459" s="7">
        <v>7</v>
      </c>
      <c r="L459" s="7">
        <v>26</v>
      </c>
      <c r="M459" s="36" t="s">
        <v>198</v>
      </c>
      <c r="N459" s="36"/>
      <c r="O459" s="36" t="str">
        <f t="shared" si="14"/>
        <v>A23</v>
      </c>
      <c r="P459" s="36">
        <f>IF(AND(O459&lt;&gt;O458,NOT(ISBLANK(A459))),IF(ISBLANK(M459),INDEX(Summary!H:H,MATCH(O459,Summary!A:A,0)),INDEX(Summary!H:H,MATCH(O459,Summary!A:A,0))+1),IF(ISBLANK(M459),P458,P458+1))</f>
        <v>26</v>
      </c>
      <c r="Q459" s="36">
        <f t="shared" si="15"/>
        <v>31</v>
      </c>
      <c r="R459" s="51"/>
      <c r="T459" s="34">
        <v>1</v>
      </c>
      <c r="U459" s="34"/>
      <c r="V459" s="34"/>
      <c r="W459" s="34"/>
      <c r="X459" s="5"/>
      <c r="Y459" s="5" t="s">
        <v>129</v>
      </c>
      <c r="Z459" s="5" t="s">
        <v>39</v>
      </c>
      <c r="AA459" s="6">
        <v>2</v>
      </c>
      <c r="AB459" s="6">
        <v>0</v>
      </c>
      <c r="AC459" s="6">
        <v>0</v>
      </c>
      <c r="AD459" s="6">
        <v>0</v>
      </c>
      <c r="AE459" s="7">
        <v>0</v>
      </c>
      <c r="AF459" s="7">
        <v>0</v>
      </c>
      <c r="AG459" s="34">
        <v>1</v>
      </c>
      <c r="AH459" s="35">
        <v>27</v>
      </c>
      <c r="AI459" s="35">
        <v>0</v>
      </c>
      <c r="AJ459" s="35" t="s">
        <v>34</v>
      </c>
      <c r="AK459" s="35">
        <v>0</v>
      </c>
      <c r="AL459" s="35">
        <v>0</v>
      </c>
      <c r="AM459" s="35">
        <v>0</v>
      </c>
      <c r="AN459" s="35">
        <v>5.25</v>
      </c>
      <c r="AO459" s="35" t="s">
        <v>34</v>
      </c>
      <c r="AP459" s="31"/>
      <c r="AQ459" s="37"/>
    </row>
    <row r="460" spans="1:43" hidden="1" x14ac:dyDescent="0.25">
      <c r="A460" s="4" t="s">
        <v>161</v>
      </c>
      <c r="B460" s="124">
        <v>29</v>
      </c>
      <c r="C460" s="125" t="s">
        <v>1533</v>
      </c>
      <c r="D460" s="125" t="s">
        <v>1516</v>
      </c>
      <c r="E460" s="32" t="s">
        <v>111</v>
      </c>
      <c r="F460" s="33" t="s">
        <v>87</v>
      </c>
      <c r="G460" s="9">
        <v>5</v>
      </c>
      <c r="H460" s="34"/>
      <c r="I460" s="34">
        <v>5</v>
      </c>
      <c r="J460" s="7">
        <v>33</v>
      </c>
      <c r="K460" s="7">
        <v>7</v>
      </c>
      <c r="L460" s="7">
        <v>31</v>
      </c>
      <c r="M460" s="36" t="s">
        <v>198</v>
      </c>
      <c r="N460" s="36"/>
      <c r="O460" s="36" t="str">
        <f t="shared" si="14"/>
        <v>A23</v>
      </c>
      <c r="P460" s="36">
        <f>IF(AND(O460&lt;&gt;O459,NOT(ISBLANK(A460))),IF(ISBLANK(M460),INDEX(Summary!H:H,MATCH(O460,Summary!A:A,0)),INDEX(Summary!H:H,MATCH(O460,Summary!A:A,0))+1),IF(ISBLANK(M460),P459,P459+1))</f>
        <v>27</v>
      </c>
      <c r="Q460" s="36">
        <f t="shared" si="15"/>
        <v>31</v>
      </c>
      <c r="R460" s="50"/>
      <c r="T460" s="34">
        <v>1</v>
      </c>
      <c r="U460" s="34"/>
      <c r="V460" s="34"/>
      <c r="W460" s="34"/>
      <c r="X460" s="5"/>
      <c r="Y460" s="5" t="s">
        <v>162</v>
      </c>
      <c r="Z460" s="5" t="s">
        <v>39</v>
      </c>
      <c r="AA460" s="6">
        <v>5</v>
      </c>
      <c r="AB460" s="6">
        <v>0</v>
      </c>
      <c r="AC460" s="6">
        <v>0</v>
      </c>
      <c r="AD460" s="6">
        <v>0</v>
      </c>
      <c r="AE460" s="7">
        <v>0</v>
      </c>
      <c r="AF460" s="7">
        <v>0</v>
      </c>
      <c r="AG460" s="34">
        <v>0.75</v>
      </c>
      <c r="AH460" s="35">
        <v>32</v>
      </c>
      <c r="AI460" s="35">
        <v>0</v>
      </c>
      <c r="AJ460" s="35" t="s">
        <v>34</v>
      </c>
      <c r="AK460" s="35">
        <v>0</v>
      </c>
      <c r="AL460" s="35">
        <v>0</v>
      </c>
      <c r="AM460" s="35">
        <v>0</v>
      </c>
      <c r="AN460" s="35">
        <v>6</v>
      </c>
      <c r="AO460" s="35" t="s">
        <v>34</v>
      </c>
      <c r="AP460" s="31"/>
      <c r="AQ460" s="37"/>
    </row>
    <row r="461" spans="1:43" hidden="1" x14ac:dyDescent="0.25">
      <c r="A461" s="4" t="s">
        <v>161</v>
      </c>
      <c r="B461" s="124">
        <v>29</v>
      </c>
      <c r="C461" s="125" t="s">
        <v>1534</v>
      </c>
      <c r="D461" s="125" t="s">
        <v>1516</v>
      </c>
      <c r="E461" s="32" t="s">
        <v>111</v>
      </c>
      <c r="F461" s="33"/>
      <c r="G461" s="9"/>
      <c r="H461" s="34"/>
      <c r="I461" s="34"/>
      <c r="J461" s="7"/>
      <c r="K461" s="7"/>
      <c r="L461" s="7"/>
      <c r="M461" s="36" t="s">
        <v>198</v>
      </c>
      <c r="N461" s="36"/>
      <c r="O461" s="36" t="str">
        <f t="shared" si="14"/>
        <v>A23</v>
      </c>
      <c r="P461" s="36">
        <f>IF(AND(O461&lt;&gt;O460,NOT(ISBLANK(A461))),IF(ISBLANK(M461),INDEX(Summary!H:H,MATCH(O461,Summary!A:A,0)),INDEX(Summary!H:H,MATCH(O461,Summary!A:A,0))+1),IF(ISBLANK(M461),P460,P460+1))</f>
        <v>28</v>
      </c>
      <c r="Q461" s="36">
        <f t="shared" si="15"/>
        <v>31</v>
      </c>
      <c r="R461" s="50"/>
      <c r="T461" s="34"/>
      <c r="U461" s="34"/>
      <c r="V461" s="34"/>
      <c r="W461" s="34"/>
      <c r="X461" s="5"/>
      <c r="Y461" s="5"/>
      <c r="Z461" s="5"/>
      <c r="AA461" s="6"/>
      <c r="AB461" s="6"/>
      <c r="AC461" s="6"/>
      <c r="AD461" s="6"/>
      <c r="AE461" s="7"/>
      <c r="AF461" s="7"/>
      <c r="AG461" s="34"/>
      <c r="AH461" s="35"/>
      <c r="AI461" s="35"/>
      <c r="AJ461" s="35"/>
      <c r="AK461" s="7"/>
      <c r="AL461" s="7"/>
      <c r="AM461" s="7"/>
      <c r="AN461" s="35"/>
      <c r="AO461" s="35"/>
      <c r="AP461" s="31"/>
      <c r="AQ461" s="37"/>
    </row>
    <row r="462" spans="1:43" hidden="1" x14ac:dyDescent="0.25">
      <c r="A462" s="4" t="s">
        <v>161</v>
      </c>
      <c r="B462" s="124">
        <v>29</v>
      </c>
      <c r="C462" s="125" t="s">
        <v>1535</v>
      </c>
      <c r="D462" s="125" t="s">
        <v>1516</v>
      </c>
      <c r="E462" s="32" t="s">
        <v>111</v>
      </c>
      <c r="F462" s="33"/>
      <c r="G462" s="9"/>
      <c r="H462" s="34"/>
      <c r="I462" s="34"/>
      <c r="J462" s="7"/>
      <c r="K462" s="7"/>
      <c r="L462" s="7"/>
      <c r="M462" s="36" t="s">
        <v>198</v>
      </c>
      <c r="N462" s="36"/>
      <c r="O462" s="36" t="str">
        <f t="shared" si="14"/>
        <v>A23</v>
      </c>
      <c r="P462" s="36">
        <f>IF(AND(O462&lt;&gt;O461,NOT(ISBLANK(A462))),IF(ISBLANK(M462),INDEX(Summary!H:H,MATCH(O462,Summary!A:A,0)),INDEX(Summary!H:H,MATCH(O462,Summary!A:A,0))+1),IF(ISBLANK(M462),P461,P461+1))</f>
        <v>29</v>
      </c>
      <c r="Q462" s="36">
        <f t="shared" si="15"/>
        <v>31</v>
      </c>
      <c r="R462" s="50"/>
      <c r="T462" s="34"/>
      <c r="U462" s="34"/>
      <c r="V462" s="34"/>
      <c r="W462" s="34"/>
      <c r="X462" s="5"/>
      <c r="Y462" s="5"/>
      <c r="Z462" s="5"/>
      <c r="AA462" s="6"/>
      <c r="AB462" s="6"/>
      <c r="AC462" s="6"/>
      <c r="AD462" s="6"/>
      <c r="AE462" s="7"/>
      <c r="AF462" s="7"/>
      <c r="AG462" s="34"/>
      <c r="AH462" s="35"/>
      <c r="AI462" s="35"/>
      <c r="AJ462" s="35"/>
      <c r="AK462" s="7"/>
      <c r="AL462" s="7"/>
      <c r="AM462" s="7"/>
      <c r="AN462" s="35"/>
      <c r="AO462" s="35"/>
      <c r="AP462" s="31"/>
      <c r="AQ462" s="37"/>
    </row>
    <row r="463" spans="1:43" hidden="1" x14ac:dyDescent="0.25">
      <c r="A463" s="4" t="s">
        <v>161</v>
      </c>
      <c r="B463" s="124">
        <v>29</v>
      </c>
      <c r="C463" s="125" t="s">
        <v>1536</v>
      </c>
      <c r="D463" s="125" t="s">
        <v>1516</v>
      </c>
      <c r="E463" s="32" t="s">
        <v>111</v>
      </c>
      <c r="F463" s="33"/>
      <c r="G463" s="9"/>
      <c r="H463" s="34"/>
      <c r="I463" s="34"/>
      <c r="J463" s="7"/>
      <c r="K463" s="7"/>
      <c r="L463" s="7"/>
      <c r="M463" s="36" t="s">
        <v>198</v>
      </c>
      <c r="N463" s="36"/>
      <c r="O463" s="36" t="str">
        <f t="shared" si="14"/>
        <v>A23</v>
      </c>
      <c r="P463" s="36">
        <f>IF(AND(O463&lt;&gt;O462,NOT(ISBLANK(A463))),IF(ISBLANK(M463),INDEX(Summary!H:H,MATCH(O463,Summary!A:A,0)),INDEX(Summary!H:H,MATCH(O463,Summary!A:A,0))+1),IF(ISBLANK(M463),P462,P462+1))</f>
        <v>30</v>
      </c>
      <c r="Q463" s="36">
        <f t="shared" si="15"/>
        <v>31</v>
      </c>
      <c r="R463" s="50"/>
      <c r="T463" s="34"/>
      <c r="U463" s="34"/>
      <c r="V463" s="34"/>
      <c r="W463" s="34"/>
      <c r="X463" s="5"/>
      <c r="Y463" s="5"/>
      <c r="Z463" s="5"/>
      <c r="AA463" s="6"/>
      <c r="AB463" s="6"/>
      <c r="AC463" s="6"/>
      <c r="AD463" s="6"/>
      <c r="AE463" s="7"/>
      <c r="AF463" s="7"/>
      <c r="AG463" s="34"/>
      <c r="AH463" s="35"/>
      <c r="AI463" s="35"/>
      <c r="AJ463" s="35"/>
      <c r="AK463" s="7"/>
      <c r="AL463" s="7"/>
      <c r="AM463" s="7"/>
      <c r="AN463" s="35"/>
      <c r="AO463" s="35"/>
      <c r="AP463" s="31"/>
      <c r="AQ463" s="37"/>
    </row>
    <row r="464" spans="1:43" hidden="1" x14ac:dyDescent="0.25">
      <c r="A464" s="4" t="s">
        <v>161</v>
      </c>
      <c r="B464" s="124">
        <v>22</v>
      </c>
      <c r="C464" s="125" t="s">
        <v>1537</v>
      </c>
      <c r="D464" s="125" t="s">
        <v>1514</v>
      </c>
      <c r="E464" s="32" t="s">
        <v>111</v>
      </c>
      <c r="F464" s="33"/>
      <c r="G464" s="9"/>
      <c r="H464" s="34"/>
      <c r="I464" s="34"/>
      <c r="J464" s="7"/>
      <c r="K464" s="7"/>
      <c r="L464" s="7"/>
      <c r="M464" s="36" t="s">
        <v>198</v>
      </c>
      <c r="N464" s="36"/>
      <c r="O464" s="36" t="str">
        <f t="shared" si="14"/>
        <v>A23</v>
      </c>
      <c r="P464" s="36">
        <f>IF(AND(O464&lt;&gt;O463,NOT(ISBLANK(A464))),IF(ISBLANK(M464),INDEX(Summary!H:H,MATCH(O464,Summary!A:A,0)),INDEX(Summary!H:H,MATCH(O464,Summary!A:A,0))+1),IF(ISBLANK(M464),P463,P463+1))</f>
        <v>31</v>
      </c>
      <c r="Q464" s="36">
        <f t="shared" si="15"/>
        <v>31</v>
      </c>
      <c r="R464" s="50"/>
      <c r="T464" s="34"/>
      <c r="U464" s="34"/>
      <c r="V464" s="34"/>
      <c r="W464" s="34"/>
      <c r="X464" s="5"/>
      <c r="Y464" s="5"/>
      <c r="Z464" s="5"/>
      <c r="AA464" s="6"/>
      <c r="AB464" s="6"/>
      <c r="AC464" s="6"/>
      <c r="AD464" s="6"/>
      <c r="AE464" s="7"/>
      <c r="AF464" s="7"/>
      <c r="AG464" s="34"/>
      <c r="AH464" s="35"/>
      <c r="AI464" s="35"/>
      <c r="AJ464" s="35"/>
      <c r="AK464" s="7"/>
      <c r="AL464" s="7"/>
      <c r="AM464" s="7"/>
      <c r="AN464" s="35"/>
      <c r="AO464" s="35"/>
      <c r="AP464" s="31"/>
      <c r="AQ464" s="37"/>
    </row>
    <row r="465" spans="1:43" hidden="1" x14ac:dyDescent="0.25">
      <c r="A465" s="54" t="s">
        <v>164</v>
      </c>
      <c r="B465" s="124">
        <v>32</v>
      </c>
      <c r="C465" s="125" t="s">
        <v>1538</v>
      </c>
      <c r="D465" s="125" t="s">
        <v>1539</v>
      </c>
      <c r="E465" s="32" t="s">
        <v>90</v>
      </c>
      <c r="F465" s="33" t="s">
        <v>87</v>
      </c>
      <c r="G465" s="9">
        <v>2</v>
      </c>
      <c r="H465" s="34"/>
      <c r="I465" s="34">
        <v>2</v>
      </c>
      <c r="J465" s="7">
        <v>11</v>
      </c>
      <c r="K465" s="7">
        <v>9</v>
      </c>
      <c r="L465" s="7">
        <v>10</v>
      </c>
      <c r="M465" s="36" t="s">
        <v>198</v>
      </c>
      <c r="N465" s="36"/>
      <c r="O465" s="36" t="str">
        <f t="shared" si="14"/>
        <v>A25</v>
      </c>
      <c r="P465" s="36">
        <f>IF(AND(O465&lt;&gt;O464,NOT(ISBLANK(A465))),IF(ISBLANK(M465),INDEX(Summary!H:H,MATCH(O465,Summary!A:A,0)),INDEX(Summary!H:H,MATCH(O465,Summary!A:A,0))+1),IF(ISBLANK(M465),P464,P464+1))</f>
        <v>12</v>
      </c>
      <c r="Q465" s="36">
        <f t="shared" si="15"/>
        <v>24</v>
      </c>
      <c r="R465" s="50"/>
      <c r="T465" s="34">
        <v>1</v>
      </c>
      <c r="U465" s="34"/>
      <c r="V465" s="34"/>
      <c r="W465" s="34"/>
      <c r="X465" s="5"/>
      <c r="Y465" s="5" t="s">
        <v>88</v>
      </c>
      <c r="Z465" s="5" t="s">
        <v>39</v>
      </c>
      <c r="AA465" s="6">
        <v>2</v>
      </c>
      <c r="AB465" s="6">
        <v>0</v>
      </c>
      <c r="AC465" s="6">
        <v>0</v>
      </c>
      <c r="AD465" s="6">
        <v>0</v>
      </c>
      <c r="AE465" s="7">
        <v>0</v>
      </c>
      <c r="AF465" s="7">
        <v>0</v>
      </c>
      <c r="AG465" s="34">
        <v>0.5</v>
      </c>
      <c r="AH465" s="7">
        <v>12</v>
      </c>
      <c r="AI465" s="7">
        <v>0</v>
      </c>
      <c r="AJ465" s="7" t="s">
        <v>34</v>
      </c>
      <c r="AK465" s="7">
        <v>0</v>
      </c>
      <c r="AL465" s="7">
        <v>0</v>
      </c>
      <c r="AM465" s="7">
        <v>0</v>
      </c>
      <c r="AN465" s="7">
        <v>0.5</v>
      </c>
      <c r="AO465" s="7" t="s">
        <v>34</v>
      </c>
      <c r="AP465" s="31"/>
      <c r="AQ465" s="37"/>
    </row>
    <row r="466" spans="1:43" hidden="1" x14ac:dyDescent="0.25">
      <c r="A466" s="4" t="s">
        <v>164</v>
      </c>
      <c r="B466" s="124">
        <v>32</v>
      </c>
      <c r="C466" s="125" t="s">
        <v>1540</v>
      </c>
      <c r="D466" s="125" t="s">
        <v>1541</v>
      </c>
      <c r="E466" s="32" t="s">
        <v>90</v>
      </c>
      <c r="F466" s="33"/>
      <c r="G466" s="9"/>
      <c r="H466" s="34"/>
      <c r="I466" s="34"/>
      <c r="J466" s="7"/>
      <c r="K466" s="7"/>
      <c r="L466" s="7"/>
      <c r="M466" s="36" t="s">
        <v>198</v>
      </c>
      <c r="N466" s="36"/>
      <c r="O466" s="36" t="str">
        <f t="shared" si="14"/>
        <v>A25</v>
      </c>
      <c r="P466" s="36">
        <f>IF(AND(O466&lt;&gt;O465,NOT(ISBLANK(A466))),IF(ISBLANK(M466),INDEX(Summary!H:H,MATCH(O466,Summary!A:A,0)),INDEX(Summary!H:H,MATCH(O466,Summary!A:A,0))+1),IF(ISBLANK(M466),P465,P465+1))</f>
        <v>13</v>
      </c>
      <c r="Q466" s="36">
        <f t="shared" si="15"/>
        <v>24</v>
      </c>
      <c r="R466" s="50"/>
      <c r="T466" s="34"/>
      <c r="U466" s="34"/>
      <c r="V466" s="34"/>
      <c r="W466" s="34"/>
      <c r="X466" s="5"/>
      <c r="Y466" s="5"/>
      <c r="Z466" s="5"/>
      <c r="AA466" s="6"/>
      <c r="AB466" s="6"/>
      <c r="AC466" s="6"/>
      <c r="AD466" s="6"/>
      <c r="AE466" s="7"/>
      <c r="AF466" s="7"/>
      <c r="AG466" s="34"/>
      <c r="AH466" s="7"/>
      <c r="AI466" s="7"/>
      <c r="AJ466" s="7"/>
      <c r="AK466" s="7"/>
      <c r="AL466" s="7"/>
      <c r="AM466" s="7"/>
      <c r="AN466" s="7"/>
      <c r="AO466" s="7"/>
      <c r="AP466" s="31"/>
      <c r="AQ466" s="37"/>
    </row>
    <row r="467" spans="1:43" hidden="1" x14ac:dyDescent="0.25">
      <c r="A467" s="4" t="s">
        <v>164</v>
      </c>
      <c r="B467" s="124">
        <v>31</v>
      </c>
      <c r="C467" s="125" t="s">
        <v>1542</v>
      </c>
      <c r="D467" s="125" t="s">
        <v>1541</v>
      </c>
      <c r="E467" s="32" t="s">
        <v>165</v>
      </c>
      <c r="F467" s="33" t="s">
        <v>87</v>
      </c>
      <c r="G467" s="9">
        <v>1</v>
      </c>
      <c r="H467" s="34"/>
      <c r="I467" s="34">
        <v>1</v>
      </c>
      <c r="J467" s="7">
        <v>12</v>
      </c>
      <c r="K467" s="7">
        <v>9</v>
      </c>
      <c r="L467" s="7">
        <v>11</v>
      </c>
      <c r="M467" s="36" t="s">
        <v>198</v>
      </c>
      <c r="N467" s="36"/>
      <c r="O467" s="36" t="str">
        <f t="shared" si="14"/>
        <v>A25</v>
      </c>
      <c r="P467" s="36">
        <f>IF(AND(O467&lt;&gt;O466,NOT(ISBLANK(A467))),IF(ISBLANK(M467),INDEX(Summary!H:H,MATCH(O467,Summary!A:A,0)),INDEX(Summary!H:H,MATCH(O467,Summary!A:A,0))+1),IF(ISBLANK(M467),P466,P466+1))</f>
        <v>14</v>
      </c>
      <c r="Q467" s="36">
        <f t="shared" si="15"/>
        <v>24</v>
      </c>
      <c r="R467" s="50"/>
      <c r="T467" s="34">
        <v>1</v>
      </c>
      <c r="U467" s="34"/>
      <c r="V467" s="34"/>
      <c r="W467" s="34"/>
      <c r="X467" s="5"/>
      <c r="Y467" s="5" t="s">
        <v>88</v>
      </c>
      <c r="Z467" s="5" t="s">
        <v>39</v>
      </c>
      <c r="AA467" s="6">
        <v>1</v>
      </c>
      <c r="AB467" s="6">
        <v>0</v>
      </c>
      <c r="AC467" s="6">
        <v>0</v>
      </c>
      <c r="AD467" s="6">
        <v>0</v>
      </c>
      <c r="AE467" s="7">
        <v>0</v>
      </c>
      <c r="AF467" s="7">
        <v>0</v>
      </c>
      <c r="AG467" s="34">
        <v>0.25</v>
      </c>
      <c r="AH467" s="7">
        <v>13</v>
      </c>
      <c r="AI467" s="7">
        <v>0</v>
      </c>
      <c r="AJ467" s="7" t="s">
        <v>34</v>
      </c>
      <c r="AK467" s="7">
        <v>0</v>
      </c>
      <c r="AL467" s="7">
        <v>0</v>
      </c>
      <c r="AM467" s="7">
        <v>0</v>
      </c>
      <c r="AN467" s="7">
        <v>0.75</v>
      </c>
      <c r="AO467" s="7" t="s">
        <v>34</v>
      </c>
      <c r="AP467" s="31"/>
      <c r="AQ467" s="37"/>
    </row>
    <row r="468" spans="1:43" hidden="1" x14ac:dyDescent="0.25">
      <c r="A468" s="4" t="s">
        <v>164</v>
      </c>
      <c r="B468" s="124">
        <v>42</v>
      </c>
      <c r="C468" s="125" t="s">
        <v>1543</v>
      </c>
      <c r="D468" s="125" t="s">
        <v>1539</v>
      </c>
      <c r="E468" s="32" t="s">
        <v>166</v>
      </c>
      <c r="F468" s="33" t="s">
        <v>87</v>
      </c>
      <c r="G468" s="9">
        <v>2</v>
      </c>
      <c r="H468" s="34"/>
      <c r="I468" s="34">
        <v>2</v>
      </c>
      <c r="J468" s="7">
        <v>14</v>
      </c>
      <c r="K468" s="7">
        <v>9</v>
      </c>
      <c r="L468" s="7">
        <v>13</v>
      </c>
      <c r="M468" s="36" t="s">
        <v>198</v>
      </c>
      <c r="N468" s="36"/>
      <c r="O468" s="36" t="str">
        <f t="shared" si="14"/>
        <v>A25</v>
      </c>
      <c r="P468" s="36">
        <f>IF(AND(O468&lt;&gt;O467,NOT(ISBLANK(A468))),IF(ISBLANK(M468),INDEX(Summary!H:H,MATCH(O468,Summary!A:A,0)),INDEX(Summary!H:H,MATCH(O468,Summary!A:A,0))+1),IF(ISBLANK(M468),P467,P467+1))</f>
        <v>15</v>
      </c>
      <c r="Q468" s="36">
        <f t="shared" si="15"/>
        <v>24</v>
      </c>
      <c r="R468" s="50"/>
      <c r="T468" s="34">
        <v>1</v>
      </c>
      <c r="U468" s="34"/>
      <c r="V468" s="34"/>
      <c r="W468" s="34"/>
      <c r="X468" s="5"/>
      <c r="Y468" s="5" t="s">
        <v>88</v>
      </c>
      <c r="Z468" s="5" t="s">
        <v>39</v>
      </c>
      <c r="AA468" s="6">
        <v>2</v>
      </c>
      <c r="AB468" s="6">
        <v>0</v>
      </c>
      <c r="AC468" s="6">
        <v>0</v>
      </c>
      <c r="AD468" s="6">
        <v>0</v>
      </c>
      <c r="AE468" s="7">
        <v>0</v>
      </c>
      <c r="AF468" s="7">
        <v>0</v>
      </c>
      <c r="AG468" s="34">
        <v>0.5</v>
      </c>
      <c r="AH468" s="7">
        <v>15</v>
      </c>
      <c r="AI468" s="7">
        <v>0</v>
      </c>
      <c r="AJ468" s="7" t="s">
        <v>34</v>
      </c>
      <c r="AK468" s="7">
        <v>0</v>
      </c>
      <c r="AL468" s="7">
        <v>0</v>
      </c>
      <c r="AM468" s="7">
        <v>0</v>
      </c>
      <c r="AN468" s="7">
        <v>1.25</v>
      </c>
      <c r="AO468" s="7" t="s">
        <v>34</v>
      </c>
      <c r="AP468" s="31"/>
      <c r="AQ468" s="37"/>
    </row>
    <row r="469" spans="1:43" hidden="1" x14ac:dyDescent="0.25">
      <c r="A469" s="4" t="s">
        <v>164</v>
      </c>
      <c r="B469" s="124">
        <v>22</v>
      </c>
      <c r="C469" s="125" t="s">
        <v>1544</v>
      </c>
      <c r="D469" s="125" t="s">
        <v>1545</v>
      </c>
      <c r="E469" s="32" t="s">
        <v>166</v>
      </c>
      <c r="F469" s="33"/>
      <c r="G469" s="9"/>
      <c r="H469" s="34"/>
      <c r="I469" s="34"/>
      <c r="J469" s="7"/>
      <c r="K469" s="7"/>
      <c r="L469" s="7"/>
      <c r="M469" s="36" t="s">
        <v>198</v>
      </c>
      <c r="N469" s="36"/>
      <c r="O469" s="36" t="str">
        <f t="shared" si="14"/>
        <v>A25</v>
      </c>
      <c r="P469" s="36">
        <f>IF(AND(O469&lt;&gt;O468,NOT(ISBLANK(A469))),IF(ISBLANK(M469),INDEX(Summary!H:H,MATCH(O469,Summary!A:A,0)),INDEX(Summary!H:H,MATCH(O469,Summary!A:A,0))+1),IF(ISBLANK(M469),P468,P468+1))</f>
        <v>16</v>
      </c>
      <c r="Q469" s="36">
        <f t="shared" si="15"/>
        <v>24</v>
      </c>
      <c r="R469" s="50"/>
      <c r="T469" s="34"/>
      <c r="U469" s="34"/>
      <c r="V469" s="34"/>
      <c r="W469" s="34"/>
      <c r="X469" s="5"/>
      <c r="Y469" s="5"/>
      <c r="Z469" s="5"/>
      <c r="AA469" s="6"/>
      <c r="AB469" s="6"/>
      <c r="AC469" s="6"/>
      <c r="AD469" s="6"/>
      <c r="AE469" s="7"/>
      <c r="AF469" s="7"/>
      <c r="AG469" s="34"/>
      <c r="AH469" s="7"/>
      <c r="AI469" s="7"/>
      <c r="AJ469" s="7"/>
      <c r="AK469" s="7"/>
      <c r="AL469" s="7"/>
      <c r="AM469" s="7"/>
      <c r="AN469" s="7"/>
      <c r="AO469" s="7"/>
      <c r="AP469" s="31"/>
      <c r="AQ469" s="37"/>
    </row>
    <row r="470" spans="1:43" hidden="1" x14ac:dyDescent="0.25">
      <c r="A470" s="4" t="s">
        <v>164</v>
      </c>
      <c r="B470" s="124">
        <v>40</v>
      </c>
      <c r="C470" s="125" t="s">
        <v>1546</v>
      </c>
      <c r="D470" s="125" t="s">
        <v>1539</v>
      </c>
      <c r="E470" s="32" t="s">
        <v>167</v>
      </c>
      <c r="F470" s="33" t="s">
        <v>87</v>
      </c>
      <c r="G470" s="9">
        <v>2</v>
      </c>
      <c r="H470" s="34"/>
      <c r="I470" s="34">
        <v>2</v>
      </c>
      <c r="J470" s="7">
        <v>16</v>
      </c>
      <c r="K470" s="7">
        <v>9</v>
      </c>
      <c r="L470" s="7">
        <v>15</v>
      </c>
      <c r="M470" s="36" t="s">
        <v>198</v>
      </c>
      <c r="N470" s="36"/>
      <c r="O470" s="36" t="str">
        <f t="shared" si="14"/>
        <v>A25</v>
      </c>
      <c r="P470" s="36">
        <f>IF(AND(O470&lt;&gt;O469,NOT(ISBLANK(A470))),IF(ISBLANK(M470),INDEX(Summary!H:H,MATCH(O470,Summary!A:A,0)),INDEX(Summary!H:H,MATCH(O470,Summary!A:A,0))+1),IF(ISBLANK(M470),P469,P469+1))</f>
        <v>17</v>
      </c>
      <c r="Q470" s="36">
        <f t="shared" si="15"/>
        <v>24</v>
      </c>
      <c r="R470" s="50"/>
      <c r="T470" s="34">
        <v>1</v>
      </c>
      <c r="U470" s="34"/>
      <c r="V470" s="34"/>
      <c r="W470" s="34"/>
      <c r="X470" s="5"/>
      <c r="Y470" s="5" t="s">
        <v>88</v>
      </c>
      <c r="Z470" s="5" t="s">
        <v>39</v>
      </c>
      <c r="AA470" s="6">
        <v>2</v>
      </c>
      <c r="AB470" s="6">
        <v>0</v>
      </c>
      <c r="AC470" s="6">
        <v>0</v>
      </c>
      <c r="AD470" s="6">
        <v>0</v>
      </c>
      <c r="AE470" s="7">
        <v>0</v>
      </c>
      <c r="AF470" s="7">
        <v>0</v>
      </c>
      <c r="AG470" s="34">
        <v>0.5</v>
      </c>
      <c r="AH470" s="7">
        <v>17</v>
      </c>
      <c r="AI470" s="7">
        <v>0</v>
      </c>
      <c r="AJ470" s="7" t="s">
        <v>34</v>
      </c>
      <c r="AK470" s="7">
        <v>0</v>
      </c>
      <c r="AL470" s="7">
        <v>0</v>
      </c>
      <c r="AM470" s="7">
        <v>0</v>
      </c>
      <c r="AN470" s="7">
        <v>1.75</v>
      </c>
      <c r="AO470" s="7" t="s">
        <v>34</v>
      </c>
      <c r="AP470" s="31"/>
      <c r="AQ470" s="37"/>
    </row>
    <row r="471" spans="1:43" hidden="1" x14ac:dyDescent="0.25">
      <c r="A471" s="4" t="s">
        <v>164</v>
      </c>
      <c r="B471" s="124">
        <v>20</v>
      </c>
      <c r="C471" s="125" t="s">
        <v>1547</v>
      </c>
      <c r="D471" s="125" t="s">
        <v>1545</v>
      </c>
      <c r="E471" s="32" t="s">
        <v>167</v>
      </c>
      <c r="F471" s="33"/>
      <c r="G471" s="9"/>
      <c r="H471" s="34"/>
      <c r="I471" s="34"/>
      <c r="J471" s="7"/>
      <c r="K471" s="7"/>
      <c r="L471" s="7"/>
      <c r="M471" s="36" t="s">
        <v>198</v>
      </c>
      <c r="N471" s="36"/>
      <c r="O471" s="36" t="str">
        <f t="shared" si="14"/>
        <v>A25</v>
      </c>
      <c r="P471" s="36">
        <f>IF(AND(O471&lt;&gt;O470,NOT(ISBLANK(A471))),IF(ISBLANK(M471),INDEX(Summary!H:H,MATCH(O471,Summary!A:A,0)),INDEX(Summary!H:H,MATCH(O471,Summary!A:A,0))+1),IF(ISBLANK(M471),P470,P470+1))</f>
        <v>18</v>
      </c>
      <c r="Q471" s="36">
        <f t="shared" si="15"/>
        <v>24</v>
      </c>
      <c r="R471" s="50"/>
      <c r="T471" s="34"/>
      <c r="U471" s="34"/>
      <c r="V471" s="34"/>
      <c r="W471" s="34"/>
      <c r="X471" s="5"/>
      <c r="Y471" s="5"/>
      <c r="Z471" s="5"/>
      <c r="AA471" s="6"/>
      <c r="AB471" s="6"/>
      <c r="AC471" s="6"/>
      <c r="AD471" s="6"/>
      <c r="AE471" s="7"/>
      <c r="AF471" s="7"/>
      <c r="AG471" s="34"/>
      <c r="AH471" s="7"/>
      <c r="AI471" s="7"/>
      <c r="AJ471" s="7"/>
      <c r="AK471" s="7"/>
      <c r="AL471" s="7"/>
      <c r="AM471" s="7"/>
      <c r="AN471" s="7"/>
      <c r="AO471" s="7"/>
      <c r="AP471" s="31"/>
      <c r="AQ471" s="37"/>
    </row>
    <row r="472" spans="1:43" x14ac:dyDescent="0.25">
      <c r="A472" s="4" t="s">
        <v>164</v>
      </c>
      <c r="B472" s="124">
        <v>15</v>
      </c>
      <c r="C472" s="125" t="s">
        <v>1548</v>
      </c>
      <c r="D472" s="125" t="s">
        <v>1545</v>
      </c>
      <c r="E472" s="32" t="s">
        <v>95</v>
      </c>
      <c r="F472" s="33" t="s">
        <v>87</v>
      </c>
      <c r="G472" s="9">
        <v>2</v>
      </c>
      <c r="H472" s="34"/>
      <c r="I472" s="34">
        <v>2</v>
      </c>
      <c r="J472" s="7">
        <v>18</v>
      </c>
      <c r="K472" s="7">
        <v>9</v>
      </c>
      <c r="L472" s="7">
        <v>17</v>
      </c>
      <c r="M472" s="36" t="s">
        <v>198</v>
      </c>
      <c r="N472" s="36"/>
      <c r="O472" s="36" t="str">
        <f t="shared" si="14"/>
        <v>A25</v>
      </c>
      <c r="P472" s="36">
        <f>IF(AND(O472&lt;&gt;O471,NOT(ISBLANK(A472))),IF(ISBLANK(M472),INDEX(Summary!H:H,MATCH(O472,Summary!A:A,0)),INDEX(Summary!H:H,MATCH(O472,Summary!A:A,0))+1),IF(ISBLANK(M472),P471,P471+1))</f>
        <v>19</v>
      </c>
      <c r="Q472" s="36">
        <f t="shared" si="15"/>
        <v>24</v>
      </c>
      <c r="R472" s="50"/>
      <c r="T472" s="34">
        <v>1</v>
      </c>
      <c r="U472" s="34"/>
      <c r="V472" s="34"/>
      <c r="W472" s="34"/>
      <c r="X472" s="5"/>
      <c r="Y472" s="5" t="s">
        <v>88</v>
      </c>
      <c r="Z472" s="5" t="s">
        <v>39</v>
      </c>
      <c r="AA472" s="6">
        <v>2</v>
      </c>
      <c r="AB472" s="6">
        <v>0</v>
      </c>
      <c r="AC472" s="6">
        <v>0</v>
      </c>
      <c r="AD472" s="6">
        <v>0</v>
      </c>
      <c r="AE472" s="7">
        <v>0</v>
      </c>
      <c r="AF472" s="7">
        <v>0</v>
      </c>
      <c r="AG472" s="34">
        <v>0.5</v>
      </c>
      <c r="AH472" s="7">
        <v>19</v>
      </c>
      <c r="AI472" s="7">
        <v>0</v>
      </c>
      <c r="AJ472" s="7" t="s">
        <v>34</v>
      </c>
      <c r="AK472" s="7">
        <v>0</v>
      </c>
      <c r="AL472" s="7">
        <v>0</v>
      </c>
      <c r="AM472" s="7">
        <v>0</v>
      </c>
      <c r="AN472" s="7">
        <v>2.25</v>
      </c>
      <c r="AO472" s="7" t="s">
        <v>34</v>
      </c>
      <c r="AP472" s="31"/>
      <c r="AQ472" s="37"/>
    </row>
    <row r="473" spans="1:43" x14ac:dyDescent="0.25">
      <c r="A473" s="4" t="s">
        <v>164</v>
      </c>
      <c r="B473" s="124">
        <v>15</v>
      </c>
      <c r="C473" s="125" t="s">
        <v>1548</v>
      </c>
      <c r="D473" s="125" t="s">
        <v>1545</v>
      </c>
      <c r="E473" s="32" t="s">
        <v>95</v>
      </c>
      <c r="F473" s="33"/>
      <c r="G473" s="9"/>
      <c r="H473" s="34"/>
      <c r="I473" s="34"/>
      <c r="J473" s="7"/>
      <c r="K473" s="7"/>
      <c r="L473" s="7"/>
      <c r="M473" s="36" t="s">
        <v>198</v>
      </c>
      <c r="N473" s="36"/>
      <c r="O473" s="36" t="str">
        <f t="shared" si="14"/>
        <v>A25</v>
      </c>
      <c r="P473" s="36">
        <f>IF(AND(O473&lt;&gt;O472,NOT(ISBLANK(A473))),IF(ISBLANK(M473),INDEX(Summary!H:H,MATCH(O473,Summary!A:A,0)),INDEX(Summary!H:H,MATCH(O473,Summary!A:A,0))+1),IF(ISBLANK(M473),P472,P472+1))</f>
        <v>20</v>
      </c>
      <c r="Q473" s="36">
        <f t="shared" si="15"/>
        <v>24</v>
      </c>
      <c r="R473" s="50"/>
      <c r="T473" s="34"/>
      <c r="U473" s="34"/>
      <c r="V473" s="34"/>
      <c r="W473" s="34"/>
      <c r="X473" s="5"/>
      <c r="Y473" s="5"/>
      <c r="Z473" s="5"/>
      <c r="AA473" s="6"/>
      <c r="AB473" s="6"/>
      <c r="AC473" s="6"/>
      <c r="AD473" s="6"/>
      <c r="AE473" s="7"/>
      <c r="AF473" s="7"/>
      <c r="AG473" s="34"/>
      <c r="AH473" s="7"/>
      <c r="AI473" s="7"/>
      <c r="AJ473" s="7"/>
      <c r="AK473" s="7"/>
      <c r="AL473" s="7"/>
      <c r="AM473" s="7"/>
      <c r="AN473" s="7"/>
      <c r="AO473" s="7"/>
      <c r="AP473" s="31"/>
      <c r="AQ473" s="37"/>
    </row>
    <row r="474" spans="1:43" hidden="1" x14ac:dyDescent="0.25">
      <c r="A474" s="4" t="s">
        <v>164</v>
      </c>
      <c r="B474" s="124">
        <v>32</v>
      </c>
      <c r="C474" s="125" t="s">
        <v>1549</v>
      </c>
      <c r="D474" s="125" t="s">
        <v>1541</v>
      </c>
      <c r="E474" s="32" t="s">
        <v>123</v>
      </c>
      <c r="F474" s="33" t="s">
        <v>87</v>
      </c>
      <c r="G474" s="9">
        <v>2</v>
      </c>
      <c r="H474" s="34"/>
      <c r="I474" s="34">
        <v>2</v>
      </c>
      <c r="J474" s="7">
        <v>20</v>
      </c>
      <c r="K474" s="7">
        <v>9</v>
      </c>
      <c r="L474" s="7">
        <v>19</v>
      </c>
      <c r="M474" s="36" t="s">
        <v>198</v>
      </c>
      <c r="N474" s="36"/>
      <c r="O474" s="36" t="str">
        <f t="shared" si="14"/>
        <v>A25</v>
      </c>
      <c r="P474" s="36">
        <f>IF(AND(O474&lt;&gt;O473,NOT(ISBLANK(A474))),IF(ISBLANK(M474),INDEX(Summary!H:H,MATCH(O474,Summary!A:A,0)),INDEX(Summary!H:H,MATCH(O474,Summary!A:A,0))+1),IF(ISBLANK(M474),P473,P473+1))</f>
        <v>21</v>
      </c>
      <c r="Q474" s="36">
        <f t="shared" si="15"/>
        <v>24</v>
      </c>
      <c r="R474" s="50"/>
      <c r="T474" s="34">
        <v>1</v>
      </c>
      <c r="U474" s="34"/>
      <c r="V474" s="34"/>
      <c r="W474" s="34"/>
      <c r="X474" s="5"/>
      <c r="Y474" s="5" t="s">
        <v>88</v>
      </c>
      <c r="Z474" s="5" t="s">
        <v>39</v>
      </c>
      <c r="AA474" s="6">
        <v>2</v>
      </c>
      <c r="AB474" s="6">
        <v>0</v>
      </c>
      <c r="AC474" s="6">
        <v>0</v>
      </c>
      <c r="AD474" s="6">
        <v>0</v>
      </c>
      <c r="AE474" s="7">
        <v>0</v>
      </c>
      <c r="AF474" s="7">
        <v>0</v>
      </c>
      <c r="AG474" s="34">
        <v>0.5</v>
      </c>
      <c r="AH474" s="7">
        <v>21</v>
      </c>
      <c r="AI474" s="7">
        <v>0</v>
      </c>
      <c r="AJ474" s="7" t="s">
        <v>34</v>
      </c>
      <c r="AK474" s="7">
        <v>0</v>
      </c>
      <c r="AL474" s="7">
        <v>0</v>
      </c>
      <c r="AM474" s="7">
        <v>0</v>
      </c>
      <c r="AN474" s="7">
        <v>2.75</v>
      </c>
      <c r="AO474" s="7" t="s">
        <v>34</v>
      </c>
      <c r="AP474" s="31"/>
      <c r="AQ474" s="37"/>
    </row>
    <row r="475" spans="1:43" hidden="1" x14ac:dyDescent="0.25">
      <c r="A475" s="4" t="s">
        <v>164</v>
      </c>
      <c r="B475" s="124">
        <v>32</v>
      </c>
      <c r="C475" s="125" t="s">
        <v>1550</v>
      </c>
      <c r="D475" s="125" t="s">
        <v>1541</v>
      </c>
      <c r="E475" s="32" t="s">
        <v>123</v>
      </c>
      <c r="F475" s="33"/>
      <c r="G475" s="9"/>
      <c r="H475" s="34"/>
      <c r="I475" s="34"/>
      <c r="J475" s="7"/>
      <c r="K475" s="7"/>
      <c r="L475" s="7"/>
      <c r="M475" s="36" t="s">
        <v>198</v>
      </c>
      <c r="N475" s="36"/>
      <c r="O475" s="36" t="str">
        <f t="shared" ref="O475:O538" si="16">IF(ISBLANK(A475),O474,A475)</f>
        <v>A25</v>
      </c>
      <c r="P475" s="36">
        <f>IF(AND(O475&lt;&gt;O474,NOT(ISBLANK(A475))),IF(ISBLANK(M475),INDEX(Summary!H:H,MATCH(O475,Summary!A:A,0)),INDEX(Summary!H:H,MATCH(O475,Summary!A:A,0))+1),IF(ISBLANK(M475),P474,P474+1))</f>
        <v>22</v>
      </c>
      <c r="Q475" s="36">
        <f t="shared" si="15"/>
        <v>24</v>
      </c>
      <c r="R475" s="50"/>
      <c r="T475" s="34"/>
      <c r="U475" s="34"/>
      <c r="V475" s="34"/>
      <c r="W475" s="34"/>
      <c r="X475" s="5"/>
      <c r="Y475" s="5"/>
      <c r="Z475" s="5"/>
      <c r="AA475" s="6"/>
      <c r="AB475" s="6"/>
      <c r="AC475" s="6"/>
      <c r="AD475" s="6"/>
      <c r="AE475" s="7"/>
      <c r="AF475" s="7"/>
      <c r="AG475" s="34"/>
      <c r="AH475" s="7"/>
      <c r="AI475" s="7"/>
      <c r="AJ475" s="7"/>
      <c r="AK475" s="7"/>
      <c r="AL475" s="7"/>
      <c r="AM475" s="7"/>
      <c r="AN475" s="7"/>
      <c r="AO475" s="7"/>
      <c r="AP475" s="31"/>
      <c r="AQ475" s="37"/>
    </row>
    <row r="476" spans="1:43" hidden="1" x14ac:dyDescent="0.25">
      <c r="A476" s="4" t="s">
        <v>164</v>
      </c>
      <c r="B476" s="124">
        <v>32</v>
      </c>
      <c r="C476" s="125" t="s">
        <v>1551</v>
      </c>
      <c r="D476" s="125" t="s">
        <v>1539</v>
      </c>
      <c r="E476" s="32" t="s">
        <v>124</v>
      </c>
      <c r="F476" s="33" t="s">
        <v>87</v>
      </c>
      <c r="G476" s="9">
        <v>1</v>
      </c>
      <c r="H476" s="34"/>
      <c r="I476" s="34">
        <v>1</v>
      </c>
      <c r="J476" s="7">
        <v>21</v>
      </c>
      <c r="K476" s="7">
        <v>9</v>
      </c>
      <c r="L476" s="7">
        <v>20</v>
      </c>
      <c r="M476" s="36" t="s">
        <v>198</v>
      </c>
      <c r="N476" s="36"/>
      <c r="O476" s="36" t="str">
        <f t="shared" si="16"/>
        <v>A25</v>
      </c>
      <c r="P476" s="36">
        <f>IF(AND(O476&lt;&gt;O475,NOT(ISBLANK(A476))),IF(ISBLANK(M476),INDEX(Summary!H:H,MATCH(O476,Summary!A:A,0)),INDEX(Summary!H:H,MATCH(O476,Summary!A:A,0))+1),IF(ISBLANK(M476),P475,P475+1))</f>
        <v>23</v>
      </c>
      <c r="Q476" s="36">
        <f t="shared" si="15"/>
        <v>24</v>
      </c>
      <c r="R476" s="50"/>
      <c r="T476" s="26">
        <v>2</v>
      </c>
      <c r="U476" s="34"/>
      <c r="V476" s="34"/>
      <c r="W476" s="34"/>
      <c r="X476" s="5"/>
      <c r="Y476" s="5" t="s">
        <v>88</v>
      </c>
      <c r="Z476" s="5" t="s">
        <v>39</v>
      </c>
      <c r="AA476" s="6">
        <v>2</v>
      </c>
      <c r="AB476" s="6">
        <v>0</v>
      </c>
      <c r="AC476" s="6">
        <v>0</v>
      </c>
      <c r="AD476" s="6">
        <v>0</v>
      </c>
      <c r="AE476" s="7">
        <v>0</v>
      </c>
      <c r="AF476" s="7">
        <v>0</v>
      </c>
      <c r="AG476" s="34">
        <v>0.25</v>
      </c>
      <c r="AH476" s="35">
        <v>23</v>
      </c>
      <c r="AI476" s="35">
        <v>0</v>
      </c>
      <c r="AJ476" s="35" t="s">
        <v>34</v>
      </c>
      <c r="AK476" s="35">
        <v>0</v>
      </c>
      <c r="AL476" s="35">
        <v>0</v>
      </c>
      <c r="AM476" s="35">
        <v>0</v>
      </c>
      <c r="AN476" s="35">
        <v>3</v>
      </c>
      <c r="AO476" s="35" t="s">
        <v>34</v>
      </c>
      <c r="AP476" s="31"/>
      <c r="AQ476" s="37"/>
    </row>
    <row r="477" spans="1:43" hidden="1" x14ac:dyDescent="0.25">
      <c r="A477" s="4"/>
      <c r="B477" s="124"/>
      <c r="C477" s="125"/>
      <c r="D477" s="125"/>
      <c r="E477" s="32"/>
      <c r="F477" s="33"/>
      <c r="G477" s="9"/>
      <c r="H477" s="34"/>
      <c r="I477" s="34"/>
      <c r="J477" s="7"/>
      <c r="K477" s="7"/>
      <c r="L477" s="7"/>
      <c r="M477" s="36" t="s">
        <v>199</v>
      </c>
      <c r="N477" s="36"/>
      <c r="O477" s="36" t="str">
        <f t="shared" si="16"/>
        <v>A25</v>
      </c>
      <c r="P477" s="36">
        <f>IF(AND(O477&lt;&gt;O476,NOT(ISBLANK(A477))),IF(ISBLANK(M477),INDEX(Summary!H:H,MATCH(O477,Summary!A:A,0)),INDEX(Summary!H:H,MATCH(O477,Summary!A:A,0))+1),IF(ISBLANK(M477),P476,P476+1))</f>
        <v>24</v>
      </c>
      <c r="Q477" s="36">
        <f t="shared" si="15"/>
        <v>24</v>
      </c>
      <c r="R477" s="50"/>
      <c r="T477" s="26"/>
      <c r="U477" s="34"/>
      <c r="V477" s="34"/>
      <c r="W477" s="34"/>
      <c r="X477" s="5"/>
      <c r="Y477" s="5"/>
      <c r="Z477" s="5"/>
      <c r="AA477" s="6"/>
      <c r="AB477" s="6"/>
      <c r="AC477" s="6"/>
      <c r="AD477" s="6"/>
      <c r="AE477" s="7"/>
      <c r="AF477" s="7"/>
      <c r="AG477" s="34"/>
      <c r="AH477" s="35"/>
      <c r="AI477" s="35"/>
      <c r="AJ477" s="35"/>
      <c r="AK477" s="35"/>
      <c r="AL477" s="35"/>
      <c r="AM477" s="35"/>
      <c r="AN477" s="35"/>
      <c r="AO477" s="35"/>
      <c r="AP477" s="31"/>
      <c r="AQ477" s="37"/>
    </row>
    <row r="478" spans="1:43" hidden="1" x14ac:dyDescent="0.25">
      <c r="A478" s="4" t="s">
        <v>164</v>
      </c>
      <c r="B478" s="124">
        <v>24</v>
      </c>
      <c r="C478" s="125" t="s">
        <v>1552</v>
      </c>
      <c r="D478" s="125" t="s">
        <v>1553</v>
      </c>
      <c r="E478" s="32" t="s">
        <v>168</v>
      </c>
      <c r="F478" s="38" t="s">
        <v>109</v>
      </c>
      <c r="G478" s="9">
        <v>1</v>
      </c>
      <c r="H478" s="34"/>
      <c r="I478" s="34">
        <v>1</v>
      </c>
      <c r="J478" s="7">
        <v>22</v>
      </c>
      <c r="K478" s="7">
        <v>9</v>
      </c>
      <c r="L478" s="7">
        <v>21</v>
      </c>
      <c r="M478" s="36"/>
      <c r="N478" s="36" t="s">
        <v>200</v>
      </c>
      <c r="O478" s="36" t="str">
        <f t="shared" si="16"/>
        <v>A25</v>
      </c>
      <c r="P478" s="36">
        <f>IF(AND(O478&lt;&gt;O477,NOT(ISBLANK(A478))),IF(ISBLANK(M478),INDEX(Summary!H:H,MATCH(O478,Summary!A:A,0)),INDEX(Summary!H:H,MATCH(O478,Summary!A:A,0))+1),IF(ISBLANK(M478),P477,P477+1))</f>
        <v>24</v>
      </c>
      <c r="Q478" s="36">
        <f t="shared" si="15"/>
        <v>25</v>
      </c>
      <c r="R478" s="51"/>
      <c r="T478" s="34"/>
      <c r="U478" s="34">
        <v>1</v>
      </c>
      <c r="V478" s="34"/>
      <c r="W478" s="34"/>
      <c r="X478" s="5"/>
      <c r="Y478" s="5" t="s">
        <v>129</v>
      </c>
      <c r="Z478" s="5" t="s">
        <v>39</v>
      </c>
      <c r="AA478" s="6">
        <v>0</v>
      </c>
      <c r="AB478" s="6">
        <v>1</v>
      </c>
      <c r="AC478" s="6">
        <v>0</v>
      </c>
      <c r="AD478" s="6">
        <v>0</v>
      </c>
      <c r="AE478" s="7">
        <v>0</v>
      </c>
      <c r="AF478" s="7">
        <v>0</v>
      </c>
      <c r="AG478" s="34">
        <v>1</v>
      </c>
      <c r="AH478" s="35">
        <v>23</v>
      </c>
      <c r="AI478" s="35">
        <v>1</v>
      </c>
      <c r="AJ478" s="35" t="s">
        <v>34</v>
      </c>
      <c r="AK478" s="35">
        <v>0</v>
      </c>
      <c r="AL478" s="35">
        <v>0</v>
      </c>
      <c r="AM478" s="35">
        <v>0</v>
      </c>
      <c r="AN478" s="35">
        <v>4</v>
      </c>
      <c r="AO478" s="35" t="s">
        <v>34</v>
      </c>
      <c r="AP478" s="31"/>
      <c r="AQ478" s="37"/>
    </row>
    <row r="479" spans="1:43" hidden="1" x14ac:dyDescent="0.25">
      <c r="A479" s="54" t="s">
        <v>169</v>
      </c>
      <c r="B479" s="124">
        <v>10</v>
      </c>
      <c r="C479" s="125" t="s">
        <v>1554</v>
      </c>
      <c r="D479" s="125" t="s">
        <v>1555</v>
      </c>
      <c r="E479" s="32" t="s">
        <v>86</v>
      </c>
      <c r="F479" s="33" t="s">
        <v>87</v>
      </c>
      <c r="G479" s="9">
        <v>1</v>
      </c>
      <c r="H479" s="34"/>
      <c r="I479" s="34">
        <v>1</v>
      </c>
      <c r="J479" s="7">
        <v>9</v>
      </c>
      <c r="K479" s="7">
        <v>7</v>
      </c>
      <c r="L479" s="7">
        <v>7</v>
      </c>
      <c r="M479" s="36" t="s">
        <v>198</v>
      </c>
      <c r="N479" s="36"/>
      <c r="O479" s="36" t="str">
        <f t="shared" si="16"/>
        <v>A26</v>
      </c>
      <c r="P479" s="36">
        <f>IF(AND(O479&lt;&gt;O478,NOT(ISBLANK(A479))),IF(ISBLANK(M479),INDEX(Summary!H:H,MATCH(O479,Summary!A:A,0)),INDEX(Summary!H:H,MATCH(O479,Summary!A:A,0))+1),IF(ISBLANK(M479),P478,P478+1))</f>
        <v>7</v>
      </c>
      <c r="Q479" s="36">
        <f t="shared" si="15"/>
        <v>34</v>
      </c>
      <c r="R479" s="50"/>
      <c r="T479" s="34">
        <v>1</v>
      </c>
      <c r="U479" s="34"/>
      <c r="V479" s="34"/>
      <c r="W479" s="34"/>
      <c r="X479" s="5"/>
      <c r="Y479" s="5" t="s">
        <v>88</v>
      </c>
      <c r="Z479" s="5" t="s">
        <v>42</v>
      </c>
      <c r="AA479" s="6">
        <v>1</v>
      </c>
      <c r="AB479" s="6">
        <v>0</v>
      </c>
      <c r="AC479" s="6">
        <v>0</v>
      </c>
      <c r="AD479" s="6">
        <v>0</v>
      </c>
      <c r="AE479" s="7">
        <v>0</v>
      </c>
      <c r="AF479" s="7">
        <v>0</v>
      </c>
      <c r="AG479" s="34">
        <v>0.25</v>
      </c>
      <c r="AH479" s="35">
        <v>7</v>
      </c>
      <c r="AI479" s="35">
        <v>0</v>
      </c>
      <c r="AJ479" s="35" t="s">
        <v>34</v>
      </c>
      <c r="AK479" s="35">
        <v>0</v>
      </c>
      <c r="AL479" s="35">
        <v>0</v>
      </c>
      <c r="AM479" s="35">
        <v>0</v>
      </c>
      <c r="AN479" s="35">
        <v>0.25</v>
      </c>
      <c r="AO479" s="35" t="s">
        <v>34</v>
      </c>
      <c r="AP479" s="31"/>
      <c r="AQ479" s="37"/>
    </row>
    <row r="480" spans="1:43" hidden="1" x14ac:dyDescent="0.25">
      <c r="A480" s="4" t="s">
        <v>169</v>
      </c>
      <c r="B480" s="124">
        <v>10</v>
      </c>
      <c r="C480" s="125" t="s">
        <v>1556</v>
      </c>
      <c r="D480" s="125" t="s">
        <v>1557</v>
      </c>
      <c r="E480" s="32" t="s">
        <v>91</v>
      </c>
      <c r="F480" s="33" t="s">
        <v>87</v>
      </c>
      <c r="G480" s="9">
        <v>1</v>
      </c>
      <c r="H480" s="34"/>
      <c r="I480" s="34">
        <v>1</v>
      </c>
      <c r="J480" s="7">
        <v>10</v>
      </c>
      <c r="K480" s="7">
        <v>7</v>
      </c>
      <c r="L480" s="7">
        <v>8</v>
      </c>
      <c r="M480" s="36" t="s">
        <v>198</v>
      </c>
      <c r="N480" s="36"/>
      <c r="O480" s="36" t="str">
        <f t="shared" si="16"/>
        <v>A26</v>
      </c>
      <c r="P480" s="36">
        <f>IF(AND(O480&lt;&gt;O479,NOT(ISBLANK(A480))),IF(ISBLANK(M480),INDEX(Summary!H:H,MATCH(O480,Summary!A:A,0)),INDEX(Summary!H:H,MATCH(O480,Summary!A:A,0))+1),IF(ISBLANK(M480),P479,P479+1))</f>
        <v>8</v>
      </c>
      <c r="Q480" s="36">
        <f t="shared" si="15"/>
        <v>34</v>
      </c>
      <c r="R480" s="50"/>
      <c r="T480" s="34">
        <v>1</v>
      </c>
      <c r="U480" s="34"/>
      <c r="V480" s="34"/>
      <c r="W480" s="34"/>
      <c r="X480" s="5"/>
      <c r="Y480" s="5" t="s">
        <v>88</v>
      </c>
      <c r="Z480" s="5" t="s">
        <v>42</v>
      </c>
      <c r="AA480" s="6">
        <v>1</v>
      </c>
      <c r="AB480" s="6">
        <v>0</v>
      </c>
      <c r="AC480" s="6">
        <v>0</v>
      </c>
      <c r="AD480" s="6">
        <v>0</v>
      </c>
      <c r="AE480" s="7">
        <v>0</v>
      </c>
      <c r="AF480" s="7">
        <v>0</v>
      </c>
      <c r="AG480" s="34">
        <v>0.25</v>
      </c>
      <c r="AH480" s="35">
        <v>8</v>
      </c>
      <c r="AI480" s="35">
        <v>0</v>
      </c>
      <c r="AJ480" s="35" t="s">
        <v>34</v>
      </c>
      <c r="AK480" s="35">
        <v>0</v>
      </c>
      <c r="AL480" s="35">
        <v>0</v>
      </c>
      <c r="AM480" s="35">
        <v>0</v>
      </c>
      <c r="AN480" s="35">
        <v>0.5</v>
      </c>
      <c r="AO480" s="35" t="s">
        <v>34</v>
      </c>
      <c r="AP480" s="31"/>
      <c r="AQ480" s="37"/>
    </row>
    <row r="481" spans="1:43" hidden="1" x14ac:dyDescent="0.25">
      <c r="A481" s="4" t="s">
        <v>169</v>
      </c>
      <c r="B481" s="124">
        <v>21</v>
      </c>
      <c r="C481" s="125" t="s">
        <v>1558</v>
      </c>
      <c r="D481" s="125" t="s">
        <v>1559</v>
      </c>
      <c r="E481" s="32" t="s">
        <v>101</v>
      </c>
      <c r="F481" s="33" t="s">
        <v>87</v>
      </c>
      <c r="G481" s="9">
        <v>1</v>
      </c>
      <c r="H481" s="34"/>
      <c r="I481" s="34">
        <v>1</v>
      </c>
      <c r="J481" s="7">
        <v>11</v>
      </c>
      <c r="K481" s="7">
        <v>7</v>
      </c>
      <c r="L481" s="7">
        <v>9</v>
      </c>
      <c r="M481" s="36" t="s">
        <v>198</v>
      </c>
      <c r="N481" s="36"/>
      <c r="O481" s="36" t="str">
        <f t="shared" si="16"/>
        <v>A26</v>
      </c>
      <c r="P481" s="36">
        <f>IF(AND(O481&lt;&gt;O480,NOT(ISBLANK(A481))),IF(ISBLANK(M481),INDEX(Summary!H:H,MATCH(O481,Summary!A:A,0)),INDEX(Summary!H:H,MATCH(O481,Summary!A:A,0))+1),IF(ISBLANK(M481),P480,P480+1))</f>
        <v>9</v>
      </c>
      <c r="Q481" s="36">
        <f t="shared" si="15"/>
        <v>34</v>
      </c>
      <c r="R481" s="50"/>
      <c r="T481" s="34">
        <v>1</v>
      </c>
      <c r="U481" s="34"/>
      <c r="V481" s="34"/>
      <c r="W481" s="34"/>
      <c r="X481" s="5"/>
      <c r="Y481" s="5" t="s">
        <v>88</v>
      </c>
      <c r="Z481" s="5" t="s">
        <v>42</v>
      </c>
      <c r="AA481" s="6">
        <v>1</v>
      </c>
      <c r="AB481" s="6">
        <v>0</v>
      </c>
      <c r="AC481" s="6">
        <v>0</v>
      </c>
      <c r="AD481" s="6">
        <v>0</v>
      </c>
      <c r="AE481" s="7">
        <v>0</v>
      </c>
      <c r="AF481" s="7">
        <v>0</v>
      </c>
      <c r="AG481" s="34">
        <v>0.25</v>
      </c>
      <c r="AH481" s="35">
        <v>9</v>
      </c>
      <c r="AI481" s="35">
        <v>0</v>
      </c>
      <c r="AJ481" s="35" t="s">
        <v>34</v>
      </c>
      <c r="AK481" s="35">
        <v>0</v>
      </c>
      <c r="AL481" s="35">
        <v>0</v>
      </c>
      <c r="AM481" s="35">
        <v>0</v>
      </c>
      <c r="AN481" s="35">
        <v>0.75</v>
      </c>
      <c r="AO481" s="35" t="s">
        <v>34</v>
      </c>
      <c r="AP481" s="31"/>
      <c r="AQ481" s="37"/>
    </row>
    <row r="482" spans="1:43" hidden="1" x14ac:dyDescent="0.25">
      <c r="A482" s="4" t="s">
        <v>169</v>
      </c>
      <c r="B482" s="124">
        <v>32</v>
      </c>
      <c r="C482" s="125" t="s">
        <v>1560</v>
      </c>
      <c r="D482" s="125" t="s">
        <v>1561</v>
      </c>
      <c r="E482" s="32" t="s">
        <v>99</v>
      </c>
      <c r="F482" s="33" t="s">
        <v>87</v>
      </c>
      <c r="G482" s="9">
        <v>2</v>
      </c>
      <c r="H482" s="34"/>
      <c r="I482" s="34">
        <v>2</v>
      </c>
      <c r="J482" s="7">
        <v>13</v>
      </c>
      <c r="K482" s="7">
        <v>7</v>
      </c>
      <c r="L482" s="7">
        <v>11</v>
      </c>
      <c r="M482" s="36" t="s">
        <v>198</v>
      </c>
      <c r="N482" s="36"/>
      <c r="O482" s="36" t="str">
        <f t="shared" si="16"/>
        <v>A26</v>
      </c>
      <c r="P482" s="36">
        <f>IF(AND(O482&lt;&gt;O481,NOT(ISBLANK(A482))),IF(ISBLANK(M482),INDEX(Summary!H:H,MATCH(O482,Summary!A:A,0)),INDEX(Summary!H:H,MATCH(O482,Summary!A:A,0))+1),IF(ISBLANK(M482),P481,P481+1))</f>
        <v>10</v>
      </c>
      <c r="Q482" s="36">
        <f t="shared" si="15"/>
        <v>34</v>
      </c>
      <c r="R482" s="50"/>
      <c r="T482" s="34">
        <v>1</v>
      </c>
      <c r="U482" s="34"/>
      <c r="V482" s="34"/>
      <c r="W482" s="34"/>
      <c r="X482" s="5"/>
      <c r="Y482" s="5" t="s">
        <v>88</v>
      </c>
      <c r="Z482" s="5" t="s">
        <v>42</v>
      </c>
      <c r="AA482" s="6">
        <v>2</v>
      </c>
      <c r="AB482" s="6">
        <v>0</v>
      </c>
      <c r="AC482" s="6">
        <v>0</v>
      </c>
      <c r="AD482" s="6">
        <v>0</v>
      </c>
      <c r="AE482" s="7">
        <v>0</v>
      </c>
      <c r="AF482" s="7">
        <v>0</v>
      </c>
      <c r="AG482" s="34">
        <v>0.5</v>
      </c>
      <c r="AH482" s="35">
        <v>11</v>
      </c>
      <c r="AI482" s="35">
        <v>0</v>
      </c>
      <c r="AJ482" s="35" t="s">
        <v>34</v>
      </c>
      <c r="AK482" s="35">
        <v>0</v>
      </c>
      <c r="AL482" s="35">
        <v>0</v>
      </c>
      <c r="AM482" s="35">
        <v>0</v>
      </c>
      <c r="AN482" s="35">
        <v>1.25</v>
      </c>
      <c r="AO482" s="35" t="s">
        <v>34</v>
      </c>
      <c r="AP482" s="31"/>
      <c r="AQ482" s="37"/>
    </row>
    <row r="483" spans="1:43" hidden="1" x14ac:dyDescent="0.25">
      <c r="A483" s="4" t="s">
        <v>169</v>
      </c>
      <c r="B483" s="124">
        <v>32</v>
      </c>
      <c r="C483" s="125" t="s">
        <v>1562</v>
      </c>
      <c r="D483" s="125" t="s">
        <v>1561</v>
      </c>
      <c r="E483" s="32" t="s">
        <v>99</v>
      </c>
      <c r="F483" s="33"/>
      <c r="G483" s="9"/>
      <c r="H483" s="34"/>
      <c r="I483" s="34"/>
      <c r="J483" s="7"/>
      <c r="K483" s="7"/>
      <c r="L483" s="7"/>
      <c r="M483" s="36" t="s">
        <v>198</v>
      </c>
      <c r="N483" s="36"/>
      <c r="O483" s="36" t="str">
        <f t="shared" si="16"/>
        <v>A26</v>
      </c>
      <c r="P483" s="36">
        <f>IF(AND(O483&lt;&gt;O482,NOT(ISBLANK(A483))),IF(ISBLANK(M483),INDEX(Summary!H:H,MATCH(O483,Summary!A:A,0)),INDEX(Summary!H:H,MATCH(O483,Summary!A:A,0))+1),IF(ISBLANK(M483),P482,P482+1))</f>
        <v>11</v>
      </c>
      <c r="Q483" s="36">
        <f t="shared" si="15"/>
        <v>34</v>
      </c>
      <c r="R483" s="50"/>
      <c r="T483" s="34"/>
      <c r="U483" s="34"/>
      <c r="V483" s="34"/>
      <c r="W483" s="34"/>
      <c r="X483" s="5"/>
      <c r="Y483" s="5"/>
      <c r="Z483" s="5"/>
      <c r="AA483" s="6"/>
      <c r="AB483" s="6"/>
      <c r="AC483" s="6"/>
      <c r="AD483" s="6"/>
      <c r="AE483" s="7"/>
      <c r="AF483" s="7"/>
      <c r="AG483" s="34"/>
      <c r="AH483" s="35"/>
      <c r="AI483" s="35"/>
      <c r="AJ483" s="35"/>
      <c r="AK483" s="35"/>
      <c r="AL483" s="35"/>
      <c r="AM483" s="35"/>
      <c r="AN483" s="35"/>
      <c r="AO483" s="35"/>
      <c r="AP483" s="31"/>
      <c r="AQ483" s="37"/>
    </row>
    <row r="484" spans="1:43" hidden="1" x14ac:dyDescent="0.25">
      <c r="A484" s="4" t="s">
        <v>169</v>
      </c>
      <c r="B484" s="124">
        <v>32</v>
      </c>
      <c r="C484" s="125" t="s">
        <v>1563</v>
      </c>
      <c r="D484" s="125" t="s">
        <v>1564</v>
      </c>
      <c r="E484" s="32" t="s">
        <v>163</v>
      </c>
      <c r="F484" s="33" t="s">
        <v>87</v>
      </c>
      <c r="G484" s="9">
        <v>1</v>
      </c>
      <c r="H484" s="34"/>
      <c r="I484" s="34">
        <v>1</v>
      </c>
      <c r="J484" s="7">
        <v>14</v>
      </c>
      <c r="K484" s="7">
        <v>7</v>
      </c>
      <c r="L484" s="7">
        <v>12</v>
      </c>
      <c r="M484" s="36" t="s">
        <v>198</v>
      </c>
      <c r="N484" s="36"/>
      <c r="O484" s="36" t="str">
        <f t="shared" si="16"/>
        <v>A26</v>
      </c>
      <c r="P484" s="36">
        <f>IF(AND(O484&lt;&gt;O483,NOT(ISBLANK(A484))),IF(ISBLANK(M484),INDEX(Summary!H:H,MATCH(O484,Summary!A:A,0)),INDEX(Summary!H:H,MATCH(O484,Summary!A:A,0))+1),IF(ISBLANK(M484),P483,P483+1))</f>
        <v>12</v>
      </c>
      <c r="Q484" s="36">
        <f t="shared" si="15"/>
        <v>34</v>
      </c>
      <c r="R484" s="50"/>
      <c r="T484" s="34">
        <v>1</v>
      </c>
      <c r="U484" s="34"/>
      <c r="V484" s="34"/>
      <c r="W484" s="34"/>
      <c r="X484" s="5"/>
      <c r="Y484" s="5" t="s">
        <v>88</v>
      </c>
      <c r="Z484" s="5" t="s">
        <v>42</v>
      </c>
      <c r="AA484" s="6">
        <v>1</v>
      </c>
      <c r="AB484" s="6">
        <v>0</v>
      </c>
      <c r="AC484" s="6">
        <v>0</v>
      </c>
      <c r="AD484" s="6">
        <v>0</v>
      </c>
      <c r="AE484" s="7">
        <v>0</v>
      </c>
      <c r="AF484" s="7">
        <v>0</v>
      </c>
      <c r="AG484" s="34">
        <v>0.25</v>
      </c>
      <c r="AH484" s="35">
        <v>12</v>
      </c>
      <c r="AI484" s="35">
        <v>0</v>
      </c>
      <c r="AJ484" s="35" t="s">
        <v>34</v>
      </c>
      <c r="AK484" s="35">
        <v>0</v>
      </c>
      <c r="AL484" s="35">
        <v>0</v>
      </c>
      <c r="AM484" s="35">
        <v>0</v>
      </c>
      <c r="AN484" s="35">
        <v>1.5</v>
      </c>
      <c r="AO484" s="35" t="s">
        <v>34</v>
      </c>
      <c r="AP484" s="31"/>
      <c r="AQ484" s="37"/>
    </row>
    <row r="485" spans="1:43" hidden="1" x14ac:dyDescent="0.25">
      <c r="A485" s="4" t="s">
        <v>169</v>
      </c>
      <c r="B485" s="124">
        <v>42</v>
      </c>
      <c r="C485" s="125" t="s">
        <v>1565</v>
      </c>
      <c r="D485" s="125" t="s">
        <v>1561</v>
      </c>
      <c r="E485" s="32" t="s">
        <v>170</v>
      </c>
      <c r="F485" s="33" t="s">
        <v>87</v>
      </c>
      <c r="G485" s="9">
        <v>1</v>
      </c>
      <c r="H485" s="34"/>
      <c r="I485" s="34">
        <v>1</v>
      </c>
      <c r="J485" s="7">
        <v>15</v>
      </c>
      <c r="K485" s="7">
        <v>7</v>
      </c>
      <c r="L485" s="7">
        <v>13</v>
      </c>
      <c r="M485" s="36" t="s">
        <v>198</v>
      </c>
      <c r="N485" s="36"/>
      <c r="O485" s="36" t="str">
        <f t="shared" si="16"/>
        <v>A26</v>
      </c>
      <c r="P485" s="36">
        <f>IF(AND(O485&lt;&gt;O484,NOT(ISBLANK(A485))),IF(ISBLANK(M485),INDEX(Summary!H:H,MATCH(O485,Summary!A:A,0)),INDEX(Summary!H:H,MATCH(O485,Summary!A:A,0))+1),IF(ISBLANK(M485),P484,P484+1))</f>
        <v>13</v>
      </c>
      <c r="Q485" s="36">
        <f t="shared" si="15"/>
        <v>34</v>
      </c>
      <c r="R485" s="50"/>
      <c r="T485" s="34">
        <v>1</v>
      </c>
      <c r="U485" s="34"/>
      <c r="V485" s="34"/>
      <c r="W485" s="34"/>
      <c r="X485" s="5"/>
      <c r="Y485" s="5" t="s">
        <v>88</v>
      </c>
      <c r="Z485" s="5" t="s">
        <v>42</v>
      </c>
      <c r="AA485" s="6">
        <v>1</v>
      </c>
      <c r="AB485" s="6">
        <v>0</v>
      </c>
      <c r="AC485" s="6">
        <v>0</v>
      </c>
      <c r="AD485" s="6">
        <v>0</v>
      </c>
      <c r="AE485" s="7">
        <v>0</v>
      </c>
      <c r="AF485" s="7">
        <v>0</v>
      </c>
      <c r="AG485" s="34">
        <v>0.25</v>
      </c>
      <c r="AH485" s="35">
        <v>13</v>
      </c>
      <c r="AI485" s="35">
        <v>0</v>
      </c>
      <c r="AJ485" s="35" t="s">
        <v>34</v>
      </c>
      <c r="AK485" s="35">
        <v>0</v>
      </c>
      <c r="AL485" s="35">
        <v>0</v>
      </c>
      <c r="AM485" s="35">
        <v>0</v>
      </c>
      <c r="AN485" s="35">
        <v>1.75</v>
      </c>
      <c r="AO485" s="35" t="s">
        <v>34</v>
      </c>
      <c r="AP485" s="31"/>
      <c r="AQ485" s="37"/>
    </row>
    <row r="486" spans="1:43" hidden="1" x14ac:dyDescent="0.25">
      <c r="A486" s="4" t="s">
        <v>169</v>
      </c>
      <c r="B486" s="124">
        <v>29</v>
      </c>
      <c r="C486" s="125" t="s">
        <v>1566</v>
      </c>
      <c r="D486" s="125" t="s">
        <v>1567</v>
      </c>
      <c r="E486" s="32" t="s">
        <v>165</v>
      </c>
      <c r="F486" s="33" t="s">
        <v>87</v>
      </c>
      <c r="G486" s="9">
        <v>1</v>
      </c>
      <c r="H486" s="34"/>
      <c r="I486" s="34">
        <v>1</v>
      </c>
      <c r="J486" s="7">
        <v>16</v>
      </c>
      <c r="K486" s="7">
        <v>7</v>
      </c>
      <c r="L486" s="7">
        <v>14</v>
      </c>
      <c r="M486" s="36" t="s">
        <v>198</v>
      </c>
      <c r="N486" s="36"/>
      <c r="O486" s="36" t="str">
        <f t="shared" si="16"/>
        <v>A26</v>
      </c>
      <c r="P486" s="36">
        <f>IF(AND(O486&lt;&gt;O485,NOT(ISBLANK(A486))),IF(ISBLANK(M486),INDEX(Summary!H:H,MATCH(O486,Summary!A:A,0)),INDEX(Summary!H:H,MATCH(O486,Summary!A:A,0))+1),IF(ISBLANK(M486),P485,P485+1))</f>
        <v>14</v>
      </c>
      <c r="Q486" s="36">
        <f t="shared" si="15"/>
        <v>34</v>
      </c>
      <c r="R486" s="50"/>
      <c r="T486" s="34">
        <v>1</v>
      </c>
      <c r="U486" s="34"/>
      <c r="V486" s="34"/>
      <c r="W486" s="34"/>
      <c r="X486" s="5"/>
      <c r="Y486" s="5" t="s">
        <v>88</v>
      </c>
      <c r="Z486" s="5" t="s">
        <v>42</v>
      </c>
      <c r="AA486" s="6">
        <v>1</v>
      </c>
      <c r="AB486" s="6">
        <v>0</v>
      </c>
      <c r="AC486" s="6">
        <v>0</v>
      </c>
      <c r="AD486" s="6">
        <v>0</v>
      </c>
      <c r="AE486" s="7">
        <v>0</v>
      </c>
      <c r="AF486" s="7">
        <v>0</v>
      </c>
      <c r="AG486" s="34">
        <v>0.25</v>
      </c>
      <c r="AH486" s="35">
        <v>14</v>
      </c>
      <c r="AI486" s="35">
        <v>0</v>
      </c>
      <c r="AJ486" s="35" t="s">
        <v>34</v>
      </c>
      <c r="AK486" s="35">
        <v>0</v>
      </c>
      <c r="AL486" s="35">
        <v>0</v>
      </c>
      <c r="AM486" s="35">
        <v>0</v>
      </c>
      <c r="AN486" s="35">
        <v>2</v>
      </c>
      <c r="AO486" s="35" t="s">
        <v>34</v>
      </c>
      <c r="AP486" s="31"/>
      <c r="AQ486" s="37"/>
    </row>
    <row r="487" spans="1:43" hidden="1" x14ac:dyDescent="0.25">
      <c r="A487" s="4" t="s">
        <v>169</v>
      </c>
      <c r="B487" s="124">
        <v>18</v>
      </c>
      <c r="C487" s="125" t="s">
        <v>1568</v>
      </c>
      <c r="D487" s="125" t="s">
        <v>1555</v>
      </c>
      <c r="E487" s="32" t="s">
        <v>166</v>
      </c>
      <c r="F487" s="33" t="s">
        <v>87</v>
      </c>
      <c r="G487" s="9">
        <v>1</v>
      </c>
      <c r="H487" s="34"/>
      <c r="I487" s="34">
        <v>1</v>
      </c>
      <c r="J487" s="7">
        <v>17</v>
      </c>
      <c r="K487" s="7">
        <v>7</v>
      </c>
      <c r="L487" s="7">
        <v>15</v>
      </c>
      <c r="M487" s="36" t="s">
        <v>198</v>
      </c>
      <c r="N487" s="36"/>
      <c r="O487" s="36" t="str">
        <f t="shared" si="16"/>
        <v>A26</v>
      </c>
      <c r="P487" s="36">
        <f>IF(AND(O487&lt;&gt;O486,NOT(ISBLANK(A487))),IF(ISBLANK(M487),INDEX(Summary!H:H,MATCH(O487,Summary!A:A,0)),INDEX(Summary!H:H,MATCH(O487,Summary!A:A,0))+1),IF(ISBLANK(M487),P486,P486+1))</f>
        <v>15</v>
      </c>
      <c r="Q487" s="36">
        <f t="shared" si="15"/>
        <v>34</v>
      </c>
      <c r="R487" s="50"/>
      <c r="T487" s="34">
        <v>1</v>
      </c>
      <c r="U487" s="34"/>
      <c r="V487" s="34"/>
      <c r="W487" s="34"/>
      <c r="X487" s="5"/>
      <c r="Y487" s="5" t="s">
        <v>88</v>
      </c>
      <c r="Z487" s="5" t="s">
        <v>42</v>
      </c>
      <c r="AA487" s="6">
        <v>1</v>
      </c>
      <c r="AB487" s="6">
        <v>0</v>
      </c>
      <c r="AC487" s="6">
        <v>0</v>
      </c>
      <c r="AD487" s="6">
        <v>0</v>
      </c>
      <c r="AE487" s="7">
        <v>0</v>
      </c>
      <c r="AF487" s="7">
        <v>0</v>
      </c>
      <c r="AG487" s="34">
        <v>0.25</v>
      </c>
      <c r="AH487" s="35">
        <v>15</v>
      </c>
      <c r="AI487" s="35">
        <v>0</v>
      </c>
      <c r="AJ487" s="35" t="s">
        <v>34</v>
      </c>
      <c r="AK487" s="35">
        <v>0</v>
      </c>
      <c r="AL487" s="35">
        <v>0</v>
      </c>
      <c r="AM487" s="35">
        <v>0</v>
      </c>
      <c r="AN487" s="35">
        <v>2.25</v>
      </c>
      <c r="AO487" s="35" t="s">
        <v>34</v>
      </c>
      <c r="AP487" s="31"/>
      <c r="AQ487" s="37"/>
    </row>
    <row r="488" spans="1:43" hidden="1" x14ac:dyDescent="0.25">
      <c r="A488" s="4" t="s">
        <v>169</v>
      </c>
      <c r="B488" s="124">
        <v>40</v>
      </c>
      <c r="C488" s="125" t="s">
        <v>1569</v>
      </c>
      <c r="D488" s="125" t="s">
        <v>1561</v>
      </c>
      <c r="E488" s="32" t="s">
        <v>171</v>
      </c>
      <c r="F488" s="33" t="s">
        <v>87</v>
      </c>
      <c r="G488" s="9">
        <v>5</v>
      </c>
      <c r="H488" s="34"/>
      <c r="I488" s="34">
        <v>5</v>
      </c>
      <c r="J488" s="7">
        <v>22</v>
      </c>
      <c r="K488" s="7">
        <v>7</v>
      </c>
      <c r="L488" s="7">
        <v>20</v>
      </c>
      <c r="M488" s="36" t="s">
        <v>198</v>
      </c>
      <c r="N488" s="36"/>
      <c r="O488" s="36" t="str">
        <f t="shared" si="16"/>
        <v>A26</v>
      </c>
      <c r="P488" s="36">
        <f>IF(AND(O488&lt;&gt;O487,NOT(ISBLANK(A488))),IF(ISBLANK(M488),INDEX(Summary!H:H,MATCH(O488,Summary!A:A,0)),INDEX(Summary!H:H,MATCH(O488,Summary!A:A,0))+1),IF(ISBLANK(M488),P487,P487+1))</f>
        <v>16</v>
      </c>
      <c r="Q488" s="36">
        <f t="shared" si="15"/>
        <v>34</v>
      </c>
      <c r="R488" s="50"/>
      <c r="T488" s="34">
        <v>1</v>
      </c>
      <c r="U488" s="34"/>
      <c r="V488" s="34"/>
      <c r="W488" s="34"/>
      <c r="X488" s="5"/>
      <c r="Y488" s="5" t="s">
        <v>88</v>
      </c>
      <c r="Z488" s="5" t="s">
        <v>42</v>
      </c>
      <c r="AA488" s="6">
        <v>5</v>
      </c>
      <c r="AB488" s="6">
        <v>0</v>
      </c>
      <c r="AC488" s="6">
        <v>0</v>
      </c>
      <c r="AD488" s="6">
        <v>0</v>
      </c>
      <c r="AE488" s="7">
        <v>0</v>
      </c>
      <c r="AF488" s="7">
        <v>0</v>
      </c>
      <c r="AG488" s="34">
        <v>1.25</v>
      </c>
      <c r="AH488" s="35">
        <v>20</v>
      </c>
      <c r="AI488" s="35">
        <v>0</v>
      </c>
      <c r="AJ488" s="35" t="s">
        <v>34</v>
      </c>
      <c r="AK488" s="35">
        <v>0</v>
      </c>
      <c r="AL488" s="35">
        <v>0</v>
      </c>
      <c r="AM488" s="35">
        <v>0</v>
      </c>
      <c r="AN488" s="35">
        <v>3.5</v>
      </c>
      <c r="AO488" s="35" t="s">
        <v>34</v>
      </c>
      <c r="AP488" s="31"/>
      <c r="AQ488" s="37"/>
    </row>
    <row r="489" spans="1:43" hidden="1" x14ac:dyDescent="0.25">
      <c r="A489" s="4" t="s">
        <v>169</v>
      </c>
      <c r="B489" s="124">
        <v>31</v>
      </c>
      <c r="C489" s="125" t="s">
        <v>1570</v>
      </c>
      <c r="D489" s="125" t="s">
        <v>1564</v>
      </c>
      <c r="E489" s="32" t="s">
        <v>171</v>
      </c>
      <c r="F489" s="33"/>
      <c r="G489" s="9"/>
      <c r="H489" s="34"/>
      <c r="I489" s="34"/>
      <c r="J489" s="7"/>
      <c r="K489" s="7"/>
      <c r="L489" s="7"/>
      <c r="M489" s="36" t="s">
        <v>198</v>
      </c>
      <c r="N489" s="36"/>
      <c r="O489" s="36" t="str">
        <f t="shared" si="16"/>
        <v>A26</v>
      </c>
      <c r="P489" s="36">
        <f>IF(AND(O489&lt;&gt;O488,NOT(ISBLANK(A489))),IF(ISBLANK(M489),INDEX(Summary!H:H,MATCH(O489,Summary!A:A,0)),INDEX(Summary!H:H,MATCH(O489,Summary!A:A,0))+1),IF(ISBLANK(M489),P488,P488+1))</f>
        <v>17</v>
      </c>
      <c r="Q489" s="36">
        <f t="shared" si="15"/>
        <v>34</v>
      </c>
      <c r="R489" s="50"/>
      <c r="T489" s="34"/>
      <c r="U489" s="34"/>
      <c r="V489" s="34"/>
      <c r="W489" s="34"/>
      <c r="X489" s="5"/>
      <c r="Y489" s="5"/>
      <c r="Z489" s="5"/>
      <c r="AA489" s="6"/>
      <c r="AB489" s="6"/>
      <c r="AC489" s="6"/>
      <c r="AD489" s="6"/>
      <c r="AE489" s="7"/>
      <c r="AF489" s="7"/>
      <c r="AG489" s="34"/>
      <c r="AH489" s="35"/>
      <c r="AI489" s="35"/>
      <c r="AJ489" s="35"/>
      <c r="AK489" s="35"/>
      <c r="AL489" s="35"/>
      <c r="AM489" s="35"/>
      <c r="AN489" s="35"/>
      <c r="AO489" s="35"/>
      <c r="AP489" s="31"/>
      <c r="AQ489" s="37"/>
    </row>
    <row r="490" spans="1:43" hidden="1" x14ac:dyDescent="0.25">
      <c r="A490" s="4" t="s">
        <v>169</v>
      </c>
      <c r="B490" s="124">
        <v>20</v>
      </c>
      <c r="C490" s="125" t="s">
        <v>1571</v>
      </c>
      <c r="D490" s="125" t="s">
        <v>1559</v>
      </c>
      <c r="E490" s="32" t="s">
        <v>171</v>
      </c>
      <c r="F490" s="33"/>
      <c r="G490" s="9"/>
      <c r="H490" s="34"/>
      <c r="I490" s="34"/>
      <c r="J490" s="7"/>
      <c r="K490" s="7"/>
      <c r="L490" s="7"/>
      <c r="M490" s="36" t="s">
        <v>198</v>
      </c>
      <c r="N490" s="36"/>
      <c r="O490" s="36" t="str">
        <f t="shared" si="16"/>
        <v>A26</v>
      </c>
      <c r="P490" s="36">
        <f>IF(AND(O490&lt;&gt;O489,NOT(ISBLANK(A490))),IF(ISBLANK(M490),INDEX(Summary!H:H,MATCH(O490,Summary!A:A,0)),INDEX(Summary!H:H,MATCH(O490,Summary!A:A,0))+1),IF(ISBLANK(M490),P489,P489+1))</f>
        <v>18</v>
      </c>
      <c r="Q490" s="36">
        <f t="shared" si="15"/>
        <v>34</v>
      </c>
      <c r="R490" s="50"/>
      <c r="T490" s="34"/>
      <c r="U490" s="34"/>
      <c r="V490" s="34"/>
      <c r="W490" s="34"/>
      <c r="X490" s="5"/>
      <c r="Y490" s="5"/>
      <c r="Z490" s="5"/>
      <c r="AA490" s="6"/>
      <c r="AB490" s="6"/>
      <c r="AC490" s="6"/>
      <c r="AD490" s="6"/>
      <c r="AE490" s="7"/>
      <c r="AF490" s="7"/>
      <c r="AG490" s="34"/>
      <c r="AH490" s="35"/>
      <c r="AI490" s="35"/>
      <c r="AJ490" s="35"/>
      <c r="AK490" s="35"/>
      <c r="AL490" s="35"/>
      <c r="AM490" s="35"/>
      <c r="AN490" s="35"/>
      <c r="AO490" s="35"/>
      <c r="AP490" s="31"/>
      <c r="AQ490" s="37"/>
    </row>
    <row r="491" spans="1:43" hidden="1" x14ac:dyDescent="0.25">
      <c r="A491" s="4" t="s">
        <v>169</v>
      </c>
      <c r="B491" s="124">
        <v>9</v>
      </c>
      <c r="C491" s="125" t="s">
        <v>1572</v>
      </c>
      <c r="D491" s="125" t="s">
        <v>1557</v>
      </c>
      <c r="E491" s="32" t="s">
        <v>171</v>
      </c>
      <c r="F491" s="33"/>
      <c r="G491" s="9"/>
      <c r="H491" s="34"/>
      <c r="I491" s="34"/>
      <c r="J491" s="7"/>
      <c r="K491" s="7"/>
      <c r="L491" s="7"/>
      <c r="M491" s="36" t="s">
        <v>198</v>
      </c>
      <c r="N491" s="36"/>
      <c r="O491" s="36" t="str">
        <f t="shared" si="16"/>
        <v>A26</v>
      </c>
      <c r="P491" s="36">
        <f>IF(AND(O491&lt;&gt;O490,NOT(ISBLANK(A491))),IF(ISBLANK(M491),INDEX(Summary!H:H,MATCH(O491,Summary!A:A,0)),INDEX(Summary!H:H,MATCH(O491,Summary!A:A,0))+1),IF(ISBLANK(M491),P490,P490+1))</f>
        <v>19</v>
      </c>
      <c r="Q491" s="36">
        <f t="shared" si="15"/>
        <v>34</v>
      </c>
      <c r="R491" s="50"/>
      <c r="T491" s="34"/>
      <c r="U491" s="34"/>
      <c r="V491" s="34"/>
      <c r="W491" s="34"/>
      <c r="X491" s="5"/>
      <c r="Y491" s="5"/>
      <c r="Z491" s="5"/>
      <c r="AA491" s="6"/>
      <c r="AB491" s="6"/>
      <c r="AC491" s="6"/>
      <c r="AD491" s="6"/>
      <c r="AE491" s="7"/>
      <c r="AF491" s="7"/>
      <c r="AG491" s="34"/>
      <c r="AH491" s="35"/>
      <c r="AI491" s="35"/>
      <c r="AJ491" s="35"/>
      <c r="AK491" s="35"/>
      <c r="AL491" s="35"/>
      <c r="AM491" s="35"/>
      <c r="AN491" s="35"/>
      <c r="AO491" s="35"/>
      <c r="AP491" s="31"/>
      <c r="AQ491" s="37"/>
    </row>
    <row r="492" spans="1:43" hidden="1" x14ac:dyDescent="0.25">
      <c r="A492" s="4" t="s">
        <v>169</v>
      </c>
      <c r="B492" s="124">
        <v>7</v>
      </c>
      <c r="C492" s="125" t="s">
        <v>1573</v>
      </c>
      <c r="D492" s="125" t="s">
        <v>1557</v>
      </c>
      <c r="E492" s="32" t="s">
        <v>171</v>
      </c>
      <c r="F492" s="33"/>
      <c r="G492" s="9"/>
      <c r="H492" s="34"/>
      <c r="I492" s="34"/>
      <c r="J492" s="7"/>
      <c r="K492" s="7"/>
      <c r="L492" s="7"/>
      <c r="M492" s="36" t="s">
        <v>198</v>
      </c>
      <c r="N492" s="36"/>
      <c r="O492" s="36" t="str">
        <f t="shared" si="16"/>
        <v>A26</v>
      </c>
      <c r="P492" s="36">
        <f>IF(AND(O492&lt;&gt;O491,NOT(ISBLANK(A492))),IF(ISBLANK(M492),INDEX(Summary!H:H,MATCH(O492,Summary!A:A,0)),INDEX(Summary!H:H,MATCH(O492,Summary!A:A,0))+1),IF(ISBLANK(M492),P491,P491+1))</f>
        <v>20</v>
      </c>
      <c r="Q492" s="36">
        <f t="shared" si="15"/>
        <v>34</v>
      </c>
      <c r="R492" s="50"/>
      <c r="T492" s="34"/>
      <c r="U492" s="34"/>
      <c r="V492" s="34"/>
      <c r="W492" s="34"/>
      <c r="X492" s="5"/>
      <c r="Y492" s="5"/>
      <c r="Z492" s="5"/>
      <c r="AA492" s="6"/>
      <c r="AB492" s="6"/>
      <c r="AC492" s="6"/>
      <c r="AD492" s="6"/>
      <c r="AE492" s="7"/>
      <c r="AF492" s="7"/>
      <c r="AG492" s="34"/>
      <c r="AH492" s="35"/>
      <c r="AI492" s="35"/>
      <c r="AJ492" s="35"/>
      <c r="AK492" s="35"/>
      <c r="AL492" s="35"/>
      <c r="AM492" s="35"/>
      <c r="AN492" s="35"/>
      <c r="AO492" s="35"/>
      <c r="AP492" s="31"/>
      <c r="AQ492" s="37"/>
    </row>
    <row r="493" spans="1:43" x14ac:dyDescent="0.25">
      <c r="A493" s="4" t="s">
        <v>169</v>
      </c>
      <c r="B493" s="124">
        <v>32</v>
      </c>
      <c r="C493" s="125" t="s">
        <v>1574</v>
      </c>
      <c r="D493" s="125" t="s">
        <v>1564</v>
      </c>
      <c r="E493" s="32" t="s">
        <v>95</v>
      </c>
      <c r="F493" s="33" t="s">
        <v>87</v>
      </c>
      <c r="G493" s="9">
        <v>2</v>
      </c>
      <c r="H493" s="34"/>
      <c r="I493" s="34">
        <v>2</v>
      </c>
      <c r="J493" s="7">
        <v>24</v>
      </c>
      <c r="K493" s="7">
        <v>7</v>
      </c>
      <c r="L493" s="7">
        <v>22</v>
      </c>
      <c r="M493" s="36" t="s">
        <v>198</v>
      </c>
      <c r="N493" s="36"/>
      <c r="O493" s="36" t="str">
        <f t="shared" si="16"/>
        <v>A26</v>
      </c>
      <c r="P493" s="36">
        <f>IF(AND(O493&lt;&gt;O492,NOT(ISBLANK(A493))),IF(ISBLANK(M493),INDEX(Summary!H:H,MATCH(O493,Summary!A:A,0)),INDEX(Summary!H:H,MATCH(O493,Summary!A:A,0))+1),IF(ISBLANK(M493),P492,P492+1))</f>
        <v>21</v>
      </c>
      <c r="Q493" s="36">
        <f t="shared" si="15"/>
        <v>34</v>
      </c>
      <c r="R493" s="50"/>
      <c r="T493" s="34">
        <v>1</v>
      </c>
      <c r="U493" s="34"/>
      <c r="V493" s="34"/>
      <c r="W493" s="34"/>
      <c r="X493" s="5"/>
      <c r="Y493" s="5" t="s">
        <v>88</v>
      </c>
      <c r="Z493" s="5" t="s">
        <v>42</v>
      </c>
      <c r="AA493" s="6">
        <v>2</v>
      </c>
      <c r="AB493" s="6">
        <v>0</v>
      </c>
      <c r="AC493" s="6">
        <v>0</v>
      </c>
      <c r="AD493" s="6">
        <v>0</v>
      </c>
      <c r="AE493" s="7">
        <v>0</v>
      </c>
      <c r="AF493" s="7">
        <v>0</v>
      </c>
      <c r="AG493" s="34">
        <v>0.5</v>
      </c>
      <c r="AH493" s="35">
        <v>22</v>
      </c>
      <c r="AI493" s="35">
        <v>0</v>
      </c>
      <c r="AJ493" s="35" t="s">
        <v>34</v>
      </c>
      <c r="AK493" s="35">
        <v>0</v>
      </c>
      <c r="AL493" s="35">
        <v>0</v>
      </c>
      <c r="AM493" s="35">
        <v>0</v>
      </c>
      <c r="AN493" s="35">
        <v>4</v>
      </c>
      <c r="AO493" s="35" t="s">
        <v>34</v>
      </c>
      <c r="AP493" s="31"/>
      <c r="AQ493" s="37"/>
    </row>
    <row r="494" spans="1:43" x14ac:dyDescent="0.25">
      <c r="A494" s="4" t="s">
        <v>169</v>
      </c>
      <c r="B494" s="124">
        <v>10</v>
      </c>
      <c r="C494" s="125" t="s">
        <v>1575</v>
      </c>
      <c r="D494" s="125" t="s">
        <v>1557</v>
      </c>
      <c r="E494" s="32" t="s">
        <v>95</v>
      </c>
      <c r="F494" s="33"/>
      <c r="G494" s="9"/>
      <c r="H494" s="34"/>
      <c r="I494" s="34"/>
      <c r="J494" s="7"/>
      <c r="K494" s="7"/>
      <c r="L494" s="7"/>
      <c r="M494" s="36" t="s">
        <v>198</v>
      </c>
      <c r="N494" s="36"/>
      <c r="O494" s="36" t="str">
        <f t="shared" si="16"/>
        <v>A26</v>
      </c>
      <c r="P494" s="36">
        <f>IF(AND(O494&lt;&gt;O493,NOT(ISBLANK(A494))),IF(ISBLANK(M494),INDEX(Summary!H:H,MATCH(O494,Summary!A:A,0)),INDEX(Summary!H:H,MATCH(O494,Summary!A:A,0))+1),IF(ISBLANK(M494),P493,P493+1))</f>
        <v>22</v>
      </c>
      <c r="Q494" s="36">
        <f t="shared" si="15"/>
        <v>34</v>
      </c>
      <c r="R494" s="50"/>
      <c r="T494" s="34"/>
      <c r="U494" s="34"/>
      <c r="V494" s="34"/>
      <c r="W494" s="34"/>
      <c r="X494" s="5"/>
      <c r="Y494" s="5"/>
      <c r="Z494" s="5"/>
      <c r="AA494" s="6"/>
      <c r="AB494" s="6"/>
      <c r="AC494" s="6"/>
      <c r="AD494" s="6"/>
      <c r="AE494" s="7"/>
      <c r="AF494" s="7"/>
      <c r="AG494" s="34"/>
      <c r="AH494" s="35"/>
      <c r="AI494" s="35"/>
      <c r="AJ494" s="35"/>
      <c r="AK494" s="35"/>
      <c r="AL494" s="35"/>
      <c r="AM494" s="35"/>
      <c r="AN494" s="35"/>
      <c r="AO494" s="35"/>
      <c r="AP494" s="31"/>
      <c r="AQ494" s="37"/>
    </row>
    <row r="495" spans="1:43" hidden="1" x14ac:dyDescent="0.25">
      <c r="A495" s="4" t="s">
        <v>169</v>
      </c>
      <c r="B495" s="124">
        <v>10</v>
      </c>
      <c r="C495" s="125" t="s">
        <v>1576</v>
      </c>
      <c r="D495" s="125" t="s">
        <v>1555</v>
      </c>
      <c r="E495" s="32" t="s">
        <v>172</v>
      </c>
      <c r="F495" s="33" t="s">
        <v>87</v>
      </c>
      <c r="G495" s="9">
        <v>2</v>
      </c>
      <c r="H495" s="34"/>
      <c r="I495" s="34">
        <v>2</v>
      </c>
      <c r="J495" s="7">
        <v>26</v>
      </c>
      <c r="K495" s="7">
        <v>7</v>
      </c>
      <c r="L495" s="7">
        <v>24</v>
      </c>
      <c r="M495" s="36" t="s">
        <v>198</v>
      </c>
      <c r="N495" s="36"/>
      <c r="O495" s="36" t="str">
        <f t="shared" si="16"/>
        <v>A26</v>
      </c>
      <c r="P495" s="36">
        <f>IF(AND(O495&lt;&gt;O494,NOT(ISBLANK(A495))),IF(ISBLANK(M495),INDEX(Summary!H:H,MATCH(O495,Summary!A:A,0)),INDEX(Summary!H:H,MATCH(O495,Summary!A:A,0))+1),IF(ISBLANK(M495),P494,P494+1))</f>
        <v>23</v>
      </c>
      <c r="Q495" s="36">
        <f t="shared" si="15"/>
        <v>34</v>
      </c>
      <c r="R495" s="50"/>
      <c r="T495" s="34">
        <v>1</v>
      </c>
      <c r="U495" s="34"/>
      <c r="V495" s="34"/>
      <c r="W495" s="34"/>
      <c r="X495" s="5"/>
      <c r="Y495" s="5" t="s">
        <v>88</v>
      </c>
      <c r="Z495" s="5" t="s">
        <v>42</v>
      </c>
      <c r="AA495" s="6">
        <v>2</v>
      </c>
      <c r="AB495" s="6">
        <v>0</v>
      </c>
      <c r="AC495" s="6">
        <v>0</v>
      </c>
      <c r="AD495" s="6">
        <v>0</v>
      </c>
      <c r="AE495" s="7">
        <v>0</v>
      </c>
      <c r="AF495" s="7">
        <v>0</v>
      </c>
      <c r="AG495" s="34">
        <v>0.5</v>
      </c>
      <c r="AH495" s="35">
        <v>24</v>
      </c>
      <c r="AI495" s="35">
        <v>0</v>
      </c>
      <c r="AJ495" s="35" t="s">
        <v>34</v>
      </c>
      <c r="AK495" s="35">
        <v>0</v>
      </c>
      <c r="AL495" s="35">
        <v>0</v>
      </c>
      <c r="AM495" s="35">
        <v>0</v>
      </c>
      <c r="AN495" s="35">
        <v>4.5</v>
      </c>
      <c r="AO495" s="35" t="s">
        <v>34</v>
      </c>
      <c r="AP495" s="31"/>
      <c r="AQ495" s="37"/>
    </row>
    <row r="496" spans="1:43" hidden="1" x14ac:dyDescent="0.25">
      <c r="A496" s="4" t="s">
        <v>169</v>
      </c>
      <c r="B496" s="124">
        <v>10</v>
      </c>
      <c r="C496" s="125" t="s">
        <v>1577</v>
      </c>
      <c r="D496" s="125" t="s">
        <v>1555</v>
      </c>
      <c r="E496" s="32" t="s">
        <v>172</v>
      </c>
      <c r="F496" s="33"/>
      <c r="G496" s="9"/>
      <c r="H496" s="34"/>
      <c r="I496" s="34"/>
      <c r="J496" s="7"/>
      <c r="K496" s="7"/>
      <c r="L496" s="7"/>
      <c r="M496" s="36" t="s">
        <v>198</v>
      </c>
      <c r="N496" s="36"/>
      <c r="O496" s="36" t="str">
        <f t="shared" si="16"/>
        <v>A26</v>
      </c>
      <c r="P496" s="36">
        <f>IF(AND(O496&lt;&gt;O495,NOT(ISBLANK(A496))),IF(ISBLANK(M496),INDEX(Summary!H:H,MATCH(O496,Summary!A:A,0)),INDEX(Summary!H:H,MATCH(O496,Summary!A:A,0))+1),IF(ISBLANK(M496),P495,P495+1))</f>
        <v>24</v>
      </c>
      <c r="Q496" s="36">
        <f t="shared" si="15"/>
        <v>34</v>
      </c>
      <c r="R496" s="50"/>
      <c r="T496" s="34"/>
      <c r="U496" s="34"/>
      <c r="V496" s="34"/>
      <c r="W496" s="34"/>
      <c r="X496" s="5"/>
      <c r="Y496" s="5"/>
      <c r="Z496" s="5"/>
      <c r="AA496" s="6"/>
      <c r="AB496" s="6"/>
      <c r="AC496" s="6"/>
      <c r="AD496" s="6"/>
      <c r="AE496" s="7"/>
      <c r="AF496" s="7"/>
      <c r="AG496" s="34"/>
      <c r="AH496" s="35"/>
      <c r="AI496" s="35"/>
      <c r="AJ496" s="35"/>
      <c r="AK496" s="35"/>
      <c r="AL496" s="35"/>
      <c r="AM496" s="35"/>
      <c r="AN496" s="35"/>
      <c r="AO496" s="35"/>
      <c r="AP496" s="31"/>
      <c r="AQ496" s="37"/>
    </row>
    <row r="497" spans="1:43" hidden="1" x14ac:dyDescent="0.25">
      <c r="A497" s="4" t="s">
        <v>169</v>
      </c>
      <c r="B497" s="124">
        <v>32</v>
      </c>
      <c r="C497" s="125" t="s">
        <v>1578</v>
      </c>
      <c r="D497" s="125" t="s">
        <v>1564</v>
      </c>
      <c r="E497" s="32" t="s">
        <v>173</v>
      </c>
      <c r="F497" s="33" t="s">
        <v>87</v>
      </c>
      <c r="G497" s="9">
        <v>1</v>
      </c>
      <c r="H497" s="34"/>
      <c r="I497" s="34">
        <v>1</v>
      </c>
      <c r="J497" s="7">
        <v>27</v>
      </c>
      <c r="K497" s="7">
        <v>7</v>
      </c>
      <c r="L497" s="7">
        <v>25</v>
      </c>
      <c r="M497" s="36" t="s">
        <v>198</v>
      </c>
      <c r="N497" s="36"/>
      <c r="O497" s="36" t="str">
        <f t="shared" si="16"/>
        <v>A26</v>
      </c>
      <c r="P497" s="36">
        <f>IF(AND(O497&lt;&gt;O496,NOT(ISBLANK(A497))),IF(ISBLANK(M497),INDEX(Summary!H:H,MATCH(O497,Summary!A:A,0)),INDEX(Summary!H:H,MATCH(O497,Summary!A:A,0))+1),IF(ISBLANK(M497),P496,P496+1))</f>
        <v>25</v>
      </c>
      <c r="Q497" s="36">
        <f t="shared" si="15"/>
        <v>34</v>
      </c>
      <c r="R497" s="50"/>
      <c r="T497" s="34">
        <v>1</v>
      </c>
      <c r="U497" s="34"/>
      <c r="V497" s="34"/>
      <c r="W497" s="34"/>
      <c r="X497" s="5"/>
      <c r="Y497" s="5" t="s">
        <v>88</v>
      </c>
      <c r="Z497" s="5" t="s">
        <v>42</v>
      </c>
      <c r="AA497" s="6">
        <v>1</v>
      </c>
      <c r="AB497" s="6">
        <v>0</v>
      </c>
      <c r="AC497" s="6">
        <v>0</v>
      </c>
      <c r="AD497" s="6">
        <v>0</v>
      </c>
      <c r="AE497" s="7">
        <v>0</v>
      </c>
      <c r="AF497" s="7">
        <v>0</v>
      </c>
      <c r="AG497" s="34">
        <v>0.25</v>
      </c>
      <c r="AH497" s="35">
        <v>25</v>
      </c>
      <c r="AI497" s="35">
        <v>0</v>
      </c>
      <c r="AJ497" s="35" t="s">
        <v>34</v>
      </c>
      <c r="AK497" s="35">
        <v>0</v>
      </c>
      <c r="AL497" s="35">
        <v>0</v>
      </c>
      <c r="AM497" s="35">
        <v>0</v>
      </c>
      <c r="AN497" s="35">
        <v>4.75</v>
      </c>
      <c r="AO497" s="35" t="s">
        <v>34</v>
      </c>
      <c r="AP497" s="31"/>
      <c r="AQ497" s="37"/>
    </row>
    <row r="498" spans="1:43" hidden="1" x14ac:dyDescent="0.25">
      <c r="A498" s="4" t="s">
        <v>169</v>
      </c>
      <c r="B498" s="124">
        <v>21</v>
      </c>
      <c r="C498" s="125" t="s">
        <v>1579</v>
      </c>
      <c r="D498" s="125" t="s">
        <v>1559</v>
      </c>
      <c r="E498" s="32" t="s">
        <v>89</v>
      </c>
      <c r="F498" s="33" t="s">
        <v>87</v>
      </c>
      <c r="G498" s="9">
        <v>1</v>
      </c>
      <c r="H498" s="34"/>
      <c r="I498" s="34">
        <v>1</v>
      </c>
      <c r="J498" s="7">
        <v>28</v>
      </c>
      <c r="K498" s="7">
        <v>7</v>
      </c>
      <c r="L498" s="7">
        <v>26</v>
      </c>
      <c r="M498" s="36" t="s">
        <v>198</v>
      </c>
      <c r="N498" s="36"/>
      <c r="O498" s="36" t="str">
        <f t="shared" si="16"/>
        <v>A26</v>
      </c>
      <c r="P498" s="36">
        <f>IF(AND(O498&lt;&gt;O497,NOT(ISBLANK(A498))),IF(ISBLANK(M498),INDEX(Summary!H:H,MATCH(O498,Summary!A:A,0)),INDEX(Summary!H:H,MATCH(O498,Summary!A:A,0))+1),IF(ISBLANK(M498),P497,P497+1))</f>
        <v>26</v>
      </c>
      <c r="Q498" s="36">
        <f t="shared" si="15"/>
        <v>34</v>
      </c>
      <c r="R498" s="50"/>
      <c r="T498" s="26">
        <v>2</v>
      </c>
      <c r="U498" s="34"/>
      <c r="V498" s="34"/>
      <c r="W498" s="34"/>
      <c r="X498" s="5"/>
      <c r="Y498" s="5" t="s">
        <v>88</v>
      </c>
      <c r="Z498" s="5" t="s">
        <v>42</v>
      </c>
      <c r="AA498" s="6">
        <v>2</v>
      </c>
      <c r="AB498" s="6">
        <v>0</v>
      </c>
      <c r="AC498" s="6">
        <v>0</v>
      </c>
      <c r="AD498" s="6">
        <v>0</v>
      </c>
      <c r="AE498" s="7">
        <v>0</v>
      </c>
      <c r="AF498" s="7">
        <v>0</v>
      </c>
      <c r="AG498" s="34">
        <v>0.25</v>
      </c>
      <c r="AH498" s="35">
        <v>27</v>
      </c>
      <c r="AI498" s="35">
        <v>0</v>
      </c>
      <c r="AJ498" s="35" t="s">
        <v>34</v>
      </c>
      <c r="AK498" s="35">
        <v>0</v>
      </c>
      <c r="AL498" s="35">
        <v>0</v>
      </c>
      <c r="AM498" s="35">
        <v>0</v>
      </c>
      <c r="AN498" s="35">
        <v>5</v>
      </c>
      <c r="AO498" s="35" t="s">
        <v>34</v>
      </c>
      <c r="AP498" s="31"/>
      <c r="AQ498" s="37"/>
    </row>
    <row r="499" spans="1:43" hidden="1" x14ac:dyDescent="0.25">
      <c r="A499" s="4"/>
      <c r="B499" s="124"/>
      <c r="C499" s="125"/>
      <c r="D499" s="125"/>
      <c r="E499" s="32"/>
      <c r="F499" s="33"/>
      <c r="G499" s="9"/>
      <c r="H499" s="34"/>
      <c r="I499" s="34"/>
      <c r="J499" s="7"/>
      <c r="K499" s="7"/>
      <c r="L499" s="7"/>
      <c r="M499" s="36" t="s">
        <v>199</v>
      </c>
      <c r="N499" s="36"/>
      <c r="O499" s="36" t="str">
        <f t="shared" si="16"/>
        <v>A26</v>
      </c>
      <c r="P499" s="36">
        <f>IF(AND(O499&lt;&gt;O498,NOT(ISBLANK(A499))),IF(ISBLANK(M499),INDEX(Summary!H:H,MATCH(O499,Summary!A:A,0)),INDEX(Summary!H:H,MATCH(O499,Summary!A:A,0))+1),IF(ISBLANK(M499),P498,P498+1))</f>
        <v>27</v>
      </c>
      <c r="Q499" s="36">
        <f t="shared" si="15"/>
        <v>34</v>
      </c>
      <c r="R499" s="50"/>
      <c r="T499" s="26"/>
      <c r="U499" s="34"/>
      <c r="V499" s="34"/>
      <c r="W499" s="34"/>
      <c r="X499" s="5"/>
      <c r="Y499" s="5"/>
      <c r="Z499" s="5"/>
      <c r="AA499" s="6"/>
      <c r="AB499" s="6"/>
      <c r="AC499" s="6"/>
      <c r="AD499" s="6"/>
      <c r="AE499" s="7"/>
      <c r="AF499" s="7"/>
      <c r="AG499" s="34"/>
      <c r="AH499" s="35"/>
      <c r="AI499" s="35"/>
      <c r="AJ499" s="35"/>
      <c r="AK499" s="35"/>
      <c r="AL499" s="35"/>
      <c r="AM499" s="35"/>
      <c r="AN499" s="35"/>
      <c r="AO499" s="35"/>
      <c r="AP499" s="31"/>
      <c r="AQ499" s="37"/>
    </row>
    <row r="500" spans="1:43" hidden="1" x14ac:dyDescent="0.25">
      <c r="A500" s="4" t="s">
        <v>169</v>
      </c>
      <c r="B500" s="124">
        <v>21</v>
      </c>
      <c r="C500" s="125" t="s">
        <v>1580</v>
      </c>
      <c r="D500" s="125" t="s">
        <v>1567</v>
      </c>
      <c r="E500" s="32" t="s">
        <v>123</v>
      </c>
      <c r="F500" s="33" t="s">
        <v>87</v>
      </c>
      <c r="G500" s="9">
        <v>1</v>
      </c>
      <c r="H500" s="34"/>
      <c r="I500" s="34">
        <v>1</v>
      </c>
      <c r="J500" s="7">
        <v>29</v>
      </c>
      <c r="K500" s="7">
        <v>7</v>
      </c>
      <c r="L500" s="7">
        <v>27</v>
      </c>
      <c r="M500" s="36" t="s">
        <v>198</v>
      </c>
      <c r="N500" s="36"/>
      <c r="O500" s="36" t="str">
        <f t="shared" si="16"/>
        <v>A26</v>
      </c>
      <c r="P500" s="36">
        <f>IF(AND(O500&lt;&gt;O499,NOT(ISBLANK(A500))),IF(ISBLANK(M500),INDEX(Summary!H:H,MATCH(O500,Summary!A:A,0)),INDEX(Summary!H:H,MATCH(O500,Summary!A:A,0))+1),IF(ISBLANK(M500),P499,P499+1))</f>
        <v>28</v>
      </c>
      <c r="Q500" s="36">
        <f t="shared" si="15"/>
        <v>34</v>
      </c>
      <c r="R500" s="50"/>
      <c r="T500" s="26">
        <v>4</v>
      </c>
      <c r="U500" s="34"/>
      <c r="V500" s="34"/>
      <c r="W500" s="34"/>
      <c r="X500" s="5"/>
      <c r="Y500" s="5" t="s">
        <v>88</v>
      </c>
      <c r="Z500" s="5" t="s">
        <v>42</v>
      </c>
      <c r="AA500" s="6">
        <v>2</v>
      </c>
      <c r="AB500" s="6">
        <v>0</v>
      </c>
      <c r="AC500" s="6">
        <v>0</v>
      </c>
      <c r="AD500" s="6">
        <v>0</v>
      </c>
      <c r="AE500" s="7">
        <v>0</v>
      </c>
      <c r="AF500" s="7">
        <v>0</v>
      </c>
      <c r="AG500" s="34">
        <v>0.25</v>
      </c>
      <c r="AH500" s="35">
        <v>29</v>
      </c>
      <c r="AI500" s="35">
        <v>0</v>
      </c>
      <c r="AJ500" s="35" t="s">
        <v>34</v>
      </c>
      <c r="AK500" s="35">
        <v>0</v>
      </c>
      <c r="AL500" s="35">
        <v>0</v>
      </c>
      <c r="AM500" s="35">
        <v>0</v>
      </c>
      <c r="AN500" s="35">
        <v>5.25</v>
      </c>
      <c r="AO500" s="35" t="s">
        <v>34</v>
      </c>
      <c r="AP500" s="31"/>
      <c r="AQ500" s="37"/>
    </row>
    <row r="501" spans="1:43" hidden="1" x14ac:dyDescent="0.25">
      <c r="A501" s="4"/>
      <c r="B501" s="124"/>
      <c r="C501" s="125"/>
      <c r="D501" s="125"/>
      <c r="E501" s="32"/>
      <c r="F501" s="33"/>
      <c r="G501" s="9"/>
      <c r="H501" s="34"/>
      <c r="I501" s="34"/>
      <c r="J501" s="7"/>
      <c r="K501" s="7"/>
      <c r="L501" s="7"/>
      <c r="M501" s="36" t="s">
        <v>199</v>
      </c>
      <c r="N501" s="36"/>
      <c r="O501" s="36" t="str">
        <f t="shared" si="16"/>
        <v>A26</v>
      </c>
      <c r="P501" s="36">
        <f>IF(AND(O501&lt;&gt;O500,NOT(ISBLANK(A501))),IF(ISBLANK(M501),INDEX(Summary!H:H,MATCH(O501,Summary!A:A,0)),INDEX(Summary!H:H,MATCH(O501,Summary!A:A,0))+1),IF(ISBLANK(M501),P500,P500+1))</f>
        <v>29</v>
      </c>
      <c r="Q501" s="36">
        <f t="shared" si="15"/>
        <v>34</v>
      </c>
      <c r="R501" s="50"/>
      <c r="T501" s="26"/>
      <c r="U501" s="34"/>
      <c r="V501" s="34"/>
      <c r="W501" s="34"/>
      <c r="X501" s="5"/>
      <c r="Y501" s="5"/>
      <c r="Z501" s="5"/>
      <c r="AA501" s="6"/>
      <c r="AB501" s="6"/>
      <c r="AC501" s="6"/>
      <c r="AD501" s="6"/>
      <c r="AE501" s="7"/>
      <c r="AF501" s="7"/>
      <c r="AG501" s="34"/>
      <c r="AH501" s="35"/>
      <c r="AI501" s="35"/>
      <c r="AJ501" s="35"/>
      <c r="AK501" s="35"/>
      <c r="AL501" s="35"/>
      <c r="AM501" s="35"/>
      <c r="AN501" s="35"/>
      <c r="AO501" s="35"/>
      <c r="AP501" s="31"/>
      <c r="AQ501" s="37"/>
    </row>
    <row r="502" spans="1:43" hidden="1" x14ac:dyDescent="0.25">
      <c r="A502" s="4"/>
      <c r="B502" s="124"/>
      <c r="C502" s="125"/>
      <c r="D502" s="125"/>
      <c r="E502" s="32"/>
      <c r="F502" s="33"/>
      <c r="G502" s="9"/>
      <c r="H502" s="34"/>
      <c r="I502" s="34"/>
      <c r="J502" s="7"/>
      <c r="K502" s="7"/>
      <c r="L502" s="7"/>
      <c r="M502" s="36" t="s">
        <v>203</v>
      </c>
      <c r="N502" s="36"/>
      <c r="O502" s="36" t="str">
        <f t="shared" si="16"/>
        <v>A26</v>
      </c>
      <c r="P502" s="36">
        <f>IF(AND(O502&lt;&gt;O501,NOT(ISBLANK(A502))),IF(ISBLANK(M502),INDEX(Summary!H:H,MATCH(O502,Summary!A:A,0)),INDEX(Summary!H:H,MATCH(O502,Summary!A:A,0))+1),IF(ISBLANK(M502),P501,P501+1))</f>
        <v>30</v>
      </c>
      <c r="Q502" s="36">
        <f t="shared" si="15"/>
        <v>34</v>
      </c>
      <c r="R502" s="50"/>
      <c r="T502" s="26"/>
      <c r="U502" s="34"/>
      <c r="V502" s="34"/>
      <c r="W502" s="34"/>
      <c r="X502" s="5"/>
      <c r="Y502" s="5"/>
      <c r="Z502" s="5"/>
      <c r="AA502" s="6"/>
      <c r="AB502" s="6"/>
      <c r="AC502" s="6"/>
      <c r="AD502" s="6"/>
      <c r="AE502" s="7"/>
      <c r="AF502" s="7"/>
      <c r="AG502" s="34"/>
      <c r="AH502" s="35"/>
      <c r="AI502" s="35"/>
      <c r="AJ502" s="35"/>
      <c r="AK502" s="35"/>
      <c r="AL502" s="35"/>
      <c r="AM502" s="35"/>
      <c r="AN502" s="35"/>
      <c r="AO502" s="35"/>
      <c r="AP502" s="31"/>
      <c r="AQ502" s="37"/>
    </row>
    <row r="503" spans="1:43" hidden="1" x14ac:dyDescent="0.25">
      <c r="A503" s="4"/>
      <c r="B503" s="124"/>
      <c r="C503" s="125"/>
      <c r="D503" s="125"/>
      <c r="E503" s="32"/>
      <c r="F503" s="33"/>
      <c r="G503" s="9"/>
      <c r="H503" s="34"/>
      <c r="I503" s="34"/>
      <c r="J503" s="7"/>
      <c r="K503" s="7"/>
      <c r="L503" s="7"/>
      <c r="M503" s="36" t="s">
        <v>202</v>
      </c>
      <c r="N503" s="36"/>
      <c r="O503" s="36" t="str">
        <f t="shared" si="16"/>
        <v>A26</v>
      </c>
      <c r="P503" s="36">
        <f>IF(AND(O503&lt;&gt;O502,NOT(ISBLANK(A503))),IF(ISBLANK(M503),INDEX(Summary!H:H,MATCH(O503,Summary!A:A,0)),INDEX(Summary!H:H,MATCH(O503,Summary!A:A,0))+1),IF(ISBLANK(M503),P502,P502+1))</f>
        <v>31</v>
      </c>
      <c r="Q503" s="36">
        <f t="shared" si="15"/>
        <v>34</v>
      </c>
      <c r="R503" s="50"/>
      <c r="T503" s="26"/>
      <c r="U503" s="34"/>
      <c r="V503" s="34"/>
      <c r="W503" s="34"/>
      <c r="X503" s="5"/>
      <c r="Y503" s="5"/>
      <c r="Z503" s="5"/>
      <c r="AA503" s="6"/>
      <c r="AB503" s="6"/>
      <c r="AC503" s="6"/>
      <c r="AD503" s="6"/>
      <c r="AE503" s="7"/>
      <c r="AF503" s="7"/>
      <c r="AG503" s="34"/>
      <c r="AH503" s="35"/>
      <c r="AI503" s="35"/>
      <c r="AJ503" s="35"/>
      <c r="AK503" s="35"/>
      <c r="AL503" s="35"/>
      <c r="AM503" s="35"/>
      <c r="AN503" s="35"/>
      <c r="AO503" s="35"/>
      <c r="AP503" s="31"/>
      <c r="AQ503" s="37"/>
    </row>
    <row r="504" spans="1:43" hidden="1" x14ac:dyDescent="0.25">
      <c r="A504" s="4" t="s">
        <v>169</v>
      </c>
      <c r="B504" s="124">
        <v>21</v>
      </c>
      <c r="C504" s="125" t="s">
        <v>1581</v>
      </c>
      <c r="D504" s="125" t="s">
        <v>1567</v>
      </c>
      <c r="E504" s="32" t="s">
        <v>124</v>
      </c>
      <c r="F504" s="33" t="s">
        <v>87</v>
      </c>
      <c r="G504" s="9">
        <v>2</v>
      </c>
      <c r="H504" s="34"/>
      <c r="I504" s="34">
        <v>2</v>
      </c>
      <c r="J504" s="7">
        <v>31</v>
      </c>
      <c r="K504" s="7">
        <v>7</v>
      </c>
      <c r="L504" s="7">
        <v>29</v>
      </c>
      <c r="M504" s="36" t="s">
        <v>198</v>
      </c>
      <c r="N504" s="36"/>
      <c r="O504" s="36" t="str">
        <f t="shared" si="16"/>
        <v>A26</v>
      </c>
      <c r="P504" s="36">
        <f>IF(AND(O504&lt;&gt;O503,NOT(ISBLANK(A504))),IF(ISBLANK(M504),INDEX(Summary!H:H,MATCH(O504,Summary!A:A,0)),INDEX(Summary!H:H,MATCH(O504,Summary!A:A,0))+1),IF(ISBLANK(M504),P503,P503+1))</f>
        <v>32</v>
      </c>
      <c r="Q504" s="36">
        <f t="shared" si="15"/>
        <v>34</v>
      </c>
      <c r="R504" s="50"/>
      <c r="T504" s="34">
        <v>1</v>
      </c>
      <c r="U504" s="34"/>
      <c r="V504" s="34"/>
      <c r="W504" s="34"/>
      <c r="X504" s="5"/>
      <c r="Y504" s="5" t="s">
        <v>88</v>
      </c>
      <c r="Z504" s="5" t="s">
        <v>42</v>
      </c>
      <c r="AA504" s="6">
        <v>2</v>
      </c>
      <c r="AB504" s="6">
        <v>0</v>
      </c>
      <c r="AC504" s="6">
        <v>0</v>
      </c>
      <c r="AD504" s="6">
        <v>0</v>
      </c>
      <c r="AE504" s="7">
        <v>0</v>
      </c>
      <c r="AF504" s="7">
        <v>0</v>
      </c>
      <c r="AG504" s="34">
        <v>0.5</v>
      </c>
      <c r="AH504" s="35">
        <v>31</v>
      </c>
      <c r="AI504" s="35">
        <v>0</v>
      </c>
      <c r="AJ504" s="35" t="s">
        <v>34</v>
      </c>
      <c r="AK504" s="35">
        <v>0</v>
      </c>
      <c r="AL504" s="35">
        <v>0</v>
      </c>
      <c r="AM504" s="35">
        <v>0</v>
      </c>
      <c r="AN504" s="35">
        <v>5.75</v>
      </c>
      <c r="AO504" s="35" t="s">
        <v>34</v>
      </c>
      <c r="AP504" s="31"/>
      <c r="AQ504" s="37"/>
    </row>
    <row r="505" spans="1:43" hidden="1" x14ac:dyDescent="0.25">
      <c r="A505" s="4" t="s">
        <v>169</v>
      </c>
      <c r="B505" s="124">
        <v>21</v>
      </c>
      <c r="C505" s="125" t="s">
        <v>1582</v>
      </c>
      <c r="D505" s="125" t="s">
        <v>1559</v>
      </c>
      <c r="E505" s="32" t="s">
        <v>124</v>
      </c>
      <c r="F505" s="33"/>
      <c r="G505" s="9"/>
      <c r="H505" s="34"/>
      <c r="I505" s="34"/>
      <c r="J505" s="7"/>
      <c r="K505" s="7"/>
      <c r="L505" s="7"/>
      <c r="M505" s="36" t="s">
        <v>198</v>
      </c>
      <c r="N505" s="36"/>
      <c r="O505" s="36" t="str">
        <f t="shared" si="16"/>
        <v>A26</v>
      </c>
      <c r="P505" s="36">
        <f>IF(AND(O505&lt;&gt;O504,NOT(ISBLANK(A505))),IF(ISBLANK(M505),INDEX(Summary!H:H,MATCH(O505,Summary!A:A,0)),INDEX(Summary!H:H,MATCH(O505,Summary!A:A,0))+1),IF(ISBLANK(M505),P504,P504+1))</f>
        <v>33</v>
      </c>
      <c r="Q505" s="36">
        <f t="shared" si="15"/>
        <v>34</v>
      </c>
      <c r="R505" s="50"/>
      <c r="T505" s="34"/>
      <c r="U505" s="34"/>
      <c r="V505" s="34"/>
      <c r="W505" s="34"/>
      <c r="X505" s="5"/>
      <c r="Y505" s="5"/>
      <c r="Z505" s="5"/>
      <c r="AA505" s="6"/>
      <c r="AB505" s="6"/>
      <c r="AC505" s="6"/>
      <c r="AD505" s="6"/>
      <c r="AE505" s="7"/>
      <c r="AF505" s="7"/>
      <c r="AG505" s="34"/>
      <c r="AH505" s="35"/>
      <c r="AI505" s="35"/>
      <c r="AJ505" s="35"/>
      <c r="AK505" s="35"/>
      <c r="AL505" s="35"/>
      <c r="AM505" s="35"/>
      <c r="AN505" s="35"/>
      <c r="AO505" s="35"/>
      <c r="AP505" s="31"/>
      <c r="AQ505" s="37"/>
    </row>
    <row r="506" spans="1:43" hidden="1" x14ac:dyDescent="0.25">
      <c r="A506" s="4" t="s">
        <v>169</v>
      </c>
      <c r="B506" s="124">
        <v>21</v>
      </c>
      <c r="C506" s="125" t="s">
        <v>1583</v>
      </c>
      <c r="D506" s="125" t="s">
        <v>1567</v>
      </c>
      <c r="E506" s="32" t="s">
        <v>125</v>
      </c>
      <c r="F506" s="33" t="s">
        <v>87</v>
      </c>
      <c r="G506" s="9">
        <v>1</v>
      </c>
      <c r="H506" s="34"/>
      <c r="I506" s="34">
        <v>1</v>
      </c>
      <c r="J506" s="7">
        <v>32</v>
      </c>
      <c r="K506" s="7">
        <v>7</v>
      </c>
      <c r="L506" s="7">
        <v>30</v>
      </c>
      <c r="M506" s="36" t="s">
        <v>198</v>
      </c>
      <c r="N506" s="36"/>
      <c r="O506" s="36" t="str">
        <f t="shared" si="16"/>
        <v>A26</v>
      </c>
      <c r="P506" s="36">
        <f>IF(AND(O506&lt;&gt;O505,NOT(ISBLANK(A506))),IF(ISBLANK(M506),INDEX(Summary!H:H,MATCH(O506,Summary!A:A,0)),INDEX(Summary!H:H,MATCH(O506,Summary!A:A,0))+1),IF(ISBLANK(M506),P505,P505+1))</f>
        <v>34</v>
      </c>
      <c r="Q506" s="36">
        <f t="shared" si="15"/>
        <v>34</v>
      </c>
      <c r="R506" s="50"/>
      <c r="T506" s="34">
        <v>1</v>
      </c>
      <c r="U506" s="34"/>
      <c r="V506" s="34"/>
      <c r="W506" s="34"/>
      <c r="X506" s="5"/>
      <c r="Y506" s="5" t="s">
        <v>88</v>
      </c>
      <c r="Z506" s="5" t="s">
        <v>42</v>
      </c>
      <c r="AA506" s="6">
        <v>1</v>
      </c>
      <c r="AB506" s="6">
        <v>0</v>
      </c>
      <c r="AC506" s="6">
        <v>0</v>
      </c>
      <c r="AD506" s="6">
        <v>0</v>
      </c>
      <c r="AE506" s="7">
        <v>0</v>
      </c>
      <c r="AF506" s="7">
        <v>0</v>
      </c>
      <c r="AG506" s="34">
        <v>0.25</v>
      </c>
      <c r="AH506" s="35">
        <v>32</v>
      </c>
      <c r="AI506" s="35">
        <v>0</v>
      </c>
      <c r="AJ506" s="35" t="s">
        <v>34</v>
      </c>
      <c r="AK506" s="35">
        <v>0</v>
      </c>
      <c r="AL506" s="35">
        <v>0</v>
      </c>
      <c r="AM506" s="35">
        <v>0</v>
      </c>
      <c r="AN506" s="35">
        <v>6</v>
      </c>
      <c r="AO506" s="35" t="s">
        <v>34</v>
      </c>
      <c r="AP506" s="31"/>
      <c r="AQ506" s="37"/>
    </row>
    <row r="507" spans="1:43" hidden="1" x14ac:dyDescent="0.25">
      <c r="A507" s="54" t="s">
        <v>174</v>
      </c>
      <c r="B507" s="124">
        <v>37</v>
      </c>
      <c r="C507" s="125" t="s">
        <v>1584</v>
      </c>
      <c r="D507" s="125" t="s">
        <v>1585</v>
      </c>
      <c r="E507" s="32" t="s">
        <v>175</v>
      </c>
      <c r="F507" s="33" t="s">
        <v>176</v>
      </c>
      <c r="G507" s="9">
        <v>1</v>
      </c>
      <c r="H507" s="34"/>
      <c r="I507" s="34">
        <v>1</v>
      </c>
      <c r="J507" s="7">
        <v>19</v>
      </c>
      <c r="K507" s="7">
        <v>8</v>
      </c>
      <c r="L507" s="7">
        <v>19</v>
      </c>
      <c r="M507" s="36" t="s">
        <v>198</v>
      </c>
      <c r="N507" s="36"/>
      <c r="O507" s="36" t="str">
        <f t="shared" si="16"/>
        <v>A28</v>
      </c>
      <c r="P507" s="36">
        <f>IF(AND(O507&lt;&gt;O506,NOT(ISBLANK(A507))),IF(ISBLANK(M507),INDEX(Summary!H:H,MATCH(O507,Summary!A:A,0)),INDEX(Summary!H:H,MATCH(O507,Summary!A:A,0))+1),IF(ISBLANK(M507),P506,P506+1))</f>
        <v>12</v>
      </c>
      <c r="Q507" s="36">
        <f t="shared" si="15"/>
        <v>23</v>
      </c>
      <c r="R507" s="50"/>
      <c r="T507" s="34">
        <v>1</v>
      </c>
      <c r="U507" s="34"/>
      <c r="V507" s="34"/>
      <c r="W507" s="34"/>
      <c r="X507" s="5"/>
      <c r="Y507" s="5" t="s">
        <v>88</v>
      </c>
      <c r="Z507" s="5" t="s">
        <v>42</v>
      </c>
      <c r="AA507" s="6">
        <v>1</v>
      </c>
      <c r="AB507" s="6">
        <v>0</v>
      </c>
      <c r="AC507" s="6">
        <v>0</v>
      </c>
      <c r="AD507" s="6">
        <v>0</v>
      </c>
      <c r="AE507" s="7">
        <v>0</v>
      </c>
      <c r="AF507" s="7">
        <v>0</v>
      </c>
      <c r="AG507" s="34">
        <v>0.25</v>
      </c>
      <c r="AH507" s="7">
        <v>21</v>
      </c>
      <c r="AI507" s="7">
        <v>0</v>
      </c>
      <c r="AJ507" s="7" t="s">
        <v>34</v>
      </c>
      <c r="AK507" s="7">
        <v>0</v>
      </c>
      <c r="AL507" s="7">
        <v>0</v>
      </c>
      <c r="AM507" s="7">
        <v>0</v>
      </c>
      <c r="AN507" s="7">
        <v>3</v>
      </c>
      <c r="AO507" s="7" t="s">
        <v>34</v>
      </c>
      <c r="AP507" s="31"/>
      <c r="AQ507" s="37"/>
    </row>
    <row r="508" spans="1:43" hidden="1" x14ac:dyDescent="0.25">
      <c r="A508" s="4" t="s">
        <v>174</v>
      </c>
      <c r="B508" s="124">
        <v>29</v>
      </c>
      <c r="C508" s="125" t="s">
        <v>1586</v>
      </c>
      <c r="D508" s="125" t="s">
        <v>1587</v>
      </c>
      <c r="E508" s="32" t="s">
        <v>93</v>
      </c>
      <c r="F508" s="33" t="s">
        <v>94</v>
      </c>
      <c r="G508" s="9">
        <v>2</v>
      </c>
      <c r="H508" s="34"/>
      <c r="I508" s="34">
        <v>2</v>
      </c>
      <c r="J508" s="7">
        <v>21</v>
      </c>
      <c r="K508" s="7">
        <v>8</v>
      </c>
      <c r="L508" s="7">
        <v>21</v>
      </c>
      <c r="M508" s="36"/>
      <c r="N508" s="36" t="s">
        <v>200</v>
      </c>
      <c r="O508" s="36" t="str">
        <f t="shared" si="16"/>
        <v>A28</v>
      </c>
      <c r="P508" s="36">
        <f>IF(AND(O508&lt;&gt;O507,NOT(ISBLANK(A508))),IF(ISBLANK(M508),INDEX(Summary!H:H,MATCH(O508,Summary!A:A,0)),INDEX(Summary!H:H,MATCH(O508,Summary!A:A,0))+1),IF(ISBLANK(M508),P507,P507+1))</f>
        <v>12</v>
      </c>
      <c r="Q508" s="36">
        <f t="shared" si="15"/>
        <v>24</v>
      </c>
      <c r="R508" s="50"/>
      <c r="T508" s="34"/>
      <c r="U508" s="34">
        <v>1</v>
      </c>
      <c r="V508" s="34"/>
      <c r="W508" s="34"/>
      <c r="X508" s="5"/>
      <c r="Y508" s="5" t="s">
        <v>177</v>
      </c>
      <c r="Z508" s="5" t="s">
        <v>42</v>
      </c>
      <c r="AA508" s="6">
        <v>0</v>
      </c>
      <c r="AB508" s="6">
        <v>2</v>
      </c>
      <c r="AC508" s="6">
        <v>0</v>
      </c>
      <c r="AD508" s="6">
        <v>0</v>
      </c>
      <c r="AE508" s="7">
        <v>0</v>
      </c>
      <c r="AF508" s="7">
        <v>0</v>
      </c>
      <c r="AG508" s="34">
        <v>0.75</v>
      </c>
      <c r="AH508" s="7">
        <v>21</v>
      </c>
      <c r="AI508" s="7">
        <v>2</v>
      </c>
      <c r="AJ508" s="7" t="s">
        <v>34</v>
      </c>
      <c r="AK508" s="7">
        <v>0</v>
      </c>
      <c r="AL508" s="7">
        <v>0</v>
      </c>
      <c r="AM508" s="7">
        <v>0</v>
      </c>
      <c r="AN508" s="7">
        <v>3.75</v>
      </c>
      <c r="AO508" s="7" t="s">
        <v>34</v>
      </c>
      <c r="AP508" s="31"/>
      <c r="AQ508" s="37"/>
    </row>
    <row r="509" spans="1:43" hidden="1" x14ac:dyDescent="0.25">
      <c r="A509" s="4" t="s">
        <v>174</v>
      </c>
      <c r="B509" s="124">
        <v>29</v>
      </c>
      <c r="C509" s="125" t="s">
        <v>1588</v>
      </c>
      <c r="D509" s="125" t="s">
        <v>1589</v>
      </c>
      <c r="E509" s="32" t="s">
        <v>93</v>
      </c>
      <c r="F509" s="33"/>
      <c r="G509" s="9"/>
      <c r="H509" s="34"/>
      <c r="I509" s="34"/>
      <c r="J509" s="7"/>
      <c r="K509" s="7"/>
      <c r="L509" s="7"/>
      <c r="M509" s="36"/>
      <c r="N509" s="36" t="s">
        <v>200</v>
      </c>
      <c r="O509" s="36" t="str">
        <f t="shared" si="16"/>
        <v>A28</v>
      </c>
      <c r="P509" s="36">
        <f>IF(AND(O509&lt;&gt;O508,NOT(ISBLANK(A509))),IF(ISBLANK(M509),INDEX(Summary!H:H,MATCH(O509,Summary!A:A,0)),INDEX(Summary!H:H,MATCH(O509,Summary!A:A,0))+1),IF(ISBLANK(M509),P508,P508+1))</f>
        <v>12</v>
      </c>
      <c r="Q509" s="36">
        <f t="shared" si="15"/>
        <v>25</v>
      </c>
      <c r="R509" s="50"/>
      <c r="T509" s="34"/>
      <c r="U509" s="34"/>
      <c r="V509" s="34"/>
      <c r="W509" s="34"/>
      <c r="X509" s="5"/>
      <c r="Y509" s="5"/>
      <c r="Z509" s="5"/>
      <c r="AA509" s="6"/>
      <c r="AB509" s="6"/>
      <c r="AC509" s="6"/>
      <c r="AD509" s="6"/>
      <c r="AE509" s="7"/>
      <c r="AF509" s="7"/>
      <c r="AG509" s="34"/>
      <c r="AH509" s="7"/>
      <c r="AI509" s="7"/>
      <c r="AJ509" s="7"/>
      <c r="AK509" s="7"/>
      <c r="AL509" s="7"/>
      <c r="AM509" s="7"/>
      <c r="AN509" s="7"/>
      <c r="AO509" s="7"/>
      <c r="AP509" s="31"/>
      <c r="AQ509" s="37"/>
    </row>
    <row r="510" spans="1:43" hidden="1" x14ac:dyDescent="0.25">
      <c r="A510" s="4" t="s">
        <v>174</v>
      </c>
      <c r="B510" s="124">
        <v>37</v>
      </c>
      <c r="C510" s="125" t="s">
        <v>1590</v>
      </c>
      <c r="D510" s="125" t="s">
        <v>1585</v>
      </c>
      <c r="E510" s="43" t="s">
        <v>206</v>
      </c>
      <c r="F510" s="44" t="s">
        <v>176</v>
      </c>
      <c r="G510" s="45">
        <v>1</v>
      </c>
      <c r="H510" s="46"/>
      <c r="I510" s="46">
        <v>1</v>
      </c>
      <c r="J510" s="47">
        <v>9</v>
      </c>
      <c r="K510" s="47">
        <v>8</v>
      </c>
      <c r="L510" s="47">
        <v>7</v>
      </c>
      <c r="M510" s="36">
        <v>1</v>
      </c>
      <c r="N510" s="36"/>
      <c r="O510" s="36" t="str">
        <f t="shared" si="16"/>
        <v>A28</v>
      </c>
      <c r="P510" s="36">
        <f>IF(AND(O510&lt;&gt;O509,NOT(ISBLANK(A510))),IF(ISBLANK(M510),INDEX(Summary!H:H,MATCH(O510,Summary!A:A,0)),INDEX(Summary!H:H,MATCH(O510,Summary!A:A,0))+1),IF(ISBLANK(M510),P509,P509+1))</f>
        <v>13</v>
      </c>
      <c r="Q510" s="36">
        <f t="shared" si="15"/>
        <v>25</v>
      </c>
      <c r="R510" s="52"/>
      <c r="T510" s="46">
        <v>1</v>
      </c>
      <c r="U510" s="46"/>
      <c r="V510" s="46"/>
      <c r="W510" s="46"/>
      <c r="X510" s="45"/>
      <c r="Y510" s="45" t="s">
        <v>88</v>
      </c>
      <c r="Z510" s="45" t="s">
        <v>42</v>
      </c>
      <c r="AA510" s="46">
        <v>1</v>
      </c>
      <c r="AB510" s="46">
        <v>0</v>
      </c>
      <c r="AC510" s="46">
        <v>0</v>
      </c>
      <c r="AD510" s="46">
        <v>0</v>
      </c>
      <c r="AE510" s="47">
        <v>0</v>
      </c>
      <c r="AF510" s="47">
        <v>0</v>
      </c>
      <c r="AG510" s="46">
        <v>0.25</v>
      </c>
      <c r="AH510" s="47">
        <v>11</v>
      </c>
      <c r="AI510" s="47">
        <v>0</v>
      </c>
      <c r="AJ510" s="47" t="s">
        <v>34</v>
      </c>
      <c r="AK510" s="47">
        <v>0</v>
      </c>
      <c r="AL510" s="47">
        <v>0</v>
      </c>
      <c r="AM510" s="47">
        <v>0</v>
      </c>
      <c r="AN510" s="47">
        <v>0.25</v>
      </c>
      <c r="AO510" s="47" t="s">
        <v>34</v>
      </c>
      <c r="AP510" s="31"/>
      <c r="AQ510" s="37"/>
    </row>
    <row r="511" spans="1:43" hidden="1" x14ac:dyDescent="0.25">
      <c r="A511" s="4" t="s">
        <v>174</v>
      </c>
      <c r="B511" s="124">
        <v>37</v>
      </c>
      <c r="C511" s="125" t="s">
        <v>1591</v>
      </c>
      <c r="D511" s="125" t="s">
        <v>1585</v>
      </c>
      <c r="E511" s="43" t="s">
        <v>205</v>
      </c>
      <c r="F511" s="44" t="s">
        <v>176</v>
      </c>
      <c r="G511" s="45">
        <v>1</v>
      </c>
      <c r="H511" s="46"/>
      <c r="I511" s="46">
        <v>1</v>
      </c>
      <c r="J511" s="47">
        <v>10</v>
      </c>
      <c r="K511" s="47">
        <v>8</v>
      </c>
      <c r="L511" s="47">
        <v>8</v>
      </c>
      <c r="M511" s="36">
        <v>1</v>
      </c>
      <c r="N511" s="36"/>
      <c r="O511" s="36" t="str">
        <f t="shared" si="16"/>
        <v>A28</v>
      </c>
      <c r="P511" s="36">
        <f>IF(AND(O511&lt;&gt;O510,NOT(ISBLANK(A511))),IF(ISBLANK(M511),INDEX(Summary!H:H,MATCH(O511,Summary!A:A,0)),INDEX(Summary!H:H,MATCH(O511,Summary!A:A,0))+1),IF(ISBLANK(M511),P510,P510+1))</f>
        <v>14</v>
      </c>
      <c r="Q511" s="36">
        <f t="shared" si="15"/>
        <v>25</v>
      </c>
      <c r="R511" s="52"/>
      <c r="T511" s="46">
        <v>1</v>
      </c>
      <c r="U511" s="46"/>
      <c r="V511" s="46"/>
      <c r="W511" s="46"/>
      <c r="X511" s="45"/>
      <c r="Y511" s="45" t="s">
        <v>88</v>
      </c>
      <c r="Z511" s="45" t="s">
        <v>42</v>
      </c>
      <c r="AA511" s="46">
        <v>1</v>
      </c>
      <c r="AB511" s="46">
        <v>0</v>
      </c>
      <c r="AC511" s="46">
        <v>0</v>
      </c>
      <c r="AD511" s="46">
        <v>0</v>
      </c>
      <c r="AE511" s="47">
        <v>0</v>
      </c>
      <c r="AF511" s="47">
        <v>0</v>
      </c>
      <c r="AG511" s="46">
        <v>0.25</v>
      </c>
      <c r="AH511" s="47">
        <v>12</v>
      </c>
      <c r="AI511" s="47">
        <v>0</v>
      </c>
      <c r="AJ511" s="47" t="s">
        <v>34</v>
      </c>
      <c r="AK511" s="47">
        <v>0</v>
      </c>
      <c r="AL511" s="47">
        <v>0</v>
      </c>
      <c r="AM511" s="47">
        <v>0</v>
      </c>
      <c r="AN511" s="47">
        <v>0.5</v>
      </c>
      <c r="AO511" s="47" t="s">
        <v>34</v>
      </c>
      <c r="AP511" s="31"/>
      <c r="AQ511" s="37"/>
    </row>
    <row r="512" spans="1:43" hidden="1" x14ac:dyDescent="0.25">
      <c r="A512" s="4" t="s">
        <v>174</v>
      </c>
      <c r="B512" s="124">
        <v>29</v>
      </c>
      <c r="C512" s="125" t="s">
        <v>1592</v>
      </c>
      <c r="D512" s="125" t="s">
        <v>1587</v>
      </c>
      <c r="E512" s="43" t="s">
        <v>207</v>
      </c>
      <c r="F512" s="44" t="s">
        <v>176</v>
      </c>
      <c r="G512" s="45">
        <v>4</v>
      </c>
      <c r="H512" s="46"/>
      <c r="I512" s="46">
        <v>4</v>
      </c>
      <c r="J512" s="47">
        <v>14</v>
      </c>
      <c r="K512" s="47">
        <v>8</v>
      </c>
      <c r="L512" s="47">
        <v>12</v>
      </c>
      <c r="M512" s="36">
        <v>1</v>
      </c>
      <c r="N512" s="36"/>
      <c r="O512" s="36" t="str">
        <f t="shared" si="16"/>
        <v>A28</v>
      </c>
      <c r="P512" s="36">
        <f>IF(AND(O512&lt;&gt;O511,NOT(ISBLANK(A512))),IF(ISBLANK(M512),INDEX(Summary!H:H,MATCH(O512,Summary!A:A,0)),INDEX(Summary!H:H,MATCH(O512,Summary!A:A,0))+1),IF(ISBLANK(M512),P511,P511+1))</f>
        <v>15</v>
      </c>
      <c r="Q512" s="36">
        <f t="shared" si="15"/>
        <v>25</v>
      </c>
      <c r="R512" s="52"/>
      <c r="T512" s="46">
        <v>1</v>
      </c>
      <c r="U512" s="46"/>
      <c r="V512" s="46"/>
      <c r="W512" s="46"/>
      <c r="X512" s="45"/>
      <c r="Y512" s="45" t="s">
        <v>177</v>
      </c>
      <c r="Z512" s="45" t="s">
        <v>42</v>
      </c>
      <c r="AA512" s="46">
        <v>4</v>
      </c>
      <c r="AB512" s="46">
        <v>0</v>
      </c>
      <c r="AC512" s="46">
        <v>0</v>
      </c>
      <c r="AD512" s="46">
        <v>0</v>
      </c>
      <c r="AE512" s="47">
        <v>0</v>
      </c>
      <c r="AF512" s="47">
        <v>0</v>
      </c>
      <c r="AG512" s="46">
        <v>1.25</v>
      </c>
      <c r="AH512" s="47">
        <v>16</v>
      </c>
      <c r="AI512" s="47">
        <v>0</v>
      </c>
      <c r="AJ512" s="47" t="s">
        <v>34</v>
      </c>
      <c r="AK512" s="47">
        <v>0</v>
      </c>
      <c r="AL512" s="47">
        <v>0</v>
      </c>
      <c r="AM512" s="47">
        <v>0</v>
      </c>
      <c r="AN512" s="47">
        <v>1.75</v>
      </c>
      <c r="AO512" s="47" t="s">
        <v>34</v>
      </c>
      <c r="AP512" s="31"/>
      <c r="AQ512" s="37"/>
    </row>
    <row r="513" spans="1:43" hidden="1" x14ac:dyDescent="0.25">
      <c r="A513" s="4" t="s">
        <v>174</v>
      </c>
      <c r="B513" s="124">
        <v>29</v>
      </c>
      <c r="C513" s="125" t="s">
        <v>1593</v>
      </c>
      <c r="D513" s="125" t="s">
        <v>1587</v>
      </c>
      <c r="E513" s="43" t="s">
        <v>207</v>
      </c>
      <c r="F513" s="44"/>
      <c r="G513" s="45"/>
      <c r="H513" s="46"/>
      <c r="I513" s="46"/>
      <c r="J513" s="47"/>
      <c r="K513" s="47"/>
      <c r="L513" s="47"/>
      <c r="M513" s="36">
        <v>1</v>
      </c>
      <c r="N513" s="36"/>
      <c r="O513" s="36" t="str">
        <f t="shared" si="16"/>
        <v>A28</v>
      </c>
      <c r="P513" s="36">
        <f>IF(AND(O513&lt;&gt;O512,NOT(ISBLANK(A513))),IF(ISBLANK(M513),INDEX(Summary!H:H,MATCH(O513,Summary!A:A,0)),INDEX(Summary!H:H,MATCH(O513,Summary!A:A,0))+1),IF(ISBLANK(M513),P512,P512+1))</f>
        <v>16</v>
      </c>
      <c r="Q513" s="36">
        <f t="shared" si="15"/>
        <v>25</v>
      </c>
      <c r="R513" s="52"/>
      <c r="T513" s="46"/>
      <c r="U513" s="46"/>
      <c r="V513" s="46"/>
      <c r="W513" s="46"/>
      <c r="X513" s="45"/>
      <c r="Y513" s="45"/>
      <c r="Z513" s="45"/>
      <c r="AA513" s="46"/>
      <c r="AB513" s="46"/>
      <c r="AC513" s="46"/>
      <c r="AD513" s="46"/>
      <c r="AE513" s="47"/>
      <c r="AF513" s="47"/>
      <c r="AG513" s="46"/>
      <c r="AH513" s="47"/>
      <c r="AI513" s="47"/>
      <c r="AJ513" s="47"/>
      <c r="AK513" s="47"/>
      <c r="AL513" s="47"/>
      <c r="AM513" s="47"/>
      <c r="AN513" s="47"/>
      <c r="AO513" s="47"/>
      <c r="AP513" s="31"/>
      <c r="AQ513" s="37"/>
    </row>
    <row r="514" spans="1:43" hidden="1" x14ac:dyDescent="0.25">
      <c r="A514" s="4" t="s">
        <v>174</v>
      </c>
      <c r="B514" s="124">
        <v>29</v>
      </c>
      <c r="C514" s="125" t="s">
        <v>1594</v>
      </c>
      <c r="D514" s="125" t="s">
        <v>1587</v>
      </c>
      <c r="E514" s="43" t="s">
        <v>207</v>
      </c>
      <c r="F514" s="44"/>
      <c r="G514" s="45"/>
      <c r="H514" s="46"/>
      <c r="I514" s="46"/>
      <c r="J514" s="47"/>
      <c r="K514" s="47"/>
      <c r="L514" s="47"/>
      <c r="M514" s="36">
        <v>1</v>
      </c>
      <c r="N514" s="36"/>
      <c r="O514" s="36" t="str">
        <f t="shared" si="16"/>
        <v>A28</v>
      </c>
      <c r="P514" s="36">
        <f>IF(AND(O514&lt;&gt;O513,NOT(ISBLANK(A514))),IF(ISBLANK(M514),INDEX(Summary!H:H,MATCH(O514,Summary!A:A,0)),INDEX(Summary!H:H,MATCH(O514,Summary!A:A,0))+1),IF(ISBLANK(M514),P513,P513+1))</f>
        <v>17</v>
      </c>
      <c r="Q514" s="36">
        <f t="shared" ref="Q514:Q577" si="17">IF(AND(O514&lt;&gt;O513,NOT(ISBLANK(A514))),IF(ISBLANK(N514),_xlfn.MAXIFS(P:P,O:O,O514),_xlfn.MAXIFS(P:P,O:O,O514)+1),IF(ISBLANK(N514),Q513,Q513+1))</f>
        <v>25</v>
      </c>
      <c r="R514" s="52"/>
      <c r="T514" s="46"/>
      <c r="U514" s="46"/>
      <c r="V514" s="46"/>
      <c r="W514" s="46"/>
      <c r="X514" s="45"/>
      <c r="Y514" s="45"/>
      <c r="Z514" s="45"/>
      <c r="AA514" s="46"/>
      <c r="AB514" s="46"/>
      <c r="AC514" s="46"/>
      <c r="AD514" s="46"/>
      <c r="AE514" s="47"/>
      <c r="AF514" s="47"/>
      <c r="AG514" s="46"/>
      <c r="AH514" s="47"/>
      <c r="AI514" s="47"/>
      <c r="AJ514" s="47"/>
      <c r="AK514" s="47"/>
      <c r="AL514" s="47"/>
      <c r="AM514" s="47"/>
      <c r="AN514" s="47"/>
      <c r="AO514" s="47"/>
      <c r="AP514" s="31"/>
      <c r="AQ514" s="37"/>
    </row>
    <row r="515" spans="1:43" hidden="1" x14ac:dyDescent="0.25">
      <c r="A515" s="4" t="s">
        <v>174</v>
      </c>
      <c r="B515" s="124">
        <v>29</v>
      </c>
      <c r="C515" s="125" t="s">
        <v>1595</v>
      </c>
      <c r="D515" s="125" t="s">
        <v>1589</v>
      </c>
      <c r="E515" s="43" t="s">
        <v>207</v>
      </c>
      <c r="F515" s="44"/>
      <c r="G515" s="45"/>
      <c r="H515" s="46"/>
      <c r="I515" s="46"/>
      <c r="J515" s="47"/>
      <c r="K515" s="47"/>
      <c r="L515" s="47"/>
      <c r="M515" s="36">
        <v>1</v>
      </c>
      <c r="N515" s="36"/>
      <c r="O515" s="36" t="str">
        <f t="shared" si="16"/>
        <v>A28</v>
      </c>
      <c r="P515" s="36">
        <f>IF(AND(O515&lt;&gt;O514,NOT(ISBLANK(A515))),IF(ISBLANK(M515),INDEX(Summary!H:H,MATCH(O515,Summary!A:A,0)),INDEX(Summary!H:H,MATCH(O515,Summary!A:A,0))+1),IF(ISBLANK(M515),P514,P514+1))</f>
        <v>18</v>
      </c>
      <c r="Q515" s="36">
        <f t="shared" si="17"/>
        <v>25</v>
      </c>
      <c r="R515" s="52"/>
      <c r="T515" s="46"/>
      <c r="U515" s="46"/>
      <c r="V515" s="46"/>
      <c r="W515" s="46"/>
      <c r="X515" s="45"/>
      <c r="Y515" s="45"/>
      <c r="Z515" s="45"/>
      <c r="AA515" s="46"/>
      <c r="AB515" s="46"/>
      <c r="AC515" s="46"/>
      <c r="AD515" s="46"/>
      <c r="AE515" s="47"/>
      <c r="AF515" s="47"/>
      <c r="AG515" s="46"/>
      <c r="AH515" s="47"/>
      <c r="AI515" s="47"/>
      <c r="AJ515" s="47"/>
      <c r="AK515" s="47"/>
      <c r="AL515" s="47"/>
      <c r="AM515" s="47"/>
      <c r="AN515" s="47"/>
      <c r="AO515" s="47"/>
      <c r="AP515" s="31"/>
      <c r="AQ515" s="37"/>
    </row>
    <row r="516" spans="1:43" hidden="1" x14ac:dyDescent="0.25">
      <c r="A516" s="4" t="s">
        <v>174</v>
      </c>
      <c r="B516" s="124">
        <v>18</v>
      </c>
      <c r="C516" s="125" t="s">
        <v>1505</v>
      </c>
      <c r="D516" s="125" t="s">
        <v>1596</v>
      </c>
      <c r="E516" s="43" t="s">
        <v>204</v>
      </c>
      <c r="F516" s="44" t="s">
        <v>176</v>
      </c>
      <c r="G516" s="45">
        <v>4</v>
      </c>
      <c r="H516" s="46"/>
      <c r="I516" s="46">
        <v>4</v>
      </c>
      <c r="J516" s="47">
        <v>18</v>
      </c>
      <c r="K516" s="47">
        <v>8</v>
      </c>
      <c r="L516" s="47">
        <v>16</v>
      </c>
      <c r="M516" s="36">
        <v>1</v>
      </c>
      <c r="N516" s="36"/>
      <c r="O516" s="36" t="str">
        <f t="shared" si="16"/>
        <v>A28</v>
      </c>
      <c r="P516" s="36">
        <f>IF(AND(O516&lt;&gt;O515,NOT(ISBLANK(A516))),IF(ISBLANK(M516),INDEX(Summary!H:H,MATCH(O516,Summary!A:A,0)),INDEX(Summary!H:H,MATCH(O516,Summary!A:A,0))+1),IF(ISBLANK(M516),P515,P515+1))</f>
        <v>19</v>
      </c>
      <c r="Q516" s="36">
        <f t="shared" si="17"/>
        <v>25</v>
      </c>
      <c r="R516" s="52"/>
      <c r="T516" s="46">
        <v>1</v>
      </c>
      <c r="U516" s="46"/>
      <c r="V516" s="46"/>
      <c r="W516" s="46"/>
      <c r="X516" s="45"/>
      <c r="Y516" s="45" t="s">
        <v>88</v>
      </c>
      <c r="Z516" s="45" t="s">
        <v>42</v>
      </c>
      <c r="AA516" s="46">
        <v>4</v>
      </c>
      <c r="AB516" s="46">
        <v>0</v>
      </c>
      <c r="AC516" s="46">
        <v>0</v>
      </c>
      <c r="AD516" s="46">
        <v>0</v>
      </c>
      <c r="AE516" s="47">
        <v>0</v>
      </c>
      <c r="AF516" s="47">
        <v>0</v>
      </c>
      <c r="AG516" s="46">
        <v>1</v>
      </c>
      <c r="AH516" s="47">
        <v>20</v>
      </c>
      <c r="AI516" s="47">
        <v>0</v>
      </c>
      <c r="AJ516" s="47" t="s">
        <v>34</v>
      </c>
      <c r="AK516" s="47">
        <v>0</v>
      </c>
      <c r="AL516" s="47">
        <v>0</v>
      </c>
      <c r="AM516" s="47">
        <v>0</v>
      </c>
      <c r="AN516" s="47">
        <v>2.75</v>
      </c>
      <c r="AO516" s="47" t="s">
        <v>34</v>
      </c>
      <c r="AP516" s="31"/>
      <c r="AQ516" s="37"/>
    </row>
    <row r="517" spans="1:43" hidden="1" x14ac:dyDescent="0.25">
      <c r="A517" s="4" t="s">
        <v>174</v>
      </c>
      <c r="B517" s="124">
        <v>18</v>
      </c>
      <c r="C517" s="125" t="s">
        <v>1505</v>
      </c>
      <c r="D517" s="125" t="s">
        <v>1596</v>
      </c>
      <c r="E517" s="43" t="s">
        <v>204</v>
      </c>
      <c r="F517" s="44"/>
      <c r="G517" s="45"/>
      <c r="H517" s="46"/>
      <c r="I517" s="46"/>
      <c r="J517" s="47"/>
      <c r="K517" s="47"/>
      <c r="L517" s="47"/>
      <c r="M517" s="36">
        <v>1</v>
      </c>
      <c r="N517" s="36"/>
      <c r="O517" s="36" t="str">
        <f t="shared" si="16"/>
        <v>A28</v>
      </c>
      <c r="P517" s="36">
        <f>IF(AND(O517&lt;&gt;O516,NOT(ISBLANK(A517))),IF(ISBLANK(M517),INDEX(Summary!H:H,MATCH(O517,Summary!A:A,0)),INDEX(Summary!H:H,MATCH(O517,Summary!A:A,0))+1),IF(ISBLANK(M517),P516,P516+1))</f>
        <v>20</v>
      </c>
      <c r="Q517" s="36">
        <f t="shared" si="17"/>
        <v>25</v>
      </c>
      <c r="R517" s="52"/>
      <c r="T517" s="46"/>
      <c r="U517" s="46"/>
      <c r="V517" s="46"/>
      <c r="W517" s="46"/>
      <c r="X517" s="45"/>
      <c r="Y517" s="45"/>
      <c r="Z517" s="45"/>
      <c r="AA517" s="46"/>
      <c r="AB517" s="46"/>
      <c r="AC517" s="46"/>
      <c r="AD517" s="46"/>
      <c r="AE517" s="47"/>
      <c r="AF517" s="47"/>
      <c r="AG517" s="46"/>
      <c r="AH517" s="47"/>
      <c r="AI517" s="47"/>
      <c r="AJ517" s="47"/>
      <c r="AK517" s="47"/>
      <c r="AL517" s="47"/>
      <c r="AM517" s="47"/>
      <c r="AN517" s="47"/>
      <c r="AO517" s="47"/>
      <c r="AP517" s="31"/>
      <c r="AQ517" s="37"/>
    </row>
    <row r="518" spans="1:43" hidden="1" x14ac:dyDescent="0.25">
      <c r="A518" s="4" t="s">
        <v>174</v>
      </c>
      <c r="B518" s="124">
        <v>18</v>
      </c>
      <c r="C518" s="125" t="s">
        <v>1505</v>
      </c>
      <c r="D518" s="125" t="s">
        <v>1596</v>
      </c>
      <c r="E518" s="43" t="s">
        <v>204</v>
      </c>
      <c r="F518" s="44"/>
      <c r="G518" s="45"/>
      <c r="H518" s="46"/>
      <c r="I518" s="46"/>
      <c r="J518" s="47"/>
      <c r="K518" s="47"/>
      <c r="L518" s="47"/>
      <c r="M518" s="36">
        <v>1</v>
      </c>
      <c r="N518" s="36"/>
      <c r="O518" s="36" t="str">
        <f t="shared" si="16"/>
        <v>A28</v>
      </c>
      <c r="P518" s="36">
        <f>IF(AND(O518&lt;&gt;O517,NOT(ISBLANK(A518))),IF(ISBLANK(M518),INDEX(Summary!H:H,MATCH(O518,Summary!A:A,0)),INDEX(Summary!H:H,MATCH(O518,Summary!A:A,0))+1),IF(ISBLANK(M518),P517,P517+1))</f>
        <v>21</v>
      </c>
      <c r="Q518" s="36">
        <f t="shared" si="17"/>
        <v>25</v>
      </c>
      <c r="R518" s="52"/>
      <c r="T518" s="46"/>
      <c r="U518" s="46"/>
      <c r="V518" s="46"/>
      <c r="W518" s="46"/>
      <c r="X518" s="45"/>
      <c r="Y518" s="45"/>
      <c r="Z518" s="45"/>
      <c r="AA518" s="46"/>
      <c r="AB518" s="46"/>
      <c r="AC518" s="46"/>
      <c r="AD518" s="46"/>
      <c r="AE518" s="47"/>
      <c r="AF518" s="47"/>
      <c r="AG518" s="46"/>
      <c r="AH518" s="47"/>
      <c r="AI518" s="47"/>
      <c r="AJ518" s="47"/>
      <c r="AK518" s="47"/>
      <c r="AL518" s="47"/>
      <c r="AM518" s="47"/>
      <c r="AN518" s="47"/>
      <c r="AO518" s="47"/>
      <c r="AP518" s="31"/>
      <c r="AQ518" s="37"/>
    </row>
    <row r="519" spans="1:43" hidden="1" x14ac:dyDescent="0.25">
      <c r="A519" s="4" t="s">
        <v>174</v>
      </c>
      <c r="B519" s="124">
        <v>18</v>
      </c>
      <c r="C519" s="125" t="s">
        <v>1505</v>
      </c>
      <c r="D519" s="125" t="s">
        <v>1596</v>
      </c>
      <c r="E519" s="43" t="s">
        <v>204</v>
      </c>
      <c r="F519" s="44"/>
      <c r="G519" s="45"/>
      <c r="H519" s="46"/>
      <c r="I519" s="46"/>
      <c r="J519" s="47"/>
      <c r="K519" s="47"/>
      <c r="L519" s="47"/>
      <c r="M519" s="36">
        <v>1</v>
      </c>
      <c r="N519" s="36"/>
      <c r="O519" s="36" t="str">
        <f t="shared" si="16"/>
        <v>A28</v>
      </c>
      <c r="P519" s="36">
        <f>IF(AND(O519&lt;&gt;O518,NOT(ISBLANK(A519))),IF(ISBLANK(M519),INDEX(Summary!H:H,MATCH(O519,Summary!A:A,0)),INDEX(Summary!H:H,MATCH(O519,Summary!A:A,0))+1),IF(ISBLANK(M519),P518,P518+1))</f>
        <v>22</v>
      </c>
      <c r="Q519" s="36">
        <f t="shared" si="17"/>
        <v>25</v>
      </c>
      <c r="R519" s="52"/>
      <c r="T519" s="46"/>
      <c r="U519" s="46"/>
      <c r="V519" s="46"/>
      <c r="W519" s="46"/>
      <c r="X519" s="45"/>
      <c r="Y519" s="45"/>
      <c r="Z519" s="45"/>
      <c r="AA519" s="46"/>
      <c r="AB519" s="46"/>
      <c r="AC519" s="46"/>
      <c r="AD519" s="46"/>
      <c r="AE519" s="47"/>
      <c r="AF519" s="47"/>
      <c r="AG519" s="46"/>
      <c r="AH519" s="47"/>
      <c r="AI519" s="47"/>
      <c r="AJ519" s="47"/>
      <c r="AK519" s="47"/>
      <c r="AL519" s="47"/>
      <c r="AM519" s="47"/>
      <c r="AN519" s="47"/>
      <c r="AO519" s="47"/>
      <c r="AP519" s="31"/>
      <c r="AQ519" s="37"/>
    </row>
    <row r="520" spans="1:43" hidden="1" x14ac:dyDescent="0.25">
      <c r="A520" s="4" t="s">
        <v>174</v>
      </c>
      <c r="B520" s="124">
        <v>37</v>
      </c>
      <c r="C520" s="125" t="s">
        <v>1597</v>
      </c>
      <c r="D520" s="125" t="s">
        <v>1585</v>
      </c>
      <c r="E520" s="32" t="s">
        <v>178</v>
      </c>
      <c r="F520" s="33" t="s">
        <v>176</v>
      </c>
      <c r="G520" s="9">
        <v>1</v>
      </c>
      <c r="H520" s="34"/>
      <c r="I520" s="34">
        <v>1</v>
      </c>
      <c r="J520" s="7">
        <v>22</v>
      </c>
      <c r="K520" s="7">
        <v>8</v>
      </c>
      <c r="L520" s="7">
        <v>22</v>
      </c>
      <c r="M520" s="36" t="s">
        <v>198</v>
      </c>
      <c r="N520" s="36"/>
      <c r="O520" s="36" t="str">
        <f t="shared" si="16"/>
        <v>A28</v>
      </c>
      <c r="P520" s="36">
        <f>IF(AND(O520&lt;&gt;O519,NOT(ISBLANK(A520))),IF(ISBLANK(M520),INDEX(Summary!H:H,MATCH(O520,Summary!A:A,0)),INDEX(Summary!H:H,MATCH(O520,Summary!A:A,0))+1),IF(ISBLANK(M520),P519,P519+1))</f>
        <v>23</v>
      </c>
      <c r="Q520" s="36">
        <f t="shared" si="17"/>
        <v>25</v>
      </c>
      <c r="R520" s="50"/>
      <c r="T520" s="34">
        <v>1</v>
      </c>
      <c r="U520" s="34"/>
      <c r="V520" s="34"/>
      <c r="W520" s="34"/>
      <c r="X520" s="5"/>
      <c r="Y520" s="5" t="s">
        <v>88</v>
      </c>
      <c r="Z520" s="5" t="s">
        <v>42</v>
      </c>
      <c r="AA520" s="6">
        <v>1</v>
      </c>
      <c r="AB520" s="6">
        <v>0</v>
      </c>
      <c r="AC520" s="6">
        <v>0</v>
      </c>
      <c r="AD520" s="6">
        <v>0</v>
      </c>
      <c r="AE520" s="7">
        <v>0</v>
      </c>
      <c r="AF520" s="7">
        <v>0</v>
      </c>
      <c r="AG520" s="34">
        <v>0.25</v>
      </c>
      <c r="AH520" s="7">
        <v>22</v>
      </c>
      <c r="AI520" s="7">
        <v>2</v>
      </c>
      <c r="AJ520" s="7" t="s">
        <v>34</v>
      </c>
      <c r="AK520" s="7">
        <v>0</v>
      </c>
      <c r="AL520" s="7">
        <v>0</v>
      </c>
      <c r="AM520" s="7">
        <v>0</v>
      </c>
      <c r="AN520" s="7">
        <v>4</v>
      </c>
      <c r="AO520" s="7" t="s">
        <v>34</v>
      </c>
      <c r="AP520" s="31"/>
      <c r="AQ520" s="37"/>
    </row>
    <row r="521" spans="1:43" hidden="1" x14ac:dyDescent="0.25">
      <c r="A521" s="54" t="s">
        <v>179</v>
      </c>
      <c r="B521" s="124">
        <v>20</v>
      </c>
      <c r="C521" s="125" t="s">
        <v>1598</v>
      </c>
      <c r="D521" s="125" t="s">
        <v>1599</v>
      </c>
      <c r="E521" s="32" t="s">
        <v>180</v>
      </c>
      <c r="F521" s="33" t="s">
        <v>181</v>
      </c>
      <c r="G521" s="9">
        <v>16</v>
      </c>
      <c r="H521" s="34"/>
      <c r="I521" s="34">
        <v>16</v>
      </c>
      <c r="J521" s="7">
        <v>19</v>
      </c>
      <c r="K521" s="7">
        <v>3</v>
      </c>
      <c r="L521" s="7">
        <v>18</v>
      </c>
      <c r="M521" s="36" t="s">
        <v>198</v>
      </c>
      <c r="N521" s="39"/>
      <c r="O521" s="36" t="str">
        <f t="shared" si="16"/>
        <v>B02</v>
      </c>
      <c r="P521" s="36">
        <f>IF(AND(O521&lt;&gt;O520,NOT(ISBLANK(A521))),IF(ISBLANK(M521),INDEX(Summary!H:H,MATCH(O521,Summary!A:A,0)),INDEX(Summary!H:H,MATCH(O521,Summary!A:A,0))+1),IF(ISBLANK(M521),P520,P520+1))</f>
        <v>2</v>
      </c>
      <c r="Q521" s="36">
        <f t="shared" si="17"/>
        <v>17</v>
      </c>
      <c r="R521" s="50"/>
      <c r="T521" s="11">
        <v>1</v>
      </c>
      <c r="U521" s="11"/>
      <c r="V521" s="11"/>
      <c r="W521" s="11"/>
      <c r="X521" s="5"/>
      <c r="Y521" s="5" t="s">
        <v>88</v>
      </c>
      <c r="Z521" s="5" t="s">
        <v>39</v>
      </c>
      <c r="AA521" s="6">
        <v>16</v>
      </c>
      <c r="AB521" s="6">
        <v>0</v>
      </c>
      <c r="AC521" s="6">
        <v>0</v>
      </c>
      <c r="AD521" s="6">
        <v>0</v>
      </c>
      <c r="AE521" s="7">
        <v>0</v>
      </c>
      <c r="AF521" s="7">
        <v>0</v>
      </c>
      <c r="AG521" s="34">
        <v>4</v>
      </c>
      <c r="AH521" s="7">
        <v>16</v>
      </c>
      <c r="AI521" s="7">
        <v>0</v>
      </c>
      <c r="AJ521" s="7" t="s">
        <v>34</v>
      </c>
      <c r="AK521" s="7">
        <v>0</v>
      </c>
      <c r="AL521" s="7">
        <v>0</v>
      </c>
      <c r="AM521" s="7">
        <v>0</v>
      </c>
      <c r="AN521" s="7">
        <v>4</v>
      </c>
      <c r="AO521" s="7" t="s">
        <v>34</v>
      </c>
      <c r="AP521" s="31"/>
      <c r="AQ521" s="37"/>
    </row>
    <row r="522" spans="1:43" hidden="1" x14ac:dyDescent="0.25">
      <c r="A522" s="4" t="s">
        <v>179</v>
      </c>
      <c r="B522" s="124">
        <v>20</v>
      </c>
      <c r="C522" s="125" t="s">
        <v>1600</v>
      </c>
      <c r="D522" s="125" t="s">
        <v>1599</v>
      </c>
      <c r="E522" s="32" t="s">
        <v>180</v>
      </c>
      <c r="F522" s="38"/>
      <c r="G522" s="5"/>
      <c r="H522" s="6"/>
      <c r="I522" s="34"/>
      <c r="J522" s="35"/>
      <c r="K522" s="35"/>
      <c r="L522" s="35"/>
      <c r="M522" s="36" t="s">
        <v>198</v>
      </c>
      <c r="N522" s="36"/>
      <c r="O522" s="36" t="str">
        <f t="shared" si="16"/>
        <v>B02</v>
      </c>
      <c r="P522" s="36">
        <f>IF(AND(O522&lt;&gt;O521,NOT(ISBLANK(A522))),IF(ISBLANK(M522),INDEX(Summary!H:H,MATCH(O522,Summary!A:A,0)),INDEX(Summary!H:H,MATCH(O522,Summary!A:A,0))+1),IF(ISBLANK(M522),P521,P521+1))</f>
        <v>3</v>
      </c>
      <c r="Q522" s="36">
        <f t="shared" si="17"/>
        <v>17</v>
      </c>
      <c r="R522" s="51"/>
      <c r="T522" s="34"/>
      <c r="U522" s="34"/>
      <c r="V522" s="34"/>
      <c r="W522" s="34"/>
      <c r="X522" s="5"/>
      <c r="Y522" s="5"/>
      <c r="Z522" s="5"/>
      <c r="AA522" s="6"/>
      <c r="AB522" s="6"/>
      <c r="AC522" s="6"/>
      <c r="AD522" s="6"/>
      <c r="AE522" s="7"/>
      <c r="AF522" s="7"/>
      <c r="AG522" s="34"/>
      <c r="AH522" s="35"/>
      <c r="AI522" s="35"/>
      <c r="AJ522" s="35"/>
      <c r="AK522" s="35"/>
      <c r="AL522" s="35"/>
      <c r="AM522" s="35"/>
      <c r="AN522" s="35"/>
      <c r="AO522" s="35"/>
      <c r="AP522" s="31"/>
      <c r="AQ522" s="37"/>
    </row>
    <row r="523" spans="1:43" hidden="1" x14ac:dyDescent="0.25">
      <c r="A523" s="4" t="s">
        <v>179</v>
      </c>
      <c r="B523" s="124">
        <v>20</v>
      </c>
      <c r="C523" s="125" t="s">
        <v>1601</v>
      </c>
      <c r="D523" s="125" t="s">
        <v>1599</v>
      </c>
      <c r="E523" s="32" t="s">
        <v>180</v>
      </c>
      <c r="F523" s="38"/>
      <c r="G523" s="5"/>
      <c r="H523" s="6"/>
      <c r="I523" s="34"/>
      <c r="J523" s="35"/>
      <c r="K523" s="35"/>
      <c r="L523" s="35"/>
      <c r="M523" s="36" t="s">
        <v>198</v>
      </c>
      <c r="N523" s="36"/>
      <c r="O523" s="36" t="str">
        <f t="shared" si="16"/>
        <v>B02</v>
      </c>
      <c r="P523" s="36">
        <f>IF(AND(O523&lt;&gt;O522,NOT(ISBLANK(A523))),IF(ISBLANK(M523),INDEX(Summary!H:H,MATCH(O523,Summary!A:A,0)),INDEX(Summary!H:H,MATCH(O523,Summary!A:A,0))+1),IF(ISBLANK(M523),P522,P522+1))</f>
        <v>4</v>
      </c>
      <c r="Q523" s="36">
        <f t="shared" si="17"/>
        <v>17</v>
      </c>
      <c r="R523" s="51"/>
      <c r="T523" s="34"/>
      <c r="U523" s="34"/>
      <c r="V523" s="34"/>
      <c r="W523" s="34"/>
      <c r="X523" s="5"/>
      <c r="Y523" s="5"/>
      <c r="Z523" s="5"/>
      <c r="AA523" s="6"/>
      <c r="AB523" s="6"/>
      <c r="AC523" s="6"/>
      <c r="AD523" s="6"/>
      <c r="AE523" s="7"/>
      <c r="AF523" s="7"/>
      <c r="AG523" s="34"/>
      <c r="AH523" s="35"/>
      <c r="AI523" s="35"/>
      <c r="AJ523" s="35"/>
      <c r="AK523" s="35"/>
      <c r="AL523" s="35"/>
      <c r="AM523" s="35"/>
      <c r="AN523" s="35"/>
      <c r="AO523" s="35"/>
      <c r="AP523" s="31"/>
      <c r="AQ523" s="37"/>
    </row>
    <row r="524" spans="1:43" hidden="1" x14ac:dyDescent="0.25">
      <c r="A524" s="4" t="s">
        <v>179</v>
      </c>
      <c r="B524" s="124">
        <v>20</v>
      </c>
      <c r="C524" s="125" t="s">
        <v>1602</v>
      </c>
      <c r="D524" s="125" t="s">
        <v>1599</v>
      </c>
      <c r="E524" s="32" t="s">
        <v>180</v>
      </c>
      <c r="F524" s="38"/>
      <c r="G524" s="5"/>
      <c r="H524" s="6"/>
      <c r="I524" s="34"/>
      <c r="J524" s="35"/>
      <c r="K524" s="35"/>
      <c r="L524" s="35"/>
      <c r="M524" s="36" t="s">
        <v>198</v>
      </c>
      <c r="N524" s="36"/>
      <c r="O524" s="36" t="str">
        <f t="shared" si="16"/>
        <v>B02</v>
      </c>
      <c r="P524" s="36">
        <f>IF(AND(O524&lt;&gt;O523,NOT(ISBLANK(A524))),IF(ISBLANK(M524),INDEX(Summary!H:H,MATCH(O524,Summary!A:A,0)),INDEX(Summary!H:H,MATCH(O524,Summary!A:A,0))+1),IF(ISBLANK(M524),P523,P523+1))</f>
        <v>5</v>
      </c>
      <c r="Q524" s="36">
        <f t="shared" si="17"/>
        <v>17</v>
      </c>
      <c r="R524" s="51"/>
      <c r="T524" s="34"/>
      <c r="U524" s="34"/>
      <c r="V524" s="34"/>
      <c r="W524" s="34"/>
      <c r="X524" s="5"/>
      <c r="Y524" s="5"/>
      <c r="Z524" s="5"/>
      <c r="AA524" s="6"/>
      <c r="AB524" s="6"/>
      <c r="AC524" s="6"/>
      <c r="AD524" s="6"/>
      <c r="AE524" s="7"/>
      <c r="AF524" s="7"/>
      <c r="AG524" s="34"/>
      <c r="AH524" s="35"/>
      <c r="AI524" s="35"/>
      <c r="AJ524" s="35"/>
      <c r="AK524" s="35"/>
      <c r="AL524" s="35"/>
      <c r="AM524" s="35"/>
      <c r="AN524" s="35"/>
      <c r="AO524" s="35"/>
      <c r="AP524" s="31"/>
      <c r="AQ524" s="37"/>
    </row>
    <row r="525" spans="1:43" hidden="1" x14ac:dyDescent="0.25">
      <c r="A525" s="4" t="s">
        <v>179</v>
      </c>
      <c r="B525" s="124">
        <v>20</v>
      </c>
      <c r="C525" s="125" t="s">
        <v>1603</v>
      </c>
      <c r="D525" s="125" t="s">
        <v>1604</v>
      </c>
      <c r="E525" s="32" t="s">
        <v>180</v>
      </c>
      <c r="F525" s="38"/>
      <c r="G525" s="5"/>
      <c r="H525" s="6"/>
      <c r="I525" s="34"/>
      <c r="J525" s="35"/>
      <c r="K525" s="35"/>
      <c r="L525" s="35"/>
      <c r="M525" s="36" t="s">
        <v>198</v>
      </c>
      <c r="N525" s="36"/>
      <c r="O525" s="36" t="str">
        <f t="shared" si="16"/>
        <v>B02</v>
      </c>
      <c r="P525" s="36">
        <f>IF(AND(O525&lt;&gt;O524,NOT(ISBLANK(A525))),IF(ISBLANK(M525),INDEX(Summary!H:H,MATCH(O525,Summary!A:A,0)),INDEX(Summary!H:H,MATCH(O525,Summary!A:A,0))+1),IF(ISBLANK(M525),P524,P524+1))</f>
        <v>6</v>
      </c>
      <c r="Q525" s="36">
        <f t="shared" si="17"/>
        <v>17</v>
      </c>
      <c r="R525" s="51"/>
      <c r="T525" s="34"/>
      <c r="U525" s="34"/>
      <c r="V525" s="34"/>
      <c r="W525" s="34"/>
      <c r="X525" s="5"/>
      <c r="Y525" s="5"/>
      <c r="Z525" s="5"/>
      <c r="AA525" s="6"/>
      <c r="AB525" s="6"/>
      <c r="AC525" s="6"/>
      <c r="AD525" s="6"/>
      <c r="AE525" s="7"/>
      <c r="AF525" s="7"/>
      <c r="AG525" s="34"/>
      <c r="AH525" s="35"/>
      <c r="AI525" s="35"/>
      <c r="AJ525" s="35"/>
      <c r="AK525" s="35"/>
      <c r="AL525" s="35"/>
      <c r="AM525" s="35"/>
      <c r="AN525" s="35"/>
      <c r="AO525" s="35"/>
      <c r="AP525" s="31"/>
      <c r="AQ525" s="37"/>
    </row>
    <row r="526" spans="1:43" hidden="1" x14ac:dyDescent="0.25">
      <c r="A526" s="4" t="s">
        <v>179</v>
      </c>
      <c r="B526" s="124">
        <v>20</v>
      </c>
      <c r="C526" s="125" t="s">
        <v>1605</v>
      </c>
      <c r="D526" s="125" t="s">
        <v>1604</v>
      </c>
      <c r="E526" s="32" t="s">
        <v>180</v>
      </c>
      <c r="F526" s="38"/>
      <c r="G526" s="5"/>
      <c r="H526" s="6"/>
      <c r="I526" s="34"/>
      <c r="J526" s="35"/>
      <c r="K526" s="35"/>
      <c r="L526" s="35"/>
      <c r="M526" s="36" t="s">
        <v>198</v>
      </c>
      <c r="N526" s="36"/>
      <c r="O526" s="36" t="str">
        <f t="shared" si="16"/>
        <v>B02</v>
      </c>
      <c r="P526" s="36">
        <f>IF(AND(O526&lt;&gt;O525,NOT(ISBLANK(A526))),IF(ISBLANK(M526),INDEX(Summary!H:H,MATCH(O526,Summary!A:A,0)),INDEX(Summary!H:H,MATCH(O526,Summary!A:A,0))+1),IF(ISBLANK(M526),P525,P525+1))</f>
        <v>7</v>
      </c>
      <c r="Q526" s="36">
        <f t="shared" si="17"/>
        <v>17</v>
      </c>
      <c r="R526" s="51"/>
      <c r="T526" s="34"/>
      <c r="U526" s="34"/>
      <c r="V526" s="34"/>
      <c r="W526" s="34"/>
      <c r="X526" s="5"/>
      <c r="Y526" s="5"/>
      <c r="Z526" s="5"/>
      <c r="AA526" s="6"/>
      <c r="AB526" s="6"/>
      <c r="AC526" s="6"/>
      <c r="AD526" s="6"/>
      <c r="AE526" s="7"/>
      <c r="AF526" s="7"/>
      <c r="AG526" s="34"/>
      <c r="AH526" s="35"/>
      <c r="AI526" s="35"/>
      <c r="AJ526" s="35"/>
      <c r="AK526" s="35"/>
      <c r="AL526" s="35"/>
      <c r="AM526" s="35"/>
      <c r="AN526" s="35"/>
      <c r="AO526" s="35"/>
      <c r="AP526" s="31"/>
      <c r="AQ526" s="37"/>
    </row>
    <row r="527" spans="1:43" hidden="1" x14ac:dyDescent="0.25">
      <c r="A527" s="4" t="s">
        <v>179</v>
      </c>
      <c r="B527" s="124">
        <v>20</v>
      </c>
      <c r="C527" s="125" t="s">
        <v>1606</v>
      </c>
      <c r="D527" s="125" t="s">
        <v>1604</v>
      </c>
      <c r="E527" s="32" t="s">
        <v>180</v>
      </c>
      <c r="F527" s="38"/>
      <c r="G527" s="5"/>
      <c r="H527" s="6"/>
      <c r="I527" s="34"/>
      <c r="J527" s="35"/>
      <c r="K527" s="35"/>
      <c r="L527" s="35"/>
      <c r="M527" s="36" t="s">
        <v>198</v>
      </c>
      <c r="N527" s="36"/>
      <c r="O527" s="36" t="str">
        <f t="shared" si="16"/>
        <v>B02</v>
      </c>
      <c r="P527" s="36">
        <f>IF(AND(O527&lt;&gt;O526,NOT(ISBLANK(A527))),IF(ISBLANK(M527),INDEX(Summary!H:H,MATCH(O527,Summary!A:A,0)),INDEX(Summary!H:H,MATCH(O527,Summary!A:A,0))+1),IF(ISBLANK(M527),P526,P526+1))</f>
        <v>8</v>
      </c>
      <c r="Q527" s="36">
        <f t="shared" si="17"/>
        <v>17</v>
      </c>
      <c r="R527" s="51"/>
      <c r="T527" s="34"/>
      <c r="U527" s="34"/>
      <c r="V527" s="34"/>
      <c r="W527" s="34"/>
      <c r="X527" s="5"/>
      <c r="Y527" s="5"/>
      <c r="Z527" s="5"/>
      <c r="AA527" s="6"/>
      <c r="AB527" s="6"/>
      <c r="AC527" s="6"/>
      <c r="AD527" s="6"/>
      <c r="AE527" s="7"/>
      <c r="AF527" s="7"/>
      <c r="AG527" s="34"/>
      <c r="AH527" s="35"/>
      <c r="AI527" s="35"/>
      <c r="AJ527" s="35"/>
      <c r="AK527" s="35"/>
      <c r="AL527" s="35"/>
      <c r="AM527" s="35"/>
      <c r="AN527" s="35"/>
      <c r="AO527" s="35"/>
      <c r="AP527" s="31"/>
      <c r="AQ527" s="37"/>
    </row>
    <row r="528" spans="1:43" hidden="1" x14ac:dyDescent="0.25">
      <c r="A528" s="4" t="s">
        <v>179</v>
      </c>
      <c r="B528" s="124">
        <v>20</v>
      </c>
      <c r="C528" s="125" t="s">
        <v>1607</v>
      </c>
      <c r="D528" s="125" t="s">
        <v>1604</v>
      </c>
      <c r="E528" s="32" t="s">
        <v>180</v>
      </c>
      <c r="F528" s="38"/>
      <c r="G528" s="5"/>
      <c r="H528" s="6"/>
      <c r="I528" s="34"/>
      <c r="J528" s="35"/>
      <c r="K528" s="35"/>
      <c r="L528" s="35"/>
      <c r="M528" s="36" t="s">
        <v>198</v>
      </c>
      <c r="N528" s="36"/>
      <c r="O528" s="36" t="str">
        <f t="shared" si="16"/>
        <v>B02</v>
      </c>
      <c r="P528" s="36">
        <f>IF(AND(O528&lt;&gt;O527,NOT(ISBLANK(A528))),IF(ISBLANK(M528),INDEX(Summary!H:H,MATCH(O528,Summary!A:A,0)),INDEX(Summary!H:H,MATCH(O528,Summary!A:A,0))+1),IF(ISBLANK(M528),P527,P527+1))</f>
        <v>9</v>
      </c>
      <c r="Q528" s="36">
        <f t="shared" si="17"/>
        <v>17</v>
      </c>
      <c r="R528" s="51"/>
      <c r="T528" s="34"/>
      <c r="U528" s="34"/>
      <c r="V528" s="34"/>
      <c r="W528" s="34"/>
      <c r="X528" s="5"/>
      <c r="Y528" s="5"/>
      <c r="Z528" s="5"/>
      <c r="AA528" s="6"/>
      <c r="AB528" s="6"/>
      <c r="AC528" s="6"/>
      <c r="AD528" s="6"/>
      <c r="AE528" s="7"/>
      <c r="AF528" s="7"/>
      <c r="AG528" s="34"/>
      <c r="AH528" s="35"/>
      <c r="AI528" s="35"/>
      <c r="AJ528" s="35"/>
      <c r="AK528" s="35"/>
      <c r="AL528" s="35"/>
      <c r="AM528" s="35"/>
      <c r="AN528" s="35"/>
      <c r="AO528" s="35"/>
      <c r="AP528" s="31"/>
      <c r="AQ528" s="37"/>
    </row>
    <row r="529" spans="1:43" hidden="1" x14ac:dyDescent="0.25">
      <c r="A529" s="4" t="s">
        <v>179</v>
      </c>
      <c r="B529" s="124">
        <v>15</v>
      </c>
      <c r="C529" s="125" t="s">
        <v>1608</v>
      </c>
      <c r="D529" s="125" t="s">
        <v>1609</v>
      </c>
      <c r="E529" s="32" t="s">
        <v>180</v>
      </c>
      <c r="F529" s="38"/>
      <c r="G529" s="5"/>
      <c r="H529" s="6"/>
      <c r="I529" s="34"/>
      <c r="J529" s="35"/>
      <c r="K529" s="35"/>
      <c r="L529" s="35"/>
      <c r="M529" s="36" t="s">
        <v>198</v>
      </c>
      <c r="N529" s="36"/>
      <c r="O529" s="36" t="str">
        <f t="shared" si="16"/>
        <v>B02</v>
      </c>
      <c r="P529" s="36">
        <f>IF(AND(O529&lt;&gt;O528,NOT(ISBLANK(A529))),IF(ISBLANK(M529),INDEX(Summary!H:H,MATCH(O529,Summary!A:A,0)),INDEX(Summary!H:H,MATCH(O529,Summary!A:A,0))+1),IF(ISBLANK(M529),P528,P528+1))</f>
        <v>10</v>
      </c>
      <c r="Q529" s="36">
        <f t="shared" si="17"/>
        <v>17</v>
      </c>
      <c r="R529" s="51"/>
      <c r="T529" s="34"/>
      <c r="U529" s="34"/>
      <c r="V529" s="34"/>
      <c r="W529" s="34"/>
      <c r="X529" s="5"/>
      <c r="Y529" s="5"/>
      <c r="Z529" s="5"/>
      <c r="AA529" s="6"/>
      <c r="AB529" s="6"/>
      <c r="AC529" s="6"/>
      <c r="AD529" s="6"/>
      <c r="AE529" s="7"/>
      <c r="AF529" s="7"/>
      <c r="AG529" s="34"/>
      <c r="AH529" s="35"/>
      <c r="AI529" s="35"/>
      <c r="AJ529" s="35"/>
      <c r="AK529" s="35"/>
      <c r="AL529" s="35"/>
      <c r="AM529" s="35"/>
      <c r="AN529" s="35"/>
      <c r="AO529" s="35"/>
      <c r="AP529" s="31"/>
      <c r="AQ529" s="37"/>
    </row>
    <row r="530" spans="1:43" hidden="1" x14ac:dyDescent="0.25">
      <c r="A530" s="4" t="s">
        <v>179</v>
      </c>
      <c r="B530" s="124">
        <v>15</v>
      </c>
      <c r="C530" s="125" t="s">
        <v>1610</v>
      </c>
      <c r="D530" s="125" t="s">
        <v>1609</v>
      </c>
      <c r="E530" s="32" t="s">
        <v>180</v>
      </c>
      <c r="F530" s="38"/>
      <c r="G530" s="5"/>
      <c r="H530" s="6"/>
      <c r="I530" s="34"/>
      <c r="J530" s="35"/>
      <c r="K530" s="35"/>
      <c r="L530" s="35"/>
      <c r="M530" s="36" t="s">
        <v>198</v>
      </c>
      <c r="N530" s="36"/>
      <c r="O530" s="36" t="str">
        <f t="shared" si="16"/>
        <v>B02</v>
      </c>
      <c r="P530" s="36">
        <f>IF(AND(O530&lt;&gt;O529,NOT(ISBLANK(A530))),IF(ISBLANK(M530),INDEX(Summary!H:H,MATCH(O530,Summary!A:A,0)),INDEX(Summary!H:H,MATCH(O530,Summary!A:A,0))+1),IF(ISBLANK(M530),P529,P529+1))</f>
        <v>11</v>
      </c>
      <c r="Q530" s="36">
        <f t="shared" si="17"/>
        <v>17</v>
      </c>
      <c r="R530" s="51"/>
      <c r="T530" s="34"/>
      <c r="U530" s="34"/>
      <c r="V530" s="34"/>
      <c r="W530" s="34"/>
      <c r="X530" s="5"/>
      <c r="Y530" s="5"/>
      <c r="Z530" s="5"/>
      <c r="AA530" s="6"/>
      <c r="AB530" s="6"/>
      <c r="AC530" s="6"/>
      <c r="AD530" s="6"/>
      <c r="AE530" s="7"/>
      <c r="AF530" s="7"/>
      <c r="AG530" s="34"/>
      <c r="AH530" s="35"/>
      <c r="AI530" s="35"/>
      <c r="AJ530" s="35"/>
      <c r="AK530" s="35"/>
      <c r="AL530" s="35"/>
      <c r="AM530" s="35"/>
      <c r="AN530" s="35"/>
      <c r="AO530" s="35"/>
      <c r="AP530" s="31"/>
      <c r="AQ530" s="37"/>
    </row>
    <row r="531" spans="1:43" hidden="1" x14ac:dyDescent="0.25">
      <c r="A531" s="4" t="s">
        <v>179</v>
      </c>
      <c r="B531" s="124">
        <v>15</v>
      </c>
      <c r="C531" s="125" t="s">
        <v>1611</v>
      </c>
      <c r="D531" s="125" t="s">
        <v>1609</v>
      </c>
      <c r="E531" s="32" t="s">
        <v>180</v>
      </c>
      <c r="F531" s="38"/>
      <c r="G531" s="5"/>
      <c r="H531" s="6"/>
      <c r="I531" s="34"/>
      <c r="J531" s="35"/>
      <c r="K531" s="35"/>
      <c r="L531" s="35"/>
      <c r="M531" s="36" t="s">
        <v>198</v>
      </c>
      <c r="N531" s="36"/>
      <c r="O531" s="36" t="str">
        <f t="shared" si="16"/>
        <v>B02</v>
      </c>
      <c r="P531" s="36">
        <f>IF(AND(O531&lt;&gt;O530,NOT(ISBLANK(A531))),IF(ISBLANK(M531),INDEX(Summary!H:H,MATCH(O531,Summary!A:A,0)),INDEX(Summary!H:H,MATCH(O531,Summary!A:A,0))+1),IF(ISBLANK(M531),P530,P530+1))</f>
        <v>12</v>
      </c>
      <c r="Q531" s="36">
        <f t="shared" si="17"/>
        <v>17</v>
      </c>
      <c r="R531" s="51"/>
      <c r="T531" s="34"/>
      <c r="U531" s="34"/>
      <c r="V531" s="34"/>
      <c r="W531" s="34"/>
      <c r="X531" s="5"/>
      <c r="Y531" s="5"/>
      <c r="Z531" s="5"/>
      <c r="AA531" s="6"/>
      <c r="AB531" s="6"/>
      <c r="AC531" s="6"/>
      <c r="AD531" s="6"/>
      <c r="AE531" s="7"/>
      <c r="AF531" s="7"/>
      <c r="AG531" s="34"/>
      <c r="AH531" s="35"/>
      <c r="AI531" s="35"/>
      <c r="AJ531" s="35"/>
      <c r="AK531" s="35"/>
      <c r="AL531" s="35"/>
      <c r="AM531" s="35"/>
      <c r="AN531" s="35"/>
      <c r="AO531" s="35"/>
      <c r="AP531" s="31"/>
      <c r="AQ531" s="37"/>
    </row>
    <row r="532" spans="1:43" hidden="1" x14ac:dyDescent="0.25">
      <c r="A532" s="4" t="s">
        <v>179</v>
      </c>
      <c r="B532" s="124">
        <v>15</v>
      </c>
      <c r="C532" s="125" t="s">
        <v>1612</v>
      </c>
      <c r="D532" s="125" t="s">
        <v>1609</v>
      </c>
      <c r="E532" s="32" t="s">
        <v>180</v>
      </c>
      <c r="F532" s="38"/>
      <c r="G532" s="5"/>
      <c r="H532" s="6"/>
      <c r="I532" s="34"/>
      <c r="J532" s="35"/>
      <c r="K532" s="35"/>
      <c r="L532" s="35"/>
      <c r="M532" s="36" t="s">
        <v>198</v>
      </c>
      <c r="N532" s="36"/>
      <c r="O532" s="36" t="str">
        <f t="shared" si="16"/>
        <v>B02</v>
      </c>
      <c r="P532" s="36">
        <f>IF(AND(O532&lt;&gt;O531,NOT(ISBLANK(A532))),IF(ISBLANK(M532),INDEX(Summary!H:H,MATCH(O532,Summary!A:A,0)),INDEX(Summary!H:H,MATCH(O532,Summary!A:A,0))+1),IF(ISBLANK(M532),P531,P531+1))</f>
        <v>13</v>
      </c>
      <c r="Q532" s="36">
        <f t="shared" si="17"/>
        <v>17</v>
      </c>
      <c r="R532" s="51"/>
      <c r="T532" s="34"/>
      <c r="U532" s="34"/>
      <c r="V532" s="34"/>
      <c r="W532" s="34"/>
      <c r="X532" s="5"/>
      <c r="Y532" s="5"/>
      <c r="Z532" s="5"/>
      <c r="AA532" s="6"/>
      <c r="AB532" s="6"/>
      <c r="AC532" s="6"/>
      <c r="AD532" s="6"/>
      <c r="AE532" s="7"/>
      <c r="AF532" s="7"/>
      <c r="AG532" s="34"/>
      <c r="AH532" s="35"/>
      <c r="AI532" s="35"/>
      <c r="AJ532" s="35"/>
      <c r="AK532" s="35"/>
      <c r="AL532" s="35"/>
      <c r="AM532" s="35"/>
      <c r="AN532" s="35"/>
      <c r="AO532" s="35"/>
      <c r="AP532" s="31"/>
      <c r="AQ532" s="37"/>
    </row>
    <row r="533" spans="1:43" hidden="1" x14ac:dyDescent="0.25">
      <c r="A533" s="4" t="s">
        <v>179</v>
      </c>
      <c r="B533" s="124">
        <v>15</v>
      </c>
      <c r="C533" s="125" t="s">
        <v>1613</v>
      </c>
      <c r="D533" s="125" t="s">
        <v>1614</v>
      </c>
      <c r="E533" s="32" t="s">
        <v>180</v>
      </c>
      <c r="F533" s="38"/>
      <c r="G533" s="5"/>
      <c r="H533" s="6"/>
      <c r="I533" s="34"/>
      <c r="J533" s="35"/>
      <c r="K533" s="35"/>
      <c r="L533" s="35"/>
      <c r="M533" s="36" t="s">
        <v>198</v>
      </c>
      <c r="N533" s="36"/>
      <c r="O533" s="36" t="str">
        <f t="shared" si="16"/>
        <v>B02</v>
      </c>
      <c r="P533" s="36">
        <f>IF(AND(O533&lt;&gt;O532,NOT(ISBLANK(A533))),IF(ISBLANK(M533),INDEX(Summary!H:H,MATCH(O533,Summary!A:A,0)),INDEX(Summary!H:H,MATCH(O533,Summary!A:A,0))+1),IF(ISBLANK(M533),P532,P532+1))</f>
        <v>14</v>
      </c>
      <c r="Q533" s="36">
        <f t="shared" si="17"/>
        <v>17</v>
      </c>
      <c r="R533" s="51"/>
      <c r="T533" s="34"/>
      <c r="U533" s="34"/>
      <c r="V533" s="34"/>
      <c r="W533" s="34"/>
      <c r="X533" s="5"/>
      <c r="Y533" s="5"/>
      <c r="Z533" s="5"/>
      <c r="AA533" s="6"/>
      <c r="AB533" s="6"/>
      <c r="AC533" s="6"/>
      <c r="AD533" s="6"/>
      <c r="AE533" s="7"/>
      <c r="AF533" s="7"/>
      <c r="AG533" s="34"/>
      <c r="AH533" s="35"/>
      <c r="AI533" s="35"/>
      <c r="AJ533" s="35"/>
      <c r="AK533" s="35"/>
      <c r="AL533" s="35"/>
      <c r="AM533" s="35"/>
      <c r="AN533" s="35"/>
      <c r="AO533" s="35"/>
      <c r="AP533" s="31"/>
      <c r="AQ533" s="37"/>
    </row>
    <row r="534" spans="1:43" hidden="1" x14ac:dyDescent="0.25">
      <c r="A534" s="4" t="s">
        <v>179</v>
      </c>
      <c r="B534" s="124">
        <v>15</v>
      </c>
      <c r="C534" s="125" t="s">
        <v>1615</v>
      </c>
      <c r="D534" s="125" t="s">
        <v>1614</v>
      </c>
      <c r="E534" s="32" t="s">
        <v>180</v>
      </c>
      <c r="F534" s="38"/>
      <c r="G534" s="5"/>
      <c r="H534" s="6"/>
      <c r="I534" s="34"/>
      <c r="J534" s="35"/>
      <c r="K534" s="35"/>
      <c r="L534" s="35"/>
      <c r="M534" s="36" t="s">
        <v>198</v>
      </c>
      <c r="N534" s="36"/>
      <c r="O534" s="36" t="str">
        <f t="shared" si="16"/>
        <v>B02</v>
      </c>
      <c r="P534" s="36">
        <f>IF(AND(O534&lt;&gt;O533,NOT(ISBLANK(A534))),IF(ISBLANK(M534),INDEX(Summary!H:H,MATCH(O534,Summary!A:A,0)),INDEX(Summary!H:H,MATCH(O534,Summary!A:A,0))+1),IF(ISBLANK(M534),P533,P533+1))</f>
        <v>15</v>
      </c>
      <c r="Q534" s="36">
        <f t="shared" si="17"/>
        <v>17</v>
      </c>
      <c r="R534" s="51"/>
      <c r="T534" s="34"/>
      <c r="U534" s="34"/>
      <c r="V534" s="34"/>
      <c r="W534" s="34"/>
      <c r="X534" s="5"/>
      <c r="Y534" s="5"/>
      <c r="Z534" s="5"/>
      <c r="AA534" s="6"/>
      <c r="AB534" s="6"/>
      <c r="AC534" s="6"/>
      <c r="AD534" s="6"/>
      <c r="AE534" s="7"/>
      <c r="AF534" s="7"/>
      <c r="AG534" s="34"/>
      <c r="AH534" s="35"/>
      <c r="AI534" s="35"/>
      <c r="AJ534" s="35"/>
      <c r="AK534" s="35"/>
      <c r="AL534" s="35"/>
      <c r="AM534" s="35"/>
      <c r="AN534" s="35"/>
      <c r="AO534" s="35"/>
      <c r="AP534" s="31"/>
      <c r="AQ534" s="37"/>
    </row>
    <row r="535" spans="1:43" hidden="1" x14ac:dyDescent="0.25">
      <c r="A535" s="4" t="s">
        <v>179</v>
      </c>
      <c r="B535" s="124">
        <v>15</v>
      </c>
      <c r="C535" s="125" t="s">
        <v>1616</v>
      </c>
      <c r="D535" s="125" t="s">
        <v>1614</v>
      </c>
      <c r="E535" s="32" t="s">
        <v>180</v>
      </c>
      <c r="F535" s="38"/>
      <c r="G535" s="5"/>
      <c r="H535" s="6"/>
      <c r="I535" s="34"/>
      <c r="J535" s="35"/>
      <c r="K535" s="35"/>
      <c r="L535" s="35"/>
      <c r="M535" s="36" t="s">
        <v>198</v>
      </c>
      <c r="N535" s="36"/>
      <c r="O535" s="36" t="str">
        <f t="shared" si="16"/>
        <v>B02</v>
      </c>
      <c r="P535" s="36">
        <f>IF(AND(O535&lt;&gt;O534,NOT(ISBLANK(A535))),IF(ISBLANK(M535),INDEX(Summary!H:H,MATCH(O535,Summary!A:A,0)),INDEX(Summary!H:H,MATCH(O535,Summary!A:A,0))+1),IF(ISBLANK(M535),P534,P534+1))</f>
        <v>16</v>
      </c>
      <c r="Q535" s="36">
        <f t="shared" si="17"/>
        <v>17</v>
      </c>
      <c r="R535" s="51"/>
      <c r="T535" s="34"/>
      <c r="U535" s="34"/>
      <c r="V535" s="34"/>
      <c r="W535" s="34"/>
      <c r="X535" s="5"/>
      <c r="Y535" s="5"/>
      <c r="Z535" s="5"/>
      <c r="AA535" s="6"/>
      <c r="AB535" s="6"/>
      <c r="AC535" s="6"/>
      <c r="AD535" s="6"/>
      <c r="AE535" s="7"/>
      <c r="AF535" s="7"/>
      <c r="AG535" s="34"/>
      <c r="AH535" s="35"/>
      <c r="AI535" s="35"/>
      <c r="AJ535" s="35"/>
      <c r="AK535" s="35"/>
      <c r="AL535" s="35"/>
      <c r="AM535" s="35"/>
      <c r="AN535" s="35"/>
      <c r="AO535" s="35"/>
      <c r="AP535" s="31"/>
      <c r="AQ535" s="37"/>
    </row>
    <row r="536" spans="1:43" hidden="1" x14ac:dyDescent="0.25">
      <c r="A536" s="4" t="s">
        <v>179</v>
      </c>
      <c r="B536" s="124">
        <v>15</v>
      </c>
      <c r="C536" s="125" t="s">
        <v>1617</v>
      </c>
      <c r="D536" s="125" t="s">
        <v>1614</v>
      </c>
      <c r="E536" s="32" t="s">
        <v>180</v>
      </c>
      <c r="F536" s="38"/>
      <c r="G536" s="5"/>
      <c r="H536" s="6"/>
      <c r="I536" s="34"/>
      <c r="J536" s="35"/>
      <c r="K536" s="35"/>
      <c r="L536" s="35"/>
      <c r="M536" s="36" t="s">
        <v>198</v>
      </c>
      <c r="N536" s="36"/>
      <c r="O536" s="36" t="str">
        <f t="shared" si="16"/>
        <v>B02</v>
      </c>
      <c r="P536" s="36">
        <f>IF(AND(O536&lt;&gt;O535,NOT(ISBLANK(A536))),IF(ISBLANK(M536),INDEX(Summary!H:H,MATCH(O536,Summary!A:A,0)),INDEX(Summary!H:H,MATCH(O536,Summary!A:A,0))+1),IF(ISBLANK(M536),P535,P535+1))</f>
        <v>17</v>
      </c>
      <c r="Q536" s="36">
        <f t="shared" si="17"/>
        <v>17</v>
      </c>
      <c r="R536" s="51"/>
      <c r="T536" s="34"/>
      <c r="U536" s="34"/>
      <c r="V536" s="34"/>
      <c r="W536" s="34"/>
      <c r="X536" s="5"/>
      <c r="Y536" s="5"/>
      <c r="Z536" s="5"/>
      <c r="AA536" s="6"/>
      <c r="AB536" s="6"/>
      <c r="AC536" s="6"/>
      <c r="AD536" s="6"/>
      <c r="AE536" s="7"/>
      <c r="AF536" s="7"/>
      <c r="AG536" s="34"/>
      <c r="AH536" s="35"/>
      <c r="AI536" s="35"/>
      <c r="AJ536" s="35"/>
      <c r="AK536" s="35"/>
      <c r="AL536" s="35"/>
      <c r="AM536" s="35"/>
      <c r="AN536" s="35"/>
      <c r="AO536" s="35"/>
      <c r="AP536" s="31"/>
      <c r="AQ536" s="37"/>
    </row>
    <row r="537" spans="1:43" hidden="1" x14ac:dyDescent="0.25">
      <c r="A537" s="4" t="s">
        <v>179</v>
      </c>
      <c r="B537" s="124">
        <v>36</v>
      </c>
      <c r="C537" s="125" t="s">
        <v>1618</v>
      </c>
      <c r="D537" s="125" t="s">
        <v>1619</v>
      </c>
      <c r="E537" s="32" t="s">
        <v>104</v>
      </c>
      <c r="F537" s="38" t="s">
        <v>105</v>
      </c>
      <c r="G537" s="9">
        <v>16</v>
      </c>
      <c r="H537" s="34"/>
      <c r="I537" s="34">
        <v>16</v>
      </c>
      <c r="J537" s="7">
        <v>35</v>
      </c>
      <c r="K537" s="7">
        <v>3</v>
      </c>
      <c r="L537" s="7">
        <v>34</v>
      </c>
      <c r="M537" s="36"/>
      <c r="N537" s="36" t="s">
        <v>200</v>
      </c>
      <c r="O537" s="36" t="str">
        <f t="shared" si="16"/>
        <v>B02</v>
      </c>
      <c r="P537" s="36">
        <f>IF(AND(O537&lt;&gt;O536,NOT(ISBLANK(A537))),IF(ISBLANK(M537),INDEX(Summary!H:H,MATCH(O537,Summary!A:A,0)),INDEX(Summary!H:H,MATCH(O537,Summary!A:A,0))+1),IF(ISBLANK(M537),P536,P536+1))</f>
        <v>17</v>
      </c>
      <c r="Q537" s="36">
        <f t="shared" si="17"/>
        <v>18</v>
      </c>
      <c r="R537" s="51"/>
      <c r="T537" s="11"/>
      <c r="U537" s="11">
        <v>1</v>
      </c>
      <c r="V537" s="11"/>
      <c r="W537" s="11"/>
      <c r="X537" s="5"/>
      <c r="Y537" s="5" t="s">
        <v>182</v>
      </c>
      <c r="Z537" s="5" t="s">
        <v>39</v>
      </c>
      <c r="AA537" s="6">
        <v>0</v>
      </c>
      <c r="AB537" s="6">
        <v>16</v>
      </c>
      <c r="AC537" s="6">
        <v>0</v>
      </c>
      <c r="AD537" s="6">
        <v>0</v>
      </c>
      <c r="AE537" s="7">
        <v>0</v>
      </c>
      <c r="AF537" s="7">
        <v>0</v>
      </c>
      <c r="AG537" s="34">
        <v>9</v>
      </c>
      <c r="AH537" s="7">
        <v>16</v>
      </c>
      <c r="AI537" s="7">
        <v>16</v>
      </c>
      <c r="AJ537" s="7" t="s">
        <v>34</v>
      </c>
      <c r="AK537" s="7">
        <v>0</v>
      </c>
      <c r="AL537" s="7">
        <v>0</v>
      </c>
      <c r="AM537" s="7">
        <v>0</v>
      </c>
      <c r="AN537" s="7">
        <v>13</v>
      </c>
      <c r="AO537" s="7" t="s">
        <v>34</v>
      </c>
      <c r="AP537" s="31"/>
      <c r="AQ537" s="37"/>
    </row>
    <row r="538" spans="1:43" hidden="1" x14ac:dyDescent="0.25">
      <c r="A538" s="4" t="s">
        <v>179</v>
      </c>
      <c r="B538" s="124">
        <v>36</v>
      </c>
      <c r="C538" s="125" t="s">
        <v>1620</v>
      </c>
      <c r="D538" s="125" t="s">
        <v>1619</v>
      </c>
      <c r="E538" s="32" t="s">
        <v>104</v>
      </c>
      <c r="F538" s="38"/>
      <c r="G538" s="5"/>
      <c r="H538" s="6"/>
      <c r="I538" s="34"/>
      <c r="J538" s="35"/>
      <c r="K538" s="35"/>
      <c r="L538" s="35"/>
      <c r="M538" s="36"/>
      <c r="N538" s="36" t="s">
        <v>200</v>
      </c>
      <c r="O538" s="36" t="str">
        <f t="shared" si="16"/>
        <v>B02</v>
      </c>
      <c r="P538" s="36">
        <f>IF(AND(O538&lt;&gt;O537,NOT(ISBLANK(A538))),IF(ISBLANK(M538),INDEX(Summary!H:H,MATCH(O538,Summary!A:A,0)),INDEX(Summary!H:H,MATCH(O538,Summary!A:A,0))+1),IF(ISBLANK(M538),P537,P537+1))</f>
        <v>17</v>
      </c>
      <c r="Q538" s="36">
        <f t="shared" si="17"/>
        <v>19</v>
      </c>
      <c r="R538" s="51"/>
      <c r="T538" s="34"/>
      <c r="U538" s="34"/>
      <c r="V538" s="34"/>
      <c r="W538" s="34"/>
      <c r="X538" s="5"/>
      <c r="Y538" s="5"/>
      <c r="Z538" s="5"/>
      <c r="AA538" s="6"/>
      <c r="AB538" s="6"/>
      <c r="AC538" s="6"/>
      <c r="AD538" s="6"/>
      <c r="AE538" s="7"/>
      <c r="AF538" s="7"/>
      <c r="AG538" s="34"/>
      <c r="AH538" s="35"/>
      <c r="AI538" s="35"/>
      <c r="AJ538" s="35"/>
      <c r="AK538" s="35"/>
      <c r="AL538" s="35"/>
      <c r="AM538" s="35"/>
      <c r="AN538" s="35"/>
      <c r="AO538" s="35"/>
      <c r="AP538" s="31"/>
      <c r="AQ538" s="37"/>
    </row>
    <row r="539" spans="1:43" hidden="1" x14ac:dyDescent="0.25">
      <c r="A539" s="4" t="s">
        <v>179</v>
      </c>
      <c r="B539" s="124">
        <v>36</v>
      </c>
      <c r="C539" s="125" t="s">
        <v>1621</v>
      </c>
      <c r="D539" s="125" t="s">
        <v>1622</v>
      </c>
      <c r="E539" s="32" t="s">
        <v>104</v>
      </c>
      <c r="F539" s="38"/>
      <c r="G539" s="5"/>
      <c r="H539" s="6"/>
      <c r="I539" s="34"/>
      <c r="J539" s="35"/>
      <c r="K539" s="35"/>
      <c r="L539" s="35"/>
      <c r="M539" s="36"/>
      <c r="N539" s="36" t="s">
        <v>200</v>
      </c>
      <c r="O539" s="36" t="str">
        <f t="shared" ref="O539:O602" si="18">IF(ISBLANK(A539),O538,A539)</f>
        <v>B02</v>
      </c>
      <c r="P539" s="36">
        <f>IF(AND(O539&lt;&gt;O538,NOT(ISBLANK(A539))),IF(ISBLANK(M539),INDEX(Summary!H:H,MATCH(O539,Summary!A:A,0)),INDEX(Summary!H:H,MATCH(O539,Summary!A:A,0))+1),IF(ISBLANK(M539),P538,P538+1))</f>
        <v>17</v>
      </c>
      <c r="Q539" s="36">
        <f t="shared" si="17"/>
        <v>20</v>
      </c>
      <c r="R539" s="51"/>
      <c r="T539" s="34"/>
      <c r="U539" s="34"/>
      <c r="V539" s="34"/>
      <c r="W539" s="34"/>
      <c r="X539" s="5"/>
      <c r="Y539" s="5"/>
      <c r="Z539" s="5"/>
      <c r="AA539" s="6"/>
      <c r="AB539" s="6"/>
      <c r="AC539" s="6"/>
      <c r="AD539" s="6"/>
      <c r="AE539" s="7"/>
      <c r="AF539" s="7"/>
      <c r="AG539" s="34"/>
      <c r="AH539" s="35"/>
      <c r="AI539" s="35"/>
      <c r="AJ539" s="35"/>
      <c r="AK539" s="35"/>
      <c r="AL539" s="35"/>
      <c r="AM539" s="35"/>
      <c r="AN539" s="35"/>
      <c r="AO539" s="35"/>
      <c r="AP539" s="31"/>
      <c r="AQ539" s="37"/>
    </row>
    <row r="540" spans="1:43" hidden="1" x14ac:dyDescent="0.25">
      <c r="A540" s="4" t="s">
        <v>179</v>
      </c>
      <c r="B540" s="124">
        <v>36</v>
      </c>
      <c r="C540" s="125" t="s">
        <v>1623</v>
      </c>
      <c r="D540" s="125" t="s">
        <v>1622</v>
      </c>
      <c r="E540" s="32" t="s">
        <v>104</v>
      </c>
      <c r="F540" s="38"/>
      <c r="G540" s="5"/>
      <c r="H540" s="6"/>
      <c r="I540" s="34"/>
      <c r="J540" s="35"/>
      <c r="K540" s="35"/>
      <c r="L540" s="35"/>
      <c r="M540" s="36"/>
      <c r="N540" s="36" t="s">
        <v>200</v>
      </c>
      <c r="O540" s="36" t="str">
        <f t="shared" si="18"/>
        <v>B02</v>
      </c>
      <c r="P540" s="36">
        <f>IF(AND(O540&lt;&gt;O539,NOT(ISBLANK(A540))),IF(ISBLANK(M540),INDEX(Summary!H:H,MATCH(O540,Summary!A:A,0)),INDEX(Summary!H:H,MATCH(O540,Summary!A:A,0))+1),IF(ISBLANK(M540),P539,P539+1))</f>
        <v>17</v>
      </c>
      <c r="Q540" s="36">
        <f t="shared" si="17"/>
        <v>21</v>
      </c>
      <c r="R540" s="51"/>
      <c r="T540" s="34"/>
      <c r="U540" s="34"/>
      <c r="V540" s="34"/>
      <c r="W540" s="34"/>
      <c r="X540" s="5"/>
      <c r="Y540" s="5"/>
      <c r="Z540" s="5"/>
      <c r="AA540" s="6"/>
      <c r="AB540" s="6"/>
      <c r="AC540" s="6"/>
      <c r="AD540" s="6"/>
      <c r="AE540" s="7"/>
      <c r="AF540" s="7"/>
      <c r="AG540" s="34"/>
      <c r="AH540" s="35"/>
      <c r="AI540" s="35"/>
      <c r="AJ540" s="35"/>
      <c r="AK540" s="35"/>
      <c r="AL540" s="35"/>
      <c r="AM540" s="35"/>
      <c r="AN540" s="35"/>
      <c r="AO540" s="35"/>
      <c r="AP540" s="31"/>
      <c r="AQ540" s="37"/>
    </row>
    <row r="541" spans="1:43" hidden="1" x14ac:dyDescent="0.25">
      <c r="A541" s="4" t="s">
        <v>179</v>
      </c>
      <c r="B541" s="124">
        <v>36</v>
      </c>
      <c r="C541" s="125" t="s">
        <v>1624</v>
      </c>
      <c r="D541" s="125" t="s">
        <v>1625</v>
      </c>
      <c r="E541" s="32" t="s">
        <v>104</v>
      </c>
      <c r="F541" s="38"/>
      <c r="G541" s="5"/>
      <c r="H541" s="6"/>
      <c r="I541" s="34"/>
      <c r="J541" s="35"/>
      <c r="K541" s="35"/>
      <c r="L541" s="35"/>
      <c r="M541" s="36"/>
      <c r="N541" s="36" t="s">
        <v>200</v>
      </c>
      <c r="O541" s="36" t="str">
        <f t="shared" si="18"/>
        <v>B02</v>
      </c>
      <c r="P541" s="36">
        <f>IF(AND(O541&lt;&gt;O540,NOT(ISBLANK(A541))),IF(ISBLANK(M541),INDEX(Summary!H:H,MATCH(O541,Summary!A:A,0)),INDEX(Summary!H:H,MATCH(O541,Summary!A:A,0))+1),IF(ISBLANK(M541),P540,P540+1))</f>
        <v>17</v>
      </c>
      <c r="Q541" s="36">
        <f t="shared" si="17"/>
        <v>22</v>
      </c>
      <c r="R541" s="51"/>
      <c r="T541" s="34"/>
      <c r="U541" s="34"/>
      <c r="V541" s="34"/>
      <c r="W541" s="34"/>
      <c r="X541" s="5"/>
      <c r="Y541" s="5"/>
      <c r="Z541" s="5"/>
      <c r="AA541" s="6"/>
      <c r="AB541" s="6"/>
      <c r="AC541" s="6"/>
      <c r="AD541" s="6"/>
      <c r="AE541" s="7"/>
      <c r="AF541" s="7"/>
      <c r="AG541" s="34"/>
      <c r="AH541" s="35"/>
      <c r="AI541" s="35"/>
      <c r="AJ541" s="35"/>
      <c r="AK541" s="35"/>
      <c r="AL541" s="35"/>
      <c r="AM541" s="35"/>
      <c r="AN541" s="35"/>
      <c r="AO541" s="35"/>
      <c r="AP541" s="31"/>
      <c r="AQ541" s="37"/>
    </row>
    <row r="542" spans="1:43" hidden="1" x14ac:dyDescent="0.25">
      <c r="A542" s="4" t="s">
        <v>179</v>
      </c>
      <c r="B542" s="124">
        <v>36</v>
      </c>
      <c r="C542" s="125" t="s">
        <v>1626</v>
      </c>
      <c r="D542" s="125" t="s">
        <v>1625</v>
      </c>
      <c r="E542" s="32" t="s">
        <v>104</v>
      </c>
      <c r="F542" s="38"/>
      <c r="G542" s="5"/>
      <c r="H542" s="6"/>
      <c r="I542" s="34"/>
      <c r="J542" s="35"/>
      <c r="K542" s="35"/>
      <c r="L542" s="35"/>
      <c r="M542" s="36"/>
      <c r="N542" s="36" t="s">
        <v>200</v>
      </c>
      <c r="O542" s="36" t="str">
        <f t="shared" si="18"/>
        <v>B02</v>
      </c>
      <c r="P542" s="36">
        <f>IF(AND(O542&lt;&gt;O541,NOT(ISBLANK(A542))),IF(ISBLANK(M542),INDEX(Summary!H:H,MATCH(O542,Summary!A:A,0)),INDEX(Summary!H:H,MATCH(O542,Summary!A:A,0))+1),IF(ISBLANK(M542),P541,P541+1))</f>
        <v>17</v>
      </c>
      <c r="Q542" s="36">
        <f t="shared" si="17"/>
        <v>23</v>
      </c>
      <c r="R542" s="51"/>
      <c r="T542" s="34"/>
      <c r="U542" s="34"/>
      <c r="V542" s="34"/>
      <c r="W542" s="34"/>
      <c r="X542" s="5"/>
      <c r="Y542" s="5"/>
      <c r="Z542" s="5"/>
      <c r="AA542" s="6"/>
      <c r="AB542" s="6"/>
      <c r="AC542" s="6"/>
      <c r="AD542" s="6"/>
      <c r="AE542" s="7"/>
      <c r="AF542" s="7"/>
      <c r="AG542" s="34"/>
      <c r="AH542" s="35"/>
      <c r="AI542" s="35"/>
      <c r="AJ542" s="35"/>
      <c r="AK542" s="35"/>
      <c r="AL542" s="35"/>
      <c r="AM542" s="35"/>
      <c r="AN542" s="35"/>
      <c r="AO542" s="35"/>
      <c r="AP542" s="31"/>
      <c r="AQ542" s="37"/>
    </row>
    <row r="543" spans="1:43" hidden="1" x14ac:dyDescent="0.25">
      <c r="A543" s="4" t="s">
        <v>179</v>
      </c>
      <c r="B543" s="124">
        <v>36</v>
      </c>
      <c r="C543" s="125" t="s">
        <v>1627</v>
      </c>
      <c r="D543" s="125" t="s">
        <v>1628</v>
      </c>
      <c r="E543" s="32" t="s">
        <v>104</v>
      </c>
      <c r="F543" s="38"/>
      <c r="G543" s="5"/>
      <c r="H543" s="6"/>
      <c r="I543" s="34"/>
      <c r="J543" s="35"/>
      <c r="K543" s="35"/>
      <c r="L543" s="35"/>
      <c r="M543" s="36"/>
      <c r="N543" s="36" t="s">
        <v>200</v>
      </c>
      <c r="O543" s="36" t="str">
        <f t="shared" si="18"/>
        <v>B02</v>
      </c>
      <c r="P543" s="36">
        <f>IF(AND(O543&lt;&gt;O542,NOT(ISBLANK(A543))),IF(ISBLANK(M543),INDEX(Summary!H:H,MATCH(O543,Summary!A:A,0)),INDEX(Summary!H:H,MATCH(O543,Summary!A:A,0))+1),IF(ISBLANK(M543),P542,P542+1))</f>
        <v>17</v>
      </c>
      <c r="Q543" s="36">
        <f t="shared" si="17"/>
        <v>24</v>
      </c>
      <c r="R543" s="51"/>
      <c r="T543" s="34"/>
      <c r="U543" s="34"/>
      <c r="V543" s="34"/>
      <c r="W543" s="34"/>
      <c r="X543" s="5"/>
      <c r="Y543" s="5"/>
      <c r="Z543" s="5"/>
      <c r="AA543" s="6"/>
      <c r="AB543" s="6"/>
      <c r="AC543" s="6"/>
      <c r="AD543" s="6"/>
      <c r="AE543" s="7"/>
      <c r="AF543" s="7"/>
      <c r="AG543" s="34"/>
      <c r="AH543" s="35"/>
      <c r="AI543" s="35"/>
      <c r="AJ543" s="35"/>
      <c r="AK543" s="35"/>
      <c r="AL543" s="35"/>
      <c r="AM543" s="35"/>
      <c r="AN543" s="35"/>
      <c r="AO543" s="35"/>
      <c r="AP543" s="31"/>
      <c r="AQ543" s="37"/>
    </row>
    <row r="544" spans="1:43" hidden="1" x14ac:dyDescent="0.25">
      <c r="A544" s="4" t="s">
        <v>179</v>
      </c>
      <c r="B544" s="124">
        <v>36</v>
      </c>
      <c r="C544" s="125" t="s">
        <v>1629</v>
      </c>
      <c r="D544" s="125" t="s">
        <v>1628</v>
      </c>
      <c r="E544" s="32" t="s">
        <v>104</v>
      </c>
      <c r="F544" s="38"/>
      <c r="G544" s="5"/>
      <c r="H544" s="6"/>
      <c r="I544" s="34"/>
      <c r="J544" s="35"/>
      <c r="K544" s="35"/>
      <c r="L544" s="35"/>
      <c r="M544" s="36"/>
      <c r="N544" s="36" t="s">
        <v>200</v>
      </c>
      <c r="O544" s="36" t="str">
        <f t="shared" si="18"/>
        <v>B02</v>
      </c>
      <c r="P544" s="36">
        <f>IF(AND(O544&lt;&gt;O543,NOT(ISBLANK(A544))),IF(ISBLANK(M544),INDEX(Summary!H:H,MATCH(O544,Summary!A:A,0)),INDEX(Summary!H:H,MATCH(O544,Summary!A:A,0))+1),IF(ISBLANK(M544),P543,P543+1))</f>
        <v>17</v>
      </c>
      <c r="Q544" s="36">
        <f t="shared" si="17"/>
        <v>25</v>
      </c>
      <c r="R544" s="51"/>
      <c r="T544" s="34"/>
      <c r="U544" s="34"/>
      <c r="V544" s="34"/>
      <c r="W544" s="34"/>
      <c r="X544" s="5"/>
      <c r="Y544" s="5"/>
      <c r="Z544" s="5"/>
      <c r="AA544" s="6"/>
      <c r="AB544" s="6"/>
      <c r="AC544" s="6"/>
      <c r="AD544" s="6"/>
      <c r="AE544" s="7"/>
      <c r="AF544" s="7"/>
      <c r="AG544" s="34"/>
      <c r="AH544" s="35"/>
      <c r="AI544" s="35"/>
      <c r="AJ544" s="35"/>
      <c r="AK544" s="35"/>
      <c r="AL544" s="35"/>
      <c r="AM544" s="35"/>
      <c r="AN544" s="35"/>
      <c r="AO544" s="35"/>
      <c r="AP544" s="31"/>
      <c r="AQ544" s="37"/>
    </row>
    <row r="545" spans="1:43" hidden="1" x14ac:dyDescent="0.25">
      <c r="A545" s="4" t="s">
        <v>179</v>
      </c>
      <c r="B545" s="124">
        <v>29</v>
      </c>
      <c r="C545" s="125" t="s">
        <v>1630</v>
      </c>
      <c r="D545" s="125" t="s">
        <v>1631</v>
      </c>
      <c r="E545" s="32" t="s">
        <v>104</v>
      </c>
      <c r="F545" s="38"/>
      <c r="G545" s="5"/>
      <c r="H545" s="6"/>
      <c r="I545" s="34"/>
      <c r="J545" s="35"/>
      <c r="K545" s="35"/>
      <c r="L545" s="35"/>
      <c r="M545" s="36"/>
      <c r="N545" s="36" t="s">
        <v>200</v>
      </c>
      <c r="O545" s="36" t="str">
        <f t="shared" si="18"/>
        <v>B02</v>
      </c>
      <c r="P545" s="36">
        <f>IF(AND(O545&lt;&gt;O544,NOT(ISBLANK(A545))),IF(ISBLANK(M545),INDEX(Summary!H:H,MATCH(O545,Summary!A:A,0)),INDEX(Summary!H:H,MATCH(O545,Summary!A:A,0))+1),IF(ISBLANK(M545),P544,P544+1))</f>
        <v>17</v>
      </c>
      <c r="Q545" s="36">
        <f t="shared" si="17"/>
        <v>26</v>
      </c>
      <c r="R545" s="51"/>
      <c r="T545" s="34"/>
      <c r="U545" s="34"/>
      <c r="V545" s="34"/>
      <c r="W545" s="34"/>
      <c r="X545" s="5"/>
      <c r="Y545" s="5"/>
      <c r="Z545" s="5"/>
      <c r="AA545" s="6"/>
      <c r="AB545" s="6"/>
      <c r="AC545" s="6"/>
      <c r="AD545" s="6"/>
      <c r="AE545" s="7"/>
      <c r="AF545" s="7"/>
      <c r="AG545" s="34"/>
      <c r="AH545" s="35"/>
      <c r="AI545" s="35"/>
      <c r="AJ545" s="35"/>
      <c r="AK545" s="35"/>
      <c r="AL545" s="35"/>
      <c r="AM545" s="35"/>
      <c r="AN545" s="35"/>
      <c r="AO545" s="35"/>
      <c r="AP545" s="31"/>
      <c r="AQ545" s="37"/>
    </row>
    <row r="546" spans="1:43" hidden="1" x14ac:dyDescent="0.25">
      <c r="A546" s="4" t="s">
        <v>179</v>
      </c>
      <c r="B546" s="124">
        <v>29</v>
      </c>
      <c r="C546" s="125" t="s">
        <v>1632</v>
      </c>
      <c r="D546" s="125" t="s">
        <v>1631</v>
      </c>
      <c r="E546" s="32" t="s">
        <v>104</v>
      </c>
      <c r="F546" s="38"/>
      <c r="G546" s="5"/>
      <c r="H546" s="6"/>
      <c r="I546" s="34"/>
      <c r="J546" s="35"/>
      <c r="K546" s="35"/>
      <c r="L546" s="35"/>
      <c r="M546" s="36"/>
      <c r="N546" s="36" t="s">
        <v>200</v>
      </c>
      <c r="O546" s="36" t="str">
        <f t="shared" si="18"/>
        <v>B02</v>
      </c>
      <c r="P546" s="36">
        <f>IF(AND(O546&lt;&gt;O545,NOT(ISBLANK(A546))),IF(ISBLANK(M546),INDEX(Summary!H:H,MATCH(O546,Summary!A:A,0)),INDEX(Summary!H:H,MATCH(O546,Summary!A:A,0))+1),IF(ISBLANK(M546),P545,P545+1))</f>
        <v>17</v>
      </c>
      <c r="Q546" s="36">
        <f t="shared" si="17"/>
        <v>27</v>
      </c>
      <c r="R546" s="51"/>
      <c r="T546" s="34"/>
      <c r="U546" s="34"/>
      <c r="V546" s="34"/>
      <c r="W546" s="34"/>
      <c r="X546" s="5"/>
      <c r="Y546" s="5"/>
      <c r="Z546" s="5"/>
      <c r="AA546" s="6"/>
      <c r="AB546" s="6"/>
      <c r="AC546" s="6"/>
      <c r="AD546" s="6"/>
      <c r="AE546" s="7"/>
      <c r="AF546" s="7"/>
      <c r="AG546" s="34"/>
      <c r="AH546" s="35"/>
      <c r="AI546" s="35"/>
      <c r="AJ546" s="35"/>
      <c r="AK546" s="35"/>
      <c r="AL546" s="35"/>
      <c r="AM546" s="35"/>
      <c r="AN546" s="35"/>
      <c r="AO546" s="35"/>
      <c r="AP546" s="31"/>
      <c r="AQ546" s="37"/>
    </row>
    <row r="547" spans="1:43" hidden="1" x14ac:dyDescent="0.25">
      <c r="A547" s="4" t="s">
        <v>179</v>
      </c>
      <c r="B547" s="124">
        <v>29</v>
      </c>
      <c r="C547" s="125" t="s">
        <v>1633</v>
      </c>
      <c r="D547" s="125" t="s">
        <v>1634</v>
      </c>
      <c r="E547" s="32" t="s">
        <v>104</v>
      </c>
      <c r="F547" s="38"/>
      <c r="G547" s="5"/>
      <c r="H547" s="6"/>
      <c r="I547" s="34"/>
      <c r="J547" s="35"/>
      <c r="K547" s="35"/>
      <c r="L547" s="35"/>
      <c r="M547" s="36"/>
      <c r="N547" s="36" t="s">
        <v>200</v>
      </c>
      <c r="O547" s="36" t="str">
        <f t="shared" si="18"/>
        <v>B02</v>
      </c>
      <c r="P547" s="36">
        <f>IF(AND(O547&lt;&gt;O546,NOT(ISBLANK(A547))),IF(ISBLANK(M547),INDEX(Summary!H:H,MATCH(O547,Summary!A:A,0)),INDEX(Summary!H:H,MATCH(O547,Summary!A:A,0))+1),IF(ISBLANK(M547),P546,P546+1))</f>
        <v>17</v>
      </c>
      <c r="Q547" s="36">
        <f t="shared" si="17"/>
        <v>28</v>
      </c>
      <c r="R547" s="51"/>
      <c r="T547" s="34"/>
      <c r="U547" s="34"/>
      <c r="V547" s="34"/>
      <c r="W547" s="34"/>
      <c r="X547" s="5"/>
      <c r="Y547" s="5"/>
      <c r="Z547" s="5"/>
      <c r="AA547" s="6"/>
      <c r="AB547" s="6"/>
      <c r="AC547" s="6"/>
      <c r="AD547" s="6"/>
      <c r="AE547" s="7"/>
      <c r="AF547" s="7"/>
      <c r="AG547" s="34"/>
      <c r="AH547" s="35"/>
      <c r="AI547" s="35"/>
      <c r="AJ547" s="35"/>
      <c r="AK547" s="35"/>
      <c r="AL547" s="35"/>
      <c r="AM547" s="35"/>
      <c r="AN547" s="35"/>
      <c r="AO547" s="35"/>
      <c r="AP547" s="31"/>
      <c r="AQ547" s="37"/>
    </row>
    <row r="548" spans="1:43" hidden="1" x14ac:dyDescent="0.25">
      <c r="A548" s="4" t="s">
        <v>179</v>
      </c>
      <c r="B548" s="124">
        <v>29</v>
      </c>
      <c r="C548" s="125" t="s">
        <v>1635</v>
      </c>
      <c r="D548" s="125" t="s">
        <v>1634</v>
      </c>
      <c r="E548" s="32" t="s">
        <v>104</v>
      </c>
      <c r="F548" s="38"/>
      <c r="G548" s="5"/>
      <c r="H548" s="6"/>
      <c r="I548" s="34"/>
      <c r="J548" s="35"/>
      <c r="K548" s="35"/>
      <c r="L548" s="35"/>
      <c r="M548" s="36"/>
      <c r="N548" s="36" t="s">
        <v>200</v>
      </c>
      <c r="O548" s="36" t="str">
        <f t="shared" si="18"/>
        <v>B02</v>
      </c>
      <c r="P548" s="36">
        <f>IF(AND(O548&lt;&gt;O547,NOT(ISBLANK(A548))),IF(ISBLANK(M548),INDEX(Summary!H:H,MATCH(O548,Summary!A:A,0)),INDEX(Summary!H:H,MATCH(O548,Summary!A:A,0))+1),IF(ISBLANK(M548),P547,P547+1))</f>
        <v>17</v>
      </c>
      <c r="Q548" s="36">
        <f t="shared" si="17"/>
        <v>29</v>
      </c>
      <c r="R548" s="51"/>
      <c r="T548" s="34"/>
      <c r="U548" s="34"/>
      <c r="V548" s="34"/>
      <c r="W548" s="34"/>
      <c r="X548" s="5"/>
      <c r="Y548" s="5"/>
      <c r="Z548" s="5"/>
      <c r="AA548" s="6"/>
      <c r="AB548" s="6"/>
      <c r="AC548" s="6"/>
      <c r="AD548" s="6"/>
      <c r="AE548" s="7"/>
      <c r="AF548" s="7"/>
      <c r="AG548" s="34"/>
      <c r="AH548" s="35"/>
      <c r="AI548" s="35"/>
      <c r="AJ548" s="35"/>
      <c r="AK548" s="35"/>
      <c r="AL548" s="35"/>
      <c r="AM548" s="35"/>
      <c r="AN548" s="35"/>
      <c r="AO548" s="35"/>
      <c r="AP548" s="31"/>
      <c r="AQ548" s="37"/>
    </row>
    <row r="549" spans="1:43" hidden="1" x14ac:dyDescent="0.25">
      <c r="A549" s="4" t="s">
        <v>179</v>
      </c>
      <c r="B549" s="124">
        <v>29</v>
      </c>
      <c r="C549" s="125" t="s">
        <v>1636</v>
      </c>
      <c r="D549" s="125" t="s">
        <v>1637</v>
      </c>
      <c r="E549" s="32" t="s">
        <v>104</v>
      </c>
      <c r="F549" s="38"/>
      <c r="G549" s="5"/>
      <c r="H549" s="6"/>
      <c r="I549" s="34"/>
      <c r="J549" s="35"/>
      <c r="K549" s="35"/>
      <c r="L549" s="35"/>
      <c r="M549" s="36"/>
      <c r="N549" s="36" t="s">
        <v>200</v>
      </c>
      <c r="O549" s="36" t="str">
        <f t="shared" si="18"/>
        <v>B02</v>
      </c>
      <c r="P549" s="36">
        <f>IF(AND(O549&lt;&gt;O548,NOT(ISBLANK(A549))),IF(ISBLANK(M549),INDEX(Summary!H:H,MATCH(O549,Summary!A:A,0)),INDEX(Summary!H:H,MATCH(O549,Summary!A:A,0))+1),IF(ISBLANK(M549),P548,P548+1))</f>
        <v>17</v>
      </c>
      <c r="Q549" s="36">
        <f t="shared" si="17"/>
        <v>30</v>
      </c>
      <c r="R549" s="51"/>
      <c r="T549" s="34"/>
      <c r="U549" s="34"/>
      <c r="V549" s="34"/>
      <c r="W549" s="34"/>
      <c r="X549" s="5"/>
      <c r="Y549" s="5"/>
      <c r="Z549" s="5"/>
      <c r="AA549" s="6"/>
      <c r="AB549" s="6"/>
      <c r="AC549" s="6"/>
      <c r="AD549" s="6"/>
      <c r="AE549" s="7"/>
      <c r="AF549" s="7"/>
      <c r="AG549" s="34"/>
      <c r="AH549" s="35"/>
      <c r="AI549" s="35"/>
      <c r="AJ549" s="35"/>
      <c r="AK549" s="35"/>
      <c r="AL549" s="35"/>
      <c r="AM549" s="35"/>
      <c r="AN549" s="35"/>
      <c r="AO549" s="35"/>
      <c r="AP549" s="31"/>
      <c r="AQ549" s="37"/>
    </row>
    <row r="550" spans="1:43" hidden="1" x14ac:dyDescent="0.25">
      <c r="A550" s="4" t="s">
        <v>179</v>
      </c>
      <c r="B550" s="124">
        <v>29</v>
      </c>
      <c r="C550" s="125" t="s">
        <v>1638</v>
      </c>
      <c r="D550" s="125" t="s">
        <v>1637</v>
      </c>
      <c r="E550" s="32" t="s">
        <v>104</v>
      </c>
      <c r="F550" s="38"/>
      <c r="G550" s="5"/>
      <c r="H550" s="6"/>
      <c r="I550" s="34"/>
      <c r="J550" s="35"/>
      <c r="K550" s="35"/>
      <c r="L550" s="35"/>
      <c r="M550" s="36"/>
      <c r="N550" s="36" t="s">
        <v>200</v>
      </c>
      <c r="O550" s="36" t="str">
        <f t="shared" si="18"/>
        <v>B02</v>
      </c>
      <c r="P550" s="36">
        <f>IF(AND(O550&lt;&gt;O549,NOT(ISBLANK(A550))),IF(ISBLANK(M550),INDEX(Summary!H:H,MATCH(O550,Summary!A:A,0)),INDEX(Summary!H:H,MATCH(O550,Summary!A:A,0))+1),IF(ISBLANK(M550),P549,P549+1))</f>
        <v>17</v>
      </c>
      <c r="Q550" s="36">
        <f t="shared" si="17"/>
        <v>31</v>
      </c>
      <c r="R550" s="51"/>
      <c r="T550" s="34"/>
      <c r="U550" s="34"/>
      <c r="V550" s="34"/>
      <c r="W550" s="34"/>
      <c r="X550" s="5"/>
      <c r="Y550" s="5"/>
      <c r="Z550" s="5"/>
      <c r="AA550" s="6"/>
      <c r="AB550" s="6"/>
      <c r="AC550" s="6"/>
      <c r="AD550" s="6"/>
      <c r="AE550" s="7"/>
      <c r="AF550" s="7"/>
      <c r="AG550" s="34"/>
      <c r="AH550" s="35"/>
      <c r="AI550" s="35"/>
      <c r="AJ550" s="35"/>
      <c r="AK550" s="35"/>
      <c r="AL550" s="35"/>
      <c r="AM550" s="35"/>
      <c r="AN550" s="35"/>
      <c r="AO550" s="35"/>
      <c r="AP550" s="31"/>
      <c r="AQ550" s="37"/>
    </row>
    <row r="551" spans="1:43" hidden="1" x14ac:dyDescent="0.25">
      <c r="A551" s="4" t="s">
        <v>179</v>
      </c>
      <c r="B551" s="124">
        <v>29</v>
      </c>
      <c r="C551" s="125" t="s">
        <v>1639</v>
      </c>
      <c r="D551" s="125" t="s">
        <v>1640</v>
      </c>
      <c r="E551" s="32" t="s">
        <v>104</v>
      </c>
      <c r="F551" s="38"/>
      <c r="G551" s="5"/>
      <c r="H551" s="6"/>
      <c r="I551" s="34"/>
      <c r="J551" s="35"/>
      <c r="K551" s="35"/>
      <c r="L551" s="35"/>
      <c r="M551" s="36"/>
      <c r="N551" s="36" t="s">
        <v>200</v>
      </c>
      <c r="O551" s="36" t="str">
        <f t="shared" si="18"/>
        <v>B02</v>
      </c>
      <c r="P551" s="36">
        <f>IF(AND(O551&lt;&gt;O550,NOT(ISBLANK(A551))),IF(ISBLANK(M551),INDEX(Summary!H:H,MATCH(O551,Summary!A:A,0)),INDEX(Summary!H:H,MATCH(O551,Summary!A:A,0))+1),IF(ISBLANK(M551),P550,P550+1))</f>
        <v>17</v>
      </c>
      <c r="Q551" s="36">
        <f t="shared" si="17"/>
        <v>32</v>
      </c>
      <c r="R551" s="51"/>
      <c r="T551" s="34"/>
      <c r="U551" s="34"/>
      <c r="V551" s="34"/>
      <c r="W551" s="34"/>
      <c r="X551" s="5"/>
      <c r="Y551" s="5"/>
      <c r="Z551" s="5"/>
      <c r="AA551" s="6"/>
      <c r="AB551" s="6"/>
      <c r="AC551" s="6"/>
      <c r="AD551" s="6"/>
      <c r="AE551" s="7"/>
      <c r="AF551" s="7"/>
      <c r="AG551" s="34"/>
      <c r="AH551" s="35"/>
      <c r="AI551" s="35"/>
      <c r="AJ551" s="35"/>
      <c r="AK551" s="35"/>
      <c r="AL551" s="35"/>
      <c r="AM551" s="35"/>
      <c r="AN551" s="35"/>
      <c r="AO551" s="35"/>
      <c r="AP551" s="31"/>
      <c r="AQ551" s="37"/>
    </row>
    <row r="552" spans="1:43" hidden="1" x14ac:dyDescent="0.25">
      <c r="A552" s="4" t="s">
        <v>179</v>
      </c>
      <c r="B552" s="124">
        <v>29</v>
      </c>
      <c r="C552" s="125" t="s">
        <v>1641</v>
      </c>
      <c r="D552" s="125" t="s">
        <v>1642</v>
      </c>
      <c r="E552" s="32" t="s">
        <v>104</v>
      </c>
      <c r="F552" s="38"/>
      <c r="G552" s="5"/>
      <c r="H552" s="6"/>
      <c r="I552" s="34"/>
      <c r="J552" s="35"/>
      <c r="K552" s="35"/>
      <c r="L552" s="35"/>
      <c r="M552" s="36"/>
      <c r="N552" s="36" t="s">
        <v>200</v>
      </c>
      <c r="O552" s="36" t="str">
        <f t="shared" si="18"/>
        <v>B02</v>
      </c>
      <c r="P552" s="36">
        <f>IF(AND(O552&lt;&gt;O551,NOT(ISBLANK(A552))),IF(ISBLANK(M552),INDEX(Summary!H:H,MATCH(O552,Summary!A:A,0)),INDEX(Summary!H:H,MATCH(O552,Summary!A:A,0))+1),IF(ISBLANK(M552),P551,P551+1))</f>
        <v>17</v>
      </c>
      <c r="Q552" s="36">
        <f t="shared" si="17"/>
        <v>33</v>
      </c>
      <c r="R552" s="51"/>
      <c r="T552" s="34"/>
      <c r="U552" s="34"/>
      <c r="V552" s="34"/>
      <c r="W552" s="34"/>
      <c r="X552" s="5"/>
      <c r="Y552" s="5"/>
      <c r="Z552" s="5"/>
      <c r="AA552" s="6"/>
      <c r="AB552" s="6"/>
      <c r="AC552" s="6"/>
      <c r="AD552" s="6"/>
      <c r="AE552" s="7"/>
      <c r="AF552" s="7"/>
      <c r="AG552" s="34"/>
      <c r="AH552" s="35"/>
      <c r="AI552" s="35"/>
      <c r="AJ552" s="35"/>
      <c r="AK552" s="35"/>
      <c r="AL552" s="35"/>
      <c r="AM552" s="35"/>
      <c r="AN552" s="35"/>
      <c r="AO552" s="35"/>
      <c r="AP552" s="31"/>
      <c r="AQ552" s="37"/>
    </row>
    <row r="553" spans="1:43" hidden="1" x14ac:dyDescent="0.25">
      <c r="A553" s="54" t="s">
        <v>183</v>
      </c>
      <c r="B553" s="124">
        <v>36</v>
      </c>
      <c r="C553" s="125" t="s">
        <v>1643</v>
      </c>
      <c r="D553" s="125" t="s">
        <v>1644</v>
      </c>
      <c r="E553" s="32" t="s">
        <v>104</v>
      </c>
      <c r="F553" s="38" t="s">
        <v>105</v>
      </c>
      <c r="G553" s="9">
        <v>28</v>
      </c>
      <c r="H553" s="34"/>
      <c r="I553" s="34">
        <v>28</v>
      </c>
      <c r="J553" s="7">
        <v>31</v>
      </c>
      <c r="K553" s="7">
        <v>3</v>
      </c>
      <c r="L553" s="7">
        <v>30</v>
      </c>
      <c r="M553" s="36"/>
      <c r="N553" s="36" t="s">
        <v>200</v>
      </c>
      <c r="O553" s="36" t="str">
        <f t="shared" si="18"/>
        <v>B03</v>
      </c>
      <c r="P553" s="36">
        <f>IF(AND(O553&lt;&gt;O552,NOT(ISBLANK(A553))),IF(ISBLANK(M553),INDEX(Summary!H:H,MATCH(O553,Summary!A:A,0)),INDEX(Summary!H:H,MATCH(O553,Summary!A:A,0))+1),IF(ISBLANK(M553),P552,P552+1))</f>
        <v>1</v>
      </c>
      <c r="Q553" s="36">
        <f t="shared" si="17"/>
        <v>6</v>
      </c>
      <c r="R553" s="51"/>
      <c r="T553" s="11"/>
      <c r="U553" s="11">
        <v>1</v>
      </c>
      <c r="V553" s="11"/>
      <c r="W553" s="11"/>
      <c r="X553" s="5"/>
      <c r="Y553" s="5" t="s">
        <v>136</v>
      </c>
      <c r="Z553" s="5" t="s">
        <v>42</v>
      </c>
      <c r="AA553" s="6">
        <v>0</v>
      </c>
      <c r="AB553" s="6">
        <v>28</v>
      </c>
      <c r="AC553" s="6">
        <v>0</v>
      </c>
      <c r="AD553" s="6">
        <v>0</v>
      </c>
      <c r="AE553" s="7">
        <v>0</v>
      </c>
      <c r="AF553" s="7">
        <v>0</v>
      </c>
      <c r="AG553" s="34">
        <v>16</v>
      </c>
      <c r="AH553" s="7">
        <v>0</v>
      </c>
      <c r="AI553" s="7">
        <v>28</v>
      </c>
      <c r="AJ553" s="7" t="s">
        <v>34</v>
      </c>
      <c r="AK553" s="7">
        <v>0</v>
      </c>
      <c r="AL553" s="7">
        <v>0</v>
      </c>
      <c r="AM553" s="7">
        <v>0</v>
      </c>
      <c r="AN553" s="7">
        <v>16</v>
      </c>
      <c r="AO553" s="7" t="s">
        <v>34</v>
      </c>
      <c r="AP553" s="31"/>
      <c r="AQ553" s="37"/>
    </row>
    <row r="554" spans="1:43" hidden="1" x14ac:dyDescent="0.25">
      <c r="A554" s="4" t="s">
        <v>183</v>
      </c>
      <c r="B554" s="124">
        <v>36</v>
      </c>
      <c r="C554" s="125" t="s">
        <v>1645</v>
      </c>
      <c r="D554" s="125" t="s">
        <v>1644</v>
      </c>
      <c r="E554" s="32" t="s">
        <v>104</v>
      </c>
      <c r="F554" s="38"/>
      <c r="G554" s="5"/>
      <c r="H554" s="6"/>
      <c r="I554" s="34"/>
      <c r="J554" s="35"/>
      <c r="K554" s="35"/>
      <c r="L554" s="35"/>
      <c r="M554" s="36"/>
      <c r="N554" s="36" t="s">
        <v>200</v>
      </c>
      <c r="O554" s="36" t="str">
        <f t="shared" si="18"/>
        <v>B03</v>
      </c>
      <c r="P554" s="36">
        <f>IF(AND(O554&lt;&gt;O553,NOT(ISBLANK(A554))),IF(ISBLANK(M554),INDEX(Summary!H:H,MATCH(O554,Summary!A:A,0)),INDEX(Summary!H:H,MATCH(O554,Summary!A:A,0))+1),IF(ISBLANK(M554),P553,P553+1))</f>
        <v>1</v>
      </c>
      <c r="Q554" s="36">
        <f t="shared" si="17"/>
        <v>7</v>
      </c>
      <c r="R554" s="51"/>
      <c r="T554" s="34"/>
      <c r="U554" s="34"/>
      <c r="V554" s="34"/>
      <c r="W554" s="34"/>
      <c r="X554" s="5"/>
      <c r="Y554" s="5"/>
      <c r="Z554" s="5"/>
      <c r="AA554" s="6"/>
      <c r="AB554" s="6"/>
      <c r="AC554" s="6"/>
      <c r="AD554" s="6"/>
      <c r="AE554" s="7"/>
      <c r="AF554" s="7"/>
      <c r="AG554" s="34"/>
      <c r="AH554" s="35"/>
      <c r="AI554" s="35"/>
      <c r="AJ554" s="35"/>
      <c r="AK554" s="35"/>
      <c r="AL554" s="35"/>
      <c r="AM554" s="35"/>
      <c r="AN554" s="35"/>
      <c r="AO554" s="35"/>
      <c r="AP554" s="31"/>
      <c r="AQ554" s="37"/>
    </row>
    <row r="555" spans="1:43" hidden="1" x14ac:dyDescent="0.25">
      <c r="A555" s="4" t="s">
        <v>183</v>
      </c>
      <c r="B555" s="124">
        <v>36</v>
      </c>
      <c r="C555" s="125" t="s">
        <v>1646</v>
      </c>
      <c r="D555" s="125" t="s">
        <v>1644</v>
      </c>
      <c r="E555" s="32" t="s">
        <v>104</v>
      </c>
      <c r="F555" s="38"/>
      <c r="G555" s="5"/>
      <c r="H555" s="6"/>
      <c r="I555" s="34"/>
      <c r="J555" s="35"/>
      <c r="K555" s="35"/>
      <c r="L555" s="35"/>
      <c r="M555" s="36"/>
      <c r="N555" s="36" t="s">
        <v>200</v>
      </c>
      <c r="O555" s="36" t="str">
        <f t="shared" si="18"/>
        <v>B03</v>
      </c>
      <c r="P555" s="36">
        <f>IF(AND(O555&lt;&gt;O554,NOT(ISBLANK(A555))),IF(ISBLANK(M555),INDEX(Summary!H:H,MATCH(O555,Summary!A:A,0)),INDEX(Summary!H:H,MATCH(O555,Summary!A:A,0))+1),IF(ISBLANK(M555),P554,P554+1))</f>
        <v>1</v>
      </c>
      <c r="Q555" s="36">
        <f t="shared" si="17"/>
        <v>8</v>
      </c>
      <c r="R555" s="51"/>
      <c r="T555" s="34"/>
      <c r="U555" s="34"/>
      <c r="V555" s="34"/>
      <c r="W555" s="34"/>
      <c r="X555" s="5"/>
      <c r="Y555" s="5"/>
      <c r="Z555" s="5"/>
      <c r="AA555" s="6"/>
      <c r="AB555" s="6"/>
      <c r="AC555" s="6"/>
      <c r="AD555" s="6"/>
      <c r="AE555" s="7"/>
      <c r="AF555" s="7"/>
      <c r="AG555" s="34"/>
      <c r="AH555" s="35"/>
      <c r="AI555" s="35"/>
      <c r="AJ555" s="35"/>
      <c r="AK555" s="35"/>
      <c r="AL555" s="35"/>
      <c r="AM555" s="35"/>
      <c r="AN555" s="35"/>
      <c r="AO555" s="35"/>
      <c r="AP555" s="31"/>
      <c r="AQ555" s="37"/>
    </row>
    <row r="556" spans="1:43" hidden="1" x14ac:dyDescent="0.25">
      <c r="A556" s="4" t="s">
        <v>183</v>
      </c>
      <c r="B556" s="124">
        <v>36</v>
      </c>
      <c r="C556" s="125" t="s">
        <v>1647</v>
      </c>
      <c r="D556" s="125" t="s">
        <v>1644</v>
      </c>
      <c r="E556" s="32" t="s">
        <v>104</v>
      </c>
      <c r="F556" s="38"/>
      <c r="G556" s="5"/>
      <c r="H556" s="6"/>
      <c r="I556" s="34"/>
      <c r="J556" s="35"/>
      <c r="K556" s="35"/>
      <c r="L556" s="35"/>
      <c r="M556" s="36"/>
      <c r="N556" s="36" t="s">
        <v>200</v>
      </c>
      <c r="O556" s="36" t="str">
        <f t="shared" si="18"/>
        <v>B03</v>
      </c>
      <c r="P556" s="36">
        <f>IF(AND(O556&lt;&gt;O555,NOT(ISBLANK(A556))),IF(ISBLANK(M556),INDEX(Summary!H:H,MATCH(O556,Summary!A:A,0)),INDEX(Summary!H:H,MATCH(O556,Summary!A:A,0))+1),IF(ISBLANK(M556),P555,P555+1))</f>
        <v>1</v>
      </c>
      <c r="Q556" s="36">
        <f t="shared" si="17"/>
        <v>9</v>
      </c>
      <c r="R556" s="51"/>
      <c r="T556" s="34"/>
      <c r="U556" s="34"/>
      <c r="V556" s="34"/>
      <c r="W556" s="34"/>
      <c r="X556" s="5"/>
      <c r="Y556" s="5"/>
      <c r="Z556" s="5"/>
      <c r="AA556" s="6"/>
      <c r="AB556" s="6"/>
      <c r="AC556" s="6"/>
      <c r="AD556" s="6"/>
      <c r="AE556" s="7"/>
      <c r="AF556" s="7"/>
      <c r="AG556" s="34"/>
      <c r="AH556" s="35"/>
      <c r="AI556" s="35"/>
      <c r="AJ556" s="35"/>
      <c r="AK556" s="35"/>
      <c r="AL556" s="35"/>
      <c r="AM556" s="35"/>
      <c r="AN556" s="35"/>
      <c r="AO556" s="35"/>
      <c r="AP556" s="31"/>
      <c r="AQ556" s="37"/>
    </row>
    <row r="557" spans="1:43" hidden="1" x14ac:dyDescent="0.25">
      <c r="A557" s="4" t="s">
        <v>183</v>
      </c>
      <c r="B557" s="124">
        <v>36</v>
      </c>
      <c r="C557" s="125" t="s">
        <v>1648</v>
      </c>
      <c r="D557" s="125" t="s">
        <v>1649</v>
      </c>
      <c r="E557" s="32" t="s">
        <v>104</v>
      </c>
      <c r="F557" s="38"/>
      <c r="G557" s="5"/>
      <c r="H557" s="6"/>
      <c r="I557" s="34"/>
      <c r="J557" s="35"/>
      <c r="K557" s="35"/>
      <c r="L557" s="35"/>
      <c r="M557" s="36"/>
      <c r="N557" s="36" t="s">
        <v>200</v>
      </c>
      <c r="O557" s="36" t="str">
        <f t="shared" si="18"/>
        <v>B03</v>
      </c>
      <c r="P557" s="36">
        <f>IF(AND(O557&lt;&gt;O556,NOT(ISBLANK(A557))),IF(ISBLANK(M557),INDEX(Summary!H:H,MATCH(O557,Summary!A:A,0)),INDEX(Summary!H:H,MATCH(O557,Summary!A:A,0))+1),IF(ISBLANK(M557),P556,P556+1))</f>
        <v>1</v>
      </c>
      <c r="Q557" s="36">
        <f t="shared" si="17"/>
        <v>10</v>
      </c>
      <c r="R557" s="51"/>
      <c r="T557" s="34"/>
      <c r="U557" s="34"/>
      <c r="V557" s="34"/>
      <c r="W557" s="34"/>
      <c r="X557" s="5"/>
      <c r="Y557" s="5"/>
      <c r="Z557" s="5"/>
      <c r="AA557" s="6"/>
      <c r="AB557" s="6"/>
      <c r="AC557" s="6"/>
      <c r="AD557" s="6"/>
      <c r="AE557" s="7"/>
      <c r="AF557" s="7"/>
      <c r="AG557" s="34"/>
      <c r="AH557" s="35"/>
      <c r="AI557" s="35"/>
      <c r="AJ557" s="35"/>
      <c r="AK557" s="35"/>
      <c r="AL557" s="35"/>
      <c r="AM557" s="35"/>
      <c r="AN557" s="35"/>
      <c r="AO557" s="35"/>
      <c r="AP557" s="31"/>
      <c r="AQ557" s="37"/>
    </row>
    <row r="558" spans="1:43" hidden="1" x14ac:dyDescent="0.25">
      <c r="A558" s="4" t="s">
        <v>183</v>
      </c>
      <c r="B558" s="124">
        <v>36</v>
      </c>
      <c r="C558" s="125" t="s">
        <v>1650</v>
      </c>
      <c r="D558" s="125" t="s">
        <v>1649</v>
      </c>
      <c r="E558" s="32" t="s">
        <v>104</v>
      </c>
      <c r="F558" s="38"/>
      <c r="G558" s="5"/>
      <c r="H558" s="6"/>
      <c r="I558" s="34"/>
      <c r="J558" s="35"/>
      <c r="K558" s="35"/>
      <c r="L558" s="35"/>
      <c r="M558" s="36"/>
      <c r="N558" s="36" t="s">
        <v>200</v>
      </c>
      <c r="O558" s="36" t="str">
        <f t="shared" si="18"/>
        <v>B03</v>
      </c>
      <c r="P558" s="36">
        <f>IF(AND(O558&lt;&gt;O557,NOT(ISBLANK(A558))),IF(ISBLANK(M558),INDEX(Summary!H:H,MATCH(O558,Summary!A:A,0)),INDEX(Summary!H:H,MATCH(O558,Summary!A:A,0))+1),IF(ISBLANK(M558),P557,P557+1))</f>
        <v>1</v>
      </c>
      <c r="Q558" s="36">
        <f t="shared" si="17"/>
        <v>11</v>
      </c>
      <c r="R558" s="51"/>
      <c r="T558" s="34"/>
      <c r="U558" s="34"/>
      <c r="V558" s="34"/>
      <c r="W558" s="34"/>
      <c r="X558" s="5"/>
      <c r="Y558" s="5"/>
      <c r="Z558" s="5"/>
      <c r="AA558" s="6"/>
      <c r="AB558" s="6"/>
      <c r="AC558" s="6"/>
      <c r="AD558" s="6"/>
      <c r="AE558" s="7"/>
      <c r="AF558" s="7"/>
      <c r="AG558" s="34"/>
      <c r="AH558" s="35"/>
      <c r="AI558" s="35"/>
      <c r="AJ558" s="35"/>
      <c r="AK558" s="35"/>
      <c r="AL558" s="35"/>
      <c r="AM558" s="35"/>
      <c r="AN558" s="35"/>
      <c r="AO558" s="35"/>
      <c r="AP558" s="31"/>
      <c r="AQ558" s="37"/>
    </row>
    <row r="559" spans="1:43" hidden="1" x14ac:dyDescent="0.25">
      <c r="A559" s="4" t="s">
        <v>183</v>
      </c>
      <c r="B559" s="124">
        <v>36</v>
      </c>
      <c r="C559" s="125" t="s">
        <v>1651</v>
      </c>
      <c r="D559" s="125" t="s">
        <v>1649</v>
      </c>
      <c r="E559" s="32" t="s">
        <v>104</v>
      </c>
      <c r="F559" s="38"/>
      <c r="G559" s="5"/>
      <c r="H559" s="6"/>
      <c r="I559" s="34"/>
      <c r="J559" s="35"/>
      <c r="K559" s="35"/>
      <c r="L559" s="35"/>
      <c r="M559" s="36"/>
      <c r="N559" s="36" t="s">
        <v>200</v>
      </c>
      <c r="O559" s="36" t="str">
        <f t="shared" si="18"/>
        <v>B03</v>
      </c>
      <c r="P559" s="36">
        <f>IF(AND(O559&lt;&gt;O558,NOT(ISBLANK(A559))),IF(ISBLANK(M559),INDEX(Summary!H:H,MATCH(O559,Summary!A:A,0)),INDEX(Summary!H:H,MATCH(O559,Summary!A:A,0))+1),IF(ISBLANK(M559),P558,P558+1))</f>
        <v>1</v>
      </c>
      <c r="Q559" s="36">
        <f t="shared" si="17"/>
        <v>12</v>
      </c>
      <c r="R559" s="51"/>
      <c r="T559" s="34"/>
      <c r="U559" s="34"/>
      <c r="V559" s="34"/>
      <c r="W559" s="34"/>
      <c r="X559" s="5"/>
      <c r="Y559" s="5"/>
      <c r="Z559" s="5"/>
      <c r="AA559" s="6"/>
      <c r="AB559" s="6"/>
      <c r="AC559" s="6"/>
      <c r="AD559" s="6"/>
      <c r="AE559" s="7"/>
      <c r="AF559" s="7"/>
      <c r="AG559" s="34"/>
      <c r="AH559" s="35"/>
      <c r="AI559" s="35"/>
      <c r="AJ559" s="35"/>
      <c r="AK559" s="35"/>
      <c r="AL559" s="35"/>
      <c r="AM559" s="35"/>
      <c r="AN559" s="35"/>
      <c r="AO559" s="35"/>
      <c r="AP559" s="31"/>
      <c r="AQ559" s="37"/>
    </row>
    <row r="560" spans="1:43" hidden="1" x14ac:dyDescent="0.25">
      <c r="A560" s="4" t="s">
        <v>183</v>
      </c>
      <c r="B560" s="124">
        <v>36</v>
      </c>
      <c r="C560" s="125" t="s">
        <v>1652</v>
      </c>
      <c r="D560" s="125" t="s">
        <v>1649</v>
      </c>
      <c r="E560" s="32" t="s">
        <v>104</v>
      </c>
      <c r="F560" s="38"/>
      <c r="G560" s="5"/>
      <c r="H560" s="6"/>
      <c r="I560" s="34"/>
      <c r="J560" s="35"/>
      <c r="K560" s="35"/>
      <c r="L560" s="35"/>
      <c r="M560" s="36"/>
      <c r="N560" s="36" t="s">
        <v>200</v>
      </c>
      <c r="O560" s="36" t="str">
        <f t="shared" si="18"/>
        <v>B03</v>
      </c>
      <c r="P560" s="36">
        <f>IF(AND(O560&lt;&gt;O559,NOT(ISBLANK(A560))),IF(ISBLANK(M560),INDEX(Summary!H:H,MATCH(O560,Summary!A:A,0)),INDEX(Summary!H:H,MATCH(O560,Summary!A:A,0))+1),IF(ISBLANK(M560),P559,P559+1))</f>
        <v>1</v>
      </c>
      <c r="Q560" s="36">
        <f t="shared" si="17"/>
        <v>13</v>
      </c>
      <c r="R560" s="51"/>
      <c r="T560" s="34"/>
      <c r="U560" s="34"/>
      <c r="V560" s="34"/>
      <c r="W560" s="34"/>
      <c r="X560" s="5"/>
      <c r="Y560" s="5"/>
      <c r="Z560" s="5"/>
      <c r="AA560" s="6"/>
      <c r="AB560" s="6"/>
      <c r="AC560" s="6"/>
      <c r="AD560" s="6"/>
      <c r="AE560" s="7"/>
      <c r="AF560" s="7"/>
      <c r="AG560" s="34"/>
      <c r="AH560" s="35"/>
      <c r="AI560" s="35"/>
      <c r="AJ560" s="35"/>
      <c r="AK560" s="35"/>
      <c r="AL560" s="35"/>
      <c r="AM560" s="35"/>
      <c r="AN560" s="35"/>
      <c r="AO560" s="35"/>
      <c r="AP560" s="31"/>
      <c r="AQ560" s="37"/>
    </row>
    <row r="561" spans="1:43" hidden="1" x14ac:dyDescent="0.25">
      <c r="A561" s="4" t="s">
        <v>183</v>
      </c>
      <c r="B561" s="124">
        <v>29</v>
      </c>
      <c r="C561" s="125" t="s">
        <v>1653</v>
      </c>
      <c r="D561" s="125" t="s">
        <v>1654</v>
      </c>
      <c r="E561" s="32" t="s">
        <v>104</v>
      </c>
      <c r="F561" s="38"/>
      <c r="G561" s="5"/>
      <c r="H561" s="6"/>
      <c r="I561" s="34"/>
      <c r="J561" s="35"/>
      <c r="K561" s="35"/>
      <c r="L561" s="35"/>
      <c r="M561" s="36"/>
      <c r="N561" s="36" t="s">
        <v>200</v>
      </c>
      <c r="O561" s="36" t="str">
        <f t="shared" si="18"/>
        <v>B03</v>
      </c>
      <c r="P561" s="36">
        <f>IF(AND(O561&lt;&gt;O560,NOT(ISBLANK(A561))),IF(ISBLANK(M561),INDEX(Summary!H:H,MATCH(O561,Summary!A:A,0)),INDEX(Summary!H:H,MATCH(O561,Summary!A:A,0))+1),IF(ISBLANK(M561),P560,P560+1))</f>
        <v>1</v>
      </c>
      <c r="Q561" s="36">
        <f t="shared" si="17"/>
        <v>14</v>
      </c>
      <c r="R561" s="51"/>
      <c r="T561" s="34"/>
      <c r="U561" s="34"/>
      <c r="V561" s="34"/>
      <c r="W561" s="34"/>
      <c r="X561" s="5"/>
      <c r="Y561" s="5"/>
      <c r="Z561" s="5"/>
      <c r="AA561" s="6"/>
      <c r="AB561" s="6"/>
      <c r="AC561" s="6"/>
      <c r="AD561" s="6"/>
      <c r="AE561" s="7"/>
      <c r="AF561" s="7"/>
      <c r="AG561" s="34"/>
      <c r="AH561" s="35"/>
      <c r="AI561" s="35"/>
      <c r="AJ561" s="35"/>
      <c r="AK561" s="35"/>
      <c r="AL561" s="35"/>
      <c r="AM561" s="35"/>
      <c r="AN561" s="35"/>
      <c r="AO561" s="35"/>
      <c r="AP561" s="31"/>
      <c r="AQ561" s="37"/>
    </row>
    <row r="562" spans="1:43" hidden="1" x14ac:dyDescent="0.25">
      <c r="A562" s="4" t="s">
        <v>183</v>
      </c>
      <c r="B562" s="124">
        <v>29</v>
      </c>
      <c r="C562" s="125" t="s">
        <v>1655</v>
      </c>
      <c r="D562" s="125" t="s">
        <v>1654</v>
      </c>
      <c r="E562" s="32" t="s">
        <v>104</v>
      </c>
      <c r="F562" s="38"/>
      <c r="G562" s="5"/>
      <c r="H562" s="6"/>
      <c r="I562" s="34"/>
      <c r="J562" s="35"/>
      <c r="K562" s="35"/>
      <c r="L562" s="35"/>
      <c r="M562" s="36"/>
      <c r="N562" s="36" t="s">
        <v>200</v>
      </c>
      <c r="O562" s="36" t="str">
        <f t="shared" si="18"/>
        <v>B03</v>
      </c>
      <c r="P562" s="36">
        <f>IF(AND(O562&lt;&gt;O561,NOT(ISBLANK(A562))),IF(ISBLANK(M562),INDEX(Summary!H:H,MATCH(O562,Summary!A:A,0)),INDEX(Summary!H:H,MATCH(O562,Summary!A:A,0))+1),IF(ISBLANK(M562),P561,P561+1))</f>
        <v>1</v>
      </c>
      <c r="Q562" s="36">
        <f t="shared" si="17"/>
        <v>15</v>
      </c>
      <c r="R562" s="51"/>
      <c r="T562" s="34"/>
      <c r="U562" s="34"/>
      <c r="V562" s="34"/>
      <c r="W562" s="34"/>
      <c r="X562" s="5"/>
      <c r="Y562" s="5"/>
      <c r="Z562" s="5"/>
      <c r="AA562" s="6"/>
      <c r="AB562" s="6"/>
      <c r="AC562" s="6"/>
      <c r="AD562" s="6"/>
      <c r="AE562" s="7"/>
      <c r="AF562" s="7"/>
      <c r="AG562" s="34"/>
      <c r="AH562" s="35"/>
      <c r="AI562" s="35"/>
      <c r="AJ562" s="35"/>
      <c r="AK562" s="35"/>
      <c r="AL562" s="35"/>
      <c r="AM562" s="35"/>
      <c r="AN562" s="35"/>
      <c r="AO562" s="35"/>
      <c r="AP562" s="31"/>
      <c r="AQ562" s="37"/>
    </row>
    <row r="563" spans="1:43" hidden="1" x14ac:dyDescent="0.25">
      <c r="A563" s="4" t="s">
        <v>183</v>
      </c>
      <c r="B563" s="124">
        <v>29</v>
      </c>
      <c r="C563" s="125" t="s">
        <v>1656</v>
      </c>
      <c r="D563" s="125" t="s">
        <v>1654</v>
      </c>
      <c r="E563" s="32" t="s">
        <v>104</v>
      </c>
      <c r="F563" s="38"/>
      <c r="G563" s="5"/>
      <c r="H563" s="6"/>
      <c r="I563" s="34"/>
      <c r="J563" s="35"/>
      <c r="K563" s="35"/>
      <c r="L563" s="35"/>
      <c r="M563" s="36"/>
      <c r="N563" s="36" t="s">
        <v>200</v>
      </c>
      <c r="O563" s="36" t="str">
        <f t="shared" si="18"/>
        <v>B03</v>
      </c>
      <c r="P563" s="36">
        <f>IF(AND(O563&lt;&gt;O562,NOT(ISBLANK(A563))),IF(ISBLANK(M563),INDEX(Summary!H:H,MATCH(O563,Summary!A:A,0)),INDEX(Summary!H:H,MATCH(O563,Summary!A:A,0))+1),IF(ISBLANK(M563),P562,P562+1))</f>
        <v>1</v>
      </c>
      <c r="Q563" s="36">
        <f t="shared" si="17"/>
        <v>16</v>
      </c>
      <c r="R563" s="51"/>
      <c r="T563" s="34"/>
      <c r="U563" s="34"/>
      <c r="V563" s="34"/>
      <c r="W563" s="34"/>
      <c r="X563" s="5"/>
      <c r="Y563" s="5"/>
      <c r="Z563" s="5"/>
      <c r="AA563" s="6"/>
      <c r="AB563" s="6"/>
      <c r="AC563" s="6"/>
      <c r="AD563" s="6"/>
      <c r="AE563" s="7"/>
      <c r="AF563" s="7"/>
      <c r="AG563" s="34"/>
      <c r="AH563" s="35"/>
      <c r="AI563" s="35"/>
      <c r="AJ563" s="35"/>
      <c r="AK563" s="35"/>
      <c r="AL563" s="35"/>
      <c r="AM563" s="35"/>
      <c r="AN563" s="35"/>
      <c r="AO563" s="35"/>
      <c r="AP563" s="31"/>
      <c r="AQ563" s="37"/>
    </row>
    <row r="564" spans="1:43" hidden="1" x14ac:dyDescent="0.25">
      <c r="A564" s="4" t="s">
        <v>183</v>
      </c>
      <c r="B564" s="124">
        <v>29</v>
      </c>
      <c r="C564" s="125" t="s">
        <v>1657</v>
      </c>
      <c r="D564" s="125" t="s">
        <v>1654</v>
      </c>
      <c r="E564" s="32" t="s">
        <v>104</v>
      </c>
      <c r="F564" s="38"/>
      <c r="G564" s="5"/>
      <c r="H564" s="6"/>
      <c r="I564" s="34"/>
      <c r="J564" s="35"/>
      <c r="K564" s="35"/>
      <c r="L564" s="35"/>
      <c r="M564" s="36"/>
      <c r="N564" s="36" t="s">
        <v>200</v>
      </c>
      <c r="O564" s="36" t="str">
        <f t="shared" si="18"/>
        <v>B03</v>
      </c>
      <c r="P564" s="36">
        <f>IF(AND(O564&lt;&gt;O563,NOT(ISBLANK(A564))),IF(ISBLANK(M564),INDEX(Summary!H:H,MATCH(O564,Summary!A:A,0)),INDEX(Summary!H:H,MATCH(O564,Summary!A:A,0))+1),IF(ISBLANK(M564),P563,P563+1))</f>
        <v>1</v>
      </c>
      <c r="Q564" s="36">
        <f t="shared" si="17"/>
        <v>17</v>
      </c>
      <c r="R564" s="51"/>
      <c r="T564" s="34"/>
      <c r="U564" s="34"/>
      <c r="V564" s="34"/>
      <c r="W564" s="34"/>
      <c r="X564" s="5"/>
      <c r="Y564" s="5"/>
      <c r="Z564" s="5"/>
      <c r="AA564" s="6"/>
      <c r="AB564" s="6"/>
      <c r="AC564" s="6"/>
      <c r="AD564" s="6"/>
      <c r="AE564" s="7"/>
      <c r="AF564" s="7"/>
      <c r="AG564" s="34"/>
      <c r="AH564" s="35"/>
      <c r="AI564" s="35"/>
      <c r="AJ564" s="35"/>
      <c r="AK564" s="35"/>
      <c r="AL564" s="35"/>
      <c r="AM564" s="35"/>
      <c r="AN564" s="35"/>
      <c r="AO564" s="35"/>
      <c r="AP564" s="31"/>
      <c r="AQ564" s="37"/>
    </row>
    <row r="565" spans="1:43" hidden="1" x14ac:dyDescent="0.25">
      <c r="A565" s="4" t="s">
        <v>183</v>
      </c>
      <c r="B565" s="124">
        <v>29</v>
      </c>
      <c r="C565" s="125" t="s">
        <v>1658</v>
      </c>
      <c r="D565" s="125" t="s">
        <v>1659</v>
      </c>
      <c r="E565" s="32" t="s">
        <v>104</v>
      </c>
      <c r="F565" s="38"/>
      <c r="G565" s="5"/>
      <c r="H565" s="6"/>
      <c r="I565" s="34"/>
      <c r="J565" s="35"/>
      <c r="K565" s="35"/>
      <c r="L565" s="35"/>
      <c r="M565" s="36"/>
      <c r="N565" s="36" t="s">
        <v>200</v>
      </c>
      <c r="O565" s="36" t="str">
        <f t="shared" si="18"/>
        <v>B03</v>
      </c>
      <c r="P565" s="36">
        <f>IF(AND(O565&lt;&gt;O564,NOT(ISBLANK(A565))),IF(ISBLANK(M565),INDEX(Summary!H:H,MATCH(O565,Summary!A:A,0)),INDEX(Summary!H:H,MATCH(O565,Summary!A:A,0))+1),IF(ISBLANK(M565),P564,P564+1))</f>
        <v>1</v>
      </c>
      <c r="Q565" s="36">
        <f t="shared" si="17"/>
        <v>18</v>
      </c>
      <c r="R565" s="51"/>
      <c r="T565" s="34"/>
      <c r="U565" s="34"/>
      <c r="V565" s="34"/>
      <c r="W565" s="34"/>
      <c r="X565" s="5"/>
      <c r="Y565" s="5"/>
      <c r="Z565" s="5"/>
      <c r="AA565" s="6"/>
      <c r="AB565" s="6"/>
      <c r="AC565" s="6"/>
      <c r="AD565" s="6"/>
      <c r="AE565" s="7"/>
      <c r="AF565" s="7"/>
      <c r="AG565" s="34"/>
      <c r="AH565" s="35"/>
      <c r="AI565" s="35"/>
      <c r="AJ565" s="35"/>
      <c r="AK565" s="35"/>
      <c r="AL565" s="35"/>
      <c r="AM565" s="35"/>
      <c r="AN565" s="35"/>
      <c r="AO565" s="35"/>
      <c r="AP565" s="31"/>
      <c r="AQ565" s="37"/>
    </row>
    <row r="566" spans="1:43" hidden="1" x14ac:dyDescent="0.25">
      <c r="A566" s="4" t="s">
        <v>183</v>
      </c>
      <c r="B566" s="124">
        <v>29</v>
      </c>
      <c r="C566" s="125" t="s">
        <v>1660</v>
      </c>
      <c r="D566" s="125" t="s">
        <v>1659</v>
      </c>
      <c r="E566" s="32" t="s">
        <v>104</v>
      </c>
      <c r="F566" s="38"/>
      <c r="G566" s="5"/>
      <c r="H566" s="6"/>
      <c r="I566" s="34"/>
      <c r="J566" s="35"/>
      <c r="K566" s="35"/>
      <c r="L566" s="35"/>
      <c r="M566" s="36"/>
      <c r="N566" s="36" t="s">
        <v>200</v>
      </c>
      <c r="O566" s="36" t="str">
        <f t="shared" si="18"/>
        <v>B03</v>
      </c>
      <c r="P566" s="36">
        <f>IF(AND(O566&lt;&gt;O565,NOT(ISBLANK(A566))),IF(ISBLANK(M566),INDEX(Summary!H:H,MATCH(O566,Summary!A:A,0)),INDEX(Summary!H:H,MATCH(O566,Summary!A:A,0))+1),IF(ISBLANK(M566),P565,P565+1))</f>
        <v>1</v>
      </c>
      <c r="Q566" s="36">
        <f t="shared" si="17"/>
        <v>19</v>
      </c>
      <c r="R566" s="51"/>
      <c r="T566" s="34"/>
      <c r="U566" s="34"/>
      <c r="V566" s="34"/>
      <c r="W566" s="34"/>
      <c r="X566" s="5"/>
      <c r="Y566" s="5"/>
      <c r="Z566" s="5"/>
      <c r="AA566" s="6"/>
      <c r="AB566" s="6"/>
      <c r="AC566" s="6"/>
      <c r="AD566" s="6"/>
      <c r="AE566" s="7"/>
      <c r="AF566" s="7"/>
      <c r="AG566" s="34"/>
      <c r="AH566" s="35"/>
      <c r="AI566" s="35"/>
      <c r="AJ566" s="35"/>
      <c r="AK566" s="35"/>
      <c r="AL566" s="35"/>
      <c r="AM566" s="35"/>
      <c r="AN566" s="35"/>
      <c r="AO566" s="35"/>
      <c r="AP566" s="31"/>
      <c r="AQ566" s="37"/>
    </row>
    <row r="567" spans="1:43" hidden="1" x14ac:dyDescent="0.25">
      <c r="A567" s="4" t="s">
        <v>183</v>
      </c>
      <c r="B567" s="124">
        <v>29</v>
      </c>
      <c r="C567" s="125" t="s">
        <v>1661</v>
      </c>
      <c r="D567" s="125" t="s">
        <v>1659</v>
      </c>
      <c r="E567" s="32" t="s">
        <v>104</v>
      </c>
      <c r="F567" s="38"/>
      <c r="G567" s="5"/>
      <c r="H567" s="6"/>
      <c r="I567" s="34"/>
      <c r="J567" s="35"/>
      <c r="K567" s="35"/>
      <c r="L567" s="35"/>
      <c r="M567" s="36"/>
      <c r="N567" s="36" t="s">
        <v>200</v>
      </c>
      <c r="O567" s="36" t="str">
        <f t="shared" si="18"/>
        <v>B03</v>
      </c>
      <c r="P567" s="36">
        <f>IF(AND(O567&lt;&gt;O566,NOT(ISBLANK(A567))),IF(ISBLANK(M567),INDEX(Summary!H:H,MATCH(O567,Summary!A:A,0)),INDEX(Summary!H:H,MATCH(O567,Summary!A:A,0))+1),IF(ISBLANK(M567),P566,P566+1))</f>
        <v>1</v>
      </c>
      <c r="Q567" s="36">
        <f t="shared" si="17"/>
        <v>20</v>
      </c>
      <c r="R567" s="51"/>
      <c r="T567" s="34"/>
      <c r="U567" s="34"/>
      <c r="V567" s="34"/>
      <c r="W567" s="34"/>
      <c r="X567" s="5"/>
      <c r="Y567" s="5"/>
      <c r="Z567" s="5"/>
      <c r="AA567" s="6"/>
      <c r="AB567" s="6"/>
      <c r="AC567" s="6"/>
      <c r="AD567" s="6"/>
      <c r="AE567" s="7"/>
      <c r="AF567" s="7"/>
      <c r="AG567" s="34"/>
      <c r="AH567" s="35"/>
      <c r="AI567" s="35"/>
      <c r="AJ567" s="35"/>
      <c r="AK567" s="35"/>
      <c r="AL567" s="35"/>
      <c r="AM567" s="35"/>
      <c r="AN567" s="35"/>
      <c r="AO567" s="35"/>
      <c r="AP567" s="31"/>
      <c r="AQ567" s="37"/>
    </row>
    <row r="568" spans="1:43" hidden="1" x14ac:dyDescent="0.25">
      <c r="A568" s="4" t="s">
        <v>183</v>
      </c>
      <c r="B568" s="124">
        <v>29</v>
      </c>
      <c r="C568" s="125" t="s">
        <v>1662</v>
      </c>
      <c r="D568" s="125" t="s">
        <v>1659</v>
      </c>
      <c r="E568" s="32" t="s">
        <v>104</v>
      </c>
      <c r="F568" s="38"/>
      <c r="G568" s="5"/>
      <c r="H568" s="6"/>
      <c r="I568" s="34"/>
      <c r="J568" s="35"/>
      <c r="K568" s="35"/>
      <c r="L568" s="35"/>
      <c r="M568" s="36"/>
      <c r="N568" s="36" t="s">
        <v>200</v>
      </c>
      <c r="O568" s="36" t="str">
        <f t="shared" si="18"/>
        <v>B03</v>
      </c>
      <c r="P568" s="36">
        <f>IF(AND(O568&lt;&gt;O567,NOT(ISBLANK(A568))),IF(ISBLANK(M568),INDEX(Summary!H:H,MATCH(O568,Summary!A:A,0)),INDEX(Summary!H:H,MATCH(O568,Summary!A:A,0))+1),IF(ISBLANK(M568),P567,P567+1))</f>
        <v>1</v>
      </c>
      <c r="Q568" s="36">
        <f t="shared" si="17"/>
        <v>21</v>
      </c>
      <c r="R568" s="51"/>
      <c r="T568" s="34"/>
      <c r="U568" s="34"/>
      <c r="V568" s="34"/>
      <c r="W568" s="34"/>
      <c r="X568" s="5"/>
      <c r="Y568" s="5"/>
      <c r="Z568" s="5"/>
      <c r="AA568" s="6"/>
      <c r="AB568" s="6"/>
      <c r="AC568" s="6"/>
      <c r="AD568" s="6"/>
      <c r="AE568" s="7"/>
      <c r="AF568" s="7"/>
      <c r="AG568" s="34"/>
      <c r="AH568" s="35"/>
      <c r="AI568" s="35"/>
      <c r="AJ568" s="35"/>
      <c r="AK568" s="35"/>
      <c r="AL568" s="35"/>
      <c r="AM568" s="35"/>
      <c r="AN568" s="35"/>
      <c r="AO568" s="35"/>
      <c r="AP568" s="31"/>
      <c r="AQ568" s="37"/>
    </row>
    <row r="569" spans="1:43" hidden="1" x14ac:dyDescent="0.25">
      <c r="A569" s="4" t="s">
        <v>183</v>
      </c>
      <c r="B569" s="124">
        <v>22</v>
      </c>
      <c r="C569" s="125" t="s">
        <v>1663</v>
      </c>
      <c r="D569" s="125" t="s">
        <v>1664</v>
      </c>
      <c r="E569" s="32" t="s">
        <v>104</v>
      </c>
      <c r="F569" s="38"/>
      <c r="G569" s="5"/>
      <c r="H569" s="6"/>
      <c r="I569" s="34"/>
      <c r="J569" s="35"/>
      <c r="K569" s="35"/>
      <c r="L569" s="35"/>
      <c r="M569" s="36"/>
      <c r="N569" s="36" t="s">
        <v>200</v>
      </c>
      <c r="O569" s="36" t="str">
        <f t="shared" si="18"/>
        <v>B03</v>
      </c>
      <c r="P569" s="36">
        <f>IF(AND(O569&lt;&gt;O568,NOT(ISBLANK(A569))),IF(ISBLANK(M569),INDEX(Summary!H:H,MATCH(O569,Summary!A:A,0)),INDEX(Summary!H:H,MATCH(O569,Summary!A:A,0))+1),IF(ISBLANK(M569),P568,P568+1))</f>
        <v>1</v>
      </c>
      <c r="Q569" s="36">
        <f t="shared" si="17"/>
        <v>22</v>
      </c>
      <c r="R569" s="51"/>
      <c r="T569" s="34"/>
      <c r="U569" s="34"/>
      <c r="V569" s="34"/>
      <c r="W569" s="34"/>
      <c r="X569" s="5"/>
      <c r="Y569" s="5"/>
      <c r="Z569" s="5"/>
      <c r="AA569" s="6"/>
      <c r="AB569" s="6"/>
      <c r="AC569" s="6"/>
      <c r="AD569" s="6"/>
      <c r="AE569" s="7"/>
      <c r="AF569" s="7"/>
      <c r="AG569" s="34"/>
      <c r="AH569" s="35"/>
      <c r="AI569" s="35"/>
      <c r="AJ569" s="35"/>
      <c r="AK569" s="35"/>
      <c r="AL569" s="35"/>
      <c r="AM569" s="35"/>
      <c r="AN569" s="35"/>
      <c r="AO569" s="35"/>
      <c r="AP569" s="31"/>
      <c r="AQ569" s="37"/>
    </row>
    <row r="570" spans="1:43" hidden="1" x14ac:dyDescent="0.25">
      <c r="A570" s="4" t="s">
        <v>183</v>
      </c>
      <c r="B570" s="124">
        <v>22</v>
      </c>
      <c r="C570" s="125" t="s">
        <v>1665</v>
      </c>
      <c r="D570" s="125" t="s">
        <v>1666</v>
      </c>
      <c r="E570" s="32" t="s">
        <v>104</v>
      </c>
      <c r="F570" s="38"/>
      <c r="G570" s="5"/>
      <c r="H570" s="6"/>
      <c r="I570" s="34"/>
      <c r="J570" s="35"/>
      <c r="K570" s="35"/>
      <c r="L570" s="35"/>
      <c r="M570" s="36"/>
      <c r="N570" s="36" t="s">
        <v>200</v>
      </c>
      <c r="O570" s="36" t="str">
        <f t="shared" si="18"/>
        <v>B03</v>
      </c>
      <c r="P570" s="36">
        <f>IF(AND(O570&lt;&gt;O569,NOT(ISBLANK(A570))),IF(ISBLANK(M570),INDEX(Summary!H:H,MATCH(O570,Summary!A:A,0)),INDEX(Summary!H:H,MATCH(O570,Summary!A:A,0))+1),IF(ISBLANK(M570),P569,P569+1))</f>
        <v>1</v>
      </c>
      <c r="Q570" s="36">
        <f t="shared" si="17"/>
        <v>23</v>
      </c>
      <c r="R570" s="51"/>
      <c r="T570" s="34"/>
      <c r="U570" s="34"/>
      <c r="V570" s="34"/>
      <c r="W570" s="34"/>
      <c r="X570" s="5"/>
      <c r="Y570" s="5"/>
      <c r="Z570" s="5"/>
      <c r="AA570" s="6"/>
      <c r="AB570" s="6"/>
      <c r="AC570" s="6"/>
      <c r="AD570" s="6"/>
      <c r="AE570" s="7"/>
      <c r="AF570" s="7"/>
      <c r="AG570" s="34"/>
      <c r="AH570" s="35"/>
      <c r="AI570" s="35"/>
      <c r="AJ570" s="35"/>
      <c r="AK570" s="35"/>
      <c r="AL570" s="35"/>
      <c r="AM570" s="35"/>
      <c r="AN570" s="35"/>
      <c r="AO570" s="35"/>
      <c r="AP570" s="31"/>
      <c r="AQ570" s="37"/>
    </row>
    <row r="571" spans="1:43" hidden="1" x14ac:dyDescent="0.25">
      <c r="A571" s="4" t="s">
        <v>183</v>
      </c>
      <c r="B571" s="124">
        <v>22</v>
      </c>
      <c r="C571" s="125" t="s">
        <v>1667</v>
      </c>
      <c r="D571" s="125" t="s">
        <v>1668</v>
      </c>
      <c r="E571" s="32" t="s">
        <v>104</v>
      </c>
      <c r="F571" s="38"/>
      <c r="G571" s="5"/>
      <c r="H571" s="6"/>
      <c r="I571" s="34"/>
      <c r="J571" s="35"/>
      <c r="K571" s="35"/>
      <c r="L571" s="35"/>
      <c r="M571" s="36"/>
      <c r="N571" s="36" t="s">
        <v>200</v>
      </c>
      <c r="O571" s="36" t="str">
        <f t="shared" si="18"/>
        <v>B03</v>
      </c>
      <c r="P571" s="36">
        <f>IF(AND(O571&lt;&gt;O570,NOT(ISBLANK(A571))),IF(ISBLANK(M571),INDEX(Summary!H:H,MATCH(O571,Summary!A:A,0)),INDEX(Summary!H:H,MATCH(O571,Summary!A:A,0))+1),IF(ISBLANK(M571),P570,P570+1))</f>
        <v>1</v>
      </c>
      <c r="Q571" s="36">
        <f t="shared" si="17"/>
        <v>24</v>
      </c>
      <c r="R571" s="51"/>
      <c r="T571" s="34"/>
      <c r="U571" s="34"/>
      <c r="V571" s="34"/>
      <c r="W571" s="34"/>
      <c r="X571" s="5"/>
      <c r="Y571" s="5"/>
      <c r="Z571" s="5"/>
      <c r="AA571" s="6"/>
      <c r="AB571" s="6"/>
      <c r="AC571" s="6"/>
      <c r="AD571" s="6"/>
      <c r="AE571" s="7"/>
      <c r="AF571" s="7"/>
      <c r="AG571" s="34"/>
      <c r="AH571" s="35"/>
      <c r="AI571" s="35"/>
      <c r="AJ571" s="35"/>
      <c r="AK571" s="35"/>
      <c r="AL571" s="35"/>
      <c r="AM571" s="35"/>
      <c r="AN571" s="35"/>
      <c r="AO571" s="35"/>
      <c r="AP571" s="31"/>
      <c r="AQ571" s="37"/>
    </row>
    <row r="572" spans="1:43" hidden="1" x14ac:dyDescent="0.25">
      <c r="A572" s="4" t="s">
        <v>183</v>
      </c>
      <c r="B572" s="124">
        <v>22</v>
      </c>
      <c r="C572" s="125" t="s">
        <v>1669</v>
      </c>
      <c r="D572" s="125" t="s">
        <v>1670</v>
      </c>
      <c r="E572" s="32" t="s">
        <v>104</v>
      </c>
      <c r="F572" s="38"/>
      <c r="G572" s="5"/>
      <c r="H572" s="6"/>
      <c r="I572" s="34"/>
      <c r="J572" s="35"/>
      <c r="K572" s="35"/>
      <c r="L572" s="35"/>
      <c r="M572" s="36"/>
      <c r="N572" s="36" t="s">
        <v>200</v>
      </c>
      <c r="O572" s="36" t="str">
        <f t="shared" si="18"/>
        <v>B03</v>
      </c>
      <c r="P572" s="36">
        <f>IF(AND(O572&lt;&gt;O571,NOT(ISBLANK(A572))),IF(ISBLANK(M572),INDEX(Summary!H:H,MATCH(O572,Summary!A:A,0)),INDEX(Summary!H:H,MATCH(O572,Summary!A:A,0))+1),IF(ISBLANK(M572),P571,P571+1))</f>
        <v>1</v>
      </c>
      <c r="Q572" s="36">
        <f t="shared" si="17"/>
        <v>25</v>
      </c>
      <c r="R572" s="51"/>
      <c r="T572" s="34"/>
      <c r="U572" s="34"/>
      <c r="V572" s="34"/>
      <c r="W572" s="34"/>
      <c r="X572" s="5"/>
      <c r="Y572" s="5"/>
      <c r="Z572" s="5"/>
      <c r="AA572" s="6"/>
      <c r="AB572" s="6"/>
      <c r="AC572" s="6"/>
      <c r="AD572" s="6"/>
      <c r="AE572" s="7"/>
      <c r="AF572" s="7"/>
      <c r="AG572" s="34"/>
      <c r="AH572" s="35"/>
      <c r="AI572" s="35"/>
      <c r="AJ572" s="35"/>
      <c r="AK572" s="35"/>
      <c r="AL572" s="35"/>
      <c r="AM572" s="35"/>
      <c r="AN572" s="35"/>
      <c r="AO572" s="35"/>
      <c r="AP572" s="31"/>
      <c r="AQ572" s="37"/>
    </row>
    <row r="573" spans="1:43" hidden="1" x14ac:dyDescent="0.25">
      <c r="A573" s="4" t="s">
        <v>183</v>
      </c>
      <c r="B573" s="124">
        <v>15</v>
      </c>
      <c r="C573" s="125" t="s">
        <v>1671</v>
      </c>
      <c r="D573" s="125" t="s">
        <v>1672</v>
      </c>
      <c r="E573" s="32" t="s">
        <v>104</v>
      </c>
      <c r="F573" s="38"/>
      <c r="G573" s="5"/>
      <c r="H573" s="6"/>
      <c r="I573" s="34"/>
      <c r="J573" s="35"/>
      <c r="K573" s="35"/>
      <c r="L573" s="35"/>
      <c r="M573" s="36"/>
      <c r="N573" s="36" t="s">
        <v>200</v>
      </c>
      <c r="O573" s="36" t="str">
        <f t="shared" si="18"/>
        <v>B03</v>
      </c>
      <c r="P573" s="36">
        <f>IF(AND(O573&lt;&gt;O572,NOT(ISBLANK(A573))),IF(ISBLANK(M573),INDEX(Summary!H:H,MATCH(O573,Summary!A:A,0)),INDEX(Summary!H:H,MATCH(O573,Summary!A:A,0))+1),IF(ISBLANK(M573),P572,P572+1))</f>
        <v>1</v>
      </c>
      <c r="Q573" s="36">
        <f t="shared" si="17"/>
        <v>26</v>
      </c>
      <c r="R573" s="51"/>
      <c r="T573" s="34"/>
      <c r="U573" s="34"/>
      <c r="V573" s="34"/>
      <c r="W573" s="34"/>
      <c r="X573" s="5"/>
      <c r="Y573" s="5"/>
      <c r="Z573" s="5"/>
      <c r="AA573" s="6"/>
      <c r="AB573" s="6"/>
      <c r="AC573" s="6"/>
      <c r="AD573" s="6"/>
      <c r="AE573" s="7"/>
      <c r="AF573" s="7"/>
      <c r="AG573" s="34"/>
      <c r="AH573" s="35"/>
      <c r="AI573" s="35"/>
      <c r="AJ573" s="35"/>
      <c r="AK573" s="35"/>
      <c r="AL573" s="35"/>
      <c r="AM573" s="35"/>
      <c r="AN573" s="35"/>
      <c r="AO573" s="35"/>
      <c r="AP573" s="31"/>
      <c r="AQ573" s="37"/>
    </row>
    <row r="574" spans="1:43" hidden="1" x14ac:dyDescent="0.25">
      <c r="A574" s="4" t="s">
        <v>183</v>
      </c>
      <c r="B574" s="124">
        <v>15</v>
      </c>
      <c r="C574" s="125" t="s">
        <v>1673</v>
      </c>
      <c r="D574" s="125" t="s">
        <v>1674</v>
      </c>
      <c r="E574" s="32" t="s">
        <v>104</v>
      </c>
      <c r="F574" s="38"/>
      <c r="G574" s="5"/>
      <c r="H574" s="6"/>
      <c r="I574" s="34"/>
      <c r="J574" s="35"/>
      <c r="K574" s="35"/>
      <c r="L574" s="35"/>
      <c r="M574" s="36"/>
      <c r="N574" s="36" t="s">
        <v>200</v>
      </c>
      <c r="O574" s="36" t="str">
        <f t="shared" si="18"/>
        <v>B03</v>
      </c>
      <c r="P574" s="36">
        <f>IF(AND(O574&lt;&gt;O573,NOT(ISBLANK(A574))),IF(ISBLANK(M574),INDEX(Summary!H:H,MATCH(O574,Summary!A:A,0)),INDEX(Summary!H:H,MATCH(O574,Summary!A:A,0))+1),IF(ISBLANK(M574),P573,P573+1))</f>
        <v>1</v>
      </c>
      <c r="Q574" s="36">
        <f t="shared" si="17"/>
        <v>27</v>
      </c>
      <c r="R574" s="51"/>
      <c r="T574" s="34"/>
      <c r="U574" s="34"/>
      <c r="V574" s="34"/>
      <c r="W574" s="34"/>
      <c r="X574" s="5"/>
      <c r="Y574" s="5"/>
      <c r="Z574" s="5"/>
      <c r="AA574" s="6"/>
      <c r="AB574" s="6"/>
      <c r="AC574" s="6"/>
      <c r="AD574" s="6"/>
      <c r="AE574" s="7"/>
      <c r="AF574" s="7"/>
      <c r="AG574" s="34"/>
      <c r="AH574" s="35"/>
      <c r="AI574" s="35"/>
      <c r="AJ574" s="35"/>
      <c r="AK574" s="35"/>
      <c r="AL574" s="35"/>
      <c r="AM574" s="35"/>
      <c r="AN574" s="35"/>
      <c r="AO574" s="35"/>
      <c r="AP574" s="31"/>
      <c r="AQ574" s="37"/>
    </row>
    <row r="575" spans="1:43" hidden="1" x14ac:dyDescent="0.25">
      <c r="A575" s="4" t="s">
        <v>183</v>
      </c>
      <c r="B575" s="124">
        <v>15</v>
      </c>
      <c r="C575" s="125" t="s">
        <v>1675</v>
      </c>
      <c r="D575" s="125" t="s">
        <v>1676</v>
      </c>
      <c r="E575" s="32" t="s">
        <v>104</v>
      </c>
      <c r="F575" s="38"/>
      <c r="G575" s="5"/>
      <c r="H575" s="6"/>
      <c r="I575" s="34"/>
      <c r="J575" s="35"/>
      <c r="K575" s="35"/>
      <c r="L575" s="35"/>
      <c r="M575" s="36"/>
      <c r="N575" s="36" t="s">
        <v>200</v>
      </c>
      <c r="O575" s="36" t="str">
        <f t="shared" si="18"/>
        <v>B03</v>
      </c>
      <c r="P575" s="36">
        <f>IF(AND(O575&lt;&gt;O574,NOT(ISBLANK(A575))),IF(ISBLANK(M575),INDEX(Summary!H:H,MATCH(O575,Summary!A:A,0)),INDEX(Summary!H:H,MATCH(O575,Summary!A:A,0))+1),IF(ISBLANK(M575),P574,P574+1))</f>
        <v>1</v>
      </c>
      <c r="Q575" s="36">
        <f t="shared" si="17"/>
        <v>28</v>
      </c>
      <c r="R575" s="51"/>
      <c r="T575" s="34"/>
      <c r="U575" s="34"/>
      <c r="V575" s="34"/>
      <c r="W575" s="34"/>
      <c r="X575" s="5"/>
      <c r="Y575" s="5"/>
      <c r="Z575" s="5"/>
      <c r="AA575" s="6"/>
      <c r="AB575" s="6"/>
      <c r="AC575" s="6"/>
      <c r="AD575" s="6"/>
      <c r="AE575" s="7"/>
      <c r="AF575" s="7"/>
      <c r="AG575" s="34"/>
      <c r="AH575" s="35"/>
      <c r="AI575" s="35"/>
      <c r="AJ575" s="35"/>
      <c r="AK575" s="35"/>
      <c r="AL575" s="35"/>
      <c r="AM575" s="35"/>
      <c r="AN575" s="35"/>
      <c r="AO575" s="35"/>
      <c r="AP575" s="31"/>
      <c r="AQ575" s="37"/>
    </row>
    <row r="576" spans="1:43" hidden="1" x14ac:dyDescent="0.25">
      <c r="A576" s="4" t="s">
        <v>183</v>
      </c>
      <c r="B576" s="124">
        <v>15</v>
      </c>
      <c r="C576" s="125" t="s">
        <v>1677</v>
      </c>
      <c r="D576" s="125" t="s">
        <v>1678</v>
      </c>
      <c r="E576" s="32" t="s">
        <v>104</v>
      </c>
      <c r="F576" s="38"/>
      <c r="G576" s="5"/>
      <c r="H576" s="6"/>
      <c r="I576" s="34"/>
      <c r="J576" s="35"/>
      <c r="K576" s="35"/>
      <c r="L576" s="35"/>
      <c r="M576" s="36"/>
      <c r="N576" s="36" t="s">
        <v>200</v>
      </c>
      <c r="O576" s="36" t="str">
        <f t="shared" si="18"/>
        <v>B03</v>
      </c>
      <c r="P576" s="36">
        <f>IF(AND(O576&lt;&gt;O575,NOT(ISBLANK(A576))),IF(ISBLANK(M576),INDEX(Summary!H:H,MATCH(O576,Summary!A:A,0)),INDEX(Summary!H:H,MATCH(O576,Summary!A:A,0))+1),IF(ISBLANK(M576),P575,P575+1))</f>
        <v>1</v>
      </c>
      <c r="Q576" s="36">
        <f t="shared" si="17"/>
        <v>29</v>
      </c>
      <c r="R576" s="51"/>
      <c r="T576" s="34"/>
      <c r="U576" s="34"/>
      <c r="V576" s="34"/>
      <c r="W576" s="34"/>
      <c r="X576" s="5"/>
      <c r="Y576" s="5"/>
      <c r="Z576" s="5"/>
      <c r="AA576" s="6"/>
      <c r="AB576" s="6"/>
      <c r="AC576" s="6"/>
      <c r="AD576" s="6"/>
      <c r="AE576" s="7"/>
      <c r="AF576" s="7"/>
      <c r="AG576" s="34"/>
      <c r="AH576" s="35"/>
      <c r="AI576" s="35"/>
      <c r="AJ576" s="35"/>
      <c r="AK576" s="35"/>
      <c r="AL576" s="35"/>
      <c r="AM576" s="35"/>
      <c r="AN576" s="35"/>
      <c r="AO576" s="35"/>
      <c r="AP576" s="31"/>
      <c r="AQ576" s="37"/>
    </row>
    <row r="577" spans="1:43" hidden="1" x14ac:dyDescent="0.25">
      <c r="A577" s="4" t="s">
        <v>183</v>
      </c>
      <c r="B577" s="124">
        <v>15</v>
      </c>
      <c r="C577" s="125" t="s">
        <v>1679</v>
      </c>
      <c r="D577" s="125" t="s">
        <v>1680</v>
      </c>
      <c r="E577" s="32" t="s">
        <v>104</v>
      </c>
      <c r="F577" s="38"/>
      <c r="G577" s="5"/>
      <c r="H577" s="6"/>
      <c r="I577" s="34"/>
      <c r="J577" s="35"/>
      <c r="K577" s="35"/>
      <c r="L577" s="35"/>
      <c r="M577" s="36"/>
      <c r="N577" s="36" t="s">
        <v>200</v>
      </c>
      <c r="O577" s="36" t="str">
        <f t="shared" si="18"/>
        <v>B03</v>
      </c>
      <c r="P577" s="36">
        <f>IF(AND(O577&lt;&gt;O576,NOT(ISBLANK(A577))),IF(ISBLANK(M577),INDEX(Summary!H:H,MATCH(O577,Summary!A:A,0)),INDEX(Summary!H:H,MATCH(O577,Summary!A:A,0))+1),IF(ISBLANK(M577),P576,P576+1))</f>
        <v>1</v>
      </c>
      <c r="Q577" s="36">
        <f t="shared" si="17"/>
        <v>30</v>
      </c>
      <c r="R577" s="51"/>
      <c r="T577" s="34"/>
      <c r="U577" s="34"/>
      <c r="V577" s="34"/>
      <c r="W577" s="34"/>
      <c r="X577" s="5"/>
      <c r="Y577" s="5"/>
      <c r="Z577" s="5"/>
      <c r="AA577" s="6"/>
      <c r="AB577" s="6"/>
      <c r="AC577" s="6"/>
      <c r="AD577" s="6"/>
      <c r="AE577" s="7"/>
      <c r="AF577" s="7"/>
      <c r="AG577" s="34"/>
      <c r="AH577" s="35"/>
      <c r="AI577" s="35"/>
      <c r="AJ577" s="35"/>
      <c r="AK577" s="35"/>
      <c r="AL577" s="35"/>
      <c r="AM577" s="35"/>
      <c r="AN577" s="35"/>
      <c r="AO577" s="35"/>
      <c r="AP577" s="31"/>
      <c r="AQ577" s="37"/>
    </row>
    <row r="578" spans="1:43" hidden="1" x14ac:dyDescent="0.25">
      <c r="A578" s="4" t="s">
        <v>183</v>
      </c>
      <c r="B578" s="124">
        <v>15</v>
      </c>
      <c r="C578" s="125" t="s">
        <v>1681</v>
      </c>
      <c r="D578" s="125" t="s">
        <v>1682</v>
      </c>
      <c r="E578" s="32" t="s">
        <v>104</v>
      </c>
      <c r="F578" s="38"/>
      <c r="G578" s="5"/>
      <c r="H578" s="6"/>
      <c r="I578" s="34"/>
      <c r="J578" s="35"/>
      <c r="K578" s="35"/>
      <c r="L578" s="35"/>
      <c r="M578" s="36"/>
      <c r="N578" s="36" t="s">
        <v>200</v>
      </c>
      <c r="O578" s="36" t="str">
        <f t="shared" si="18"/>
        <v>B03</v>
      </c>
      <c r="P578" s="36">
        <f>IF(AND(O578&lt;&gt;O577,NOT(ISBLANK(A578))),IF(ISBLANK(M578),INDEX(Summary!H:H,MATCH(O578,Summary!A:A,0)),INDEX(Summary!H:H,MATCH(O578,Summary!A:A,0))+1),IF(ISBLANK(M578),P577,P577+1))</f>
        <v>1</v>
      </c>
      <c r="Q578" s="36">
        <f t="shared" ref="Q578:Q641" si="19">IF(AND(O578&lt;&gt;O577,NOT(ISBLANK(A578))),IF(ISBLANK(N578),_xlfn.MAXIFS(P:P,O:O,O578),_xlfn.MAXIFS(P:P,O:O,O578)+1),IF(ISBLANK(N578),Q577,Q577+1))</f>
        <v>31</v>
      </c>
      <c r="R578" s="51"/>
      <c r="T578" s="34"/>
      <c r="U578" s="34"/>
      <c r="V578" s="34"/>
      <c r="W578" s="34"/>
      <c r="X578" s="5"/>
      <c r="Y578" s="5"/>
      <c r="Z578" s="5"/>
      <c r="AA578" s="6"/>
      <c r="AB578" s="6"/>
      <c r="AC578" s="6"/>
      <c r="AD578" s="6"/>
      <c r="AE578" s="7"/>
      <c r="AF578" s="7"/>
      <c r="AG578" s="34"/>
      <c r="AH578" s="35"/>
      <c r="AI578" s="35"/>
      <c r="AJ578" s="35"/>
      <c r="AK578" s="35"/>
      <c r="AL578" s="35"/>
      <c r="AM578" s="35"/>
      <c r="AN578" s="35"/>
      <c r="AO578" s="35"/>
      <c r="AP578" s="31"/>
      <c r="AQ578" s="37"/>
    </row>
    <row r="579" spans="1:43" hidden="1" x14ac:dyDescent="0.25">
      <c r="A579" s="4" t="s">
        <v>183</v>
      </c>
      <c r="B579" s="124">
        <v>15</v>
      </c>
      <c r="C579" s="125" t="s">
        <v>1683</v>
      </c>
      <c r="D579" s="125" t="s">
        <v>1684</v>
      </c>
      <c r="E579" s="32" t="s">
        <v>104</v>
      </c>
      <c r="F579" s="38"/>
      <c r="G579" s="5"/>
      <c r="H579" s="6"/>
      <c r="I579" s="34"/>
      <c r="J579" s="35"/>
      <c r="K579" s="35"/>
      <c r="L579" s="35"/>
      <c r="M579" s="36"/>
      <c r="N579" s="36" t="s">
        <v>200</v>
      </c>
      <c r="O579" s="36" t="str">
        <f t="shared" si="18"/>
        <v>B03</v>
      </c>
      <c r="P579" s="36">
        <f>IF(AND(O579&lt;&gt;O578,NOT(ISBLANK(A579))),IF(ISBLANK(M579),INDEX(Summary!H:H,MATCH(O579,Summary!A:A,0)),INDEX(Summary!H:H,MATCH(O579,Summary!A:A,0))+1),IF(ISBLANK(M579),P578,P578+1))</f>
        <v>1</v>
      </c>
      <c r="Q579" s="36">
        <f t="shared" si="19"/>
        <v>32</v>
      </c>
      <c r="R579" s="51"/>
      <c r="T579" s="11"/>
      <c r="U579" s="11"/>
      <c r="V579" s="11"/>
      <c r="W579" s="11"/>
      <c r="X579" s="5"/>
      <c r="Y579" s="5"/>
      <c r="Z579" s="5"/>
      <c r="AA579" s="6"/>
      <c r="AB579" s="6"/>
      <c r="AC579" s="6"/>
      <c r="AD579" s="6"/>
      <c r="AE579" s="7"/>
      <c r="AF579" s="7"/>
      <c r="AG579" s="34"/>
      <c r="AH579" s="35"/>
      <c r="AI579" s="35"/>
      <c r="AJ579" s="35"/>
      <c r="AK579" s="35"/>
      <c r="AL579" s="35"/>
      <c r="AM579" s="35"/>
      <c r="AN579" s="35"/>
      <c r="AO579" s="35"/>
      <c r="AP579" s="31"/>
      <c r="AQ579" s="37"/>
    </row>
    <row r="580" spans="1:43" hidden="1" x14ac:dyDescent="0.25">
      <c r="A580" s="4" t="s">
        <v>183</v>
      </c>
      <c r="B580" s="124">
        <v>15</v>
      </c>
      <c r="C580" s="125" t="s">
        <v>1685</v>
      </c>
      <c r="D580" s="125" t="s">
        <v>1686</v>
      </c>
      <c r="E580" s="32" t="s">
        <v>104</v>
      </c>
      <c r="F580" s="38"/>
      <c r="G580" s="5"/>
      <c r="H580" s="6"/>
      <c r="I580" s="34"/>
      <c r="J580" s="35"/>
      <c r="K580" s="35"/>
      <c r="L580" s="35"/>
      <c r="M580" s="36"/>
      <c r="N580" s="36" t="s">
        <v>200</v>
      </c>
      <c r="O580" s="36" t="str">
        <f t="shared" si="18"/>
        <v>B03</v>
      </c>
      <c r="P580" s="36">
        <f>IF(AND(O580&lt;&gt;O579,NOT(ISBLANK(A580))),IF(ISBLANK(M580),INDEX(Summary!H:H,MATCH(O580,Summary!A:A,0)),INDEX(Summary!H:H,MATCH(O580,Summary!A:A,0))+1),IF(ISBLANK(M580),P579,P579+1))</f>
        <v>1</v>
      </c>
      <c r="Q580" s="36">
        <f t="shared" si="19"/>
        <v>33</v>
      </c>
      <c r="R580" s="51"/>
      <c r="T580" s="11"/>
      <c r="U580" s="11"/>
      <c r="V580" s="11"/>
      <c r="W580" s="11"/>
      <c r="X580" s="5"/>
      <c r="Y580" s="5"/>
      <c r="Z580" s="5"/>
      <c r="AA580" s="6"/>
      <c r="AB580" s="6"/>
      <c r="AC580" s="6"/>
      <c r="AD580" s="6"/>
      <c r="AE580" s="7"/>
      <c r="AF580" s="7"/>
      <c r="AG580" s="34"/>
      <c r="AH580" s="35"/>
      <c r="AI580" s="35"/>
      <c r="AJ580" s="35"/>
      <c r="AK580" s="35"/>
      <c r="AL580" s="35"/>
      <c r="AM580" s="35"/>
      <c r="AN580" s="35"/>
      <c r="AO580" s="35"/>
      <c r="AP580" s="31"/>
      <c r="AQ580" s="37"/>
    </row>
    <row r="581" spans="1:43" hidden="1" x14ac:dyDescent="0.25">
      <c r="A581" s="4" t="s">
        <v>183</v>
      </c>
      <c r="B581" s="124">
        <v>22</v>
      </c>
      <c r="C581" s="125" t="s">
        <v>1687</v>
      </c>
      <c r="D581" s="125" t="s">
        <v>1688</v>
      </c>
      <c r="E581" s="32" t="s">
        <v>184</v>
      </c>
      <c r="F581" s="38" t="s">
        <v>105</v>
      </c>
      <c r="G581" s="9">
        <v>4</v>
      </c>
      <c r="H581" s="34"/>
      <c r="I581" s="34">
        <v>4</v>
      </c>
      <c r="J581" s="7">
        <v>35</v>
      </c>
      <c r="K581" s="7">
        <v>3</v>
      </c>
      <c r="L581" s="7">
        <v>34</v>
      </c>
      <c r="M581" s="36" t="s">
        <v>198</v>
      </c>
      <c r="N581" s="36" t="s">
        <v>200</v>
      </c>
      <c r="O581" s="36" t="str">
        <f t="shared" si="18"/>
        <v>B03</v>
      </c>
      <c r="P581" s="36">
        <f>IF(AND(O581&lt;&gt;O580,NOT(ISBLANK(A581))),IF(ISBLANK(M581),INDEX(Summary!H:H,MATCH(O581,Summary!A:A,0)),INDEX(Summary!H:H,MATCH(O581,Summary!A:A,0))+1),IF(ISBLANK(M581),P580,P580+1))</f>
        <v>2</v>
      </c>
      <c r="Q581" s="36">
        <f t="shared" si="19"/>
        <v>34</v>
      </c>
      <c r="R581" s="51"/>
      <c r="T581" s="11">
        <v>1</v>
      </c>
      <c r="U581" s="11">
        <v>1</v>
      </c>
      <c r="V581" s="11"/>
      <c r="W581" s="11"/>
      <c r="X581" s="5"/>
      <c r="Y581" s="5" t="s">
        <v>88</v>
      </c>
      <c r="Z581" s="5" t="s">
        <v>42</v>
      </c>
      <c r="AA581" s="6">
        <v>4</v>
      </c>
      <c r="AB581" s="6">
        <v>4</v>
      </c>
      <c r="AC581" s="6">
        <v>0</v>
      </c>
      <c r="AD581" s="6">
        <v>0</v>
      </c>
      <c r="AE581" s="7">
        <v>0</v>
      </c>
      <c r="AF581" s="7">
        <v>0</v>
      </c>
      <c r="AG581" s="34">
        <v>1</v>
      </c>
      <c r="AH581" s="7">
        <v>4</v>
      </c>
      <c r="AI581" s="7">
        <v>32</v>
      </c>
      <c r="AJ581" s="7" t="s">
        <v>34</v>
      </c>
      <c r="AK581" s="7">
        <v>0</v>
      </c>
      <c r="AL581" s="7">
        <v>0</v>
      </c>
      <c r="AM581" s="7">
        <v>0</v>
      </c>
      <c r="AN581" s="7">
        <v>17</v>
      </c>
      <c r="AO581" s="7" t="s">
        <v>34</v>
      </c>
      <c r="AP581" s="31"/>
      <c r="AQ581" s="37"/>
    </row>
    <row r="582" spans="1:43" hidden="1" x14ac:dyDescent="0.25">
      <c r="A582" s="4" t="s">
        <v>183</v>
      </c>
      <c r="B582" s="124">
        <v>22</v>
      </c>
      <c r="C582" s="125" t="s">
        <v>1689</v>
      </c>
      <c r="D582" s="125" t="s">
        <v>1688</v>
      </c>
      <c r="E582" s="32" t="s">
        <v>184</v>
      </c>
      <c r="F582" s="38"/>
      <c r="G582" s="5"/>
      <c r="H582" s="6"/>
      <c r="I582" s="34"/>
      <c r="J582" s="35"/>
      <c r="K582" s="35"/>
      <c r="L582" s="35"/>
      <c r="M582" s="36" t="s">
        <v>198</v>
      </c>
      <c r="N582" s="36" t="s">
        <v>200</v>
      </c>
      <c r="O582" s="36" t="str">
        <f t="shared" si="18"/>
        <v>B03</v>
      </c>
      <c r="P582" s="36">
        <f>IF(AND(O582&lt;&gt;O581,NOT(ISBLANK(A582))),IF(ISBLANK(M582),INDEX(Summary!H:H,MATCH(O582,Summary!A:A,0)),INDEX(Summary!H:H,MATCH(O582,Summary!A:A,0))+1),IF(ISBLANK(M582),P581,P581+1))</f>
        <v>3</v>
      </c>
      <c r="Q582" s="36">
        <f t="shared" si="19"/>
        <v>35</v>
      </c>
      <c r="R582" s="51"/>
      <c r="T582" s="34"/>
      <c r="U582" s="34"/>
      <c r="V582" s="34"/>
      <c r="W582" s="34"/>
      <c r="X582" s="5"/>
      <c r="Y582" s="5"/>
      <c r="Z582" s="5"/>
      <c r="AA582" s="6"/>
      <c r="AB582" s="6"/>
      <c r="AC582" s="6"/>
      <c r="AD582" s="6"/>
      <c r="AE582" s="7"/>
      <c r="AF582" s="7"/>
      <c r="AG582" s="34"/>
      <c r="AH582" s="35"/>
      <c r="AI582" s="35"/>
      <c r="AJ582" s="35"/>
      <c r="AK582" s="35"/>
      <c r="AL582" s="35"/>
      <c r="AM582" s="35"/>
      <c r="AN582" s="35"/>
      <c r="AO582" s="35"/>
      <c r="AP582" s="31"/>
      <c r="AQ582" s="37"/>
    </row>
    <row r="583" spans="1:43" hidden="1" x14ac:dyDescent="0.25">
      <c r="A583" s="4" t="s">
        <v>183</v>
      </c>
      <c r="B583" s="124">
        <v>22</v>
      </c>
      <c r="C583" s="125" t="s">
        <v>1690</v>
      </c>
      <c r="D583" s="125" t="s">
        <v>1688</v>
      </c>
      <c r="E583" s="32" t="s">
        <v>184</v>
      </c>
      <c r="F583" s="38"/>
      <c r="G583" s="5"/>
      <c r="H583" s="6"/>
      <c r="I583" s="34"/>
      <c r="J583" s="35"/>
      <c r="K583" s="35"/>
      <c r="L583" s="35"/>
      <c r="M583" s="36" t="s">
        <v>198</v>
      </c>
      <c r="N583" s="36" t="s">
        <v>200</v>
      </c>
      <c r="O583" s="36" t="str">
        <f t="shared" si="18"/>
        <v>B03</v>
      </c>
      <c r="P583" s="36">
        <f>IF(AND(O583&lt;&gt;O582,NOT(ISBLANK(A583))),IF(ISBLANK(M583),INDEX(Summary!H:H,MATCH(O583,Summary!A:A,0)),INDEX(Summary!H:H,MATCH(O583,Summary!A:A,0))+1),IF(ISBLANK(M583),P582,P582+1))</f>
        <v>4</v>
      </c>
      <c r="Q583" s="36">
        <f t="shared" si="19"/>
        <v>36</v>
      </c>
      <c r="R583" s="51"/>
      <c r="T583" s="34"/>
      <c r="U583" s="34"/>
      <c r="V583" s="34"/>
      <c r="W583" s="34"/>
      <c r="X583" s="5"/>
      <c r="Y583" s="5"/>
      <c r="Z583" s="5"/>
      <c r="AA583" s="6"/>
      <c r="AB583" s="6"/>
      <c r="AC583" s="6"/>
      <c r="AD583" s="6"/>
      <c r="AE583" s="7"/>
      <c r="AF583" s="7"/>
      <c r="AG583" s="34"/>
      <c r="AH583" s="35"/>
      <c r="AI583" s="35"/>
      <c r="AJ583" s="35"/>
      <c r="AK583" s="35"/>
      <c r="AL583" s="35"/>
      <c r="AM583" s="35"/>
      <c r="AN583" s="35"/>
      <c r="AO583" s="35"/>
      <c r="AP583" s="31"/>
      <c r="AQ583" s="37"/>
    </row>
    <row r="584" spans="1:43" hidden="1" x14ac:dyDescent="0.25">
      <c r="A584" s="4" t="s">
        <v>183</v>
      </c>
      <c r="B584" s="124">
        <v>22</v>
      </c>
      <c r="C584" s="125" t="s">
        <v>1691</v>
      </c>
      <c r="D584" s="125" t="s">
        <v>1688</v>
      </c>
      <c r="E584" s="32" t="s">
        <v>184</v>
      </c>
      <c r="F584" s="38"/>
      <c r="G584" s="5"/>
      <c r="H584" s="6"/>
      <c r="I584" s="34"/>
      <c r="J584" s="35"/>
      <c r="K584" s="35"/>
      <c r="L584" s="35"/>
      <c r="M584" s="36" t="s">
        <v>198</v>
      </c>
      <c r="N584" s="36" t="s">
        <v>200</v>
      </c>
      <c r="O584" s="36" t="str">
        <f t="shared" si="18"/>
        <v>B03</v>
      </c>
      <c r="P584" s="36">
        <f>IF(AND(O584&lt;&gt;O583,NOT(ISBLANK(A584))),IF(ISBLANK(M584),INDEX(Summary!H:H,MATCH(O584,Summary!A:A,0)),INDEX(Summary!H:H,MATCH(O584,Summary!A:A,0))+1),IF(ISBLANK(M584),P583,P583+1))</f>
        <v>5</v>
      </c>
      <c r="Q584" s="36">
        <f t="shared" si="19"/>
        <v>37</v>
      </c>
      <c r="R584" s="51"/>
      <c r="T584" s="34"/>
      <c r="U584" s="34"/>
      <c r="V584" s="34"/>
      <c r="W584" s="34"/>
      <c r="X584" s="5"/>
      <c r="Y584" s="5"/>
      <c r="Z584" s="5"/>
      <c r="AA584" s="6"/>
      <c r="AB584" s="6"/>
      <c r="AC584" s="6"/>
      <c r="AD584" s="6"/>
      <c r="AE584" s="7"/>
      <c r="AF584" s="7"/>
      <c r="AG584" s="34"/>
      <c r="AH584" s="35"/>
      <c r="AI584" s="35"/>
      <c r="AJ584" s="35"/>
      <c r="AK584" s="35"/>
      <c r="AL584" s="35"/>
      <c r="AM584" s="35"/>
      <c r="AN584" s="35"/>
      <c r="AO584" s="35"/>
      <c r="AP584" s="31"/>
      <c r="AQ584" s="37"/>
    </row>
    <row r="585" spans="1:43" hidden="1" x14ac:dyDescent="0.25">
      <c r="A585" s="54" t="s">
        <v>185</v>
      </c>
      <c r="B585" s="124">
        <v>20</v>
      </c>
      <c r="C585" s="125" t="s">
        <v>1692</v>
      </c>
      <c r="D585" s="125" t="s">
        <v>1693</v>
      </c>
      <c r="E585" s="32" t="s">
        <v>180</v>
      </c>
      <c r="F585" s="40" t="s">
        <v>181</v>
      </c>
      <c r="G585" s="9">
        <v>16</v>
      </c>
      <c r="H585" s="34"/>
      <c r="I585" s="34">
        <v>16</v>
      </c>
      <c r="J585" s="7">
        <v>19</v>
      </c>
      <c r="K585" s="7">
        <v>3</v>
      </c>
      <c r="L585" s="7">
        <v>18</v>
      </c>
      <c r="M585" s="36" t="s">
        <v>198</v>
      </c>
      <c r="N585" s="36"/>
      <c r="O585" s="36" t="str">
        <f t="shared" si="18"/>
        <v>B05</v>
      </c>
      <c r="P585" s="36">
        <f>IF(AND(O585&lt;&gt;O584,NOT(ISBLANK(A585))),IF(ISBLANK(M585),INDEX(Summary!H:H,MATCH(O585,Summary!A:A,0)),INDEX(Summary!H:H,MATCH(O585,Summary!A:A,0))+1),IF(ISBLANK(M585),P584,P584+1))</f>
        <v>2</v>
      </c>
      <c r="Q585" s="36">
        <f t="shared" si="19"/>
        <v>32</v>
      </c>
      <c r="R585" s="51"/>
      <c r="T585" s="34">
        <v>1</v>
      </c>
      <c r="U585" s="11"/>
      <c r="V585" s="11"/>
      <c r="W585" s="11"/>
      <c r="X585" s="5"/>
      <c r="Y585" s="5" t="s">
        <v>88</v>
      </c>
      <c r="Z585" s="5" t="s">
        <v>42</v>
      </c>
      <c r="AA585" s="6">
        <v>16</v>
      </c>
      <c r="AB585" s="6">
        <v>0</v>
      </c>
      <c r="AC585" s="6">
        <v>0</v>
      </c>
      <c r="AD585" s="6">
        <v>0</v>
      </c>
      <c r="AE585" s="7">
        <v>0</v>
      </c>
      <c r="AF585" s="7">
        <v>0</v>
      </c>
      <c r="AG585" s="34">
        <v>4</v>
      </c>
      <c r="AH585" s="7">
        <v>16</v>
      </c>
      <c r="AI585" s="7">
        <v>0</v>
      </c>
      <c r="AJ585" s="7" t="s">
        <v>34</v>
      </c>
      <c r="AK585" s="7">
        <v>0</v>
      </c>
      <c r="AL585" s="7">
        <v>0</v>
      </c>
      <c r="AM585" s="7">
        <v>0</v>
      </c>
      <c r="AN585" s="7">
        <v>4</v>
      </c>
      <c r="AO585" s="7" t="s">
        <v>34</v>
      </c>
      <c r="AP585" s="31"/>
      <c r="AQ585" s="37"/>
    </row>
    <row r="586" spans="1:43" hidden="1" x14ac:dyDescent="0.25">
      <c r="A586" s="4" t="s">
        <v>185</v>
      </c>
      <c r="B586" s="124">
        <v>20</v>
      </c>
      <c r="C586" s="125" t="s">
        <v>1694</v>
      </c>
      <c r="D586" s="125" t="s">
        <v>1693</v>
      </c>
      <c r="E586" s="32" t="s">
        <v>180</v>
      </c>
      <c r="F586" s="38"/>
      <c r="G586" s="5"/>
      <c r="H586" s="6"/>
      <c r="I586" s="34"/>
      <c r="J586" s="35"/>
      <c r="K586" s="35"/>
      <c r="L586" s="35"/>
      <c r="M586" s="36" t="s">
        <v>198</v>
      </c>
      <c r="N586" s="36"/>
      <c r="O586" s="36" t="str">
        <f t="shared" si="18"/>
        <v>B05</v>
      </c>
      <c r="P586" s="36">
        <f>IF(AND(O586&lt;&gt;O585,NOT(ISBLANK(A586))),IF(ISBLANK(M586),INDEX(Summary!H:H,MATCH(O586,Summary!A:A,0)),INDEX(Summary!H:H,MATCH(O586,Summary!A:A,0))+1),IF(ISBLANK(M586),P585,P585+1))</f>
        <v>3</v>
      </c>
      <c r="Q586" s="36">
        <f t="shared" si="19"/>
        <v>32</v>
      </c>
      <c r="R586" s="51"/>
      <c r="T586" s="34"/>
      <c r="U586" s="34"/>
      <c r="V586" s="34"/>
      <c r="W586" s="34"/>
      <c r="X586" s="5"/>
      <c r="Y586" s="5"/>
      <c r="Z586" s="5"/>
      <c r="AA586" s="6"/>
      <c r="AB586" s="6"/>
      <c r="AC586" s="6"/>
      <c r="AD586" s="6"/>
      <c r="AE586" s="7"/>
      <c r="AF586" s="7"/>
      <c r="AG586" s="34"/>
      <c r="AH586" s="35"/>
      <c r="AI586" s="35"/>
      <c r="AJ586" s="35"/>
      <c r="AK586" s="35"/>
      <c r="AL586" s="35"/>
      <c r="AM586" s="35"/>
      <c r="AN586" s="35"/>
      <c r="AO586" s="35"/>
      <c r="AP586" s="31"/>
      <c r="AQ586" s="37"/>
    </row>
    <row r="587" spans="1:43" hidden="1" x14ac:dyDescent="0.25">
      <c r="A587" s="4" t="s">
        <v>185</v>
      </c>
      <c r="B587" s="124">
        <v>20</v>
      </c>
      <c r="C587" s="125" t="s">
        <v>1695</v>
      </c>
      <c r="D587" s="125" t="s">
        <v>1693</v>
      </c>
      <c r="E587" s="32" t="s">
        <v>180</v>
      </c>
      <c r="F587" s="38"/>
      <c r="G587" s="5"/>
      <c r="H587" s="6"/>
      <c r="I587" s="34"/>
      <c r="J587" s="35"/>
      <c r="K587" s="35"/>
      <c r="L587" s="35"/>
      <c r="M587" s="36" t="s">
        <v>198</v>
      </c>
      <c r="N587" s="36"/>
      <c r="O587" s="36" t="str">
        <f t="shared" si="18"/>
        <v>B05</v>
      </c>
      <c r="P587" s="36">
        <f>IF(AND(O587&lt;&gt;O586,NOT(ISBLANK(A587))),IF(ISBLANK(M587),INDEX(Summary!H:H,MATCH(O587,Summary!A:A,0)),INDEX(Summary!H:H,MATCH(O587,Summary!A:A,0))+1),IF(ISBLANK(M587),P586,P586+1))</f>
        <v>4</v>
      </c>
      <c r="Q587" s="36">
        <f t="shared" si="19"/>
        <v>32</v>
      </c>
      <c r="R587" s="51"/>
      <c r="T587" s="34"/>
      <c r="U587" s="34"/>
      <c r="V587" s="34"/>
      <c r="W587" s="34"/>
      <c r="X587" s="5"/>
      <c r="Y587" s="5"/>
      <c r="Z587" s="5"/>
      <c r="AA587" s="6"/>
      <c r="AB587" s="6"/>
      <c r="AC587" s="6"/>
      <c r="AD587" s="6"/>
      <c r="AE587" s="7"/>
      <c r="AF587" s="7"/>
      <c r="AG587" s="34"/>
      <c r="AH587" s="35"/>
      <c r="AI587" s="35"/>
      <c r="AJ587" s="35"/>
      <c r="AK587" s="35"/>
      <c r="AL587" s="35"/>
      <c r="AM587" s="35"/>
      <c r="AN587" s="35"/>
      <c r="AO587" s="35"/>
      <c r="AP587" s="31"/>
      <c r="AQ587" s="37"/>
    </row>
    <row r="588" spans="1:43" hidden="1" x14ac:dyDescent="0.25">
      <c r="A588" s="4" t="s">
        <v>185</v>
      </c>
      <c r="B588" s="124">
        <v>20</v>
      </c>
      <c r="C588" s="125" t="s">
        <v>1696</v>
      </c>
      <c r="D588" s="125" t="s">
        <v>1693</v>
      </c>
      <c r="E588" s="32" t="s">
        <v>180</v>
      </c>
      <c r="F588" s="38"/>
      <c r="G588" s="5"/>
      <c r="H588" s="6"/>
      <c r="I588" s="34"/>
      <c r="J588" s="35"/>
      <c r="K588" s="35"/>
      <c r="L588" s="35"/>
      <c r="M588" s="36" t="s">
        <v>198</v>
      </c>
      <c r="N588" s="36"/>
      <c r="O588" s="36" t="str">
        <f t="shared" si="18"/>
        <v>B05</v>
      </c>
      <c r="P588" s="36">
        <f>IF(AND(O588&lt;&gt;O587,NOT(ISBLANK(A588))),IF(ISBLANK(M588),INDEX(Summary!H:H,MATCH(O588,Summary!A:A,0)),INDEX(Summary!H:H,MATCH(O588,Summary!A:A,0))+1),IF(ISBLANK(M588),P587,P587+1))</f>
        <v>5</v>
      </c>
      <c r="Q588" s="36">
        <f t="shared" si="19"/>
        <v>32</v>
      </c>
      <c r="R588" s="51"/>
      <c r="T588" s="34"/>
      <c r="U588" s="34"/>
      <c r="V588" s="34"/>
      <c r="W588" s="34"/>
      <c r="X588" s="5"/>
      <c r="Y588" s="5"/>
      <c r="Z588" s="5"/>
      <c r="AA588" s="6"/>
      <c r="AB588" s="6"/>
      <c r="AC588" s="6"/>
      <c r="AD588" s="6"/>
      <c r="AE588" s="7"/>
      <c r="AF588" s="7"/>
      <c r="AG588" s="34"/>
      <c r="AH588" s="35"/>
      <c r="AI588" s="35"/>
      <c r="AJ588" s="35"/>
      <c r="AK588" s="35"/>
      <c r="AL588" s="35"/>
      <c r="AM588" s="35"/>
      <c r="AN588" s="35"/>
      <c r="AO588" s="35"/>
      <c r="AP588" s="31"/>
      <c r="AQ588" s="37"/>
    </row>
    <row r="589" spans="1:43" hidden="1" x14ac:dyDescent="0.25">
      <c r="A589" s="4" t="s">
        <v>185</v>
      </c>
      <c r="B589" s="124">
        <v>20</v>
      </c>
      <c r="C589" s="125" t="s">
        <v>1697</v>
      </c>
      <c r="D589" s="125" t="s">
        <v>1698</v>
      </c>
      <c r="E589" s="32" t="s">
        <v>180</v>
      </c>
      <c r="F589" s="38"/>
      <c r="G589" s="5"/>
      <c r="H589" s="6"/>
      <c r="I589" s="34"/>
      <c r="J589" s="35"/>
      <c r="K589" s="35"/>
      <c r="L589" s="35"/>
      <c r="M589" s="36" t="s">
        <v>198</v>
      </c>
      <c r="N589" s="36"/>
      <c r="O589" s="36" t="str">
        <f t="shared" si="18"/>
        <v>B05</v>
      </c>
      <c r="P589" s="36">
        <f>IF(AND(O589&lt;&gt;O588,NOT(ISBLANK(A589))),IF(ISBLANK(M589),INDEX(Summary!H:H,MATCH(O589,Summary!A:A,0)),INDEX(Summary!H:H,MATCH(O589,Summary!A:A,0))+1),IF(ISBLANK(M589),P588,P588+1))</f>
        <v>6</v>
      </c>
      <c r="Q589" s="36">
        <f t="shared" si="19"/>
        <v>32</v>
      </c>
      <c r="R589" s="51"/>
      <c r="T589" s="34"/>
      <c r="U589" s="34"/>
      <c r="V589" s="34"/>
      <c r="W589" s="34"/>
      <c r="X589" s="5"/>
      <c r="Y589" s="5"/>
      <c r="Z589" s="5"/>
      <c r="AA589" s="6"/>
      <c r="AB589" s="6"/>
      <c r="AC589" s="6"/>
      <c r="AD589" s="6"/>
      <c r="AE589" s="7"/>
      <c r="AF589" s="7"/>
      <c r="AG589" s="34"/>
      <c r="AH589" s="35"/>
      <c r="AI589" s="35"/>
      <c r="AJ589" s="35"/>
      <c r="AK589" s="35"/>
      <c r="AL589" s="35"/>
      <c r="AM589" s="35"/>
      <c r="AN589" s="35"/>
      <c r="AO589" s="35"/>
      <c r="AP589" s="31"/>
      <c r="AQ589" s="37"/>
    </row>
    <row r="590" spans="1:43" hidden="1" x14ac:dyDescent="0.25">
      <c r="A590" s="4" t="s">
        <v>185</v>
      </c>
      <c r="B590" s="124">
        <v>20</v>
      </c>
      <c r="C590" s="125" t="s">
        <v>1699</v>
      </c>
      <c r="D590" s="125" t="s">
        <v>1698</v>
      </c>
      <c r="E590" s="32" t="s">
        <v>180</v>
      </c>
      <c r="F590" s="38"/>
      <c r="G590" s="5"/>
      <c r="H590" s="6"/>
      <c r="I590" s="34"/>
      <c r="J590" s="35"/>
      <c r="K590" s="35"/>
      <c r="L590" s="35"/>
      <c r="M590" s="36" t="s">
        <v>198</v>
      </c>
      <c r="N590" s="36"/>
      <c r="O590" s="36" t="str">
        <f t="shared" si="18"/>
        <v>B05</v>
      </c>
      <c r="P590" s="36">
        <f>IF(AND(O590&lt;&gt;O589,NOT(ISBLANK(A590))),IF(ISBLANK(M590),INDEX(Summary!H:H,MATCH(O590,Summary!A:A,0)),INDEX(Summary!H:H,MATCH(O590,Summary!A:A,0))+1),IF(ISBLANK(M590),P589,P589+1))</f>
        <v>7</v>
      </c>
      <c r="Q590" s="36">
        <f t="shared" si="19"/>
        <v>32</v>
      </c>
      <c r="R590" s="51"/>
      <c r="T590" s="34"/>
      <c r="U590" s="34"/>
      <c r="V590" s="34"/>
      <c r="W590" s="34"/>
      <c r="X590" s="5"/>
      <c r="Y590" s="5"/>
      <c r="Z590" s="5"/>
      <c r="AA590" s="6"/>
      <c r="AB590" s="6"/>
      <c r="AC590" s="6"/>
      <c r="AD590" s="6"/>
      <c r="AE590" s="7"/>
      <c r="AF590" s="7"/>
      <c r="AG590" s="34"/>
      <c r="AH590" s="35"/>
      <c r="AI590" s="35"/>
      <c r="AJ590" s="35"/>
      <c r="AK590" s="35"/>
      <c r="AL590" s="35"/>
      <c r="AM590" s="35"/>
      <c r="AN590" s="35"/>
      <c r="AO590" s="35"/>
      <c r="AP590" s="31"/>
      <c r="AQ590" s="37"/>
    </row>
    <row r="591" spans="1:43" hidden="1" x14ac:dyDescent="0.25">
      <c r="A591" s="4" t="s">
        <v>185</v>
      </c>
      <c r="B591" s="124">
        <v>20</v>
      </c>
      <c r="C591" s="125" t="s">
        <v>1700</v>
      </c>
      <c r="D591" s="125" t="s">
        <v>1698</v>
      </c>
      <c r="E591" s="32" t="s">
        <v>180</v>
      </c>
      <c r="F591" s="38"/>
      <c r="G591" s="5"/>
      <c r="H591" s="6"/>
      <c r="I591" s="34"/>
      <c r="J591" s="35"/>
      <c r="K591" s="35"/>
      <c r="L591" s="35"/>
      <c r="M591" s="36" t="s">
        <v>198</v>
      </c>
      <c r="N591" s="36"/>
      <c r="O591" s="36" t="str">
        <f t="shared" si="18"/>
        <v>B05</v>
      </c>
      <c r="P591" s="36">
        <f>IF(AND(O591&lt;&gt;O590,NOT(ISBLANK(A591))),IF(ISBLANK(M591),INDEX(Summary!H:H,MATCH(O591,Summary!A:A,0)),INDEX(Summary!H:H,MATCH(O591,Summary!A:A,0))+1),IF(ISBLANK(M591),P590,P590+1))</f>
        <v>8</v>
      </c>
      <c r="Q591" s="36">
        <f t="shared" si="19"/>
        <v>32</v>
      </c>
      <c r="R591" s="51"/>
      <c r="T591" s="34"/>
      <c r="U591" s="34"/>
      <c r="V591" s="34"/>
      <c r="W591" s="34"/>
      <c r="X591" s="5"/>
      <c r="Y591" s="5"/>
      <c r="Z591" s="5"/>
      <c r="AA591" s="6"/>
      <c r="AB591" s="6"/>
      <c r="AC591" s="6"/>
      <c r="AD591" s="6"/>
      <c r="AE591" s="7"/>
      <c r="AF591" s="7"/>
      <c r="AG591" s="34"/>
      <c r="AH591" s="35"/>
      <c r="AI591" s="35"/>
      <c r="AJ591" s="35"/>
      <c r="AK591" s="35"/>
      <c r="AL591" s="35"/>
      <c r="AM591" s="35"/>
      <c r="AN591" s="35"/>
      <c r="AO591" s="35"/>
      <c r="AP591" s="31"/>
      <c r="AQ591" s="37"/>
    </row>
    <row r="592" spans="1:43" hidden="1" x14ac:dyDescent="0.25">
      <c r="A592" s="4" t="s">
        <v>185</v>
      </c>
      <c r="B592" s="124">
        <v>20</v>
      </c>
      <c r="C592" s="125" t="s">
        <v>1701</v>
      </c>
      <c r="D592" s="125" t="s">
        <v>1698</v>
      </c>
      <c r="E592" s="32" t="s">
        <v>180</v>
      </c>
      <c r="F592" s="38"/>
      <c r="G592" s="5"/>
      <c r="H592" s="6"/>
      <c r="I592" s="34"/>
      <c r="J592" s="35"/>
      <c r="K592" s="35"/>
      <c r="L592" s="35"/>
      <c r="M592" s="36" t="s">
        <v>198</v>
      </c>
      <c r="N592" s="36"/>
      <c r="O592" s="36" t="str">
        <f t="shared" si="18"/>
        <v>B05</v>
      </c>
      <c r="P592" s="36">
        <f>IF(AND(O592&lt;&gt;O591,NOT(ISBLANK(A592))),IF(ISBLANK(M592),INDEX(Summary!H:H,MATCH(O592,Summary!A:A,0)),INDEX(Summary!H:H,MATCH(O592,Summary!A:A,0))+1),IF(ISBLANK(M592),P591,P591+1))</f>
        <v>9</v>
      </c>
      <c r="Q592" s="36">
        <f t="shared" si="19"/>
        <v>32</v>
      </c>
      <c r="R592" s="51"/>
      <c r="T592" s="34"/>
      <c r="U592" s="34"/>
      <c r="V592" s="34"/>
      <c r="W592" s="34"/>
      <c r="X592" s="5"/>
      <c r="Y592" s="5"/>
      <c r="Z592" s="5"/>
      <c r="AA592" s="6"/>
      <c r="AB592" s="6"/>
      <c r="AC592" s="6"/>
      <c r="AD592" s="6"/>
      <c r="AE592" s="7"/>
      <c r="AF592" s="7"/>
      <c r="AG592" s="34"/>
      <c r="AH592" s="35"/>
      <c r="AI592" s="35"/>
      <c r="AJ592" s="35"/>
      <c r="AK592" s="35"/>
      <c r="AL592" s="35"/>
      <c r="AM592" s="35"/>
      <c r="AN592" s="35"/>
      <c r="AO592" s="35"/>
      <c r="AP592" s="31"/>
      <c r="AQ592" s="37"/>
    </row>
    <row r="593" spans="1:43" hidden="1" x14ac:dyDescent="0.25">
      <c r="A593" s="4" t="s">
        <v>185</v>
      </c>
      <c r="B593" s="124">
        <v>15</v>
      </c>
      <c r="C593" s="125" t="s">
        <v>1702</v>
      </c>
      <c r="D593" s="125" t="s">
        <v>1703</v>
      </c>
      <c r="E593" s="32" t="s">
        <v>180</v>
      </c>
      <c r="F593" s="38"/>
      <c r="G593" s="5"/>
      <c r="H593" s="6"/>
      <c r="I593" s="34"/>
      <c r="J593" s="35"/>
      <c r="K593" s="35"/>
      <c r="L593" s="35"/>
      <c r="M593" s="36" t="s">
        <v>198</v>
      </c>
      <c r="N593" s="36"/>
      <c r="O593" s="36" t="str">
        <f t="shared" si="18"/>
        <v>B05</v>
      </c>
      <c r="P593" s="36">
        <f>IF(AND(O593&lt;&gt;O592,NOT(ISBLANK(A593))),IF(ISBLANK(M593),INDEX(Summary!H:H,MATCH(O593,Summary!A:A,0)),INDEX(Summary!H:H,MATCH(O593,Summary!A:A,0))+1),IF(ISBLANK(M593),P592,P592+1))</f>
        <v>10</v>
      </c>
      <c r="Q593" s="36">
        <f t="shared" si="19"/>
        <v>32</v>
      </c>
      <c r="R593" s="51"/>
      <c r="T593" s="34"/>
      <c r="U593" s="34"/>
      <c r="V593" s="34"/>
      <c r="W593" s="34"/>
      <c r="X593" s="5"/>
      <c r="Y593" s="5"/>
      <c r="Z593" s="5"/>
      <c r="AA593" s="6"/>
      <c r="AB593" s="6"/>
      <c r="AC593" s="6"/>
      <c r="AD593" s="6"/>
      <c r="AE593" s="7"/>
      <c r="AF593" s="7"/>
      <c r="AG593" s="34"/>
      <c r="AH593" s="35"/>
      <c r="AI593" s="35"/>
      <c r="AJ593" s="35"/>
      <c r="AK593" s="35"/>
      <c r="AL593" s="35"/>
      <c r="AM593" s="35"/>
      <c r="AN593" s="35"/>
      <c r="AO593" s="35"/>
      <c r="AP593" s="31"/>
      <c r="AQ593" s="37"/>
    </row>
    <row r="594" spans="1:43" hidden="1" x14ac:dyDescent="0.25">
      <c r="A594" s="4" t="s">
        <v>185</v>
      </c>
      <c r="B594" s="124">
        <v>15</v>
      </c>
      <c r="C594" s="125" t="s">
        <v>1704</v>
      </c>
      <c r="D594" s="125" t="s">
        <v>1703</v>
      </c>
      <c r="E594" s="32" t="s">
        <v>180</v>
      </c>
      <c r="F594" s="38"/>
      <c r="G594" s="5"/>
      <c r="H594" s="6"/>
      <c r="I594" s="34"/>
      <c r="J594" s="35"/>
      <c r="K594" s="35"/>
      <c r="L594" s="35"/>
      <c r="M594" s="36" t="s">
        <v>198</v>
      </c>
      <c r="N594" s="36"/>
      <c r="O594" s="36" t="str">
        <f t="shared" si="18"/>
        <v>B05</v>
      </c>
      <c r="P594" s="36">
        <f>IF(AND(O594&lt;&gt;O593,NOT(ISBLANK(A594))),IF(ISBLANK(M594),INDEX(Summary!H:H,MATCH(O594,Summary!A:A,0)),INDEX(Summary!H:H,MATCH(O594,Summary!A:A,0))+1),IF(ISBLANK(M594),P593,P593+1))</f>
        <v>11</v>
      </c>
      <c r="Q594" s="36">
        <f t="shared" si="19"/>
        <v>32</v>
      </c>
      <c r="R594" s="51"/>
      <c r="T594" s="34"/>
      <c r="U594" s="34"/>
      <c r="V594" s="34"/>
      <c r="W594" s="34"/>
      <c r="X594" s="5"/>
      <c r="Y594" s="5"/>
      <c r="Z594" s="5"/>
      <c r="AA594" s="6"/>
      <c r="AB594" s="6"/>
      <c r="AC594" s="6"/>
      <c r="AD594" s="6"/>
      <c r="AE594" s="7"/>
      <c r="AF594" s="7"/>
      <c r="AG594" s="34"/>
      <c r="AH594" s="35"/>
      <c r="AI594" s="35"/>
      <c r="AJ594" s="35"/>
      <c r="AK594" s="35"/>
      <c r="AL594" s="35"/>
      <c r="AM594" s="35"/>
      <c r="AN594" s="35"/>
      <c r="AO594" s="35"/>
      <c r="AP594" s="31"/>
      <c r="AQ594" s="37"/>
    </row>
    <row r="595" spans="1:43" hidden="1" x14ac:dyDescent="0.25">
      <c r="A595" s="4" t="s">
        <v>185</v>
      </c>
      <c r="B595" s="124">
        <v>15</v>
      </c>
      <c r="C595" s="125" t="s">
        <v>1705</v>
      </c>
      <c r="D595" s="125" t="s">
        <v>1703</v>
      </c>
      <c r="E595" s="32" t="s">
        <v>180</v>
      </c>
      <c r="F595" s="38"/>
      <c r="G595" s="5"/>
      <c r="H595" s="6"/>
      <c r="I595" s="34"/>
      <c r="J595" s="35"/>
      <c r="K595" s="35"/>
      <c r="L595" s="35"/>
      <c r="M595" s="36" t="s">
        <v>198</v>
      </c>
      <c r="N595" s="36"/>
      <c r="O595" s="36" t="str">
        <f t="shared" si="18"/>
        <v>B05</v>
      </c>
      <c r="P595" s="36">
        <f>IF(AND(O595&lt;&gt;O594,NOT(ISBLANK(A595))),IF(ISBLANK(M595),INDEX(Summary!H:H,MATCH(O595,Summary!A:A,0)),INDEX(Summary!H:H,MATCH(O595,Summary!A:A,0))+1),IF(ISBLANK(M595),P594,P594+1))</f>
        <v>12</v>
      </c>
      <c r="Q595" s="36">
        <f t="shared" si="19"/>
        <v>32</v>
      </c>
      <c r="R595" s="51"/>
      <c r="T595" s="34"/>
      <c r="U595" s="34"/>
      <c r="V595" s="34"/>
      <c r="W595" s="34"/>
      <c r="X595" s="5"/>
      <c r="Y595" s="5"/>
      <c r="Z595" s="5"/>
      <c r="AA595" s="6"/>
      <c r="AB595" s="6"/>
      <c r="AC595" s="6"/>
      <c r="AD595" s="6"/>
      <c r="AE595" s="7"/>
      <c r="AF595" s="7"/>
      <c r="AG595" s="34"/>
      <c r="AH595" s="35"/>
      <c r="AI595" s="35"/>
      <c r="AJ595" s="35"/>
      <c r="AK595" s="35"/>
      <c r="AL595" s="35"/>
      <c r="AM595" s="35"/>
      <c r="AN595" s="35"/>
      <c r="AO595" s="35"/>
      <c r="AP595" s="31"/>
      <c r="AQ595" s="37"/>
    </row>
    <row r="596" spans="1:43" hidden="1" x14ac:dyDescent="0.25">
      <c r="A596" s="4" t="s">
        <v>185</v>
      </c>
      <c r="B596" s="124">
        <v>15</v>
      </c>
      <c r="C596" s="125" t="s">
        <v>1706</v>
      </c>
      <c r="D596" s="125" t="s">
        <v>1703</v>
      </c>
      <c r="E596" s="32" t="s">
        <v>180</v>
      </c>
      <c r="F596" s="38"/>
      <c r="G596" s="5"/>
      <c r="H596" s="6"/>
      <c r="I596" s="34"/>
      <c r="J596" s="35"/>
      <c r="K596" s="35"/>
      <c r="L596" s="35"/>
      <c r="M596" s="36" t="s">
        <v>198</v>
      </c>
      <c r="N596" s="36"/>
      <c r="O596" s="36" t="str">
        <f t="shared" si="18"/>
        <v>B05</v>
      </c>
      <c r="P596" s="36">
        <f>IF(AND(O596&lt;&gt;O595,NOT(ISBLANK(A596))),IF(ISBLANK(M596),INDEX(Summary!H:H,MATCH(O596,Summary!A:A,0)),INDEX(Summary!H:H,MATCH(O596,Summary!A:A,0))+1),IF(ISBLANK(M596),P595,P595+1))</f>
        <v>13</v>
      </c>
      <c r="Q596" s="36">
        <f t="shared" si="19"/>
        <v>32</v>
      </c>
      <c r="R596" s="51"/>
      <c r="T596" s="34"/>
      <c r="U596" s="34"/>
      <c r="V596" s="34"/>
      <c r="W596" s="34"/>
      <c r="X596" s="5"/>
      <c r="Y596" s="5"/>
      <c r="Z596" s="5"/>
      <c r="AA596" s="6"/>
      <c r="AB596" s="6"/>
      <c r="AC596" s="6"/>
      <c r="AD596" s="6"/>
      <c r="AE596" s="7"/>
      <c r="AF596" s="7"/>
      <c r="AG596" s="34"/>
      <c r="AH596" s="35"/>
      <c r="AI596" s="35"/>
      <c r="AJ596" s="35"/>
      <c r="AK596" s="35"/>
      <c r="AL596" s="35"/>
      <c r="AM596" s="35"/>
      <c r="AN596" s="35"/>
      <c r="AO596" s="35"/>
      <c r="AP596" s="31"/>
      <c r="AQ596" s="37"/>
    </row>
    <row r="597" spans="1:43" hidden="1" x14ac:dyDescent="0.25">
      <c r="A597" s="4" t="s">
        <v>185</v>
      </c>
      <c r="B597" s="124">
        <v>15</v>
      </c>
      <c r="C597" s="125" t="s">
        <v>1707</v>
      </c>
      <c r="D597" s="125" t="s">
        <v>1708</v>
      </c>
      <c r="E597" s="32" t="s">
        <v>180</v>
      </c>
      <c r="F597" s="38"/>
      <c r="G597" s="5"/>
      <c r="H597" s="6"/>
      <c r="I597" s="34"/>
      <c r="J597" s="35"/>
      <c r="K597" s="35"/>
      <c r="L597" s="35"/>
      <c r="M597" s="36" t="s">
        <v>198</v>
      </c>
      <c r="N597" s="36"/>
      <c r="O597" s="36" t="str">
        <f t="shared" si="18"/>
        <v>B05</v>
      </c>
      <c r="P597" s="36">
        <f>IF(AND(O597&lt;&gt;O596,NOT(ISBLANK(A597))),IF(ISBLANK(M597),INDEX(Summary!H:H,MATCH(O597,Summary!A:A,0)),INDEX(Summary!H:H,MATCH(O597,Summary!A:A,0))+1),IF(ISBLANK(M597),P596,P596+1))</f>
        <v>14</v>
      </c>
      <c r="Q597" s="36">
        <f t="shared" si="19"/>
        <v>32</v>
      </c>
      <c r="R597" s="51"/>
      <c r="T597" s="34"/>
      <c r="U597" s="34"/>
      <c r="V597" s="34"/>
      <c r="W597" s="34"/>
      <c r="X597" s="5"/>
      <c r="Y597" s="5"/>
      <c r="Z597" s="5"/>
      <c r="AA597" s="6"/>
      <c r="AB597" s="6"/>
      <c r="AC597" s="6"/>
      <c r="AD597" s="6"/>
      <c r="AE597" s="7"/>
      <c r="AF597" s="7"/>
      <c r="AG597" s="34"/>
      <c r="AH597" s="35"/>
      <c r="AI597" s="35"/>
      <c r="AJ597" s="35"/>
      <c r="AK597" s="35"/>
      <c r="AL597" s="35"/>
      <c r="AM597" s="35"/>
      <c r="AN597" s="35"/>
      <c r="AO597" s="35"/>
      <c r="AP597" s="31"/>
      <c r="AQ597" s="37"/>
    </row>
    <row r="598" spans="1:43" hidden="1" x14ac:dyDescent="0.25">
      <c r="A598" s="4" t="s">
        <v>185</v>
      </c>
      <c r="B598" s="124">
        <v>15</v>
      </c>
      <c r="C598" s="125" t="s">
        <v>1709</v>
      </c>
      <c r="D598" s="125" t="s">
        <v>1708</v>
      </c>
      <c r="E598" s="32" t="s">
        <v>180</v>
      </c>
      <c r="F598" s="38"/>
      <c r="G598" s="5"/>
      <c r="H598" s="6"/>
      <c r="I598" s="34"/>
      <c r="J598" s="35"/>
      <c r="K598" s="35"/>
      <c r="L598" s="35"/>
      <c r="M598" s="36" t="s">
        <v>198</v>
      </c>
      <c r="N598" s="36"/>
      <c r="O598" s="36" t="str">
        <f t="shared" si="18"/>
        <v>B05</v>
      </c>
      <c r="P598" s="36">
        <f>IF(AND(O598&lt;&gt;O597,NOT(ISBLANK(A598))),IF(ISBLANK(M598),INDEX(Summary!H:H,MATCH(O598,Summary!A:A,0)),INDEX(Summary!H:H,MATCH(O598,Summary!A:A,0))+1),IF(ISBLANK(M598),P597,P597+1))</f>
        <v>15</v>
      </c>
      <c r="Q598" s="36">
        <f t="shared" si="19"/>
        <v>32</v>
      </c>
      <c r="R598" s="51"/>
      <c r="T598" s="34"/>
      <c r="U598" s="34"/>
      <c r="V598" s="34"/>
      <c r="W598" s="34"/>
      <c r="X598" s="5"/>
      <c r="Y598" s="5"/>
      <c r="Z598" s="5"/>
      <c r="AA598" s="6"/>
      <c r="AB598" s="6"/>
      <c r="AC598" s="6"/>
      <c r="AD598" s="6"/>
      <c r="AE598" s="7"/>
      <c r="AF598" s="7"/>
      <c r="AG598" s="34"/>
      <c r="AH598" s="35"/>
      <c r="AI598" s="35"/>
      <c r="AJ598" s="35"/>
      <c r="AK598" s="35"/>
      <c r="AL598" s="35"/>
      <c r="AM598" s="35"/>
      <c r="AN598" s="35"/>
      <c r="AO598" s="35"/>
      <c r="AP598" s="31"/>
      <c r="AQ598" s="37"/>
    </row>
    <row r="599" spans="1:43" hidden="1" x14ac:dyDescent="0.25">
      <c r="A599" s="4" t="s">
        <v>185</v>
      </c>
      <c r="B599" s="124">
        <v>15</v>
      </c>
      <c r="C599" s="125" t="s">
        <v>1710</v>
      </c>
      <c r="D599" s="125" t="s">
        <v>1708</v>
      </c>
      <c r="E599" s="32" t="s">
        <v>180</v>
      </c>
      <c r="F599" s="38"/>
      <c r="G599" s="5"/>
      <c r="H599" s="6"/>
      <c r="I599" s="34"/>
      <c r="J599" s="35"/>
      <c r="K599" s="35"/>
      <c r="L599" s="35"/>
      <c r="M599" s="36" t="s">
        <v>198</v>
      </c>
      <c r="N599" s="36"/>
      <c r="O599" s="36" t="str">
        <f t="shared" si="18"/>
        <v>B05</v>
      </c>
      <c r="P599" s="36">
        <f>IF(AND(O599&lt;&gt;O598,NOT(ISBLANK(A599))),IF(ISBLANK(M599),INDEX(Summary!H:H,MATCH(O599,Summary!A:A,0)),INDEX(Summary!H:H,MATCH(O599,Summary!A:A,0))+1),IF(ISBLANK(M599),P598,P598+1))</f>
        <v>16</v>
      </c>
      <c r="Q599" s="36">
        <f t="shared" si="19"/>
        <v>32</v>
      </c>
      <c r="R599" s="51"/>
      <c r="T599" s="34"/>
      <c r="U599" s="34"/>
      <c r="V599" s="34"/>
      <c r="W599" s="34"/>
      <c r="X599" s="5"/>
      <c r="Y599" s="5"/>
      <c r="Z599" s="5"/>
      <c r="AA599" s="6"/>
      <c r="AB599" s="6"/>
      <c r="AC599" s="6"/>
      <c r="AD599" s="6"/>
      <c r="AE599" s="7"/>
      <c r="AF599" s="7"/>
      <c r="AG599" s="34"/>
      <c r="AH599" s="35"/>
      <c r="AI599" s="35"/>
      <c r="AJ599" s="35"/>
      <c r="AK599" s="35"/>
      <c r="AL599" s="35"/>
      <c r="AM599" s="35"/>
      <c r="AN599" s="35"/>
      <c r="AO599" s="35"/>
      <c r="AP599" s="31"/>
      <c r="AQ599" s="37"/>
    </row>
    <row r="600" spans="1:43" hidden="1" x14ac:dyDescent="0.25">
      <c r="A600" s="4" t="s">
        <v>185</v>
      </c>
      <c r="B600" s="124">
        <v>15</v>
      </c>
      <c r="C600" s="125" t="s">
        <v>1711</v>
      </c>
      <c r="D600" s="125" t="s">
        <v>1708</v>
      </c>
      <c r="E600" s="32" t="s">
        <v>180</v>
      </c>
      <c r="F600" s="38"/>
      <c r="G600" s="5"/>
      <c r="H600" s="6"/>
      <c r="I600" s="34"/>
      <c r="J600" s="35"/>
      <c r="K600" s="35"/>
      <c r="L600" s="35"/>
      <c r="M600" s="36" t="s">
        <v>198</v>
      </c>
      <c r="N600" s="36"/>
      <c r="O600" s="36" t="str">
        <f t="shared" si="18"/>
        <v>B05</v>
      </c>
      <c r="P600" s="36">
        <f>IF(AND(O600&lt;&gt;O599,NOT(ISBLANK(A600))),IF(ISBLANK(M600),INDEX(Summary!H:H,MATCH(O600,Summary!A:A,0)),INDEX(Summary!H:H,MATCH(O600,Summary!A:A,0))+1),IF(ISBLANK(M600),P599,P599+1))</f>
        <v>17</v>
      </c>
      <c r="Q600" s="36">
        <f t="shared" si="19"/>
        <v>32</v>
      </c>
      <c r="R600" s="51"/>
      <c r="T600" s="34"/>
      <c r="U600" s="34"/>
      <c r="V600" s="34"/>
      <c r="W600" s="34"/>
      <c r="X600" s="5"/>
      <c r="Y600" s="5"/>
      <c r="Z600" s="5"/>
      <c r="AA600" s="6"/>
      <c r="AB600" s="6"/>
      <c r="AC600" s="6"/>
      <c r="AD600" s="6"/>
      <c r="AE600" s="7"/>
      <c r="AF600" s="7"/>
      <c r="AG600" s="34"/>
      <c r="AH600" s="35"/>
      <c r="AI600" s="35"/>
      <c r="AJ600" s="35"/>
      <c r="AK600" s="35"/>
      <c r="AL600" s="35"/>
      <c r="AM600" s="35"/>
      <c r="AN600" s="35"/>
      <c r="AO600" s="35"/>
      <c r="AP600" s="31"/>
      <c r="AQ600" s="37"/>
    </row>
    <row r="601" spans="1:43" hidden="1" x14ac:dyDescent="0.25">
      <c r="A601" s="4" t="s">
        <v>185</v>
      </c>
      <c r="B601" s="124">
        <v>36</v>
      </c>
      <c r="C601" s="125" t="s">
        <v>1712</v>
      </c>
      <c r="D601" s="125" t="s">
        <v>1713</v>
      </c>
      <c r="E601" s="32" t="s">
        <v>186</v>
      </c>
      <c r="F601" s="40" t="s">
        <v>181</v>
      </c>
      <c r="G601" s="9">
        <v>1</v>
      </c>
      <c r="H601" s="34"/>
      <c r="I601" s="34">
        <v>1</v>
      </c>
      <c r="J601" s="7">
        <v>20</v>
      </c>
      <c r="K601" s="7">
        <v>3</v>
      </c>
      <c r="L601" s="7">
        <v>19</v>
      </c>
      <c r="M601" s="36" t="s">
        <v>198</v>
      </c>
      <c r="N601" s="39"/>
      <c r="O601" s="36" t="str">
        <f t="shared" si="18"/>
        <v>B05</v>
      </c>
      <c r="P601" s="36">
        <f>IF(AND(O601&lt;&gt;O600,NOT(ISBLANK(A601))),IF(ISBLANK(M601),INDEX(Summary!H:H,MATCH(O601,Summary!A:A,0)),INDEX(Summary!H:H,MATCH(O601,Summary!A:A,0))+1),IF(ISBLANK(M601),P600,P600+1))</f>
        <v>18</v>
      </c>
      <c r="Q601" s="36">
        <f t="shared" si="19"/>
        <v>32</v>
      </c>
      <c r="R601" s="51"/>
      <c r="T601" s="34">
        <v>1</v>
      </c>
      <c r="U601" s="11"/>
      <c r="V601" s="11"/>
      <c r="W601" s="11"/>
      <c r="X601" s="5"/>
      <c r="Y601" s="5" t="s">
        <v>129</v>
      </c>
      <c r="Z601" s="5" t="s">
        <v>42</v>
      </c>
      <c r="AA601" s="6">
        <v>1</v>
      </c>
      <c r="AB601" s="6">
        <v>0</v>
      </c>
      <c r="AC601" s="6">
        <v>0</v>
      </c>
      <c r="AD601" s="6">
        <v>0</v>
      </c>
      <c r="AE601" s="7">
        <v>0</v>
      </c>
      <c r="AF601" s="7">
        <v>0</v>
      </c>
      <c r="AG601" s="34">
        <v>1</v>
      </c>
      <c r="AH601" s="7">
        <v>17</v>
      </c>
      <c r="AI601" s="7">
        <v>0</v>
      </c>
      <c r="AJ601" s="7" t="s">
        <v>34</v>
      </c>
      <c r="AK601" s="7">
        <v>0</v>
      </c>
      <c r="AL601" s="7">
        <v>0</v>
      </c>
      <c r="AM601" s="7">
        <v>0</v>
      </c>
      <c r="AN601" s="7">
        <v>5</v>
      </c>
      <c r="AO601" s="7" t="s">
        <v>34</v>
      </c>
      <c r="AP601" s="31"/>
      <c r="AQ601" s="37"/>
    </row>
    <row r="602" spans="1:43" hidden="1" x14ac:dyDescent="0.25">
      <c r="A602" s="4" t="s">
        <v>185</v>
      </c>
      <c r="B602" s="124">
        <v>36</v>
      </c>
      <c r="C602" s="125" t="s">
        <v>1714</v>
      </c>
      <c r="D602" s="125" t="s">
        <v>1715</v>
      </c>
      <c r="E602" s="32" t="s">
        <v>104</v>
      </c>
      <c r="F602" s="38" t="s">
        <v>105</v>
      </c>
      <c r="G602" s="9">
        <v>3</v>
      </c>
      <c r="H602" s="34"/>
      <c r="I602" s="34">
        <v>3</v>
      </c>
      <c r="J602" s="7">
        <v>23</v>
      </c>
      <c r="K602" s="7">
        <v>3</v>
      </c>
      <c r="L602" s="7">
        <v>22</v>
      </c>
      <c r="M602" s="36" t="s">
        <v>198</v>
      </c>
      <c r="N602" s="36" t="s">
        <v>200</v>
      </c>
      <c r="O602" s="36" t="str">
        <f t="shared" si="18"/>
        <v>B05</v>
      </c>
      <c r="P602" s="36">
        <f>IF(AND(O602&lt;&gt;O601,NOT(ISBLANK(A602))),IF(ISBLANK(M602),INDEX(Summary!H:H,MATCH(O602,Summary!A:A,0)),INDEX(Summary!H:H,MATCH(O602,Summary!A:A,0))+1),IF(ISBLANK(M602),P601,P601+1))</f>
        <v>19</v>
      </c>
      <c r="Q602" s="36">
        <f t="shared" si="19"/>
        <v>33</v>
      </c>
      <c r="R602" s="51"/>
      <c r="T602" s="34">
        <v>1</v>
      </c>
      <c r="U602" s="11">
        <v>1</v>
      </c>
      <c r="V602" s="11"/>
      <c r="W602" s="11"/>
      <c r="X602" s="5"/>
      <c r="Y602" s="5" t="s">
        <v>129</v>
      </c>
      <c r="Z602" s="5" t="s">
        <v>42</v>
      </c>
      <c r="AA602" s="6">
        <v>3</v>
      </c>
      <c r="AB602" s="6">
        <v>3</v>
      </c>
      <c r="AC602" s="6">
        <v>0</v>
      </c>
      <c r="AD602" s="6">
        <v>0</v>
      </c>
      <c r="AE602" s="7">
        <v>0</v>
      </c>
      <c r="AF602" s="7">
        <v>0</v>
      </c>
      <c r="AG602" s="34">
        <v>3</v>
      </c>
      <c r="AH602" s="7">
        <v>20</v>
      </c>
      <c r="AI602" s="7">
        <v>3</v>
      </c>
      <c r="AJ602" s="7" t="s">
        <v>34</v>
      </c>
      <c r="AK602" s="7">
        <v>0</v>
      </c>
      <c r="AL602" s="7">
        <v>0</v>
      </c>
      <c r="AM602" s="7">
        <v>0</v>
      </c>
      <c r="AN602" s="7">
        <v>8</v>
      </c>
      <c r="AO602" s="7" t="s">
        <v>34</v>
      </c>
      <c r="AP602" s="31"/>
      <c r="AQ602" s="37"/>
    </row>
    <row r="603" spans="1:43" hidden="1" x14ac:dyDescent="0.25">
      <c r="A603" s="4" t="s">
        <v>185</v>
      </c>
      <c r="B603" s="124">
        <v>36</v>
      </c>
      <c r="C603" s="125" t="s">
        <v>1716</v>
      </c>
      <c r="D603" s="125" t="s">
        <v>1717</v>
      </c>
      <c r="E603" s="32" t="s">
        <v>104</v>
      </c>
      <c r="F603" s="38"/>
      <c r="G603" s="5"/>
      <c r="H603" s="6"/>
      <c r="I603" s="34"/>
      <c r="J603" s="35"/>
      <c r="K603" s="35"/>
      <c r="L603" s="35"/>
      <c r="M603" s="36" t="s">
        <v>198</v>
      </c>
      <c r="N603" s="36" t="s">
        <v>200</v>
      </c>
      <c r="O603" s="36" t="str">
        <f t="shared" ref="O603:O666" si="20">IF(ISBLANK(A603),O602,A603)</f>
        <v>B05</v>
      </c>
      <c r="P603" s="36">
        <f>IF(AND(O603&lt;&gt;O602,NOT(ISBLANK(A603))),IF(ISBLANK(M603),INDEX(Summary!H:H,MATCH(O603,Summary!A:A,0)),INDEX(Summary!H:H,MATCH(O603,Summary!A:A,0))+1),IF(ISBLANK(M603),P602,P602+1))</f>
        <v>20</v>
      </c>
      <c r="Q603" s="36">
        <f t="shared" si="19"/>
        <v>34</v>
      </c>
      <c r="R603" s="51"/>
      <c r="T603" s="34"/>
      <c r="U603" s="34"/>
      <c r="V603" s="34"/>
      <c r="W603" s="34"/>
      <c r="X603" s="5"/>
      <c r="Y603" s="5"/>
      <c r="Z603" s="5"/>
      <c r="AA603" s="6"/>
      <c r="AB603" s="6"/>
      <c r="AC603" s="6"/>
      <c r="AD603" s="6"/>
      <c r="AE603" s="7"/>
      <c r="AF603" s="7"/>
      <c r="AG603" s="34"/>
      <c r="AH603" s="35"/>
      <c r="AI603" s="35"/>
      <c r="AJ603" s="35"/>
      <c r="AK603" s="35"/>
      <c r="AL603" s="35"/>
      <c r="AM603" s="35"/>
      <c r="AN603" s="35"/>
      <c r="AO603" s="35"/>
      <c r="AP603" s="31"/>
      <c r="AQ603" s="37"/>
    </row>
    <row r="604" spans="1:43" hidden="1" x14ac:dyDescent="0.25">
      <c r="A604" s="4" t="s">
        <v>185</v>
      </c>
      <c r="B604" s="124">
        <v>36</v>
      </c>
      <c r="C604" s="125" t="s">
        <v>1718</v>
      </c>
      <c r="D604" s="125" t="s">
        <v>1719</v>
      </c>
      <c r="E604" s="32" t="s">
        <v>104</v>
      </c>
      <c r="F604" s="38"/>
      <c r="G604" s="5"/>
      <c r="H604" s="6"/>
      <c r="I604" s="34"/>
      <c r="J604" s="35"/>
      <c r="K604" s="35"/>
      <c r="L604" s="35"/>
      <c r="M604" s="36" t="s">
        <v>198</v>
      </c>
      <c r="N604" s="36" t="s">
        <v>200</v>
      </c>
      <c r="O604" s="36" t="str">
        <f t="shared" si="20"/>
        <v>B05</v>
      </c>
      <c r="P604" s="36">
        <f>IF(AND(O604&lt;&gt;O603,NOT(ISBLANK(A604))),IF(ISBLANK(M604),INDEX(Summary!H:H,MATCH(O604,Summary!A:A,0)),INDEX(Summary!H:H,MATCH(O604,Summary!A:A,0))+1),IF(ISBLANK(M604),P603,P603+1))</f>
        <v>21</v>
      </c>
      <c r="Q604" s="36">
        <f t="shared" si="19"/>
        <v>35</v>
      </c>
      <c r="R604" s="51"/>
      <c r="T604" s="34"/>
      <c r="U604" s="34"/>
      <c r="V604" s="34"/>
      <c r="W604" s="34"/>
      <c r="X604" s="5"/>
      <c r="Y604" s="5"/>
      <c r="Z604" s="5"/>
      <c r="AA604" s="6"/>
      <c r="AB604" s="6"/>
      <c r="AC604" s="6"/>
      <c r="AD604" s="6"/>
      <c r="AE604" s="7"/>
      <c r="AF604" s="7"/>
      <c r="AG604" s="34"/>
      <c r="AH604" s="35"/>
      <c r="AI604" s="35"/>
      <c r="AJ604" s="35"/>
      <c r="AK604" s="35"/>
      <c r="AL604" s="35"/>
      <c r="AM604" s="35"/>
      <c r="AN604" s="35"/>
      <c r="AO604" s="35"/>
      <c r="AP604" s="31"/>
      <c r="AQ604" s="37"/>
    </row>
    <row r="605" spans="1:43" hidden="1" x14ac:dyDescent="0.25">
      <c r="A605" s="4" t="s">
        <v>185</v>
      </c>
      <c r="B605" s="124">
        <v>29</v>
      </c>
      <c r="C605" s="125" t="s">
        <v>1720</v>
      </c>
      <c r="D605" s="125" t="s">
        <v>1721</v>
      </c>
      <c r="E605" s="32" t="s">
        <v>159</v>
      </c>
      <c r="F605" s="40" t="s">
        <v>94</v>
      </c>
      <c r="G605" s="9">
        <v>1</v>
      </c>
      <c r="H605" s="34"/>
      <c r="I605" s="34">
        <v>1</v>
      </c>
      <c r="J605" s="7">
        <v>24</v>
      </c>
      <c r="K605" s="7">
        <v>3</v>
      </c>
      <c r="L605" s="7">
        <v>23</v>
      </c>
      <c r="M605" s="36" t="s">
        <v>198</v>
      </c>
      <c r="N605" s="36" t="s">
        <v>200</v>
      </c>
      <c r="O605" s="36" t="str">
        <f t="shared" si="20"/>
        <v>B05</v>
      </c>
      <c r="P605" s="36">
        <f>IF(AND(O605&lt;&gt;O604,NOT(ISBLANK(A605))),IF(ISBLANK(M605),INDEX(Summary!H:H,MATCH(O605,Summary!A:A,0)),INDEX(Summary!H:H,MATCH(O605,Summary!A:A,0))+1),IF(ISBLANK(M605),P604,P604+1))</f>
        <v>22</v>
      </c>
      <c r="Q605" s="36">
        <f t="shared" si="19"/>
        <v>36</v>
      </c>
      <c r="R605" s="51"/>
      <c r="T605" s="11"/>
      <c r="U605" s="11">
        <v>1</v>
      </c>
      <c r="V605" s="11"/>
      <c r="W605" s="11"/>
      <c r="X605" s="5"/>
      <c r="Y605" s="5" t="s">
        <v>88</v>
      </c>
      <c r="Z605" s="5" t="s">
        <v>42</v>
      </c>
      <c r="AA605" s="6">
        <v>0</v>
      </c>
      <c r="AB605" s="6">
        <v>1</v>
      </c>
      <c r="AC605" s="6">
        <v>0</v>
      </c>
      <c r="AD605" s="6">
        <v>0</v>
      </c>
      <c r="AE605" s="7">
        <v>0</v>
      </c>
      <c r="AF605" s="7">
        <v>0</v>
      </c>
      <c r="AG605" s="34">
        <v>0.25</v>
      </c>
      <c r="AH605" s="7">
        <v>20</v>
      </c>
      <c r="AI605" s="7">
        <v>4</v>
      </c>
      <c r="AJ605" s="7" t="s">
        <v>34</v>
      </c>
      <c r="AK605" s="7">
        <v>0</v>
      </c>
      <c r="AL605" s="7">
        <v>0</v>
      </c>
      <c r="AM605" s="7">
        <v>0</v>
      </c>
      <c r="AN605" s="7">
        <v>8.25</v>
      </c>
      <c r="AO605" s="7" t="s">
        <v>34</v>
      </c>
      <c r="AP605" s="31"/>
      <c r="AQ605" s="37"/>
    </row>
    <row r="606" spans="1:43" hidden="1" x14ac:dyDescent="0.25">
      <c r="A606" s="4" t="s">
        <v>185</v>
      </c>
      <c r="B606" s="129">
        <v>36</v>
      </c>
      <c r="C606" s="130" t="s">
        <v>1722</v>
      </c>
      <c r="D606" s="130" t="s">
        <v>1723</v>
      </c>
      <c r="E606" s="32" t="s">
        <v>187</v>
      </c>
      <c r="F606" s="40" t="s">
        <v>188</v>
      </c>
      <c r="G606" s="9">
        <v>1</v>
      </c>
      <c r="H606" s="34"/>
      <c r="I606" s="34">
        <v>1</v>
      </c>
      <c r="J606" s="7">
        <v>25</v>
      </c>
      <c r="K606" s="7">
        <v>3</v>
      </c>
      <c r="L606" s="7">
        <v>24</v>
      </c>
      <c r="M606" s="36"/>
      <c r="N606" s="36" t="s">
        <v>200</v>
      </c>
      <c r="O606" s="36" t="str">
        <f t="shared" si="20"/>
        <v>B05</v>
      </c>
      <c r="P606" s="36">
        <f>IF(AND(O606&lt;&gt;O605,NOT(ISBLANK(A606))),IF(ISBLANK(M606),INDEX(Summary!H:H,MATCH(O606,Summary!A:A,0)),INDEX(Summary!H:H,MATCH(O606,Summary!A:A,0))+1),IF(ISBLANK(M606),P605,P605+1))</f>
        <v>22</v>
      </c>
      <c r="Q606" s="36">
        <f t="shared" si="19"/>
        <v>37</v>
      </c>
      <c r="R606" s="51"/>
      <c r="T606" s="34"/>
      <c r="U606" s="11">
        <v>1</v>
      </c>
      <c r="V606" s="11"/>
      <c r="W606" s="11"/>
      <c r="X606" s="5"/>
      <c r="Y606" s="5" t="s">
        <v>88</v>
      </c>
      <c r="Z606" s="5" t="s">
        <v>42</v>
      </c>
      <c r="AA606" s="6">
        <v>0</v>
      </c>
      <c r="AB606" s="6">
        <v>1</v>
      </c>
      <c r="AC606" s="6">
        <v>0</v>
      </c>
      <c r="AD606" s="6">
        <v>0</v>
      </c>
      <c r="AE606" s="7">
        <v>0</v>
      </c>
      <c r="AF606" s="7">
        <v>0</v>
      </c>
      <c r="AG606" s="34">
        <v>0.25</v>
      </c>
      <c r="AH606" s="7">
        <v>20</v>
      </c>
      <c r="AI606" s="7">
        <v>5</v>
      </c>
      <c r="AJ606" s="7" t="s">
        <v>34</v>
      </c>
      <c r="AK606" s="7">
        <v>0</v>
      </c>
      <c r="AL606" s="7">
        <v>0</v>
      </c>
      <c r="AM606" s="7">
        <v>0</v>
      </c>
      <c r="AN606" s="7">
        <v>8.5</v>
      </c>
      <c r="AO606" s="7" t="s">
        <v>34</v>
      </c>
      <c r="AP606" s="31"/>
      <c r="AQ606" s="37"/>
    </row>
    <row r="607" spans="1:43" hidden="1" x14ac:dyDescent="0.25">
      <c r="A607" s="4" t="s">
        <v>185</v>
      </c>
      <c r="B607" s="124">
        <v>29</v>
      </c>
      <c r="C607" s="125" t="s">
        <v>1724</v>
      </c>
      <c r="D607" s="125" t="s">
        <v>1721</v>
      </c>
      <c r="E607" s="32" t="s">
        <v>189</v>
      </c>
      <c r="F607" s="40" t="s">
        <v>188</v>
      </c>
      <c r="G607" s="9">
        <v>2</v>
      </c>
      <c r="H607" s="34"/>
      <c r="I607" s="34">
        <v>2</v>
      </c>
      <c r="J607" s="7">
        <v>27</v>
      </c>
      <c r="K607" s="7">
        <v>3</v>
      </c>
      <c r="L607" s="7">
        <v>26</v>
      </c>
      <c r="M607" s="36"/>
      <c r="N607" s="36" t="s">
        <v>200</v>
      </c>
      <c r="O607" s="36" t="str">
        <f t="shared" si="20"/>
        <v>B05</v>
      </c>
      <c r="P607" s="36">
        <f>IF(AND(O607&lt;&gt;O606,NOT(ISBLANK(A607))),IF(ISBLANK(M607),INDEX(Summary!H:H,MATCH(O607,Summary!A:A,0)),INDEX(Summary!H:H,MATCH(O607,Summary!A:A,0))+1),IF(ISBLANK(M607),P606,P606+1))</f>
        <v>22</v>
      </c>
      <c r="Q607" s="36">
        <f t="shared" si="19"/>
        <v>38</v>
      </c>
      <c r="R607" s="51"/>
      <c r="T607" s="11"/>
      <c r="U607" s="11">
        <v>1</v>
      </c>
      <c r="V607" s="11"/>
      <c r="W607" s="11"/>
      <c r="X607" s="5"/>
      <c r="Y607" s="5" t="s">
        <v>88</v>
      </c>
      <c r="Z607" s="5" t="s">
        <v>42</v>
      </c>
      <c r="AA607" s="6">
        <v>0</v>
      </c>
      <c r="AB607" s="6">
        <v>2</v>
      </c>
      <c r="AC607" s="6">
        <v>0</v>
      </c>
      <c r="AD607" s="6">
        <v>0</v>
      </c>
      <c r="AE607" s="7">
        <v>0</v>
      </c>
      <c r="AF607" s="7">
        <v>0</v>
      </c>
      <c r="AG607" s="34">
        <v>0.5</v>
      </c>
      <c r="AH607" s="7">
        <v>20</v>
      </c>
      <c r="AI607" s="7">
        <v>7</v>
      </c>
      <c r="AJ607" s="7" t="s">
        <v>34</v>
      </c>
      <c r="AK607" s="7">
        <v>0</v>
      </c>
      <c r="AL607" s="7">
        <v>0</v>
      </c>
      <c r="AM607" s="7">
        <v>0</v>
      </c>
      <c r="AN607" s="7">
        <v>9</v>
      </c>
      <c r="AO607" s="7" t="s">
        <v>34</v>
      </c>
      <c r="AP607" s="31"/>
      <c r="AQ607" s="37"/>
    </row>
    <row r="608" spans="1:43" hidden="1" x14ac:dyDescent="0.25">
      <c r="A608" s="4" t="s">
        <v>185</v>
      </c>
      <c r="B608" s="124">
        <v>29</v>
      </c>
      <c r="C608" s="125" t="s">
        <v>1725</v>
      </c>
      <c r="D608" s="125" t="s">
        <v>1721</v>
      </c>
      <c r="E608" s="32" t="s">
        <v>189</v>
      </c>
      <c r="F608" s="40" t="s">
        <v>188</v>
      </c>
      <c r="G608" s="9"/>
      <c r="H608" s="34"/>
      <c r="I608" s="34"/>
      <c r="J608" s="7"/>
      <c r="K608" s="7"/>
      <c r="L608" s="7"/>
      <c r="M608" s="36"/>
      <c r="N608" s="36" t="s">
        <v>200</v>
      </c>
      <c r="O608" s="36" t="str">
        <f t="shared" si="20"/>
        <v>B05</v>
      </c>
      <c r="P608" s="36">
        <f>IF(AND(O608&lt;&gt;O607,NOT(ISBLANK(A608))),IF(ISBLANK(M608),INDEX(Summary!H:H,MATCH(O608,Summary!A:A,0)),INDEX(Summary!H:H,MATCH(O608,Summary!A:A,0))+1),IF(ISBLANK(M608),P607,P607+1))</f>
        <v>22</v>
      </c>
      <c r="Q608" s="36">
        <f t="shared" si="19"/>
        <v>39</v>
      </c>
      <c r="R608" s="51"/>
      <c r="T608" s="11"/>
      <c r="U608" s="11"/>
      <c r="V608" s="11"/>
      <c r="W608" s="11"/>
      <c r="X608" s="5"/>
      <c r="Y608" s="5"/>
      <c r="Z608" s="5"/>
      <c r="AA608" s="6"/>
      <c r="AB608" s="6"/>
      <c r="AC608" s="6"/>
      <c r="AD608" s="6"/>
      <c r="AE608" s="7"/>
      <c r="AF608" s="7"/>
      <c r="AG608" s="34"/>
      <c r="AH608" s="7"/>
      <c r="AI608" s="7"/>
      <c r="AJ608" s="7"/>
      <c r="AK608" s="7"/>
      <c r="AL608" s="7"/>
      <c r="AM608" s="7"/>
      <c r="AN608" s="7"/>
      <c r="AO608" s="7"/>
      <c r="AP608" s="31"/>
      <c r="AQ608" s="37"/>
    </row>
    <row r="609" spans="1:43" hidden="1" x14ac:dyDescent="0.25">
      <c r="A609" s="4" t="s">
        <v>185</v>
      </c>
      <c r="B609" s="124">
        <v>36</v>
      </c>
      <c r="C609" s="125" t="s">
        <v>1726</v>
      </c>
      <c r="D609" s="125" t="s">
        <v>1723</v>
      </c>
      <c r="E609" s="32" t="s">
        <v>190</v>
      </c>
      <c r="F609" s="40" t="s">
        <v>188</v>
      </c>
      <c r="G609" s="9">
        <v>8</v>
      </c>
      <c r="H609" s="34"/>
      <c r="I609" s="34">
        <v>8</v>
      </c>
      <c r="J609" s="7">
        <v>35</v>
      </c>
      <c r="K609" s="7">
        <v>3</v>
      </c>
      <c r="L609" s="7">
        <v>34</v>
      </c>
      <c r="M609" s="36" t="s">
        <v>198</v>
      </c>
      <c r="N609" s="36" t="s">
        <v>200</v>
      </c>
      <c r="O609" s="36" t="str">
        <f t="shared" si="20"/>
        <v>B05</v>
      </c>
      <c r="P609" s="36">
        <f>IF(AND(O609&lt;&gt;O608,NOT(ISBLANK(A609))),IF(ISBLANK(M609),INDEX(Summary!H:H,MATCH(O609,Summary!A:A,0)),INDEX(Summary!H:H,MATCH(O609,Summary!A:A,0))+1),IF(ISBLANK(M609),P608,P608+1))</f>
        <v>23</v>
      </c>
      <c r="Q609" s="36">
        <f t="shared" si="19"/>
        <v>40</v>
      </c>
      <c r="R609" s="51"/>
      <c r="T609" s="26">
        <v>1.25</v>
      </c>
      <c r="U609" s="11">
        <v>0.25</v>
      </c>
      <c r="V609" s="11"/>
      <c r="W609" s="11"/>
      <c r="X609" s="5"/>
      <c r="Y609" s="5" t="s">
        <v>136</v>
      </c>
      <c r="Z609" s="5" t="s">
        <v>42</v>
      </c>
      <c r="AA609" s="6">
        <v>1</v>
      </c>
      <c r="AB609" s="6">
        <v>8</v>
      </c>
      <c r="AC609" s="6">
        <v>0</v>
      </c>
      <c r="AD609" s="6">
        <v>0</v>
      </c>
      <c r="AE609" s="7">
        <v>0</v>
      </c>
      <c r="AF609" s="7">
        <v>0</v>
      </c>
      <c r="AG609" s="34">
        <v>5</v>
      </c>
      <c r="AH609" s="7">
        <v>21</v>
      </c>
      <c r="AI609" s="7">
        <v>15</v>
      </c>
      <c r="AJ609" s="7" t="s">
        <v>34</v>
      </c>
      <c r="AK609" s="7">
        <v>0</v>
      </c>
      <c r="AL609" s="7">
        <v>0</v>
      </c>
      <c r="AM609" s="7">
        <v>0</v>
      </c>
      <c r="AN609" s="7">
        <v>14</v>
      </c>
      <c r="AO609" s="7" t="s">
        <v>34</v>
      </c>
      <c r="AP609" s="31"/>
      <c r="AQ609" s="37"/>
    </row>
    <row r="610" spans="1:43" hidden="1" x14ac:dyDescent="0.25">
      <c r="A610" s="4"/>
      <c r="B610" s="124"/>
      <c r="C610" s="125"/>
      <c r="D610" s="125"/>
      <c r="E610" s="32"/>
      <c r="F610" s="40"/>
      <c r="G610" s="9"/>
      <c r="H610" s="34"/>
      <c r="I610" s="34"/>
      <c r="J610" s="7"/>
      <c r="K610" s="7"/>
      <c r="L610" s="7"/>
      <c r="M610" s="36" t="s">
        <v>199</v>
      </c>
      <c r="N610" s="36"/>
      <c r="O610" s="36" t="str">
        <f t="shared" si="20"/>
        <v>B05</v>
      </c>
      <c r="P610" s="36">
        <f>IF(AND(O610&lt;&gt;O609,NOT(ISBLANK(A610))),IF(ISBLANK(M610),INDEX(Summary!H:H,MATCH(O610,Summary!A:A,0)),INDEX(Summary!H:H,MATCH(O610,Summary!A:A,0))+1),IF(ISBLANK(M610),P609,P609+1))</f>
        <v>24</v>
      </c>
      <c r="Q610" s="36">
        <f t="shared" si="19"/>
        <v>40</v>
      </c>
      <c r="R610" s="51"/>
      <c r="T610" s="26"/>
      <c r="U610" s="11"/>
      <c r="V610" s="11"/>
      <c r="W610" s="11"/>
      <c r="X610" s="5"/>
      <c r="Y610" s="5"/>
      <c r="Z610" s="5"/>
      <c r="AA610" s="6"/>
      <c r="AB610" s="6"/>
      <c r="AC610" s="6"/>
      <c r="AD610" s="6"/>
      <c r="AE610" s="7"/>
      <c r="AF610" s="7"/>
      <c r="AG610" s="34"/>
      <c r="AH610" s="7"/>
      <c r="AI610" s="7"/>
      <c r="AJ610" s="7"/>
      <c r="AK610" s="7"/>
      <c r="AL610" s="7"/>
      <c r="AM610" s="7"/>
      <c r="AN610" s="7"/>
      <c r="AO610" s="7"/>
      <c r="AP610" s="31"/>
      <c r="AQ610" s="37"/>
    </row>
    <row r="611" spans="1:43" hidden="1" x14ac:dyDescent="0.25">
      <c r="A611" s="4" t="s">
        <v>185</v>
      </c>
      <c r="B611" s="124">
        <v>36</v>
      </c>
      <c r="C611" s="125" t="s">
        <v>1727</v>
      </c>
      <c r="D611" s="125" t="s">
        <v>1723</v>
      </c>
      <c r="E611" s="32" t="s">
        <v>190</v>
      </c>
      <c r="F611" s="40"/>
      <c r="G611" s="9"/>
      <c r="H611" s="34"/>
      <c r="I611" s="34"/>
      <c r="J611" s="7"/>
      <c r="K611" s="7"/>
      <c r="L611" s="7"/>
      <c r="M611" s="36" t="s">
        <v>198</v>
      </c>
      <c r="N611" s="36" t="s">
        <v>200</v>
      </c>
      <c r="O611" s="36" t="str">
        <f t="shared" si="20"/>
        <v>B05</v>
      </c>
      <c r="P611" s="36">
        <f>IF(AND(O611&lt;&gt;O610,NOT(ISBLANK(A611))),IF(ISBLANK(M611),INDEX(Summary!H:H,MATCH(O611,Summary!A:A,0)),INDEX(Summary!H:H,MATCH(O611,Summary!A:A,0))+1),IF(ISBLANK(M611),P610,P610+1))</f>
        <v>25</v>
      </c>
      <c r="Q611" s="36">
        <f t="shared" si="19"/>
        <v>41</v>
      </c>
      <c r="R611" s="51"/>
      <c r="T611" s="26"/>
      <c r="U611" s="11"/>
      <c r="V611" s="11"/>
      <c r="W611" s="11"/>
      <c r="X611" s="5"/>
      <c r="Y611" s="5"/>
      <c r="Z611" s="5"/>
      <c r="AA611" s="6"/>
      <c r="AB611" s="6"/>
      <c r="AC611" s="6"/>
      <c r="AD611" s="6"/>
      <c r="AE611" s="7"/>
      <c r="AF611" s="7"/>
      <c r="AG611" s="34"/>
      <c r="AH611" s="7"/>
      <c r="AI611" s="7"/>
      <c r="AJ611" s="7"/>
      <c r="AK611" s="7"/>
      <c r="AL611" s="7"/>
      <c r="AM611" s="7"/>
      <c r="AN611" s="7"/>
      <c r="AO611" s="7"/>
      <c r="AP611" s="31"/>
      <c r="AQ611" s="37"/>
    </row>
    <row r="612" spans="1:43" hidden="1" x14ac:dyDescent="0.25">
      <c r="A612" s="4"/>
      <c r="B612" s="124"/>
      <c r="C612" s="125"/>
      <c r="D612" s="125"/>
      <c r="E612" s="32"/>
      <c r="F612" s="40"/>
      <c r="G612" s="9"/>
      <c r="H612" s="34"/>
      <c r="I612" s="34"/>
      <c r="J612" s="7"/>
      <c r="K612" s="7"/>
      <c r="L612" s="7"/>
      <c r="M612" s="36" t="s">
        <v>199</v>
      </c>
      <c r="N612" s="36"/>
      <c r="O612" s="36" t="str">
        <f t="shared" si="20"/>
        <v>B05</v>
      </c>
      <c r="P612" s="36">
        <f>IF(AND(O612&lt;&gt;O611,NOT(ISBLANK(A612))),IF(ISBLANK(M612),INDEX(Summary!H:H,MATCH(O612,Summary!A:A,0)),INDEX(Summary!H:H,MATCH(O612,Summary!A:A,0))+1),IF(ISBLANK(M612),P611,P611+1))</f>
        <v>26</v>
      </c>
      <c r="Q612" s="36">
        <f t="shared" si="19"/>
        <v>41</v>
      </c>
      <c r="R612" s="51"/>
      <c r="T612" s="26"/>
      <c r="U612" s="11"/>
      <c r="V612" s="11"/>
      <c r="W612" s="11"/>
      <c r="X612" s="5"/>
      <c r="Y612" s="5"/>
      <c r="Z612" s="5"/>
      <c r="AA612" s="6"/>
      <c r="AB612" s="6"/>
      <c r="AC612" s="6"/>
      <c r="AD612" s="6"/>
      <c r="AE612" s="7"/>
      <c r="AF612" s="7"/>
      <c r="AG612" s="34"/>
      <c r="AH612" s="7"/>
      <c r="AI612" s="7"/>
      <c r="AJ612" s="7"/>
      <c r="AK612" s="7"/>
      <c r="AL612" s="7"/>
      <c r="AM612" s="7"/>
      <c r="AN612" s="7"/>
      <c r="AO612" s="7"/>
      <c r="AP612" s="31"/>
      <c r="AQ612" s="37"/>
    </row>
    <row r="613" spans="1:43" hidden="1" x14ac:dyDescent="0.25">
      <c r="A613" s="4" t="s">
        <v>185</v>
      </c>
      <c r="B613" s="124">
        <v>36</v>
      </c>
      <c r="C613" s="125" t="s">
        <v>1728</v>
      </c>
      <c r="D613" s="125" t="s">
        <v>1723</v>
      </c>
      <c r="E613" s="32" t="s">
        <v>190</v>
      </c>
      <c r="F613" s="40"/>
      <c r="G613" s="9"/>
      <c r="H613" s="34"/>
      <c r="I613" s="34"/>
      <c r="J613" s="7"/>
      <c r="K613" s="7"/>
      <c r="L613" s="7"/>
      <c r="M613" s="36" t="s">
        <v>198</v>
      </c>
      <c r="N613" s="36"/>
      <c r="O613" s="36" t="str">
        <f t="shared" si="20"/>
        <v>B05</v>
      </c>
      <c r="P613" s="36">
        <f>IF(AND(O613&lt;&gt;O612,NOT(ISBLANK(A613))),IF(ISBLANK(M613),INDEX(Summary!H:H,MATCH(O613,Summary!A:A,0)),INDEX(Summary!H:H,MATCH(O613,Summary!A:A,0))+1),IF(ISBLANK(M613),P612,P612+1))</f>
        <v>27</v>
      </c>
      <c r="Q613" s="36">
        <f t="shared" si="19"/>
        <v>41</v>
      </c>
      <c r="R613" s="51"/>
      <c r="T613" s="26"/>
      <c r="U613" s="11"/>
      <c r="V613" s="11"/>
      <c r="W613" s="11"/>
      <c r="X613" s="5"/>
      <c r="Y613" s="5"/>
      <c r="Z613" s="5"/>
      <c r="AA613" s="6"/>
      <c r="AB613" s="6"/>
      <c r="AC613" s="6"/>
      <c r="AD613" s="6"/>
      <c r="AE613" s="7"/>
      <c r="AF613" s="7"/>
      <c r="AG613" s="34"/>
      <c r="AH613" s="7"/>
      <c r="AI613" s="7"/>
      <c r="AJ613" s="7"/>
      <c r="AK613" s="7"/>
      <c r="AL613" s="7"/>
      <c r="AM613" s="7"/>
      <c r="AN613" s="7"/>
      <c r="AO613" s="7"/>
      <c r="AP613" s="31"/>
      <c r="AQ613" s="37"/>
    </row>
    <row r="614" spans="1:43" hidden="1" x14ac:dyDescent="0.25">
      <c r="A614" s="4" t="s">
        <v>185</v>
      </c>
      <c r="B614" s="124">
        <v>29</v>
      </c>
      <c r="C614" s="125" t="s">
        <v>1729</v>
      </c>
      <c r="D614" s="125" t="s">
        <v>1730</v>
      </c>
      <c r="E614" s="32" t="s">
        <v>190</v>
      </c>
      <c r="F614" s="40"/>
      <c r="G614" s="9"/>
      <c r="H614" s="34"/>
      <c r="I614" s="34"/>
      <c r="J614" s="7"/>
      <c r="K614" s="7"/>
      <c r="L614" s="7"/>
      <c r="M614" s="36" t="s">
        <v>198</v>
      </c>
      <c r="N614" s="36"/>
      <c r="O614" s="36" t="str">
        <f t="shared" si="20"/>
        <v>B05</v>
      </c>
      <c r="P614" s="36">
        <f>IF(AND(O614&lt;&gt;O613,NOT(ISBLANK(A614))),IF(ISBLANK(M614),INDEX(Summary!H:H,MATCH(O614,Summary!A:A,0)),INDEX(Summary!H:H,MATCH(O614,Summary!A:A,0))+1),IF(ISBLANK(M614),P613,P613+1))</f>
        <v>28</v>
      </c>
      <c r="Q614" s="36">
        <f t="shared" si="19"/>
        <v>41</v>
      </c>
      <c r="R614" s="51"/>
      <c r="T614" s="26"/>
      <c r="U614" s="11"/>
      <c r="V614" s="11"/>
      <c r="W614" s="11"/>
      <c r="X614" s="5"/>
      <c r="Y614" s="5"/>
      <c r="Z614" s="5"/>
      <c r="AA614" s="6"/>
      <c r="AB614" s="6"/>
      <c r="AC614" s="6"/>
      <c r="AD614" s="6"/>
      <c r="AE614" s="7"/>
      <c r="AF614" s="7"/>
      <c r="AG614" s="34"/>
      <c r="AH614" s="7"/>
      <c r="AI614" s="7"/>
      <c r="AJ614" s="7"/>
      <c r="AK614" s="7"/>
      <c r="AL614" s="7"/>
      <c r="AM614" s="7"/>
      <c r="AN614" s="7"/>
      <c r="AO614" s="7"/>
      <c r="AP614" s="31"/>
      <c r="AQ614" s="37"/>
    </row>
    <row r="615" spans="1:43" hidden="1" x14ac:dyDescent="0.25">
      <c r="A615" s="4" t="s">
        <v>185</v>
      </c>
      <c r="B615" s="124">
        <v>29</v>
      </c>
      <c r="C615" s="125" t="s">
        <v>1731</v>
      </c>
      <c r="D615" s="125" t="s">
        <v>1732</v>
      </c>
      <c r="E615" s="32" t="s">
        <v>190</v>
      </c>
      <c r="F615" s="40"/>
      <c r="G615" s="9"/>
      <c r="H615" s="34"/>
      <c r="I615" s="34"/>
      <c r="J615" s="7"/>
      <c r="K615" s="7"/>
      <c r="L615" s="7"/>
      <c r="M615" s="36" t="s">
        <v>198</v>
      </c>
      <c r="N615" s="36"/>
      <c r="O615" s="36" t="str">
        <f t="shared" si="20"/>
        <v>B05</v>
      </c>
      <c r="P615" s="36">
        <f>IF(AND(O615&lt;&gt;O614,NOT(ISBLANK(A615))),IF(ISBLANK(M615),INDEX(Summary!H:H,MATCH(O615,Summary!A:A,0)),INDEX(Summary!H:H,MATCH(O615,Summary!A:A,0))+1),IF(ISBLANK(M615),P614,P614+1))</f>
        <v>29</v>
      </c>
      <c r="Q615" s="36">
        <f t="shared" si="19"/>
        <v>41</v>
      </c>
      <c r="R615" s="51"/>
      <c r="T615" s="26"/>
      <c r="U615" s="11"/>
      <c r="V615" s="11"/>
      <c r="W615" s="11"/>
      <c r="X615" s="5"/>
      <c r="Y615" s="5"/>
      <c r="Z615" s="5"/>
      <c r="AA615" s="6"/>
      <c r="AB615" s="6"/>
      <c r="AC615" s="6"/>
      <c r="AD615" s="6"/>
      <c r="AE615" s="7"/>
      <c r="AF615" s="7"/>
      <c r="AG615" s="34"/>
      <c r="AH615" s="7"/>
      <c r="AI615" s="7"/>
      <c r="AJ615" s="7"/>
      <c r="AK615" s="7"/>
      <c r="AL615" s="7"/>
      <c r="AM615" s="7"/>
      <c r="AN615" s="7"/>
      <c r="AO615" s="7"/>
      <c r="AP615" s="31"/>
      <c r="AQ615" s="37"/>
    </row>
    <row r="616" spans="1:43" hidden="1" x14ac:dyDescent="0.25">
      <c r="A616" s="4" t="s">
        <v>185</v>
      </c>
      <c r="B616" s="124">
        <v>29</v>
      </c>
      <c r="C616" s="125" t="s">
        <v>1733</v>
      </c>
      <c r="D616" s="125" t="s">
        <v>1734</v>
      </c>
      <c r="E616" s="32" t="s">
        <v>190</v>
      </c>
      <c r="F616" s="40"/>
      <c r="G616" s="9"/>
      <c r="H616" s="34"/>
      <c r="I616" s="34"/>
      <c r="J616" s="7"/>
      <c r="K616" s="7"/>
      <c r="L616" s="7"/>
      <c r="M616" s="36" t="s">
        <v>198</v>
      </c>
      <c r="N616" s="36"/>
      <c r="O616" s="36" t="str">
        <f t="shared" si="20"/>
        <v>B05</v>
      </c>
      <c r="P616" s="36">
        <f>IF(AND(O616&lt;&gt;O615,NOT(ISBLANK(A616))),IF(ISBLANK(M616),INDEX(Summary!H:H,MATCH(O616,Summary!A:A,0)),INDEX(Summary!H:H,MATCH(O616,Summary!A:A,0))+1),IF(ISBLANK(M616),P615,P615+1))</f>
        <v>30</v>
      </c>
      <c r="Q616" s="36">
        <f t="shared" si="19"/>
        <v>41</v>
      </c>
      <c r="R616" s="51"/>
      <c r="T616" s="26"/>
      <c r="U616" s="11"/>
      <c r="V616" s="11"/>
      <c r="W616" s="11"/>
      <c r="X616" s="5"/>
      <c r="Y616" s="5"/>
      <c r="Z616" s="5"/>
      <c r="AA616" s="6"/>
      <c r="AB616" s="6"/>
      <c r="AC616" s="6"/>
      <c r="AD616" s="6"/>
      <c r="AE616" s="7"/>
      <c r="AF616" s="7"/>
      <c r="AG616" s="34"/>
      <c r="AH616" s="7"/>
      <c r="AI616" s="7"/>
      <c r="AJ616" s="7"/>
      <c r="AK616" s="7"/>
      <c r="AL616" s="7"/>
      <c r="AM616" s="7"/>
      <c r="AN616" s="7"/>
      <c r="AO616" s="7"/>
      <c r="AP616" s="31"/>
      <c r="AQ616" s="37"/>
    </row>
    <row r="617" spans="1:43" hidden="1" x14ac:dyDescent="0.25">
      <c r="A617" s="4" t="s">
        <v>185</v>
      </c>
      <c r="B617" s="124">
        <v>29</v>
      </c>
      <c r="C617" s="125" t="s">
        <v>1735</v>
      </c>
      <c r="D617" s="125" t="s">
        <v>1736</v>
      </c>
      <c r="E617" s="32" t="s">
        <v>190</v>
      </c>
      <c r="F617" s="40"/>
      <c r="G617" s="9"/>
      <c r="H617" s="34"/>
      <c r="I617" s="34"/>
      <c r="J617" s="7"/>
      <c r="K617" s="7"/>
      <c r="L617" s="7"/>
      <c r="M617" s="36" t="s">
        <v>198</v>
      </c>
      <c r="N617" s="36"/>
      <c r="O617" s="36" t="str">
        <f t="shared" si="20"/>
        <v>B05</v>
      </c>
      <c r="P617" s="36">
        <f>IF(AND(O617&lt;&gt;O616,NOT(ISBLANK(A617))),IF(ISBLANK(M617),INDEX(Summary!H:H,MATCH(O617,Summary!A:A,0)),INDEX(Summary!H:H,MATCH(O617,Summary!A:A,0))+1),IF(ISBLANK(M617),P616,P616+1))</f>
        <v>31</v>
      </c>
      <c r="Q617" s="36">
        <f t="shared" si="19"/>
        <v>41</v>
      </c>
      <c r="R617" s="51"/>
      <c r="T617" s="26"/>
      <c r="U617" s="11"/>
      <c r="V617" s="11"/>
      <c r="W617" s="11"/>
      <c r="X617" s="5"/>
      <c r="Y617" s="5"/>
      <c r="Z617" s="5"/>
      <c r="AA617" s="6"/>
      <c r="AB617" s="6"/>
      <c r="AC617" s="6"/>
      <c r="AD617" s="6"/>
      <c r="AE617" s="7"/>
      <c r="AF617" s="7"/>
      <c r="AG617" s="34"/>
      <c r="AH617" s="7"/>
      <c r="AI617" s="7"/>
      <c r="AJ617" s="7"/>
      <c r="AK617" s="7"/>
      <c r="AL617" s="7"/>
      <c r="AM617" s="7"/>
      <c r="AN617" s="7"/>
      <c r="AO617" s="7"/>
      <c r="AP617" s="31"/>
      <c r="AQ617" s="37"/>
    </row>
    <row r="618" spans="1:43" hidden="1" x14ac:dyDescent="0.25">
      <c r="A618" s="4" t="s">
        <v>185</v>
      </c>
      <c r="B618" s="124">
        <v>29</v>
      </c>
      <c r="C618" s="125" t="s">
        <v>1737</v>
      </c>
      <c r="D618" s="125" t="s">
        <v>1721</v>
      </c>
      <c r="E618" s="32" t="s">
        <v>190</v>
      </c>
      <c r="F618" s="40"/>
      <c r="G618" s="9"/>
      <c r="H618" s="34"/>
      <c r="I618" s="34"/>
      <c r="J618" s="7"/>
      <c r="K618" s="7"/>
      <c r="L618" s="7"/>
      <c r="M618" s="36" t="s">
        <v>198</v>
      </c>
      <c r="N618" s="36"/>
      <c r="O618" s="36" t="str">
        <f t="shared" si="20"/>
        <v>B05</v>
      </c>
      <c r="P618" s="36">
        <f>IF(AND(O618&lt;&gt;O617,NOT(ISBLANK(A618))),IF(ISBLANK(M618),INDEX(Summary!H:H,MATCH(O618,Summary!A:A,0)),INDEX(Summary!H:H,MATCH(O618,Summary!A:A,0))+1),IF(ISBLANK(M618),P617,P617+1))</f>
        <v>32</v>
      </c>
      <c r="Q618" s="36">
        <f t="shared" si="19"/>
        <v>41</v>
      </c>
      <c r="R618" s="51"/>
      <c r="T618" s="26"/>
      <c r="U618" s="11"/>
      <c r="V618" s="11"/>
      <c r="W618" s="11"/>
      <c r="X618" s="5"/>
      <c r="Y618" s="5"/>
      <c r="Z618" s="5"/>
      <c r="AA618" s="6"/>
      <c r="AB618" s="6"/>
      <c r="AC618" s="6"/>
      <c r="AD618" s="6"/>
      <c r="AE618" s="7"/>
      <c r="AF618" s="7"/>
      <c r="AG618" s="34"/>
      <c r="AH618" s="7"/>
      <c r="AI618" s="7"/>
      <c r="AJ618" s="7"/>
      <c r="AK618" s="7"/>
      <c r="AL618" s="7"/>
      <c r="AM618" s="7"/>
      <c r="AN618" s="7"/>
      <c r="AO618" s="7"/>
      <c r="AP618" s="31"/>
      <c r="AQ618" s="37"/>
    </row>
    <row r="619" spans="1:43" hidden="1" x14ac:dyDescent="0.25">
      <c r="A619" s="54" t="s">
        <v>191</v>
      </c>
      <c r="B619" s="124">
        <v>36</v>
      </c>
      <c r="C619" s="125" t="s">
        <v>1738</v>
      </c>
      <c r="D619" s="125" t="s">
        <v>1739</v>
      </c>
      <c r="E619" s="32" t="s">
        <v>187</v>
      </c>
      <c r="F619" s="40" t="s">
        <v>188</v>
      </c>
      <c r="G619" s="9">
        <v>17</v>
      </c>
      <c r="H619" s="6"/>
      <c r="I619" s="34">
        <v>17</v>
      </c>
      <c r="J619" s="7">
        <v>20</v>
      </c>
      <c r="K619" s="7">
        <v>3</v>
      </c>
      <c r="L619" s="7">
        <v>19</v>
      </c>
      <c r="M619" s="36"/>
      <c r="N619" s="36" t="s">
        <v>200</v>
      </c>
      <c r="O619" s="36" t="str">
        <f t="shared" si="20"/>
        <v>B06</v>
      </c>
      <c r="P619" s="36">
        <f>IF(AND(O619&lt;&gt;O618,NOT(ISBLANK(A619))),IF(ISBLANK(M619),INDEX(Summary!H:H,MATCH(O619,Summary!A:A,0)),INDEX(Summary!H:H,MATCH(O619,Summary!A:A,0))+1),IF(ISBLANK(M619),P618,P618+1))</f>
        <v>1</v>
      </c>
      <c r="Q619" s="36">
        <f t="shared" si="19"/>
        <v>4</v>
      </c>
      <c r="R619" s="51"/>
      <c r="T619" s="34"/>
      <c r="U619" s="10">
        <v>1</v>
      </c>
      <c r="V619" s="10"/>
      <c r="W619" s="10"/>
      <c r="X619" s="5"/>
      <c r="Y619" s="5" t="s">
        <v>192</v>
      </c>
      <c r="Z619" s="5" t="s">
        <v>42</v>
      </c>
      <c r="AA619" s="6">
        <v>0</v>
      </c>
      <c r="AB619" s="6">
        <v>17</v>
      </c>
      <c r="AC619" s="6">
        <v>0</v>
      </c>
      <c r="AD619" s="6">
        <v>0</v>
      </c>
      <c r="AE619" s="7">
        <v>0</v>
      </c>
      <c r="AF619" s="7">
        <v>0</v>
      </c>
      <c r="AG619" s="34">
        <v>11.5</v>
      </c>
      <c r="AH619" s="7">
        <v>0</v>
      </c>
      <c r="AI619" s="7">
        <v>17</v>
      </c>
      <c r="AJ619" s="7" t="s">
        <v>34</v>
      </c>
      <c r="AK619" s="7">
        <v>0</v>
      </c>
      <c r="AL619" s="7">
        <v>0</v>
      </c>
      <c r="AM619" s="7">
        <v>0</v>
      </c>
      <c r="AN619" s="7">
        <v>11.5</v>
      </c>
      <c r="AO619" s="7" t="s">
        <v>34</v>
      </c>
      <c r="AP619" s="31"/>
      <c r="AQ619" s="37"/>
    </row>
    <row r="620" spans="1:43" hidden="1" x14ac:dyDescent="0.25">
      <c r="A620" s="4" t="s">
        <v>191</v>
      </c>
      <c r="B620" s="124">
        <v>36</v>
      </c>
      <c r="C620" s="125" t="s">
        <v>1740</v>
      </c>
      <c r="D620" s="125" t="s">
        <v>1739</v>
      </c>
      <c r="E620" s="32" t="s">
        <v>187</v>
      </c>
      <c r="F620" s="40"/>
      <c r="G620" s="9"/>
      <c r="H620" s="6"/>
      <c r="I620" s="34"/>
      <c r="J620" s="7"/>
      <c r="K620" s="7"/>
      <c r="L620" s="7"/>
      <c r="M620" s="36"/>
      <c r="N620" s="36" t="s">
        <v>200</v>
      </c>
      <c r="O620" s="36" t="str">
        <f t="shared" si="20"/>
        <v>B06</v>
      </c>
      <c r="P620" s="36">
        <f>IF(AND(O620&lt;&gt;O619,NOT(ISBLANK(A620))),IF(ISBLANK(M620),INDEX(Summary!H:H,MATCH(O620,Summary!A:A,0)),INDEX(Summary!H:H,MATCH(O620,Summary!A:A,0))+1),IF(ISBLANK(M620),P619,P619+1))</f>
        <v>1</v>
      </c>
      <c r="Q620" s="36">
        <f t="shared" si="19"/>
        <v>5</v>
      </c>
      <c r="R620" s="51"/>
      <c r="T620" s="34"/>
      <c r="U620" s="10"/>
      <c r="V620" s="10"/>
      <c r="W620" s="10"/>
      <c r="X620" s="5"/>
      <c r="Y620" s="5"/>
      <c r="Z620" s="5"/>
      <c r="AA620" s="6"/>
      <c r="AB620" s="6"/>
      <c r="AC620" s="6"/>
      <c r="AD620" s="6"/>
      <c r="AE620" s="7"/>
      <c r="AF620" s="7"/>
      <c r="AG620" s="34"/>
      <c r="AH620" s="7"/>
      <c r="AI620" s="7"/>
      <c r="AJ620" s="7"/>
      <c r="AK620" s="7"/>
      <c r="AL620" s="7"/>
      <c r="AM620" s="7"/>
      <c r="AN620" s="7"/>
      <c r="AO620" s="7"/>
      <c r="AP620" s="31"/>
      <c r="AQ620" s="37"/>
    </row>
    <row r="621" spans="1:43" hidden="1" x14ac:dyDescent="0.25">
      <c r="A621" s="4" t="s">
        <v>191</v>
      </c>
      <c r="B621" s="124">
        <v>36</v>
      </c>
      <c r="C621" s="125" t="s">
        <v>1741</v>
      </c>
      <c r="D621" s="125" t="s">
        <v>1742</v>
      </c>
      <c r="E621" s="32" t="s">
        <v>187</v>
      </c>
      <c r="F621" s="38"/>
      <c r="G621" s="5"/>
      <c r="H621" s="6"/>
      <c r="I621" s="34"/>
      <c r="J621" s="35"/>
      <c r="K621" s="35"/>
      <c r="L621" s="35"/>
      <c r="M621" s="36"/>
      <c r="N621" s="36" t="s">
        <v>200</v>
      </c>
      <c r="O621" s="36" t="str">
        <f t="shared" si="20"/>
        <v>B06</v>
      </c>
      <c r="P621" s="36">
        <f>IF(AND(O621&lt;&gt;O620,NOT(ISBLANK(A621))),IF(ISBLANK(M621),INDEX(Summary!H:H,MATCH(O621,Summary!A:A,0)),INDEX(Summary!H:H,MATCH(O621,Summary!A:A,0))+1),IF(ISBLANK(M621),P620,P620+1))</f>
        <v>1</v>
      </c>
      <c r="Q621" s="36">
        <f t="shared" si="19"/>
        <v>6</v>
      </c>
      <c r="R621" s="51"/>
      <c r="T621" s="34"/>
      <c r="U621" s="34"/>
      <c r="V621" s="34"/>
      <c r="W621" s="34"/>
      <c r="X621" s="5"/>
      <c r="Y621" s="5"/>
      <c r="Z621" s="5"/>
      <c r="AA621" s="6"/>
      <c r="AB621" s="6"/>
      <c r="AC621" s="6"/>
      <c r="AD621" s="6"/>
      <c r="AE621" s="7"/>
      <c r="AF621" s="7"/>
      <c r="AG621" s="34"/>
      <c r="AH621" s="35"/>
      <c r="AI621" s="35"/>
      <c r="AJ621" s="35"/>
      <c r="AK621" s="35"/>
      <c r="AL621" s="35"/>
      <c r="AM621" s="35"/>
      <c r="AN621" s="35"/>
      <c r="AO621" s="35"/>
      <c r="AP621" s="31"/>
      <c r="AQ621" s="37"/>
    </row>
    <row r="622" spans="1:43" hidden="1" x14ac:dyDescent="0.25">
      <c r="A622" s="4" t="s">
        <v>191</v>
      </c>
      <c r="B622" s="124">
        <v>36</v>
      </c>
      <c r="C622" s="125" t="s">
        <v>1743</v>
      </c>
      <c r="D622" s="125" t="s">
        <v>1744</v>
      </c>
      <c r="E622" s="32" t="s">
        <v>187</v>
      </c>
      <c r="F622" s="38"/>
      <c r="G622" s="5"/>
      <c r="H622" s="6"/>
      <c r="I622" s="34"/>
      <c r="J622" s="35"/>
      <c r="K622" s="35"/>
      <c r="L622" s="35"/>
      <c r="M622" s="36"/>
      <c r="N622" s="36" t="s">
        <v>200</v>
      </c>
      <c r="O622" s="36" t="str">
        <f t="shared" si="20"/>
        <v>B06</v>
      </c>
      <c r="P622" s="36">
        <f>IF(AND(O622&lt;&gt;O621,NOT(ISBLANK(A622))),IF(ISBLANK(M622),INDEX(Summary!H:H,MATCH(O622,Summary!A:A,0)),INDEX(Summary!H:H,MATCH(O622,Summary!A:A,0))+1),IF(ISBLANK(M622),P621,P621+1))</f>
        <v>1</v>
      </c>
      <c r="Q622" s="36">
        <f t="shared" si="19"/>
        <v>7</v>
      </c>
      <c r="R622" s="51"/>
      <c r="T622" s="34"/>
      <c r="U622" s="34"/>
      <c r="V622" s="34"/>
      <c r="W622" s="34"/>
      <c r="X622" s="5"/>
      <c r="Y622" s="5"/>
      <c r="Z622" s="5"/>
      <c r="AA622" s="6"/>
      <c r="AB622" s="6"/>
      <c r="AC622" s="6"/>
      <c r="AD622" s="6"/>
      <c r="AE622" s="7"/>
      <c r="AF622" s="7"/>
      <c r="AG622" s="34"/>
      <c r="AH622" s="35"/>
      <c r="AI622" s="35"/>
      <c r="AJ622" s="35"/>
      <c r="AK622" s="35"/>
      <c r="AL622" s="35"/>
      <c r="AM622" s="35"/>
      <c r="AN622" s="35"/>
      <c r="AO622" s="35"/>
      <c r="AP622" s="31"/>
      <c r="AQ622" s="37"/>
    </row>
    <row r="623" spans="1:43" hidden="1" x14ac:dyDescent="0.25">
      <c r="A623" s="4" t="s">
        <v>191</v>
      </c>
      <c r="B623" s="124">
        <v>31</v>
      </c>
      <c r="C623" s="125" t="s">
        <v>1745</v>
      </c>
      <c r="D623" s="125" t="s">
        <v>1746</v>
      </c>
      <c r="E623" s="32" t="s">
        <v>187</v>
      </c>
      <c r="F623" s="38"/>
      <c r="G623" s="5"/>
      <c r="H623" s="6"/>
      <c r="I623" s="34"/>
      <c r="J623" s="35"/>
      <c r="K623" s="35"/>
      <c r="L623" s="35"/>
      <c r="M623" s="36"/>
      <c r="N623" s="36" t="s">
        <v>200</v>
      </c>
      <c r="O623" s="36" t="str">
        <f t="shared" si="20"/>
        <v>B06</v>
      </c>
      <c r="P623" s="36">
        <f>IF(AND(O623&lt;&gt;O622,NOT(ISBLANK(A623))),IF(ISBLANK(M623),INDEX(Summary!H:H,MATCH(O623,Summary!A:A,0)),INDEX(Summary!H:H,MATCH(O623,Summary!A:A,0))+1),IF(ISBLANK(M623),P622,P622+1))</f>
        <v>1</v>
      </c>
      <c r="Q623" s="36">
        <f t="shared" si="19"/>
        <v>8</v>
      </c>
      <c r="R623" s="51"/>
      <c r="T623" s="34"/>
      <c r="U623" s="34"/>
      <c r="V623" s="34"/>
      <c r="W623" s="34"/>
      <c r="X623" s="5"/>
      <c r="Y623" s="5"/>
      <c r="Z623" s="5"/>
      <c r="AA623" s="6"/>
      <c r="AB623" s="6"/>
      <c r="AC623" s="6"/>
      <c r="AD623" s="6"/>
      <c r="AE623" s="7"/>
      <c r="AF623" s="7"/>
      <c r="AG623" s="34"/>
      <c r="AH623" s="35"/>
      <c r="AI623" s="35"/>
      <c r="AJ623" s="35"/>
      <c r="AK623" s="35"/>
      <c r="AL623" s="35"/>
      <c r="AM623" s="35"/>
      <c r="AN623" s="35"/>
      <c r="AO623" s="35"/>
      <c r="AP623" s="31"/>
      <c r="AQ623" s="37"/>
    </row>
    <row r="624" spans="1:43" hidden="1" x14ac:dyDescent="0.25">
      <c r="A624" s="4" t="s">
        <v>191</v>
      </c>
      <c r="B624" s="124">
        <v>31</v>
      </c>
      <c r="C624" s="125" t="s">
        <v>1747</v>
      </c>
      <c r="D624" s="125" t="s">
        <v>1746</v>
      </c>
      <c r="E624" s="32" t="s">
        <v>187</v>
      </c>
      <c r="F624" s="38"/>
      <c r="G624" s="5"/>
      <c r="H624" s="6"/>
      <c r="I624" s="34"/>
      <c r="J624" s="35"/>
      <c r="K624" s="35"/>
      <c r="L624" s="35"/>
      <c r="M624" s="36"/>
      <c r="N624" s="36" t="s">
        <v>200</v>
      </c>
      <c r="O624" s="36" t="str">
        <f t="shared" si="20"/>
        <v>B06</v>
      </c>
      <c r="P624" s="36">
        <f>IF(AND(O624&lt;&gt;O623,NOT(ISBLANK(A624))),IF(ISBLANK(M624),INDEX(Summary!H:H,MATCH(O624,Summary!A:A,0)),INDEX(Summary!H:H,MATCH(O624,Summary!A:A,0))+1),IF(ISBLANK(M624),P623,P623+1))</f>
        <v>1</v>
      </c>
      <c r="Q624" s="36">
        <f t="shared" si="19"/>
        <v>9</v>
      </c>
      <c r="R624" s="51"/>
      <c r="T624" s="34"/>
      <c r="U624" s="34"/>
      <c r="V624" s="34"/>
      <c r="W624" s="34"/>
      <c r="X624" s="5"/>
      <c r="Y624" s="5"/>
      <c r="Z624" s="5"/>
      <c r="AA624" s="6"/>
      <c r="AB624" s="6"/>
      <c r="AC624" s="6"/>
      <c r="AD624" s="6"/>
      <c r="AE624" s="7"/>
      <c r="AF624" s="7"/>
      <c r="AG624" s="34"/>
      <c r="AH624" s="35"/>
      <c r="AI624" s="35"/>
      <c r="AJ624" s="35"/>
      <c r="AK624" s="35"/>
      <c r="AL624" s="35"/>
      <c r="AM624" s="35"/>
      <c r="AN624" s="35"/>
      <c r="AO624" s="35"/>
      <c r="AP624" s="31"/>
      <c r="AQ624" s="37"/>
    </row>
    <row r="625" spans="1:43" hidden="1" x14ac:dyDescent="0.25">
      <c r="A625" s="4" t="s">
        <v>191</v>
      </c>
      <c r="B625" s="124">
        <v>31</v>
      </c>
      <c r="C625" s="125" t="s">
        <v>1748</v>
      </c>
      <c r="D625" s="125" t="s">
        <v>1746</v>
      </c>
      <c r="E625" s="32" t="s">
        <v>187</v>
      </c>
      <c r="F625" s="38"/>
      <c r="G625" s="5"/>
      <c r="H625" s="6"/>
      <c r="I625" s="34"/>
      <c r="J625" s="35"/>
      <c r="K625" s="35"/>
      <c r="L625" s="35"/>
      <c r="M625" s="36"/>
      <c r="N625" s="36" t="s">
        <v>200</v>
      </c>
      <c r="O625" s="36" t="str">
        <f t="shared" si="20"/>
        <v>B06</v>
      </c>
      <c r="P625" s="36">
        <f>IF(AND(O625&lt;&gt;O624,NOT(ISBLANK(A625))),IF(ISBLANK(M625),INDEX(Summary!H:H,MATCH(O625,Summary!A:A,0)),INDEX(Summary!H:H,MATCH(O625,Summary!A:A,0))+1),IF(ISBLANK(M625),P624,P624+1))</f>
        <v>1</v>
      </c>
      <c r="Q625" s="36">
        <f t="shared" si="19"/>
        <v>10</v>
      </c>
      <c r="R625" s="51"/>
      <c r="T625" s="34"/>
      <c r="U625" s="34"/>
      <c r="V625" s="34"/>
      <c r="W625" s="34"/>
      <c r="X625" s="5"/>
      <c r="Y625" s="5"/>
      <c r="Z625" s="5"/>
      <c r="AA625" s="6"/>
      <c r="AB625" s="6"/>
      <c r="AC625" s="6"/>
      <c r="AD625" s="6"/>
      <c r="AE625" s="7"/>
      <c r="AF625" s="7"/>
      <c r="AG625" s="34"/>
      <c r="AH625" s="35"/>
      <c r="AI625" s="35"/>
      <c r="AJ625" s="35"/>
      <c r="AK625" s="35"/>
      <c r="AL625" s="35"/>
      <c r="AM625" s="35"/>
      <c r="AN625" s="35"/>
      <c r="AO625" s="35"/>
      <c r="AP625" s="31"/>
      <c r="AQ625" s="37"/>
    </row>
    <row r="626" spans="1:43" hidden="1" x14ac:dyDescent="0.25">
      <c r="A626" s="4" t="s">
        <v>191</v>
      </c>
      <c r="B626" s="124">
        <v>31</v>
      </c>
      <c r="C626" s="125" t="s">
        <v>1749</v>
      </c>
      <c r="D626" s="125" t="s">
        <v>1746</v>
      </c>
      <c r="E626" s="32" t="s">
        <v>187</v>
      </c>
      <c r="F626" s="38"/>
      <c r="G626" s="5"/>
      <c r="H626" s="6"/>
      <c r="I626" s="34"/>
      <c r="J626" s="35"/>
      <c r="K626" s="35"/>
      <c r="L626" s="35"/>
      <c r="M626" s="36"/>
      <c r="N626" s="36" t="s">
        <v>200</v>
      </c>
      <c r="O626" s="36" t="str">
        <f t="shared" si="20"/>
        <v>B06</v>
      </c>
      <c r="P626" s="36">
        <f>IF(AND(O626&lt;&gt;O625,NOT(ISBLANK(A626))),IF(ISBLANK(M626),INDEX(Summary!H:H,MATCH(O626,Summary!A:A,0)),INDEX(Summary!H:H,MATCH(O626,Summary!A:A,0))+1),IF(ISBLANK(M626),P625,P625+1))</f>
        <v>1</v>
      </c>
      <c r="Q626" s="36">
        <f t="shared" si="19"/>
        <v>11</v>
      </c>
      <c r="R626" s="51"/>
      <c r="T626" s="34"/>
      <c r="U626" s="34"/>
      <c r="V626" s="34"/>
      <c r="W626" s="34"/>
      <c r="X626" s="5"/>
      <c r="Y626" s="5"/>
      <c r="Z626" s="5"/>
      <c r="AA626" s="6"/>
      <c r="AB626" s="6"/>
      <c r="AC626" s="6"/>
      <c r="AD626" s="6"/>
      <c r="AE626" s="7"/>
      <c r="AF626" s="7"/>
      <c r="AG626" s="34"/>
      <c r="AH626" s="35"/>
      <c r="AI626" s="35"/>
      <c r="AJ626" s="35"/>
      <c r="AK626" s="35"/>
      <c r="AL626" s="35"/>
      <c r="AM626" s="35"/>
      <c r="AN626" s="35"/>
      <c r="AO626" s="35"/>
      <c r="AP626" s="31"/>
      <c r="AQ626" s="37"/>
    </row>
    <row r="627" spans="1:43" hidden="1" x14ac:dyDescent="0.25">
      <c r="A627" s="4" t="s">
        <v>191</v>
      </c>
      <c r="B627" s="124">
        <v>31</v>
      </c>
      <c r="C627" s="125" t="s">
        <v>1750</v>
      </c>
      <c r="D627" s="125" t="s">
        <v>1751</v>
      </c>
      <c r="E627" s="32" t="s">
        <v>187</v>
      </c>
      <c r="F627" s="38"/>
      <c r="G627" s="5"/>
      <c r="H627" s="6"/>
      <c r="I627" s="34"/>
      <c r="J627" s="35"/>
      <c r="K627" s="35"/>
      <c r="L627" s="35"/>
      <c r="M627" s="36"/>
      <c r="N627" s="36" t="s">
        <v>200</v>
      </c>
      <c r="O627" s="36" t="str">
        <f t="shared" si="20"/>
        <v>B06</v>
      </c>
      <c r="P627" s="36">
        <f>IF(AND(O627&lt;&gt;O626,NOT(ISBLANK(A627))),IF(ISBLANK(M627),INDEX(Summary!H:H,MATCH(O627,Summary!A:A,0)),INDEX(Summary!H:H,MATCH(O627,Summary!A:A,0))+1),IF(ISBLANK(M627),P626,P626+1))</f>
        <v>1</v>
      </c>
      <c r="Q627" s="36">
        <f t="shared" si="19"/>
        <v>12</v>
      </c>
      <c r="R627" s="51"/>
      <c r="T627" s="34"/>
      <c r="U627" s="34"/>
      <c r="V627" s="34"/>
      <c r="W627" s="34"/>
      <c r="X627" s="5"/>
      <c r="Y627" s="5"/>
      <c r="Z627" s="5"/>
      <c r="AA627" s="6"/>
      <c r="AB627" s="6"/>
      <c r="AC627" s="6"/>
      <c r="AD627" s="6"/>
      <c r="AE627" s="7"/>
      <c r="AF627" s="7"/>
      <c r="AG627" s="34"/>
      <c r="AH627" s="35"/>
      <c r="AI627" s="35"/>
      <c r="AJ627" s="35"/>
      <c r="AK627" s="35"/>
      <c r="AL627" s="35"/>
      <c r="AM627" s="35"/>
      <c r="AN627" s="35"/>
      <c r="AO627" s="35"/>
      <c r="AP627" s="31"/>
      <c r="AQ627" s="37"/>
    </row>
    <row r="628" spans="1:43" hidden="1" x14ac:dyDescent="0.25">
      <c r="A628" s="4" t="s">
        <v>191</v>
      </c>
      <c r="B628" s="124">
        <v>31</v>
      </c>
      <c r="C628" s="125" t="s">
        <v>1752</v>
      </c>
      <c r="D628" s="125" t="s">
        <v>1753</v>
      </c>
      <c r="E628" s="32" t="s">
        <v>187</v>
      </c>
      <c r="F628" s="38"/>
      <c r="G628" s="5"/>
      <c r="H628" s="6"/>
      <c r="I628" s="34"/>
      <c r="J628" s="35"/>
      <c r="K628" s="35"/>
      <c r="L628" s="35"/>
      <c r="M628" s="36"/>
      <c r="N628" s="36" t="s">
        <v>200</v>
      </c>
      <c r="O628" s="36" t="str">
        <f t="shared" si="20"/>
        <v>B06</v>
      </c>
      <c r="P628" s="36">
        <f>IF(AND(O628&lt;&gt;O627,NOT(ISBLANK(A628))),IF(ISBLANK(M628),INDEX(Summary!H:H,MATCH(O628,Summary!A:A,0)),INDEX(Summary!H:H,MATCH(O628,Summary!A:A,0))+1),IF(ISBLANK(M628),P627,P627+1))</f>
        <v>1</v>
      </c>
      <c r="Q628" s="36">
        <f t="shared" si="19"/>
        <v>13</v>
      </c>
      <c r="R628" s="51"/>
      <c r="T628" s="34"/>
      <c r="U628" s="34"/>
      <c r="V628" s="34"/>
      <c r="W628" s="34"/>
      <c r="X628" s="5"/>
      <c r="Y628" s="5"/>
      <c r="Z628" s="5"/>
      <c r="AA628" s="6"/>
      <c r="AB628" s="6"/>
      <c r="AC628" s="6"/>
      <c r="AD628" s="6"/>
      <c r="AE628" s="7"/>
      <c r="AF628" s="7"/>
      <c r="AG628" s="34"/>
      <c r="AH628" s="35"/>
      <c r="AI628" s="35"/>
      <c r="AJ628" s="35"/>
      <c r="AK628" s="35"/>
      <c r="AL628" s="35"/>
      <c r="AM628" s="35"/>
      <c r="AN628" s="35"/>
      <c r="AO628" s="35"/>
      <c r="AP628" s="31"/>
      <c r="AQ628" s="37"/>
    </row>
    <row r="629" spans="1:43" hidden="1" x14ac:dyDescent="0.25">
      <c r="A629" s="4" t="s">
        <v>191</v>
      </c>
      <c r="B629" s="124">
        <v>26</v>
      </c>
      <c r="C629" s="125" t="s">
        <v>1754</v>
      </c>
      <c r="D629" s="125" t="s">
        <v>1755</v>
      </c>
      <c r="E629" s="32" t="s">
        <v>187</v>
      </c>
      <c r="F629" s="38"/>
      <c r="G629" s="5"/>
      <c r="H629" s="6"/>
      <c r="I629" s="34"/>
      <c r="J629" s="35"/>
      <c r="K629" s="35"/>
      <c r="L629" s="35"/>
      <c r="M629" s="36"/>
      <c r="N629" s="36" t="s">
        <v>200</v>
      </c>
      <c r="O629" s="36" t="str">
        <f t="shared" si="20"/>
        <v>B06</v>
      </c>
      <c r="P629" s="36">
        <f>IF(AND(O629&lt;&gt;O628,NOT(ISBLANK(A629))),IF(ISBLANK(M629),INDEX(Summary!H:H,MATCH(O629,Summary!A:A,0)),INDEX(Summary!H:H,MATCH(O629,Summary!A:A,0))+1),IF(ISBLANK(M629),P628,P628+1))</f>
        <v>1</v>
      </c>
      <c r="Q629" s="36">
        <f t="shared" si="19"/>
        <v>14</v>
      </c>
      <c r="R629" s="51"/>
      <c r="T629" s="34"/>
      <c r="U629" s="34"/>
      <c r="V629" s="34"/>
      <c r="W629" s="34"/>
      <c r="X629" s="5"/>
      <c r="Y629" s="5"/>
      <c r="Z629" s="5"/>
      <c r="AA629" s="6"/>
      <c r="AB629" s="6"/>
      <c r="AC629" s="6"/>
      <c r="AD629" s="6"/>
      <c r="AE629" s="7"/>
      <c r="AF629" s="7"/>
      <c r="AG629" s="34"/>
      <c r="AH629" s="35"/>
      <c r="AI629" s="35"/>
      <c r="AJ629" s="35"/>
      <c r="AK629" s="35"/>
      <c r="AL629" s="35"/>
      <c r="AM629" s="35"/>
      <c r="AN629" s="35"/>
      <c r="AO629" s="35"/>
      <c r="AP629" s="31"/>
      <c r="AQ629" s="37"/>
    </row>
    <row r="630" spans="1:43" hidden="1" x14ac:dyDescent="0.25">
      <c r="A630" s="4" t="s">
        <v>191</v>
      </c>
      <c r="B630" s="124">
        <v>26</v>
      </c>
      <c r="C630" s="125" t="s">
        <v>1756</v>
      </c>
      <c r="D630" s="125" t="s">
        <v>1757</v>
      </c>
      <c r="E630" s="32" t="s">
        <v>187</v>
      </c>
      <c r="F630" s="38"/>
      <c r="G630" s="5"/>
      <c r="H630" s="6"/>
      <c r="I630" s="34"/>
      <c r="J630" s="35"/>
      <c r="K630" s="35"/>
      <c r="L630" s="35"/>
      <c r="M630" s="36"/>
      <c r="N630" s="36" t="s">
        <v>200</v>
      </c>
      <c r="O630" s="36" t="str">
        <f t="shared" si="20"/>
        <v>B06</v>
      </c>
      <c r="P630" s="36">
        <f>IF(AND(O630&lt;&gt;O629,NOT(ISBLANK(A630))),IF(ISBLANK(M630),INDEX(Summary!H:H,MATCH(O630,Summary!A:A,0)),INDEX(Summary!H:H,MATCH(O630,Summary!A:A,0))+1),IF(ISBLANK(M630),P629,P629+1))</f>
        <v>1</v>
      </c>
      <c r="Q630" s="36">
        <f t="shared" si="19"/>
        <v>15</v>
      </c>
      <c r="R630" s="51"/>
      <c r="T630" s="34"/>
      <c r="U630" s="34"/>
      <c r="V630" s="34"/>
      <c r="W630" s="34"/>
      <c r="X630" s="5"/>
      <c r="Y630" s="5"/>
      <c r="Z630" s="5"/>
      <c r="AA630" s="6"/>
      <c r="AB630" s="6"/>
      <c r="AC630" s="6"/>
      <c r="AD630" s="6"/>
      <c r="AE630" s="7"/>
      <c r="AF630" s="7"/>
      <c r="AG630" s="34"/>
      <c r="AH630" s="35"/>
      <c r="AI630" s="35"/>
      <c r="AJ630" s="35"/>
      <c r="AK630" s="35"/>
      <c r="AL630" s="35"/>
      <c r="AM630" s="35"/>
      <c r="AN630" s="35"/>
      <c r="AO630" s="35"/>
      <c r="AP630" s="31"/>
      <c r="AQ630" s="37"/>
    </row>
    <row r="631" spans="1:43" hidden="1" x14ac:dyDescent="0.25">
      <c r="A631" s="4" t="s">
        <v>191</v>
      </c>
      <c r="B631" s="124">
        <v>26</v>
      </c>
      <c r="C631" s="125" t="s">
        <v>1758</v>
      </c>
      <c r="D631" s="125" t="s">
        <v>1759</v>
      </c>
      <c r="E631" s="32" t="s">
        <v>187</v>
      </c>
      <c r="F631" s="38"/>
      <c r="G631" s="5"/>
      <c r="H631" s="6"/>
      <c r="I631" s="34"/>
      <c r="J631" s="35"/>
      <c r="K631" s="35"/>
      <c r="L631" s="35"/>
      <c r="M631" s="36"/>
      <c r="N631" s="36" t="s">
        <v>200</v>
      </c>
      <c r="O631" s="36" t="str">
        <f t="shared" si="20"/>
        <v>B06</v>
      </c>
      <c r="P631" s="36">
        <f>IF(AND(O631&lt;&gt;O630,NOT(ISBLANK(A631))),IF(ISBLANK(M631),INDEX(Summary!H:H,MATCH(O631,Summary!A:A,0)),INDEX(Summary!H:H,MATCH(O631,Summary!A:A,0))+1),IF(ISBLANK(M631),P630,P630+1))</f>
        <v>1</v>
      </c>
      <c r="Q631" s="36">
        <f t="shared" si="19"/>
        <v>16</v>
      </c>
      <c r="R631" s="51"/>
      <c r="T631" s="34"/>
      <c r="U631" s="34"/>
      <c r="V631" s="34"/>
      <c r="W631" s="34"/>
      <c r="X631" s="5"/>
      <c r="Y631" s="5"/>
      <c r="Z631" s="5"/>
      <c r="AA631" s="6"/>
      <c r="AB631" s="6"/>
      <c r="AC631" s="6"/>
      <c r="AD631" s="6"/>
      <c r="AE631" s="7"/>
      <c r="AF631" s="7"/>
      <c r="AG631" s="34"/>
      <c r="AH631" s="35"/>
      <c r="AI631" s="35"/>
      <c r="AJ631" s="35"/>
      <c r="AK631" s="35"/>
      <c r="AL631" s="35"/>
      <c r="AM631" s="35"/>
      <c r="AN631" s="35"/>
      <c r="AO631" s="35"/>
      <c r="AP631" s="31"/>
      <c r="AQ631" s="37"/>
    </row>
    <row r="632" spans="1:43" hidden="1" x14ac:dyDescent="0.25">
      <c r="A632" s="4" t="s">
        <v>191</v>
      </c>
      <c r="B632" s="124">
        <v>26</v>
      </c>
      <c r="C632" s="125" t="s">
        <v>1760</v>
      </c>
      <c r="D632" s="125" t="s">
        <v>1761</v>
      </c>
      <c r="E632" s="32" t="s">
        <v>187</v>
      </c>
      <c r="F632" s="38"/>
      <c r="G632" s="5"/>
      <c r="H632" s="6"/>
      <c r="I632" s="34"/>
      <c r="J632" s="35"/>
      <c r="K632" s="35"/>
      <c r="L632" s="35"/>
      <c r="M632" s="36"/>
      <c r="N632" s="36" t="s">
        <v>200</v>
      </c>
      <c r="O632" s="36" t="str">
        <f t="shared" si="20"/>
        <v>B06</v>
      </c>
      <c r="P632" s="36">
        <f>IF(AND(O632&lt;&gt;O631,NOT(ISBLANK(A632))),IF(ISBLANK(M632),INDEX(Summary!H:H,MATCH(O632,Summary!A:A,0)),INDEX(Summary!H:H,MATCH(O632,Summary!A:A,0))+1),IF(ISBLANK(M632),P631,P631+1))</f>
        <v>1</v>
      </c>
      <c r="Q632" s="36">
        <f t="shared" si="19"/>
        <v>17</v>
      </c>
      <c r="R632" s="51"/>
      <c r="T632" s="34"/>
      <c r="U632" s="34"/>
      <c r="V632" s="34"/>
      <c r="W632" s="34"/>
      <c r="X632" s="5"/>
      <c r="Y632" s="5"/>
      <c r="Z632" s="5"/>
      <c r="AA632" s="6"/>
      <c r="AB632" s="6"/>
      <c r="AC632" s="6"/>
      <c r="AD632" s="6"/>
      <c r="AE632" s="7"/>
      <c r="AF632" s="7"/>
      <c r="AG632" s="34"/>
      <c r="AH632" s="35"/>
      <c r="AI632" s="35"/>
      <c r="AJ632" s="35"/>
      <c r="AK632" s="35"/>
      <c r="AL632" s="35"/>
      <c r="AM632" s="35"/>
      <c r="AN632" s="35"/>
      <c r="AO632" s="35"/>
      <c r="AP632" s="31"/>
      <c r="AQ632" s="37"/>
    </row>
    <row r="633" spans="1:43" hidden="1" x14ac:dyDescent="0.25">
      <c r="A633" s="4" t="s">
        <v>191</v>
      </c>
      <c r="B633" s="124">
        <v>21</v>
      </c>
      <c r="C633" s="125" t="s">
        <v>1762</v>
      </c>
      <c r="D633" s="125" t="s">
        <v>1763</v>
      </c>
      <c r="E633" s="32" t="s">
        <v>187</v>
      </c>
      <c r="F633" s="38"/>
      <c r="G633" s="5"/>
      <c r="H633" s="6"/>
      <c r="I633" s="34"/>
      <c r="J633" s="35"/>
      <c r="K633" s="35"/>
      <c r="L633" s="35"/>
      <c r="M633" s="36"/>
      <c r="N633" s="36" t="s">
        <v>200</v>
      </c>
      <c r="O633" s="36" t="str">
        <f t="shared" si="20"/>
        <v>B06</v>
      </c>
      <c r="P633" s="36">
        <f>IF(AND(O633&lt;&gt;O632,NOT(ISBLANK(A633))),IF(ISBLANK(M633),INDEX(Summary!H:H,MATCH(O633,Summary!A:A,0)),INDEX(Summary!H:H,MATCH(O633,Summary!A:A,0))+1),IF(ISBLANK(M633),P632,P632+1))</f>
        <v>1</v>
      </c>
      <c r="Q633" s="36">
        <f t="shared" si="19"/>
        <v>18</v>
      </c>
      <c r="R633" s="51"/>
      <c r="T633" s="34"/>
      <c r="U633" s="34"/>
      <c r="V633" s="34"/>
      <c r="W633" s="34"/>
      <c r="X633" s="5"/>
      <c r="Y633" s="5"/>
      <c r="Z633" s="5"/>
      <c r="AA633" s="6"/>
      <c r="AB633" s="6"/>
      <c r="AC633" s="6"/>
      <c r="AD633" s="6"/>
      <c r="AE633" s="7"/>
      <c r="AF633" s="7"/>
      <c r="AG633" s="34"/>
      <c r="AH633" s="35"/>
      <c r="AI633" s="35"/>
      <c r="AJ633" s="35"/>
      <c r="AK633" s="35"/>
      <c r="AL633" s="35"/>
      <c r="AM633" s="35"/>
      <c r="AN633" s="35"/>
      <c r="AO633" s="35"/>
      <c r="AP633" s="31"/>
      <c r="AQ633" s="37"/>
    </row>
    <row r="634" spans="1:43" hidden="1" x14ac:dyDescent="0.25">
      <c r="A634" s="4" t="s">
        <v>191</v>
      </c>
      <c r="B634" s="124">
        <v>21</v>
      </c>
      <c r="C634" s="125" t="s">
        <v>1764</v>
      </c>
      <c r="D634" s="125" t="s">
        <v>1765</v>
      </c>
      <c r="E634" s="32" t="s">
        <v>187</v>
      </c>
      <c r="F634" s="38"/>
      <c r="G634" s="5"/>
      <c r="H634" s="6"/>
      <c r="I634" s="34"/>
      <c r="J634" s="35"/>
      <c r="K634" s="35"/>
      <c r="L634" s="35"/>
      <c r="M634" s="36"/>
      <c r="N634" s="36" t="s">
        <v>200</v>
      </c>
      <c r="O634" s="36" t="str">
        <f t="shared" si="20"/>
        <v>B06</v>
      </c>
      <c r="P634" s="36">
        <f>IF(AND(O634&lt;&gt;O633,NOT(ISBLANK(A634))),IF(ISBLANK(M634),INDEX(Summary!H:H,MATCH(O634,Summary!A:A,0)),INDEX(Summary!H:H,MATCH(O634,Summary!A:A,0))+1),IF(ISBLANK(M634),P633,P633+1))</f>
        <v>1</v>
      </c>
      <c r="Q634" s="36">
        <f t="shared" si="19"/>
        <v>19</v>
      </c>
      <c r="R634" s="51"/>
      <c r="T634" s="34"/>
      <c r="U634" s="34"/>
      <c r="V634" s="34"/>
      <c r="W634" s="34"/>
      <c r="X634" s="5"/>
      <c r="Y634" s="5"/>
      <c r="Z634" s="5"/>
      <c r="AA634" s="6"/>
      <c r="AB634" s="6"/>
      <c r="AC634" s="6"/>
      <c r="AD634" s="6"/>
      <c r="AE634" s="7"/>
      <c r="AF634" s="7"/>
      <c r="AG634" s="34"/>
      <c r="AH634" s="35"/>
      <c r="AI634" s="35"/>
      <c r="AJ634" s="35"/>
      <c r="AK634" s="35"/>
      <c r="AL634" s="35"/>
      <c r="AM634" s="35"/>
      <c r="AN634" s="35"/>
      <c r="AO634" s="35"/>
      <c r="AP634" s="31"/>
      <c r="AQ634" s="37"/>
    </row>
    <row r="635" spans="1:43" hidden="1" x14ac:dyDescent="0.25">
      <c r="A635" s="4" t="s">
        <v>191</v>
      </c>
      <c r="B635" s="124">
        <v>16</v>
      </c>
      <c r="C635" s="125" t="s">
        <v>1766</v>
      </c>
      <c r="D635" s="125" t="s">
        <v>1767</v>
      </c>
      <c r="E635" s="32" t="s">
        <v>187</v>
      </c>
      <c r="F635" s="38"/>
      <c r="G635" s="5"/>
      <c r="H635" s="6"/>
      <c r="I635" s="34"/>
      <c r="J635" s="35"/>
      <c r="K635" s="35"/>
      <c r="L635" s="35"/>
      <c r="M635" s="36"/>
      <c r="N635" s="36" t="s">
        <v>200</v>
      </c>
      <c r="O635" s="36" t="str">
        <f t="shared" si="20"/>
        <v>B06</v>
      </c>
      <c r="P635" s="36">
        <f>IF(AND(O635&lt;&gt;O634,NOT(ISBLANK(A635))),IF(ISBLANK(M635),INDEX(Summary!H:H,MATCH(O635,Summary!A:A,0)),INDEX(Summary!H:H,MATCH(O635,Summary!A:A,0))+1),IF(ISBLANK(M635),P634,P634+1))</f>
        <v>1</v>
      </c>
      <c r="Q635" s="36">
        <f t="shared" si="19"/>
        <v>20</v>
      </c>
      <c r="R635" s="51"/>
      <c r="T635" s="34"/>
      <c r="U635" s="34"/>
      <c r="V635" s="34"/>
      <c r="W635" s="34"/>
      <c r="X635" s="5"/>
      <c r="Y635" s="5"/>
      <c r="Z635" s="5"/>
      <c r="AA635" s="6"/>
      <c r="AB635" s="6"/>
      <c r="AC635" s="6"/>
      <c r="AD635" s="6"/>
      <c r="AE635" s="7"/>
      <c r="AF635" s="7"/>
      <c r="AG635" s="34"/>
      <c r="AH635" s="35"/>
      <c r="AI635" s="35"/>
      <c r="AJ635" s="35"/>
      <c r="AK635" s="35"/>
      <c r="AL635" s="35"/>
      <c r="AM635" s="35"/>
      <c r="AN635" s="35"/>
      <c r="AO635" s="35"/>
      <c r="AP635" s="31"/>
      <c r="AQ635" s="37"/>
    </row>
    <row r="636" spans="1:43" hidden="1" x14ac:dyDescent="0.25">
      <c r="A636" s="4" t="s">
        <v>191</v>
      </c>
      <c r="B636" s="124">
        <v>36</v>
      </c>
      <c r="C636" s="125" t="s">
        <v>1768</v>
      </c>
      <c r="D636" s="125" t="s">
        <v>1739</v>
      </c>
      <c r="E636" s="32" t="s">
        <v>189</v>
      </c>
      <c r="F636" s="40" t="s">
        <v>188</v>
      </c>
      <c r="G636" s="9">
        <v>12</v>
      </c>
      <c r="H636" s="6"/>
      <c r="I636" s="34">
        <v>12</v>
      </c>
      <c r="J636" s="7">
        <v>32</v>
      </c>
      <c r="K636" s="7">
        <v>3</v>
      </c>
      <c r="L636" s="7">
        <v>31</v>
      </c>
      <c r="M636" s="36"/>
      <c r="N636" s="36" t="s">
        <v>200</v>
      </c>
      <c r="O636" s="36" t="str">
        <f t="shared" si="20"/>
        <v>B06</v>
      </c>
      <c r="P636" s="36">
        <f>IF(AND(O636&lt;&gt;O635,NOT(ISBLANK(A636))),IF(ISBLANK(M636),INDEX(Summary!H:H,MATCH(O636,Summary!A:A,0)),INDEX(Summary!H:H,MATCH(O636,Summary!A:A,0))+1),IF(ISBLANK(M636),P635,P635+1))</f>
        <v>1</v>
      </c>
      <c r="Q636" s="36">
        <f t="shared" si="19"/>
        <v>21</v>
      </c>
      <c r="R636" s="51"/>
      <c r="T636" s="10"/>
      <c r="U636" s="10">
        <v>1</v>
      </c>
      <c r="V636" s="10"/>
      <c r="W636" s="10"/>
      <c r="X636" s="5"/>
      <c r="Y636" s="5" t="s">
        <v>192</v>
      </c>
      <c r="Z636" s="5" t="s">
        <v>42</v>
      </c>
      <c r="AA636" s="6">
        <v>0</v>
      </c>
      <c r="AB636" s="6">
        <v>12</v>
      </c>
      <c r="AC636" s="6">
        <v>0</v>
      </c>
      <c r="AD636" s="6">
        <v>0</v>
      </c>
      <c r="AE636" s="7">
        <v>0</v>
      </c>
      <c r="AF636" s="7">
        <v>0</v>
      </c>
      <c r="AG636" s="34">
        <v>5.25</v>
      </c>
      <c r="AH636" s="7">
        <v>0</v>
      </c>
      <c r="AI636" s="7">
        <v>29</v>
      </c>
      <c r="AJ636" s="7" t="s">
        <v>34</v>
      </c>
      <c r="AK636" s="7">
        <v>0</v>
      </c>
      <c r="AL636" s="7">
        <v>0</v>
      </c>
      <c r="AM636" s="7">
        <v>0</v>
      </c>
      <c r="AN636" s="7">
        <v>16.75</v>
      </c>
      <c r="AO636" s="7" t="s">
        <v>34</v>
      </c>
      <c r="AP636" s="31"/>
      <c r="AQ636" s="37"/>
    </row>
    <row r="637" spans="1:43" hidden="1" x14ac:dyDescent="0.25">
      <c r="A637" s="4" t="s">
        <v>191</v>
      </c>
      <c r="B637" s="124">
        <v>26</v>
      </c>
      <c r="C637" s="125" t="s">
        <v>1769</v>
      </c>
      <c r="D637" s="125" t="s">
        <v>1755</v>
      </c>
      <c r="E637" s="32" t="s">
        <v>189</v>
      </c>
      <c r="F637" s="40"/>
      <c r="G637" s="9"/>
      <c r="H637" s="6"/>
      <c r="I637" s="34"/>
      <c r="J637" s="7"/>
      <c r="K637" s="7"/>
      <c r="L637" s="7"/>
      <c r="M637" s="36"/>
      <c r="N637" s="36" t="s">
        <v>200</v>
      </c>
      <c r="O637" s="36" t="str">
        <f t="shared" si="20"/>
        <v>B06</v>
      </c>
      <c r="P637" s="36">
        <f>IF(AND(O637&lt;&gt;O636,NOT(ISBLANK(A637))),IF(ISBLANK(M637),INDEX(Summary!H:H,MATCH(O637,Summary!A:A,0)),INDEX(Summary!H:H,MATCH(O637,Summary!A:A,0))+1),IF(ISBLANK(M637),P636,P636+1))</f>
        <v>1</v>
      </c>
      <c r="Q637" s="36">
        <f t="shared" si="19"/>
        <v>22</v>
      </c>
      <c r="R637" s="51"/>
      <c r="T637" s="34"/>
      <c r="U637" s="10"/>
      <c r="V637" s="10"/>
      <c r="W637" s="10"/>
      <c r="X637" s="5"/>
      <c r="Y637" s="5"/>
      <c r="Z637" s="5"/>
      <c r="AA637" s="6"/>
      <c r="AB637" s="6"/>
      <c r="AC637" s="6"/>
      <c r="AD637" s="6"/>
      <c r="AE637" s="7"/>
      <c r="AF637" s="7"/>
      <c r="AG637" s="34"/>
      <c r="AH637" s="7"/>
      <c r="AI637" s="7"/>
      <c r="AJ637" s="7"/>
      <c r="AK637" s="7"/>
      <c r="AL637" s="7"/>
      <c r="AM637" s="7"/>
      <c r="AN637" s="7"/>
      <c r="AO637" s="7"/>
      <c r="AP637" s="31"/>
      <c r="AQ637" s="37"/>
    </row>
    <row r="638" spans="1:43" hidden="1" x14ac:dyDescent="0.25">
      <c r="A638" s="4" t="s">
        <v>191</v>
      </c>
      <c r="B638" s="124">
        <v>26</v>
      </c>
      <c r="C638" s="125" t="s">
        <v>1770</v>
      </c>
      <c r="D638" s="125" t="s">
        <v>1757</v>
      </c>
      <c r="E638" s="32" t="s">
        <v>189</v>
      </c>
      <c r="F638" s="38"/>
      <c r="G638" s="5"/>
      <c r="H638" s="6"/>
      <c r="I638" s="34"/>
      <c r="J638" s="35"/>
      <c r="K638" s="35"/>
      <c r="L638" s="35"/>
      <c r="M638" s="36"/>
      <c r="N638" s="36" t="s">
        <v>200</v>
      </c>
      <c r="O638" s="36" t="str">
        <f t="shared" si="20"/>
        <v>B06</v>
      </c>
      <c r="P638" s="36">
        <f>IF(AND(O638&lt;&gt;O637,NOT(ISBLANK(A638))),IF(ISBLANK(M638),INDEX(Summary!H:H,MATCH(O638,Summary!A:A,0)),INDEX(Summary!H:H,MATCH(O638,Summary!A:A,0))+1),IF(ISBLANK(M638),P637,P637+1))</f>
        <v>1</v>
      </c>
      <c r="Q638" s="36">
        <f t="shared" si="19"/>
        <v>23</v>
      </c>
      <c r="R638" s="51"/>
      <c r="T638" s="34"/>
      <c r="U638" s="34"/>
      <c r="V638" s="34"/>
      <c r="W638" s="34"/>
      <c r="X638" s="5"/>
      <c r="Y638" s="5"/>
      <c r="Z638" s="5"/>
      <c r="AA638" s="6"/>
      <c r="AB638" s="6"/>
      <c r="AC638" s="6"/>
      <c r="AD638" s="6"/>
      <c r="AE638" s="7"/>
      <c r="AF638" s="7"/>
      <c r="AG638" s="34"/>
      <c r="AH638" s="35"/>
      <c r="AI638" s="35"/>
      <c r="AJ638" s="35"/>
      <c r="AK638" s="35"/>
      <c r="AL638" s="35"/>
      <c r="AM638" s="35"/>
      <c r="AN638" s="35"/>
      <c r="AO638" s="35"/>
      <c r="AP638" s="31"/>
      <c r="AQ638" s="37"/>
    </row>
    <row r="639" spans="1:43" hidden="1" x14ac:dyDescent="0.25">
      <c r="A639" s="4" t="s">
        <v>191</v>
      </c>
      <c r="B639" s="124">
        <v>21</v>
      </c>
      <c r="C639" s="125" t="s">
        <v>1771</v>
      </c>
      <c r="D639" s="125" t="s">
        <v>1772</v>
      </c>
      <c r="E639" s="32" t="s">
        <v>189</v>
      </c>
      <c r="F639" s="38"/>
      <c r="G639" s="5"/>
      <c r="H639" s="6"/>
      <c r="I639" s="34"/>
      <c r="J639" s="35"/>
      <c r="K639" s="35"/>
      <c r="L639" s="35"/>
      <c r="M639" s="36"/>
      <c r="N639" s="36" t="s">
        <v>200</v>
      </c>
      <c r="O639" s="36" t="str">
        <f t="shared" si="20"/>
        <v>B06</v>
      </c>
      <c r="P639" s="36">
        <f>IF(AND(O639&lt;&gt;O638,NOT(ISBLANK(A639))),IF(ISBLANK(M639),INDEX(Summary!H:H,MATCH(O639,Summary!A:A,0)),INDEX(Summary!H:H,MATCH(O639,Summary!A:A,0))+1),IF(ISBLANK(M639),P638,P638+1))</f>
        <v>1</v>
      </c>
      <c r="Q639" s="36">
        <f t="shared" si="19"/>
        <v>24</v>
      </c>
      <c r="R639" s="51"/>
      <c r="T639" s="34"/>
      <c r="U639" s="34"/>
      <c r="V639" s="34"/>
      <c r="W639" s="34"/>
      <c r="X639" s="5"/>
      <c r="Y639" s="5"/>
      <c r="Z639" s="5"/>
      <c r="AA639" s="6"/>
      <c r="AB639" s="6"/>
      <c r="AC639" s="6"/>
      <c r="AD639" s="6"/>
      <c r="AE639" s="7"/>
      <c r="AF639" s="7"/>
      <c r="AG639" s="34"/>
      <c r="AH639" s="35"/>
      <c r="AI639" s="35"/>
      <c r="AJ639" s="35"/>
      <c r="AK639" s="35"/>
      <c r="AL639" s="35"/>
      <c r="AM639" s="35"/>
      <c r="AN639" s="35"/>
      <c r="AO639" s="35"/>
      <c r="AP639" s="31"/>
      <c r="AQ639" s="37"/>
    </row>
    <row r="640" spans="1:43" hidden="1" x14ac:dyDescent="0.25">
      <c r="A640" s="4" t="s">
        <v>191</v>
      </c>
      <c r="B640" s="124">
        <v>21</v>
      </c>
      <c r="C640" s="125" t="s">
        <v>1773</v>
      </c>
      <c r="D640" s="125" t="s">
        <v>1772</v>
      </c>
      <c r="E640" s="32" t="s">
        <v>189</v>
      </c>
      <c r="F640" s="38"/>
      <c r="G640" s="5"/>
      <c r="H640" s="6"/>
      <c r="I640" s="34"/>
      <c r="J640" s="35"/>
      <c r="K640" s="35"/>
      <c r="L640" s="35"/>
      <c r="M640" s="36"/>
      <c r="N640" s="36" t="s">
        <v>200</v>
      </c>
      <c r="O640" s="36" t="str">
        <f t="shared" si="20"/>
        <v>B06</v>
      </c>
      <c r="P640" s="36">
        <f>IF(AND(O640&lt;&gt;O639,NOT(ISBLANK(A640))),IF(ISBLANK(M640),INDEX(Summary!H:H,MATCH(O640,Summary!A:A,0)),INDEX(Summary!H:H,MATCH(O640,Summary!A:A,0))+1),IF(ISBLANK(M640),P639,P639+1))</f>
        <v>1</v>
      </c>
      <c r="Q640" s="36">
        <f t="shared" si="19"/>
        <v>25</v>
      </c>
      <c r="R640" s="51"/>
      <c r="T640" s="34"/>
      <c r="U640" s="34"/>
      <c r="V640" s="34"/>
      <c r="W640" s="34"/>
      <c r="X640" s="5"/>
      <c r="Y640" s="5"/>
      <c r="Z640" s="5"/>
      <c r="AA640" s="6"/>
      <c r="AB640" s="6"/>
      <c r="AC640" s="6"/>
      <c r="AD640" s="6"/>
      <c r="AE640" s="7"/>
      <c r="AF640" s="7"/>
      <c r="AG640" s="34"/>
      <c r="AH640" s="35"/>
      <c r="AI640" s="35"/>
      <c r="AJ640" s="35"/>
      <c r="AK640" s="35"/>
      <c r="AL640" s="35"/>
      <c r="AM640" s="35"/>
      <c r="AN640" s="35"/>
      <c r="AO640" s="35"/>
      <c r="AP640" s="31"/>
      <c r="AQ640" s="37"/>
    </row>
    <row r="641" spans="1:43" hidden="1" x14ac:dyDescent="0.25">
      <c r="A641" s="4" t="s">
        <v>191</v>
      </c>
      <c r="B641" s="124">
        <v>21</v>
      </c>
      <c r="C641" s="125" t="s">
        <v>1774</v>
      </c>
      <c r="D641" s="125" t="s">
        <v>1772</v>
      </c>
      <c r="E641" s="32" t="s">
        <v>189</v>
      </c>
      <c r="F641" s="38"/>
      <c r="G641" s="5"/>
      <c r="H641" s="6"/>
      <c r="I641" s="34"/>
      <c r="J641" s="35"/>
      <c r="K641" s="35"/>
      <c r="L641" s="35"/>
      <c r="M641" s="36"/>
      <c r="N641" s="36" t="s">
        <v>200</v>
      </c>
      <c r="O641" s="36" t="str">
        <f t="shared" si="20"/>
        <v>B06</v>
      </c>
      <c r="P641" s="36">
        <f>IF(AND(O641&lt;&gt;O640,NOT(ISBLANK(A641))),IF(ISBLANK(M641),INDEX(Summary!H:H,MATCH(O641,Summary!A:A,0)),INDEX(Summary!H:H,MATCH(O641,Summary!A:A,0))+1),IF(ISBLANK(M641),P640,P640+1))</f>
        <v>1</v>
      </c>
      <c r="Q641" s="36">
        <f t="shared" si="19"/>
        <v>26</v>
      </c>
      <c r="R641" s="51"/>
      <c r="T641" s="34"/>
      <c r="U641" s="34"/>
      <c r="V641" s="34"/>
      <c r="W641" s="34"/>
      <c r="X641" s="5"/>
      <c r="Y641" s="5"/>
      <c r="Z641" s="5"/>
      <c r="AA641" s="6"/>
      <c r="AB641" s="6"/>
      <c r="AC641" s="6"/>
      <c r="AD641" s="6"/>
      <c r="AE641" s="7"/>
      <c r="AF641" s="7"/>
      <c r="AG641" s="34"/>
      <c r="AH641" s="35"/>
      <c r="AI641" s="35"/>
      <c r="AJ641" s="35"/>
      <c r="AK641" s="35"/>
      <c r="AL641" s="35"/>
      <c r="AM641" s="35"/>
      <c r="AN641" s="35"/>
      <c r="AO641" s="35"/>
      <c r="AP641" s="31"/>
      <c r="AQ641" s="37"/>
    </row>
    <row r="642" spans="1:43" hidden="1" x14ac:dyDescent="0.25">
      <c r="A642" s="4" t="s">
        <v>191</v>
      </c>
      <c r="B642" s="124">
        <v>21</v>
      </c>
      <c r="C642" s="125" t="s">
        <v>1775</v>
      </c>
      <c r="D642" s="125" t="s">
        <v>1772</v>
      </c>
      <c r="E642" s="32" t="s">
        <v>189</v>
      </c>
      <c r="F642" s="38"/>
      <c r="G642" s="5"/>
      <c r="H642" s="6"/>
      <c r="I642" s="34"/>
      <c r="J642" s="35"/>
      <c r="K642" s="35"/>
      <c r="L642" s="35"/>
      <c r="M642" s="36"/>
      <c r="N642" s="36" t="s">
        <v>200</v>
      </c>
      <c r="O642" s="36" t="str">
        <f t="shared" si="20"/>
        <v>B06</v>
      </c>
      <c r="P642" s="36">
        <f>IF(AND(O642&lt;&gt;O641,NOT(ISBLANK(A642))),IF(ISBLANK(M642),INDEX(Summary!H:H,MATCH(O642,Summary!A:A,0)),INDEX(Summary!H:H,MATCH(O642,Summary!A:A,0))+1),IF(ISBLANK(M642),P641,P641+1))</f>
        <v>1</v>
      </c>
      <c r="Q642" s="36">
        <f t="shared" ref="Q642:Q705" si="21">IF(AND(O642&lt;&gt;O641,NOT(ISBLANK(A642))),IF(ISBLANK(N642),_xlfn.MAXIFS(P:P,O:O,O642),_xlfn.MAXIFS(P:P,O:O,O642)+1),IF(ISBLANK(N642),Q641,Q641+1))</f>
        <v>27</v>
      </c>
      <c r="R642" s="51"/>
      <c r="T642" s="34"/>
      <c r="U642" s="34"/>
      <c r="V642" s="34"/>
      <c r="W642" s="34"/>
      <c r="X642" s="5"/>
      <c r="Y642" s="5"/>
      <c r="Z642" s="5"/>
      <c r="AA642" s="6"/>
      <c r="AB642" s="6"/>
      <c r="AC642" s="6"/>
      <c r="AD642" s="6"/>
      <c r="AE642" s="7"/>
      <c r="AF642" s="7"/>
      <c r="AG642" s="34"/>
      <c r="AH642" s="35"/>
      <c r="AI642" s="35"/>
      <c r="AJ642" s="35"/>
      <c r="AK642" s="35"/>
      <c r="AL642" s="35"/>
      <c r="AM642" s="35"/>
      <c r="AN642" s="35"/>
      <c r="AO642" s="35"/>
      <c r="AP642" s="31"/>
      <c r="AQ642" s="37"/>
    </row>
    <row r="643" spans="1:43" hidden="1" x14ac:dyDescent="0.25">
      <c r="A643" s="4" t="s">
        <v>191</v>
      </c>
      <c r="B643" s="124">
        <v>16</v>
      </c>
      <c r="C643" s="125" t="s">
        <v>1776</v>
      </c>
      <c r="D643" s="125" t="s">
        <v>1777</v>
      </c>
      <c r="E643" s="32" t="s">
        <v>189</v>
      </c>
      <c r="F643" s="38"/>
      <c r="G643" s="5"/>
      <c r="H643" s="6"/>
      <c r="I643" s="34"/>
      <c r="J643" s="35"/>
      <c r="K643" s="35"/>
      <c r="L643" s="35"/>
      <c r="M643" s="36"/>
      <c r="N643" s="36" t="s">
        <v>200</v>
      </c>
      <c r="O643" s="36" t="str">
        <f t="shared" si="20"/>
        <v>B06</v>
      </c>
      <c r="P643" s="36">
        <f>IF(AND(O643&lt;&gt;O642,NOT(ISBLANK(A643))),IF(ISBLANK(M643),INDEX(Summary!H:H,MATCH(O643,Summary!A:A,0)),INDEX(Summary!H:H,MATCH(O643,Summary!A:A,0))+1),IF(ISBLANK(M643),P642,P642+1))</f>
        <v>1</v>
      </c>
      <c r="Q643" s="36">
        <f t="shared" si="21"/>
        <v>28</v>
      </c>
      <c r="R643" s="51"/>
      <c r="T643" s="34"/>
      <c r="U643" s="34"/>
      <c r="V643" s="34"/>
      <c r="W643" s="34"/>
      <c r="X643" s="5"/>
      <c r="Y643" s="5"/>
      <c r="Z643" s="5"/>
      <c r="AA643" s="6"/>
      <c r="AB643" s="6"/>
      <c r="AC643" s="6"/>
      <c r="AD643" s="6"/>
      <c r="AE643" s="7"/>
      <c r="AF643" s="7"/>
      <c r="AG643" s="34"/>
      <c r="AH643" s="35"/>
      <c r="AI643" s="35"/>
      <c r="AJ643" s="35"/>
      <c r="AK643" s="35"/>
      <c r="AL643" s="35"/>
      <c r="AM643" s="35"/>
      <c r="AN643" s="35"/>
      <c r="AO643" s="35"/>
      <c r="AP643" s="31"/>
      <c r="AQ643" s="37"/>
    </row>
    <row r="644" spans="1:43" hidden="1" x14ac:dyDescent="0.25">
      <c r="A644" s="4" t="s">
        <v>191</v>
      </c>
      <c r="B644" s="124">
        <v>16</v>
      </c>
      <c r="C644" s="125" t="s">
        <v>1778</v>
      </c>
      <c r="D644" s="125" t="s">
        <v>1777</v>
      </c>
      <c r="E644" s="32" t="s">
        <v>189</v>
      </c>
      <c r="F644" s="38"/>
      <c r="G644" s="5"/>
      <c r="H644" s="6"/>
      <c r="I644" s="34"/>
      <c r="J644" s="35"/>
      <c r="K644" s="35"/>
      <c r="L644" s="35"/>
      <c r="M644" s="36"/>
      <c r="N644" s="36" t="s">
        <v>200</v>
      </c>
      <c r="O644" s="36" t="str">
        <f t="shared" si="20"/>
        <v>B06</v>
      </c>
      <c r="P644" s="36">
        <f>IF(AND(O644&lt;&gt;O643,NOT(ISBLANK(A644))),IF(ISBLANK(M644),INDEX(Summary!H:H,MATCH(O644,Summary!A:A,0)),INDEX(Summary!H:H,MATCH(O644,Summary!A:A,0))+1),IF(ISBLANK(M644),P643,P643+1))</f>
        <v>1</v>
      </c>
      <c r="Q644" s="36">
        <f t="shared" si="21"/>
        <v>29</v>
      </c>
      <c r="R644" s="51"/>
      <c r="T644" s="34"/>
      <c r="U644" s="34"/>
      <c r="V644" s="34"/>
      <c r="W644" s="34"/>
      <c r="X644" s="5"/>
      <c r="Y644" s="5"/>
      <c r="Z644" s="5"/>
      <c r="AA644" s="6"/>
      <c r="AB644" s="6"/>
      <c r="AC644" s="6"/>
      <c r="AD644" s="6"/>
      <c r="AE644" s="7"/>
      <c r="AF644" s="7"/>
      <c r="AG644" s="34"/>
      <c r="AH644" s="35"/>
      <c r="AI644" s="35"/>
      <c r="AJ644" s="35"/>
      <c r="AK644" s="35"/>
      <c r="AL644" s="35"/>
      <c r="AM644" s="35"/>
      <c r="AN644" s="35"/>
      <c r="AO644" s="35"/>
      <c r="AP644" s="31"/>
      <c r="AQ644" s="37"/>
    </row>
    <row r="645" spans="1:43" hidden="1" x14ac:dyDescent="0.25">
      <c r="A645" s="4" t="s">
        <v>191</v>
      </c>
      <c r="B645" s="124">
        <v>16</v>
      </c>
      <c r="C645" s="125" t="s">
        <v>1779</v>
      </c>
      <c r="D645" s="125" t="s">
        <v>1780</v>
      </c>
      <c r="E645" s="32" t="s">
        <v>189</v>
      </c>
      <c r="F645" s="38"/>
      <c r="G645" s="5"/>
      <c r="H645" s="6"/>
      <c r="I645" s="34"/>
      <c r="J645" s="35"/>
      <c r="K645" s="35"/>
      <c r="L645" s="35"/>
      <c r="M645" s="36"/>
      <c r="N645" s="36" t="s">
        <v>200</v>
      </c>
      <c r="O645" s="36" t="str">
        <f t="shared" si="20"/>
        <v>B06</v>
      </c>
      <c r="P645" s="36">
        <f>IF(AND(O645&lt;&gt;O644,NOT(ISBLANK(A645))),IF(ISBLANK(M645),INDEX(Summary!H:H,MATCH(O645,Summary!A:A,0)),INDEX(Summary!H:H,MATCH(O645,Summary!A:A,0))+1),IF(ISBLANK(M645),P644,P644+1))</f>
        <v>1</v>
      </c>
      <c r="Q645" s="36">
        <f t="shared" si="21"/>
        <v>30</v>
      </c>
      <c r="R645" s="51"/>
      <c r="T645" s="34"/>
      <c r="U645" s="34"/>
      <c r="V645" s="34"/>
      <c r="W645" s="34"/>
      <c r="X645" s="5"/>
      <c r="Y645" s="5"/>
      <c r="Z645" s="5"/>
      <c r="AA645" s="6"/>
      <c r="AB645" s="6"/>
      <c r="AC645" s="6"/>
      <c r="AD645" s="6"/>
      <c r="AE645" s="7"/>
      <c r="AF645" s="7"/>
      <c r="AG645" s="34"/>
      <c r="AH645" s="35"/>
      <c r="AI645" s="35"/>
      <c r="AJ645" s="35"/>
      <c r="AK645" s="35"/>
      <c r="AL645" s="35"/>
      <c r="AM645" s="35"/>
      <c r="AN645" s="35"/>
      <c r="AO645" s="35"/>
      <c r="AP645" s="31"/>
      <c r="AQ645" s="37"/>
    </row>
    <row r="646" spans="1:43" hidden="1" x14ac:dyDescent="0.25">
      <c r="A646" s="4" t="s">
        <v>191</v>
      </c>
      <c r="B646" s="124">
        <v>16</v>
      </c>
      <c r="C646" s="125" t="s">
        <v>1781</v>
      </c>
      <c r="D646" s="125" t="s">
        <v>1780</v>
      </c>
      <c r="E646" s="32" t="s">
        <v>189</v>
      </c>
      <c r="F646" s="38"/>
      <c r="G646" s="5"/>
      <c r="H646" s="6"/>
      <c r="I646" s="34"/>
      <c r="J646" s="35"/>
      <c r="K646" s="35"/>
      <c r="L646" s="35"/>
      <c r="M646" s="36"/>
      <c r="N646" s="36" t="s">
        <v>200</v>
      </c>
      <c r="O646" s="36" t="str">
        <f t="shared" si="20"/>
        <v>B06</v>
      </c>
      <c r="P646" s="36">
        <f>IF(AND(O646&lt;&gt;O645,NOT(ISBLANK(A646))),IF(ISBLANK(M646),INDEX(Summary!H:H,MATCH(O646,Summary!A:A,0)),INDEX(Summary!H:H,MATCH(O646,Summary!A:A,0))+1),IF(ISBLANK(M646),P645,P645+1))</f>
        <v>1</v>
      </c>
      <c r="Q646" s="36">
        <f t="shared" si="21"/>
        <v>31</v>
      </c>
      <c r="R646" s="51"/>
      <c r="T646" s="34"/>
      <c r="U646" s="34"/>
      <c r="V646" s="34"/>
      <c r="W646" s="34"/>
      <c r="X646" s="5"/>
      <c r="Y646" s="5"/>
      <c r="Z646" s="5"/>
      <c r="AA646" s="6"/>
      <c r="AB646" s="6"/>
      <c r="AC646" s="6"/>
      <c r="AD646" s="6"/>
      <c r="AE646" s="7"/>
      <c r="AF646" s="7"/>
      <c r="AG646" s="34"/>
      <c r="AH646" s="35"/>
      <c r="AI646" s="35"/>
      <c r="AJ646" s="35"/>
      <c r="AK646" s="35"/>
      <c r="AL646" s="35"/>
      <c r="AM646" s="35"/>
      <c r="AN646" s="35"/>
      <c r="AO646" s="35"/>
      <c r="AP646" s="31"/>
      <c r="AQ646" s="37"/>
    </row>
    <row r="647" spans="1:43" hidden="1" x14ac:dyDescent="0.25">
      <c r="A647" s="4" t="s">
        <v>191</v>
      </c>
      <c r="B647" s="124">
        <v>16</v>
      </c>
      <c r="C647" s="125" t="s">
        <v>1782</v>
      </c>
      <c r="D647" s="125" t="s">
        <v>1783</v>
      </c>
      <c r="E647" s="32" t="s">
        <v>189</v>
      </c>
      <c r="F647" s="38"/>
      <c r="G647" s="5"/>
      <c r="H647" s="6"/>
      <c r="I647" s="34"/>
      <c r="J647" s="35"/>
      <c r="K647" s="35"/>
      <c r="L647" s="35"/>
      <c r="M647" s="36"/>
      <c r="N647" s="36" t="s">
        <v>200</v>
      </c>
      <c r="O647" s="36" t="str">
        <f t="shared" si="20"/>
        <v>B06</v>
      </c>
      <c r="P647" s="36">
        <f>IF(AND(O647&lt;&gt;O646,NOT(ISBLANK(A647))),IF(ISBLANK(M647),INDEX(Summary!H:H,MATCH(O647,Summary!A:A,0)),INDEX(Summary!H:H,MATCH(O647,Summary!A:A,0))+1),IF(ISBLANK(M647),P646,P646+1))</f>
        <v>1</v>
      </c>
      <c r="Q647" s="36">
        <f t="shared" si="21"/>
        <v>32</v>
      </c>
      <c r="R647" s="51"/>
      <c r="T647" s="34"/>
      <c r="U647" s="34"/>
      <c r="V647" s="34"/>
      <c r="W647" s="34"/>
      <c r="X647" s="5"/>
      <c r="Y647" s="5"/>
      <c r="Z647" s="5"/>
      <c r="AA647" s="6"/>
      <c r="AB647" s="6"/>
      <c r="AC647" s="6"/>
      <c r="AD647" s="6"/>
      <c r="AE647" s="7"/>
      <c r="AF647" s="7"/>
      <c r="AG647" s="34"/>
      <c r="AH647" s="35"/>
      <c r="AI647" s="35"/>
      <c r="AJ647" s="35"/>
      <c r="AK647" s="35"/>
      <c r="AL647" s="35"/>
      <c r="AM647" s="35"/>
      <c r="AN647" s="35"/>
      <c r="AO647" s="35"/>
      <c r="AP647" s="31"/>
      <c r="AQ647" s="37"/>
    </row>
    <row r="648" spans="1:43" hidden="1" x14ac:dyDescent="0.25">
      <c r="A648" s="4" t="s">
        <v>191</v>
      </c>
      <c r="B648" s="124">
        <v>36</v>
      </c>
      <c r="C648" s="125" t="s">
        <v>1784</v>
      </c>
      <c r="D648" s="125" t="s">
        <v>1739</v>
      </c>
      <c r="E648" s="32" t="s">
        <v>190</v>
      </c>
      <c r="F648" s="40" t="s">
        <v>188</v>
      </c>
      <c r="G648" s="9">
        <v>1</v>
      </c>
      <c r="H648" s="34"/>
      <c r="I648" s="34">
        <v>1</v>
      </c>
      <c r="J648" s="7">
        <v>33</v>
      </c>
      <c r="K648" s="7">
        <v>3</v>
      </c>
      <c r="L648" s="7">
        <v>32</v>
      </c>
      <c r="M648" s="36" t="s">
        <v>198</v>
      </c>
      <c r="N648" s="36" t="s">
        <v>200</v>
      </c>
      <c r="O648" s="36" t="str">
        <f t="shared" si="20"/>
        <v>B06</v>
      </c>
      <c r="P648" s="36">
        <f>IF(AND(O648&lt;&gt;O647,NOT(ISBLANK(A648))),IF(ISBLANK(M648),INDEX(Summary!H:H,MATCH(O648,Summary!A:A,0)),INDEX(Summary!H:H,MATCH(O648,Summary!A:A,0))+1),IF(ISBLANK(M648),P647,P647+1))</f>
        <v>2</v>
      </c>
      <c r="Q648" s="36">
        <f t="shared" si="21"/>
        <v>33</v>
      </c>
      <c r="R648" s="51"/>
      <c r="T648" s="42">
        <v>2</v>
      </c>
      <c r="U648" s="42">
        <v>1</v>
      </c>
      <c r="V648" s="10"/>
      <c r="W648" s="10"/>
      <c r="X648" s="5"/>
      <c r="Y648" s="5" t="s">
        <v>88</v>
      </c>
      <c r="Z648" s="5" t="s">
        <v>42</v>
      </c>
      <c r="AA648" s="6">
        <v>2</v>
      </c>
      <c r="AB648" s="6">
        <v>2</v>
      </c>
      <c r="AC648" s="6">
        <v>0</v>
      </c>
      <c r="AD648" s="6">
        <v>0</v>
      </c>
      <c r="AE648" s="7">
        <v>0</v>
      </c>
      <c r="AF648" s="7">
        <v>0</v>
      </c>
      <c r="AG648" s="34">
        <v>0.25</v>
      </c>
      <c r="AH648" s="7">
        <v>2</v>
      </c>
      <c r="AI648" s="7">
        <v>31</v>
      </c>
      <c r="AJ648" s="7" t="s">
        <v>34</v>
      </c>
      <c r="AK648" s="7">
        <v>0</v>
      </c>
      <c r="AL648" s="7">
        <v>0</v>
      </c>
      <c r="AM648" s="7">
        <v>0</v>
      </c>
      <c r="AN648" s="7">
        <v>17</v>
      </c>
      <c r="AO648" s="7" t="s">
        <v>34</v>
      </c>
      <c r="AP648" s="31"/>
      <c r="AQ648" s="37"/>
    </row>
    <row r="649" spans="1:43" hidden="1" x14ac:dyDescent="0.25">
      <c r="A649" s="4"/>
      <c r="B649" s="124"/>
      <c r="C649" s="125"/>
      <c r="D649" s="125"/>
      <c r="E649" s="32"/>
      <c r="F649" s="40"/>
      <c r="G649" s="9"/>
      <c r="H649" s="34"/>
      <c r="I649" s="34"/>
      <c r="J649" s="7"/>
      <c r="K649" s="7"/>
      <c r="L649" s="7"/>
      <c r="M649" s="36" t="s">
        <v>199</v>
      </c>
      <c r="N649" s="36"/>
      <c r="O649" s="36" t="str">
        <f t="shared" si="20"/>
        <v>B06</v>
      </c>
      <c r="P649" s="36">
        <f>IF(AND(O649&lt;&gt;O648,NOT(ISBLANK(A649))),IF(ISBLANK(M649),INDEX(Summary!H:H,MATCH(O649,Summary!A:A,0)),INDEX(Summary!H:H,MATCH(O649,Summary!A:A,0))+1),IF(ISBLANK(M649),P648,P648+1))</f>
        <v>3</v>
      </c>
      <c r="Q649" s="36">
        <f t="shared" si="21"/>
        <v>33</v>
      </c>
      <c r="R649" s="51"/>
      <c r="T649" s="42"/>
      <c r="U649" s="42"/>
      <c r="V649" s="10"/>
      <c r="W649" s="10"/>
      <c r="X649" s="5"/>
      <c r="Y649" s="5"/>
      <c r="Z649" s="5"/>
      <c r="AA649" s="6"/>
      <c r="AB649" s="6"/>
      <c r="AC649" s="6"/>
      <c r="AD649" s="6"/>
      <c r="AE649" s="7"/>
      <c r="AF649" s="7"/>
      <c r="AG649" s="34"/>
      <c r="AH649" s="7"/>
      <c r="AI649" s="7"/>
      <c r="AJ649" s="7"/>
      <c r="AK649" s="7"/>
      <c r="AL649" s="7"/>
      <c r="AM649" s="7"/>
      <c r="AN649" s="7"/>
      <c r="AO649" s="7"/>
      <c r="AP649" s="31"/>
      <c r="AQ649" s="37"/>
    </row>
    <row r="650" spans="1:43" hidden="1" x14ac:dyDescent="0.25">
      <c r="A650" s="54" t="s">
        <v>193</v>
      </c>
      <c r="B650" s="124">
        <v>36</v>
      </c>
      <c r="C650" s="125" t="s">
        <v>1785</v>
      </c>
      <c r="D650" s="125" t="s">
        <v>1786</v>
      </c>
      <c r="E650" s="32" t="s">
        <v>180</v>
      </c>
      <c r="F650" s="40" t="s">
        <v>181</v>
      </c>
      <c r="G650" s="9">
        <v>28</v>
      </c>
      <c r="H650" s="34"/>
      <c r="I650" s="34">
        <v>28</v>
      </c>
      <c r="J650" s="7">
        <v>31</v>
      </c>
      <c r="K650" s="7">
        <v>3</v>
      </c>
      <c r="L650" s="7">
        <v>30</v>
      </c>
      <c r="M650" s="36" t="s">
        <v>198</v>
      </c>
      <c r="N650" s="36"/>
      <c r="O650" s="36" t="str">
        <f t="shared" si="20"/>
        <v>B08</v>
      </c>
      <c r="P650" s="36">
        <f>IF(AND(O650&lt;&gt;O649,NOT(ISBLANK(A650))),IF(ISBLANK(M650),INDEX(Summary!H:H,MATCH(O650,Summary!A:A,0)),INDEX(Summary!H:H,MATCH(O650,Summary!A:A,0))+1),IF(ISBLANK(M650),P649,P649+1))</f>
        <v>2</v>
      </c>
      <c r="Q650" s="36">
        <f t="shared" si="21"/>
        <v>29</v>
      </c>
      <c r="R650" s="51"/>
      <c r="T650" s="10">
        <v>1</v>
      </c>
      <c r="U650" s="10"/>
      <c r="V650" s="10"/>
      <c r="W650" s="10"/>
      <c r="X650" s="5"/>
      <c r="Y650" s="5" t="s">
        <v>88</v>
      </c>
      <c r="Z650" s="5" t="s">
        <v>39</v>
      </c>
      <c r="AA650" s="6">
        <v>28</v>
      </c>
      <c r="AB650" s="6">
        <v>0</v>
      </c>
      <c r="AC650" s="6">
        <v>0</v>
      </c>
      <c r="AD650" s="6">
        <v>0</v>
      </c>
      <c r="AE650" s="7">
        <v>0</v>
      </c>
      <c r="AF650" s="7">
        <v>0</v>
      </c>
      <c r="AG650" s="34">
        <v>7</v>
      </c>
      <c r="AH650" s="7">
        <v>28</v>
      </c>
      <c r="AI650" s="7">
        <v>0</v>
      </c>
      <c r="AJ650" s="7" t="s">
        <v>34</v>
      </c>
      <c r="AK650" s="7">
        <v>0</v>
      </c>
      <c r="AL650" s="7">
        <v>0</v>
      </c>
      <c r="AM650" s="7">
        <v>0</v>
      </c>
      <c r="AN650" s="7">
        <v>7</v>
      </c>
      <c r="AO650" s="7" t="s">
        <v>34</v>
      </c>
      <c r="AP650" s="31"/>
      <c r="AQ650" s="37"/>
    </row>
    <row r="651" spans="1:43" hidden="1" x14ac:dyDescent="0.25">
      <c r="A651" s="4" t="s">
        <v>193</v>
      </c>
      <c r="B651" s="124">
        <v>36</v>
      </c>
      <c r="C651" s="125" t="s">
        <v>1787</v>
      </c>
      <c r="D651" s="125" t="s">
        <v>1786</v>
      </c>
      <c r="E651" s="32" t="s">
        <v>180</v>
      </c>
      <c r="F651" s="38"/>
      <c r="G651" s="5"/>
      <c r="H651" s="6"/>
      <c r="I651" s="34"/>
      <c r="J651" s="35"/>
      <c r="K651" s="35"/>
      <c r="L651" s="35"/>
      <c r="M651" s="36" t="s">
        <v>198</v>
      </c>
      <c r="N651" s="36"/>
      <c r="O651" s="36" t="str">
        <f t="shared" si="20"/>
        <v>B08</v>
      </c>
      <c r="P651" s="36">
        <f>IF(AND(O651&lt;&gt;O650,NOT(ISBLANK(A651))),IF(ISBLANK(M651),INDEX(Summary!H:H,MATCH(O651,Summary!A:A,0)),INDEX(Summary!H:H,MATCH(O651,Summary!A:A,0))+1),IF(ISBLANK(M651),P650,P650+1))</f>
        <v>3</v>
      </c>
      <c r="Q651" s="36">
        <f t="shared" si="21"/>
        <v>29</v>
      </c>
      <c r="R651" s="51"/>
      <c r="T651" s="34"/>
      <c r="U651" s="34"/>
      <c r="V651" s="34"/>
      <c r="W651" s="34"/>
      <c r="X651" s="5"/>
      <c r="Y651" s="5"/>
      <c r="Z651" s="5"/>
      <c r="AA651" s="6"/>
      <c r="AB651" s="6"/>
      <c r="AC651" s="6"/>
      <c r="AD651" s="6"/>
      <c r="AE651" s="7"/>
      <c r="AF651" s="7"/>
      <c r="AG651" s="34"/>
      <c r="AH651" s="35"/>
      <c r="AI651" s="35"/>
      <c r="AJ651" s="35"/>
      <c r="AK651" s="35"/>
      <c r="AL651" s="35"/>
      <c r="AM651" s="35"/>
      <c r="AN651" s="35"/>
      <c r="AO651" s="35"/>
      <c r="AP651" s="31"/>
      <c r="AQ651" s="37"/>
    </row>
    <row r="652" spans="1:43" hidden="1" x14ac:dyDescent="0.25">
      <c r="A652" s="4" t="s">
        <v>193</v>
      </c>
      <c r="B652" s="124">
        <v>36</v>
      </c>
      <c r="C652" s="125" t="s">
        <v>1788</v>
      </c>
      <c r="D652" s="125" t="s">
        <v>1786</v>
      </c>
      <c r="E652" s="32" t="s">
        <v>180</v>
      </c>
      <c r="F652" s="38"/>
      <c r="G652" s="5"/>
      <c r="H652" s="6"/>
      <c r="I652" s="34"/>
      <c r="J652" s="35"/>
      <c r="K652" s="35"/>
      <c r="L652" s="35"/>
      <c r="M652" s="36" t="s">
        <v>198</v>
      </c>
      <c r="N652" s="36"/>
      <c r="O652" s="36" t="str">
        <f t="shared" si="20"/>
        <v>B08</v>
      </c>
      <c r="P652" s="36">
        <f>IF(AND(O652&lt;&gt;O651,NOT(ISBLANK(A652))),IF(ISBLANK(M652),INDEX(Summary!H:H,MATCH(O652,Summary!A:A,0)),INDEX(Summary!H:H,MATCH(O652,Summary!A:A,0))+1),IF(ISBLANK(M652),P651,P651+1))</f>
        <v>4</v>
      </c>
      <c r="Q652" s="36">
        <f t="shared" si="21"/>
        <v>29</v>
      </c>
      <c r="R652" s="51"/>
      <c r="T652" s="34"/>
      <c r="U652" s="34"/>
      <c r="V652" s="34"/>
      <c r="W652" s="34"/>
      <c r="X652" s="5"/>
      <c r="Y652" s="5"/>
      <c r="Z652" s="5"/>
      <c r="AA652" s="6"/>
      <c r="AB652" s="6"/>
      <c r="AC652" s="6"/>
      <c r="AD652" s="6"/>
      <c r="AE652" s="7"/>
      <c r="AF652" s="7"/>
      <c r="AG652" s="34"/>
      <c r="AH652" s="35"/>
      <c r="AI652" s="35"/>
      <c r="AJ652" s="35"/>
      <c r="AK652" s="35"/>
      <c r="AL652" s="35"/>
      <c r="AM652" s="35"/>
      <c r="AN652" s="35"/>
      <c r="AO652" s="35"/>
      <c r="AP652" s="31"/>
      <c r="AQ652" s="37"/>
    </row>
    <row r="653" spans="1:43" hidden="1" x14ac:dyDescent="0.25">
      <c r="A653" s="4" t="s">
        <v>193</v>
      </c>
      <c r="B653" s="124">
        <v>36</v>
      </c>
      <c r="C653" s="125" t="s">
        <v>1789</v>
      </c>
      <c r="D653" s="125" t="s">
        <v>1786</v>
      </c>
      <c r="E653" s="32" t="s">
        <v>180</v>
      </c>
      <c r="F653" s="38"/>
      <c r="G653" s="5"/>
      <c r="H653" s="6"/>
      <c r="I653" s="34"/>
      <c r="J653" s="35"/>
      <c r="K653" s="35"/>
      <c r="L653" s="35"/>
      <c r="M653" s="36" t="s">
        <v>198</v>
      </c>
      <c r="N653" s="36"/>
      <c r="O653" s="36" t="str">
        <f t="shared" si="20"/>
        <v>B08</v>
      </c>
      <c r="P653" s="36">
        <f>IF(AND(O653&lt;&gt;O652,NOT(ISBLANK(A653))),IF(ISBLANK(M653),INDEX(Summary!H:H,MATCH(O653,Summary!A:A,0)),INDEX(Summary!H:H,MATCH(O653,Summary!A:A,0))+1),IF(ISBLANK(M653),P652,P652+1))</f>
        <v>5</v>
      </c>
      <c r="Q653" s="36">
        <f t="shared" si="21"/>
        <v>29</v>
      </c>
      <c r="R653" s="51"/>
      <c r="T653" s="34"/>
      <c r="U653" s="34"/>
      <c r="V653" s="34"/>
      <c r="W653" s="34"/>
      <c r="X653" s="5"/>
      <c r="Y653" s="5"/>
      <c r="Z653" s="5"/>
      <c r="AA653" s="6"/>
      <c r="AB653" s="6"/>
      <c r="AC653" s="6"/>
      <c r="AD653" s="6"/>
      <c r="AE653" s="7"/>
      <c r="AF653" s="7"/>
      <c r="AG653" s="34"/>
      <c r="AH653" s="35"/>
      <c r="AI653" s="35"/>
      <c r="AJ653" s="35"/>
      <c r="AK653" s="35"/>
      <c r="AL653" s="35"/>
      <c r="AM653" s="35"/>
      <c r="AN653" s="35"/>
      <c r="AO653" s="35"/>
      <c r="AP653" s="31"/>
      <c r="AQ653" s="37"/>
    </row>
    <row r="654" spans="1:43" hidden="1" x14ac:dyDescent="0.25">
      <c r="A654" s="4" t="s">
        <v>193</v>
      </c>
      <c r="B654" s="124">
        <v>29</v>
      </c>
      <c r="C654" s="125" t="s">
        <v>1790</v>
      </c>
      <c r="D654" s="125" t="s">
        <v>1791</v>
      </c>
      <c r="E654" s="32" t="s">
        <v>180</v>
      </c>
      <c r="F654" s="38"/>
      <c r="G654" s="5"/>
      <c r="H654" s="6"/>
      <c r="I654" s="34"/>
      <c r="J654" s="35"/>
      <c r="K654" s="35"/>
      <c r="L654" s="35"/>
      <c r="M654" s="36" t="s">
        <v>198</v>
      </c>
      <c r="N654" s="36"/>
      <c r="O654" s="36" t="str">
        <f t="shared" si="20"/>
        <v>B08</v>
      </c>
      <c r="P654" s="36">
        <f>IF(AND(O654&lt;&gt;O653,NOT(ISBLANK(A654))),IF(ISBLANK(M654),INDEX(Summary!H:H,MATCH(O654,Summary!A:A,0)),INDEX(Summary!H:H,MATCH(O654,Summary!A:A,0))+1),IF(ISBLANK(M654),P653,P653+1))</f>
        <v>6</v>
      </c>
      <c r="Q654" s="36">
        <f t="shared" si="21"/>
        <v>29</v>
      </c>
      <c r="R654" s="51"/>
      <c r="T654" s="34"/>
      <c r="U654" s="34"/>
      <c r="V654" s="34"/>
      <c r="W654" s="34"/>
      <c r="X654" s="5"/>
      <c r="Y654" s="5"/>
      <c r="Z654" s="5"/>
      <c r="AA654" s="6"/>
      <c r="AB654" s="6"/>
      <c r="AC654" s="6"/>
      <c r="AD654" s="6"/>
      <c r="AE654" s="7"/>
      <c r="AF654" s="7"/>
      <c r="AG654" s="34"/>
      <c r="AH654" s="35"/>
      <c r="AI654" s="35"/>
      <c r="AJ654" s="35"/>
      <c r="AK654" s="35"/>
      <c r="AL654" s="35"/>
      <c r="AM654" s="35"/>
      <c r="AN654" s="35"/>
      <c r="AO654" s="35"/>
      <c r="AP654" s="31"/>
      <c r="AQ654" s="37"/>
    </row>
    <row r="655" spans="1:43" hidden="1" x14ac:dyDescent="0.25">
      <c r="A655" s="4" t="s">
        <v>193</v>
      </c>
      <c r="B655" s="124">
        <v>29</v>
      </c>
      <c r="C655" s="125" t="s">
        <v>1792</v>
      </c>
      <c r="D655" s="125" t="s">
        <v>1791</v>
      </c>
      <c r="E655" s="32" t="s">
        <v>180</v>
      </c>
      <c r="F655" s="38"/>
      <c r="G655" s="5"/>
      <c r="H655" s="6"/>
      <c r="I655" s="34"/>
      <c r="J655" s="35"/>
      <c r="K655" s="35"/>
      <c r="L655" s="35"/>
      <c r="M655" s="36" t="s">
        <v>198</v>
      </c>
      <c r="N655" s="36"/>
      <c r="O655" s="36" t="str">
        <f t="shared" si="20"/>
        <v>B08</v>
      </c>
      <c r="P655" s="36">
        <f>IF(AND(O655&lt;&gt;O654,NOT(ISBLANK(A655))),IF(ISBLANK(M655),INDEX(Summary!H:H,MATCH(O655,Summary!A:A,0)),INDEX(Summary!H:H,MATCH(O655,Summary!A:A,0))+1),IF(ISBLANK(M655),P654,P654+1))</f>
        <v>7</v>
      </c>
      <c r="Q655" s="36">
        <f t="shared" si="21"/>
        <v>29</v>
      </c>
      <c r="R655" s="51"/>
      <c r="T655" s="34"/>
      <c r="U655" s="34"/>
      <c r="V655" s="34"/>
      <c r="W655" s="34"/>
      <c r="X655" s="5"/>
      <c r="Y655" s="5"/>
      <c r="Z655" s="5"/>
      <c r="AA655" s="6"/>
      <c r="AB655" s="6"/>
      <c r="AC655" s="6"/>
      <c r="AD655" s="6"/>
      <c r="AE655" s="7"/>
      <c r="AF655" s="7"/>
      <c r="AG655" s="34"/>
      <c r="AH655" s="35"/>
      <c r="AI655" s="35"/>
      <c r="AJ655" s="35"/>
      <c r="AK655" s="35"/>
      <c r="AL655" s="35"/>
      <c r="AM655" s="35"/>
      <c r="AN655" s="35"/>
      <c r="AO655" s="35"/>
      <c r="AP655" s="31"/>
      <c r="AQ655" s="37"/>
    </row>
    <row r="656" spans="1:43" hidden="1" x14ac:dyDescent="0.25">
      <c r="A656" s="4" t="s">
        <v>193</v>
      </c>
      <c r="B656" s="124">
        <v>29</v>
      </c>
      <c r="C656" s="125" t="s">
        <v>1793</v>
      </c>
      <c r="D656" s="125" t="s">
        <v>1791</v>
      </c>
      <c r="E656" s="32" t="s">
        <v>180</v>
      </c>
      <c r="F656" s="38"/>
      <c r="G656" s="5"/>
      <c r="H656" s="6"/>
      <c r="I656" s="34"/>
      <c r="J656" s="35"/>
      <c r="K656" s="35"/>
      <c r="L656" s="35"/>
      <c r="M656" s="36" t="s">
        <v>198</v>
      </c>
      <c r="N656" s="36"/>
      <c r="O656" s="36" t="str">
        <f t="shared" si="20"/>
        <v>B08</v>
      </c>
      <c r="P656" s="36">
        <f>IF(AND(O656&lt;&gt;O655,NOT(ISBLANK(A656))),IF(ISBLANK(M656),INDEX(Summary!H:H,MATCH(O656,Summary!A:A,0)),INDEX(Summary!H:H,MATCH(O656,Summary!A:A,0))+1),IF(ISBLANK(M656),P655,P655+1))</f>
        <v>8</v>
      </c>
      <c r="Q656" s="36">
        <f t="shared" si="21"/>
        <v>29</v>
      </c>
      <c r="R656" s="51"/>
      <c r="T656" s="34"/>
      <c r="U656" s="34"/>
      <c r="V656" s="34"/>
      <c r="W656" s="34"/>
      <c r="X656" s="5"/>
      <c r="Y656" s="5"/>
      <c r="Z656" s="5"/>
      <c r="AA656" s="6"/>
      <c r="AB656" s="6"/>
      <c r="AC656" s="6"/>
      <c r="AD656" s="6"/>
      <c r="AE656" s="7"/>
      <c r="AF656" s="7"/>
      <c r="AG656" s="34"/>
      <c r="AH656" s="35"/>
      <c r="AI656" s="35"/>
      <c r="AJ656" s="35"/>
      <c r="AK656" s="35"/>
      <c r="AL656" s="35"/>
      <c r="AM656" s="35"/>
      <c r="AN656" s="35"/>
      <c r="AO656" s="35"/>
      <c r="AP656" s="31"/>
      <c r="AQ656" s="37"/>
    </row>
    <row r="657" spans="1:43" hidden="1" x14ac:dyDescent="0.25">
      <c r="A657" s="4" t="s">
        <v>193</v>
      </c>
      <c r="B657" s="124">
        <v>29</v>
      </c>
      <c r="C657" s="125" t="s">
        <v>1794</v>
      </c>
      <c r="D657" s="125" t="s">
        <v>1791</v>
      </c>
      <c r="E657" s="32" t="s">
        <v>180</v>
      </c>
      <c r="F657" s="38"/>
      <c r="G657" s="5"/>
      <c r="H657" s="6"/>
      <c r="I657" s="34"/>
      <c r="J657" s="35"/>
      <c r="K657" s="35"/>
      <c r="L657" s="35"/>
      <c r="M657" s="36" t="s">
        <v>198</v>
      </c>
      <c r="N657" s="36"/>
      <c r="O657" s="36" t="str">
        <f t="shared" si="20"/>
        <v>B08</v>
      </c>
      <c r="P657" s="36">
        <f>IF(AND(O657&lt;&gt;O656,NOT(ISBLANK(A657))),IF(ISBLANK(M657),INDEX(Summary!H:H,MATCH(O657,Summary!A:A,0)),INDEX(Summary!H:H,MATCH(O657,Summary!A:A,0))+1),IF(ISBLANK(M657),P656,P656+1))</f>
        <v>9</v>
      </c>
      <c r="Q657" s="36">
        <f t="shared" si="21"/>
        <v>29</v>
      </c>
      <c r="R657" s="51"/>
      <c r="T657" s="34"/>
      <c r="U657" s="34"/>
      <c r="V657" s="34"/>
      <c r="W657" s="34"/>
      <c r="X657" s="5"/>
      <c r="Y657" s="5"/>
      <c r="Z657" s="5"/>
      <c r="AA657" s="6"/>
      <c r="AB657" s="6"/>
      <c r="AC657" s="6"/>
      <c r="AD657" s="6"/>
      <c r="AE657" s="7"/>
      <c r="AF657" s="7"/>
      <c r="AG657" s="34"/>
      <c r="AH657" s="35"/>
      <c r="AI657" s="35"/>
      <c r="AJ657" s="35"/>
      <c r="AK657" s="35"/>
      <c r="AL657" s="35"/>
      <c r="AM657" s="35"/>
      <c r="AN657" s="35"/>
      <c r="AO657" s="35"/>
      <c r="AP657" s="31"/>
      <c r="AQ657" s="37"/>
    </row>
    <row r="658" spans="1:43" hidden="1" x14ac:dyDescent="0.25">
      <c r="A658" s="4" t="s">
        <v>193</v>
      </c>
      <c r="B658" s="124">
        <v>29</v>
      </c>
      <c r="C658" s="125" t="s">
        <v>1795</v>
      </c>
      <c r="D658" s="125" t="s">
        <v>1796</v>
      </c>
      <c r="E658" s="32" t="s">
        <v>180</v>
      </c>
      <c r="F658" s="38"/>
      <c r="G658" s="5"/>
      <c r="H658" s="6"/>
      <c r="I658" s="34"/>
      <c r="J658" s="35"/>
      <c r="K658" s="35"/>
      <c r="L658" s="35"/>
      <c r="M658" s="36" t="s">
        <v>198</v>
      </c>
      <c r="N658" s="36"/>
      <c r="O658" s="36" t="str">
        <f t="shared" si="20"/>
        <v>B08</v>
      </c>
      <c r="P658" s="36">
        <f>IF(AND(O658&lt;&gt;O657,NOT(ISBLANK(A658))),IF(ISBLANK(M658),INDEX(Summary!H:H,MATCH(O658,Summary!A:A,0)),INDEX(Summary!H:H,MATCH(O658,Summary!A:A,0))+1),IF(ISBLANK(M658),P657,P657+1))</f>
        <v>10</v>
      </c>
      <c r="Q658" s="36">
        <f t="shared" si="21"/>
        <v>29</v>
      </c>
      <c r="R658" s="51"/>
      <c r="T658" s="34"/>
      <c r="U658" s="34"/>
      <c r="V658" s="34"/>
      <c r="W658" s="34"/>
      <c r="X658" s="5"/>
      <c r="Y658" s="5"/>
      <c r="Z658" s="5"/>
      <c r="AA658" s="6"/>
      <c r="AB658" s="6"/>
      <c r="AC658" s="6"/>
      <c r="AD658" s="6"/>
      <c r="AE658" s="7"/>
      <c r="AF658" s="7"/>
      <c r="AG658" s="34"/>
      <c r="AH658" s="35"/>
      <c r="AI658" s="35"/>
      <c r="AJ658" s="35"/>
      <c r="AK658" s="35"/>
      <c r="AL658" s="35"/>
      <c r="AM658" s="35"/>
      <c r="AN658" s="35"/>
      <c r="AO658" s="35"/>
      <c r="AP658" s="31"/>
      <c r="AQ658" s="37"/>
    </row>
    <row r="659" spans="1:43" hidden="1" x14ac:dyDescent="0.25">
      <c r="A659" s="4" t="s">
        <v>193</v>
      </c>
      <c r="B659" s="124">
        <v>29</v>
      </c>
      <c r="C659" s="125" t="s">
        <v>1797</v>
      </c>
      <c r="D659" s="125" t="s">
        <v>1796</v>
      </c>
      <c r="E659" s="32" t="s">
        <v>180</v>
      </c>
      <c r="F659" s="38"/>
      <c r="G659" s="5"/>
      <c r="H659" s="6"/>
      <c r="I659" s="34"/>
      <c r="J659" s="35"/>
      <c r="K659" s="35"/>
      <c r="L659" s="35"/>
      <c r="M659" s="36" t="s">
        <v>198</v>
      </c>
      <c r="N659" s="36"/>
      <c r="O659" s="36" t="str">
        <f t="shared" si="20"/>
        <v>B08</v>
      </c>
      <c r="P659" s="36">
        <f>IF(AND(O659&lt;&gt;O658,NOT(ISBLANK(A659))),IF(ISBLANK(M659),INDEX(Summary!H:H,MATCH(O659,Summary!A:A,0)),INDEX(Summary!H:H,MATCH(O659,Summary!A:A,0))+1),IF(ISBLANK(M659),P658,P658+1))</f>
        <v>11</v>
      </c>
      <c r="Q659" s="36">
        <f t="shared" si="21"/>
        <v>29</v>
      </c>
      <c r="R659" s="51"/>
      <c r="T659" s="34"/>
      <c r="U659" s="34"/>
      <c r="V659" s="34"/>
      <c r="W659" s="34"/>
      <c r="X659" s="5"/>
      <c r="Y659" s="5"/>
      <c r="Z659" s="5"/>
      <c r="AA659" s="6"/>
      <c r="AB659" s="6"/>
      <c r="AC659" s="6"/>
      <c r="AD659" s="6"/>
      <c r="AE659" s="7"/>
      <c r="AF659" s="7"/>
      <c r="AG659" s="34"/>
      <c r="AH659" s="35"/>
      <c r="AI659" s="35"/>
      <c r="AJ659" s="35"/>
      <c r="AK659" s="35"/>
      <c r="AL659" s="35"/>
      <c r="AM659" s="35"/>
      <c r="AN659" s="35"/>
      <c r="AO659" s="35"/>
      <c r="AP659" s="31"/>
      <c r="AQ659" s="37"/>
    </row>
    <row r="660" spans="1:43" hidden="1" x14ac:dyDescent="0.25">
      <c r="A660" s="4" t="s">
        <v>193</v>
      </c>
      <c r="B660" s="124">
        <v>29</v>
      </c>
      <c r="C660" s="125" t="s">
        <v>1798</v>
      </c>
      <c r="D660" s="125" t="s">
        <v>1796</v>
      </c>
      <c r="E660" s="32" t="s">
        <v>180</v>
      </c>
      <c r="F660" s="38"/>
      <c r="G660" s="5"/>
      <c r="H660" s="6"/>
      <c r="I660" s="34"/>
      <c r="J660" s="35"/>
      <c r="K660" s="35"/>
      <c r="L660" s="35"/>
      <c r="M660" s="36" t="s">
        <v>198</v>
      </c>
      <c r="N660" s="36"/>
      <c r="O660" s="36" t="str">
        <f t="shared" si="20"/>
        <v>B08</v>
      </c>
      <c r="P660" s="36">
        <f>IF(AND(O660&lt;&gt;O659,NOT(ISBLANK(A660))),IF(ISBLANK(M660),INDEX(Summary!H:H,MATCH(O660,Summary!A:A,0)),INDEX(Summary!H:H,MATCH(O660,Summary!A:A,0))+1),IF(ISBLANK(M660),P659,P659+1))</f>
        <v>12</v>
      </c>
      <c r="Q660" s="36">
        <f t="shared" si="21"/>
        <v>29</v>
      </c>
      <c r="R660" s="51"/>
      <c r="T660" s="34"/>
      <c r="U660" s="34"/>
      <c r="V660" s="34"/>
      <c r="W660" s="34"/>
      <c r="X660" s="5"/>
      <c r="Y660" s="5"/>
      <c r="Z660" s="5"/>
      <c r="AA660" s="6"/>
      <c r="AB660" s="6"/>
      <c r="AC660" s="6"/>
      <c r="AD660" s="6"/>
      <c r="AE660" s="7"/>
      <c r="AF660" s="7"/>
      <c r="AG660" s="34"/>
      <c r="AH660" s="35"/>
      <c r="AI660" s="35"/>
      <c r="AJ660" s="35"/>
      <c r="AK660" s="35"/>
      <c r="AL660" s="35"/>
      <c r="AM660" s="35"/>
      <c r="AN660" s="35"/>
      <c r="AO660" s="35"/>
      <c r="AP660" s="31"/>
      <c r="AQ660" s="37"/>
    </row>
    <row r="661" spans="1:43" hidden="1" x14ac:dyDescent="0.25">
      <c r="A661" s="4" t="s">
        <v>193</v>
      </c>
      <c r="B661" s="124">
        <v>29</v>
      </c>
      <c r="C661" s="125" t="s">
        <v>1799</v>
      </c>
      <c r="D661" s="125" t="s">
        <v>1796</v>
      </c>
      <c r="E661" s="32" t="s">
        <v>180</v>
      </c>
      <c r="F661" s="38"/>
      <c r="G661" s="5"/>
      <c r="H661" s="6"/>
      <c r="I661" s="34"/>
      <c r="J661" s="35"/>
      <c r="K661" s="35"/>
      <c r="L661" s="35"/>
      <c r="M661" s="36" t="s">
        <v>198</v>
      </c>
      <c r="N661" s="36"/>
      <c r="O661" s="36" t="str">
        <f t="shared" si="20"/>
        <v>B08</v>
      </c>
      <c r="P661" s="36">
        <f>IF(AND(O661&lt;&gt;O660,NOT(ISBLANK(A661))),IF(ISBLANK(M661),INDEX(Summary!H:H,MATCH(O661,Summary!A:A,0)),INDEX(Summary!H:H,MATCH(O661,Summary!A:A,0))+1),IF(ISBLANK(M661),P660,P660+1))</f>
        <v>13</v>
      </c>
      <c r="Q661" s="36">
        <f t="shared" si="21"/>
        <v>29</v>
      </c>
      <c r="R661" s="51"/>
      <c r="T661" s="34"/>
      <c r="U661" s="34"/>
      <c r="V661" s="34"/>
      <c r="W661" s="34"/>
      <c r="X661" s="5"/>
      <c r="Y661" s="5"/>
      <c r="Z661" s="5"/>
      <c r="AA661" s="6"/>
      <c r="AB661" s="6"/>
      <c r="AC661" s="6"/>
      <c r="AD661" s="6"/>
      <c r="AE661" s="7"/>
      <c r="AF661" s="7"/>
      <c r="AG661" s="34"/>
      <c r="AH661" s="35"/>
      <c r="AI661" s="35"/>
      <c r="AJ661" s="35"/>
      <c r="AK661" s="35"/>
      <c r="AL661" s="35"/>
      <c r="AM661" s="35"/>
      <c r="AN661" s="35"/>
      <c r="AO661" s="35"/>
      <c r="AP661" s="31"/>
      <c r="AQ661" s="37"/>
    </row>
    <row r="662" spans="1:43" hidden="1" x14ac:dyDescent="0.25">
      <c r="A662" s="4" t="s">
        <v>193</v>
      </c>
      <c r="B662" s="124">
        <v>20</v>
      </c>
      <c r="C662" s="125" t="s">
        <v>1800</v>
      </c>
      <c r="D662" s="125" t="s">
        <v>1801</v>
      </c>
      <c r="E662" s="32" t="s">
        <v>180</v>
      </c>
      <c r="F662" s="38"/>
      <c r="G662" s="5"/>
      <c r="H662" s="6"/>
      <c r="I662" s="34"/>
      <c r="J662" s="35"/>
      <c r="K662" s="35"/>
      <c r="L662" s="35"/>
      <c r="M662" s="36" t="s">
        <v>198</v>
      </c>
      <c r="N662" s="36"/>
      <c r="O662" s="36" t="str">
        <f t="shared" si="20"/>
        <v>B08</v>
      </c>
      <c r="P662" s="36">
        <f>IF(AND(O662&lt;&gt;O661,NOT(ISBLANK(A662))),IF(ISBLANK(M662),INDEX(Summary!H:H,MATCH(O662,Summary!A:A,0)),INDEX(Summary!H:H,MATCH(O662,Summary!A:A,0))+1),IF(ISBLANK(M662),P661,P661+1))</f>
        <v>14</v>
      </c>
      <c r="Q662" s="36">
        <f t="shared" si="21"/>
        <v>29</v>
      </c>
      <c r="R662" s="51"/>
      <c r="T662" s="34"/>
      <c r="U662" s="34"/>
      <c r="V662" s="34"/>
      <c r="W662" s="34"/>
      <c r="X662" s="5"/>
      <c r="Y662" s="5"/>
      <c r="Z662" s="5"/>
      <c r="AA662" s="6"/>
      <c r="AB662" s="6"/>
      <c r="AC662" s="6"/>
      <c r="AD662" s="6"/>
      <c r="AE662" s="7"/>
      <c r="AF662" s="7"/>
      <c r="AG662" s="34"/>
      <c r="AH662" s="35"/>
      <c r="AI662" s="35"/>
      <c r="AJ662" s="35"/>
      <c r="AK662" s="35"/>
      <c r="AL662" s="35"/>
      <c r="AM662" s="35"/>
      <c r="AN662" s="35"/>
      <c r="AO662" s="35"/>
      <c r="AP662" s="31"/>
      <c r="AQ662" s="37"/>
    </row>
    <row r="663" spans="1:43" hidden="1" x14ac:dyDescent="0.25">
      <c r="A663" s="4" t="s">
        <v>193</v>
      </c>
      <c r="B663" s="124">
        <v>20</v>
      </c>
      <c r="C663" s="125" t="s">
        <v>1802</v>
      </c>
      <c r="D663" s="125" t="s">
        <v>1801</v>
      </c>
      <c r="E663" s="32" t="s">
        <v>180</v>
      </c>
      <c r="F663" s="38"/>
      <c r="G663" s="5"/>
      <c r="H663" s="6"/>
      <c r="I663" s="34"/>
      <c r="J663" s="35"/>
      <c r="K663" s="35"/>
      <c r="L663" s="35"/>
      <c r="M663" s="36" t="s">
        <v>198</v>
      </c>
      <c r="N663" s="36"/>
      <c r="O663" s="36" t="str">
        <f t="shared" si="20"/>
        <v>B08</v>
      </c>
      <c r="P663" s="36">
        <f>IF(AND(O663&lt;&gt;O662,NOT(ISBLANK(A663))),IF(ISBLANK(M663),INDEX(Summary!H:H,MATCH(O663,Summary!A:A,0)),INDEX(Summary!H:H,MATCH(O663,Summary!A:A,0))+1),IF(ISBLANK(M663),P662,P662+1))</f>
        <v>15</v>
      </c>
      <c r="Q663" s="36">
        <f t="shared" si="21"/>
        <v>29</v>
      </c>
      <c r="R663" s="51"/>
      <c r="T663" s="34"/>
      <c r="U663" s="34"/>
      <c r="V663" s="34"/>
      <c r="W663" s="34"/>
      <c r="X663" s="5"/>
      <c r="Y663" s="5"/>
      <c r="Z663" s="5"/>
      <c r="AA663" s="6"/>
      <c r="AB663" s="6"/>
      <c r="AC663" s="6"/>
      <c r="AD663" s="6"/>
      <c r="AE663" s="7"/>
      <c r="AF663" s="7"/>
      <c r="AG663" s="34"/>
      <c r="AH663" s="35"/>
      <c r="AI663" s="35"/>
      <c r="AJ663" s="35"/>
      <c r="AK663" s="35"/>
      <c r="AL663" s="35"/>
      <c r="AM663" s="35"/>
      <c r="AN663" s="35"/>
      <c r="AO663" s="35"/>
      <c r="AP663" s="31"/>
      <c r="AQ663" s="37"/>
    </row>
    <row r="664" spans="1:43" hidden="1" x14ac:dyDescent="0.25">
      <c r="A664" s="4" t="s">
        <v>193</v>
      </c>
      <c r="B664" s="124">
        <v>20</v>
      </c>
      <c r="C664" s="125" t="s">
        <v>1803</v>
      </c>
      <c r="D664" s="125" t="s">
        <v>1801</v>
      </c>
      <c r="E664" s="32" t="s">
        <v>180</v>
      </c>
      <c r="F664" s="38"/>
      <c r="G664" s="5"/>
      <c r="H664" s="6"/>
      <c r="I664" s="34"/>
      <c r="J664" s="35"/>
      <c r="K664" s="35"/>
      <c r="L664" s="35"/>
      <c r="M664" s="36" t="s">
        <v>198</v>
      </c>
      <c r="N664" s="36"/>
      <c r="O664" s="36" t="str">
        <f t="shared" si="20"/>
        <v>B08</v>
      </c>
      <c r="P664" s="36">
        <f>IF(AND(O664&lt;&gt;O663,NOT(ISBLANK(A664))),IF(ISBLANK(M664),INDEX(Summary!H:H,MATCH(O664,Summary!A:A,0)),INDEX(Summary!H:H,MATCH(O664,Summary!A:A,0))+1),IF(ISBLANK(M664),P663,P663+1))</f>
        <v>16</v>
      </c>
      <c r="Q664" s="36">
        <f t="shared" si="21"/>
        <v>29</v>
      </c>
      <c r="R664" s="51"/>
      <c r="T664" s="34"/>
      <c r="U664" s="34"/>
      <c r="V664" s="34"/>
      <c r="W664" s="34"/>
      <c r="X664" s="5"/>
      <c r="Y664" s="5"/>
      <c r="Z664" s="5"/>
      <c r="AA664" s="6"/>
      <c r="AB664" s="6"/>
      <c r="AC664" s="6"/>
      <c r="AD664" s="6"/>
      <c r="AE664" s="7"/>
      <c r="AF664" s="7"/>
      <c r="AG664" s="34"/>
      <c r="AH664" s="35"/>
      <c r="AI664" s="35"/>
      <c r="AJ664" s="35"/>
      <c r="AK664" s="35"/>
      <c r="AL664" s="35"/>
      <c r="AM664" s="35"/>
      <c r="AN664" s="35"/>
      <c r="AO664" s="35"/>
      <c r="AP664" s="31"/>
      <c r="AQ664" s="37"/>
    </row>
    <row r="665" spans="1:43" hidden="1" x14ac:dyDescent="0.25">
      <c r="A665" s="4" t="s">
        <v>193</v>
      </c>
      <c r="B665" s="124">
        <v>20</v>
      </c>
      <c r="C665" s="125" t="s">
        <v>1804</v>
      </c>
      <c r="D665" s="125" t="s">
        <v>1801</v>
      </c>
      <c r="E665" s="32" t="s">
        <v>180</v>
      </c>
      <c r="F665" s="38"/>
      <c r="G665" s="5"/>
      <c r="H665" s="6"/>
      <c r="I665" s="34"/>
      <c r="J665" s="35"/>
      <c r="K665" s="35"/>
      <c r="L665" s="35"/>
      <c r="M665" s="36" t="s">
        <v>198</v>
      </c>
      <c r="N665" s="36"/>
      <c r="O665" s="36" t="str">
        <f t="shared" si="20"/>
        <v>B08</v>
      </c>
      <c r="P665" s="36">
        <f>IF(AND(O665&lt;&gt;O664,NOT(ISBLANK(A665))),IF(ISBLANK(M665),INDEX(Summary!H:H,MATCH(O665,Summary!A:A,0)),INDEX(Summary!H:H,MATCH(O665,Summary!A:A,0))+1),IF(ISBLANK(M665),P664,P664+1))</f>
        <v>17</v>
      </c>
      <c r="Q665" s="36">
        <f t="shared" si="21"/>
        <v>29</v>
      </c>
      <c r="R665" s="51"/>
      <c r="T665" s="34"/>
      <c r="U665" s="34"/>
      <c r="V665" s="34"/>
      <c r="W665" s="34"/>
      <c r="X665" s="5"/>
      <c r="Y665" s="5"/>
      <c r="Z665" s="5"/>
      <c r="AA665" s="6"/>
      <c r="AB665" s="6"/>
      <c r="AC665" s="6"/>
      <c r="AD665" s="6"/>
      <c r="AE665" s="7"/>
      <c r="AF665" s="7"/>
      <c r="AG665" s="34"/>
      <c r="AH665" s="35"/>
      <c r="AI665" s="35"/>
      <c r="AJ665" s="35"/>
      <c r="AK665" s="35"/>
      <c r="AL665" s="35"/>
      <c r="AM665" s="35"/>
      <c r="AN665" s="35"/>
      <c r="AO665" s="35"/>
      <c r="AP665" s="31"/>
      <c r="AQ665" s="37"/>
    </row>
    <row r="666" spans="1:43" hidden="1" x14ac:dyDescent="0.25">
      <c r="A666" s="4" t="s">
        <v>193</v>
      </c>
      <c r="B666" s="124">
        <v>20</v>
      </c>
      <c r="C666" s="125" t="s">
        <v>1805</v>
      </c>
      <c r="D666" s="125" t="s">
        <v>1806</v>
      </c>
      <c r="E666" s="32" t="s">
        <v>180</v>
      </c>
      <c r="F666" s="38"/>
      <c r="G666" s="5"/>
      <c r="H666" s="6"/>
      <c r="I666" s="34"/>
      <c r="J666" s="35"/>
      <c r="K666" s="35"/>
      <c r="L666" s="35"/>
      <c r="M666" s="36" t="s">
        <v>198</v>
      </c>
      <c r="N666" s="36"/>
      <c r="O666" s="36" t="str">
        <f t="shared" si="20"/>
        <v>B08</v>
      </c>
      <c r="P666" s="36">
        <f>IF(AND(O666&lt;&gt;O665,NOT(ISBLANK(A666))),IF(ISBLANK(M666),INDEX(Summary!H:H,MATCH(O666,Summary!A:A,0)),INDEX(Summary!H:H,MATCH(O666,Summary!A:A,0))+1),IF(ISBLANK(M666),P665,P665+1))</f>
        <v>18</v>
      </c>
      <c r="Q666" s="36">
        <f t="shared" si="21"/>
        <v>29</v>
      </c>
      <c r="R666" s="51"/>
      <c r="T666" s="34"/>
      <c r="U666" s="34"/>
      <c r="V666" s="34"/>
      <c r="W666" s="34"/>
      <c r="X666" s="5"/>
      <c r="Y666" s="5"/>
      <c r="Z666" s="5"/>
      <c r="AA666" s="6"/>
      <c r="AB666" s="6"/>
      <c r="AC666" s="6"/>
      <c r="AD666" s="6"/>
      <c r="AE666" s="7"/>
      <c r="AF666" s="7"/>
      <c r="AG666" s="34"/>
      <c r="AH666" s="35"/>
      <c r="AI666" s="35"/>
      <c r="AJ666" s="35"/>
      <c r="AK666" s="35"/>
      <c r="AL666" s="35"/>
      <c r="AM666" s="35"/>
      <c r="AN666" s="35"/>
      <c r="AO666" s="35"/>
      <c r="AP666" s="31"/>
      <c r="AQ666" s="37"/>
    </row>
    <row r="667" spans="1:43" hidden="1" x14ac:dyDescent="0.25">
      <c r="A667" s="4" t="s">
        <v>193</v>
      </c>
      <c r="B667" s="124">
        <v>20</v>
      </c>
      <c r="C667" s="125" t="s">
        <v>1807</v>
      </c>
      <c r="D667" s="125" t="s">
        <v>1806</v>
      </c>
      <c r="E667" s="32" t="s">
        <v>180</v>
      </c>
      <c r="F667" s="38"/>
      <c r="G667" s="5"/>
      <c r="H667" s="6"/>
      <c r="I667" s="34"/>
      <c r="J667" s="35"/>
      <c r="K667" s="35"/>
      <c r="L667" s="35"/>
      <c r="M667" s="36" t="s">
        <v>198</v>
      </c>
      <c r="N667" s="36"/>
      <c r="O667" s="36" t="str">
        <f t="shared" ref="O667:O730" si="22">IF(ISBLANK(A667),O666,A667)</f>
        <v>B08</v>
      </c>
      <c r="P667" s="36">
        <f>IF(AND(O667&lt;&gt;O666,NOT(ISBLANK(A667))),IF(ISBLANK(M667),INDEX(Summary!H:H,MATCH(O667,Summary!A:A,0)),INDEX(Summary!H:H,MATCH(O667,Summary!A:A,0))+1),IF(ISBLANK(M667),P666,P666+1))</f>
        <v>19</v>
      </c>
      <c r="Q667" s="36">
        <f t="shared" si="21"/>
        <v>29</v>
      </c>
      <c r="R667" s="51"/>
      <c r="T667" s="34"/>
      <c r="U667" s="34"/>
      <c r="V667" s="34"/>
      <c r="W667" s="34"/>
      <c r="X667" s="5"/>
      <c r="Y667" s="5"/>
      <c r="Z667" s="5"/>
      <c r="AA667" s="6"/>
      <c r="AB667" s="6"/>
      <c r="AC667" s="6"/>
      <c r="AD667" s="6"/>
      <c r="AE667" s="7"/>
      <c r="AF667" s="7"/>
      <c r="AG667" s="34"/>
      <c r="AH667" s="35"/>
      <c r="AI667" s="35"/>
      <c r="AJ667" s="35"/>
      <c r="AK667" s="35"/>
      <c r="AL667" s="35"/>
      <c r="AM667" s="35"/>
      <c r="AN667" s="35"/>
      <c r="AO667" s="35"/>
      <c r="AP667" s="31"/>
      <c r="AQ667" s="37"/>
    </row>
    <row r="668" spans="1:43" hidden="1" x14ac:dyDescent="0.25">
      <c r="A668" s="4" t="s">
        <v>193</v>
      </c>
      <c r="B668" s="124">
        <v>20</v>
      </c>
      <c r="C668" s="125" t="s">
        <v>1808</v>
      </c>
      <c r="D668" s="125" t="s">
        <v>1806</v>
      </c>
      <c r="E668" s="32" t="s">
        <v>180</v>
      </c>
      <c r="F668" s="38"/>
      <c r="G668" s="5"/>
      <c r="H668" s="6"/>
      <c r="I668" s="34"/>
      <c r="J668" s="35"/>
      <c r="K668" s="35"/>
      <c r="L668" s="35"/>
      <c r="M668" s="36" t="s">
        <v>198</v>
      </c>
      <c r="N668" s="36"/>
      <c r="O668" s="36" t="str">
        <f t="shared" si="22"/>
        <v>B08</v>
      </c>
      <c r="P668" s="36">
        <f>IF(AND(O668&lt;&gt;O667,NOT(ISBLANK(A668))),IF(ISBLANK(M668),INDEX(Summary!H:H,MATCH(O668,Summary!A:A,0)),INDEX(Summary!H:H,MATCH(O668,Summary!A:A,0))+1),IF(ISBLANK(M668),P667,P667+1))</f>
        <v>20</v>
      </c>
      <c r="Q668" s="36">
        <f t="shared" si="21"/>
        <v>29</v>
      </c>
      <c r="R668" s="51"/>
      <c r="T668" s="34"/>
      <c r="U668" s="34"/>
      <c r="V668" s="34"/>
      <c r="W668" s="34"/>
      <c r="X668" s="5"/>
      <c r="Y668" s="5"/>
      <c r="Z668" s="5"/>
      <c r="AA668" s="6"/>
      <c r="AB668" s="6"/>
      <c r="AC668" s="6"/>
      <c r="AD668" s="6"/>
      <c r="AE668" s="7"/>
      <c r="AF668" s="7"/>
      <c r="AG668" s="34"/>
      <c r="AH668" s="35"/>
      <c r="AI668" s="35"/>
      <c r="AJ668" s="35"/>
      <c r="AK668" s="35"/>
      <c r="AL668" s="35"/>
      <c r="AM668" s="35"/>
      <c r="AN668" s="35"/>
      <c r="AO668" s="35"/>
      <c r="AP668" s="31"/>
      <c r="AQ668" s="37"/>
    </row>
    <row r="669" spans="1:43" hidden="1" x14ac:dyDescent="0.25">
      <c r="A669" s="4" t="s">
        <v>193</v>
      </c>
      <c r="B669" s="124">
        <v>20</v>
      </c>
      <c r="C669" s="125" t="s">
        <v>1809</v>
      </c>
      <c r="D669" s="125" t="s">
        <v>1806</v>
      </c>
      <c r="E669" s="32" t="s">
        <v>180</v>
      </c>
      <c r="F669" s="38"/>
      <c r="G669" s="5"/>
      <c r="H669" s="6"/>
      <c r="I669" s="34"/>
      <c r="J669" s="35"/>
      <c r="K669" s="35"/>
      <c r="L669" s="35"/>
      <c r="M669" s="36" t="s">
        <v>198</v>
      </c>
      <c r="N669" s="36"/>
      <c r="O669" s="36" t="str">
        <f t="shared" si="22"/>
        <v>B08</v>
      </c>
      <c r="P669" s="36">
        <f>IF(AND(O669&lt;&gt;O668,NOT(ISBLANK(A669))),IF(ISBLANK(M669),INDEX(Summary!H:H,MATCH(O669,Summary!A:A,0)),INDEX(Summary!H:H,MATCH(O669,Summary!A:A,0))+1),IF(ISBLANK(M669),P668,P668+1))</f>
        <v>21</v>
      </c>
      <c r="Q669" s="36">
        <f t="shared" si="21"/>
        <v>29</v>
      </c>
      <c r="R669" s="51"/>
      <c r="T669" s="34"/>
      <c r="U669" s="34"/>
      <c r="V669" s="34"/>
      <c r="W669" s="34"/>
      <c r="X669" s="5"/>
      <c r="Y669" s="5"/>
      <c r="Z669" s="5"/>
      <c r="AA669" s="6"/>
      <c r="AB669" s="6"/>
      <c r="AC669" s="6"/>
      <c r="AD669" s="6"/>
      <c r="AE669" s="7"/>
      <c r="AF669" s="7"/>
      <c r="AG669" s="34"/>
      <c r="AH669" s="35"/>
      <c r="AI669" s="35"/>
      <c r="AJ669" s="35"/>
      <c r="AK669" s="35"/>
      <c r="AL669" s="35"/>
      <c r="AM669" s="35"/>
      <c r="AN669" s="35"/>
      <c r="AO669" s="35"/>
      <c r="AP669" s="31"/>
      <c r="AQ669" s="37"/>
    </row>
    <row r="670" spans="1:43" hidden="1" x14ac:dyDescent="0.25">
      <c r="A670" s="4" t="s">
        <v>193</v>
      </c>
      <c r="B670" s="124">
        <v>15</v>
      </c>
      <c r="C670" s="125" t="s">
        <v>1810</v>
      </c>
      <c r="D670" s="125" t="s">
        <v>1811</v>
      </c>
      <c r="E670" s="32" t="s">
        <v>180</v>
      </c>
      <c r="F670" s="38"/>
      <c r="G670" s="5"/>
      <c r="H670" s="6"/>
      <c r="I670" s="34"/>
      <c r="J670" s="35"/>
      <c r="K670" s="35"/>
      <c r="L670" s="35"/>
      <c r="M670" s="36" t="s">
        <v>198</v>
      </c>
      <c r="N670" s="36"/>
      <c r="O670" s="36" t="str">
        <f t="shared" si="22"/>
        <v>B08</v>
      </c>
      <c r="P670" s="36">
        <f>IF(AND(O670&lt;&gt;O669,NOT(ISBLANK(A670))),IF(ISBLANK(M670),INDEX(Summary!H:H,MATCH(O670,Summary!A:A,0)),INDEX(Summary!H:H,MATCH(O670,Summary!A:A,0))+1),IF(ISBLANK(M670),P669,P669+1))</f>
        <v>22</v>
      </c>
      <c r="Q670" s="36">
        <f t="shared" si="21"/>
        <v>29</v>
      </c>
      <c r="R670" s="51"/>
      <c r="T670" s="34"/>
      <c r="U670" s="34"/>
      <c r="V670" s="34"/>
      <c r="W670" s="34"/>
      <c r="X670" s="5"/>
      <c r="Y670" s="5"/>
      <c r="Z670" s="5"/>
      <c r="AA670" s="6"/>
      <c r="AB670" s="6"/>
      <c r="AC670" s="6"/>
      <c r="AD670" s="6"/>
      <c r="AE670" s="7"/>
      <c r="AF670" s="7"/>
      <c r="AG670" s="34"/>
      <c r="AH670" s="35"/>
      <c r="AI670" s="35"/>
      <c r="AJ670" s="35"/>
      <c r="AK670" s="35"/>
      <c r="AL670" s="35"/>
      <c r="AM670" s="35"/>
      <c r="AN670" s="35"/>
      <c r="AO670" s="35"/>
      <c r="AP670" s="31"/>
      <c r="AQ670" s="37"/>
    </row>
    <row r="671" spans="1:43" hidden="1" x14ac:dyDescent="0.25">
      <c r="A671" s="4" t="s">
        <v>193</v>
      </c>
      <c r="B671" s="124">
        <v>15</v>
      </c>
      <c r="C671" s="125" t="s">
        <v>1812</v>
      </c>
      <c r="D671" s="125" t="s">
        <v>1811</v>
      </c>
      <c r="E671" s="32" t="s">
        <v>180</v>
      </c>
      <c r="F671" s="38"/>
      <c r="G671" s="5"/>
      <c r="H671" s="6"/>
      <c r="I671" s="34"/>
      <c r="J671" s="35"/>
      <c r="K671" s="35"/>
      <c r="L671" s="35"/>
      <c r="M671" s="36" t="s">
        <v>198</v>
      </c>
      <c r="N671" s="36"/>
      <c r="O671" s="36" t="str">
        <f t="shared" si="22"/>
        <v>B08</v>
      </c>
      <c r="P671" s="36">
        <f>IF(AND(O671&lt;&gt;O670,NOT(ISBLANK(A671))),IF(ISBLANK(M671),INDEX(Summary!H:H,MATCH(O671,Summary!A:A,0)),INDEX(Summary!H:H,MATCH(O671,Summary!A:A,0))+1),IF(ISBLANK(M671),P670,P670+1))</f>
        <v>23</v>
      </c>
      <c r="Q671" s="36">
        <f t="shared" si="21"/>
        <v>29</v>
      </c>
      <c r="R671" s="51"/>
      <c r="T671" s="34"/>
      <c r="U671" s="34"/>
      <c r="V671" s="34"/>
      <c r="W671" s="34"/>
      <c r="X671" s="5"/>
      <c r="Y671" s="5"/>
      <c r="Z671" s="5"/>
      <c r="AA671" s="6"/>
      <c r="AB671" s="6"/>
      <c r="AC671" s="6"/>
      <c r="AD671" s="6"/>
      <c r="AE671" s="7"/>
      <c r="AF671" s="7"/>
      <c r="AG671" s="34"/>
      <c r="AH671" s="35"/>
      <c r="AI671" s="35"/>
      <c r="AJ671" s="35"/>
      <c r="AK671" s="35"/>
      <c r="AL671" s="35"/>
      <c r="AM671" s="35"/>
      <c r="AN671" s="35"/>
      <c r="AO671" s="35"/>
      <c r="AP671" s="31"/>
      <c r="AQ671" s="37"/>
    </row>
    <row r="672" spans="1:43" hidden="1" x14ac:dyDescent="0.25">
      <c r="A672" s="4" t="s">
        <v>193</v>
      </c>
      <c r="B672" s="124">
        <v>15</v>
      </c>
      <c r="C672" s="125" t="s">
        <v>1813</v>
      </c>
      <c r="D672" s="125" t="s">
        <v>1811</v>
      </c>
      <c r="E672" s="32" t="s">
        <v>180</v>
      </c>
      <c r="F672" s="38"/>
      <c r="G672" s="5"/>
      <c r="H672" s="6"/>
      <c r="I672" s="34"/>
      <c r="J672" s="35"/>
      <c r="K672" s="35"/>
      <c r="L672" s="35"/>
      <c r="M672" s="36" t="s">
        <v>198</v>
      </c>
      <c r="N672" s="36"/>
      <c r="O672" s="36" t="str">
        <f t="shared" si="22"/>
        <v>B08</v>
      </c>
      <c r="P672" s="36">
        <f>IF(AND(O672&lt;&gt;O671,NOT(ISBLANK(A672))),IF(ISBLANK(M672),INDEX(Summary!H:H,MATCH(O672,Summary!A:A,0)),INDEX(Summary!H:H,MATCH(O672,Summary!A:A,0))+1),IF(ISBLANK(M672),P671,P671+1))</f>
        <v>24</v>
      </c>
      <c r="Q672" s="36">
        <f t="shared" si="21"/>
        <v>29</v>
      </c>
      <c r="R672" s="51"/>
      <c r="T672" s="34"/>
      <c r="U672" s="34"/>
      <c r="V672" s="34"/>
      <c r="W672" s="34"/>
      <c r="X672" s="5"/>
      <c r="Y672" s="5"/>
      <c r="Z672" s="5"/>
      <c r="AA672" s="6"/>
      <c r="AB672" s="6"/>
      <c r="AC672" s="6"/>
      <c r="AD672" s="6"/>
      <c r="AE672" s="7"/>
      <c r="AF672" s="7"/>
      <c r="AG672" s="34"/>
      <c r="AH672" s="35"/>
      <c r="AI672" s="35"/>
      <c r="AJ672" s="35"/>
      <c r="AK672" s="35"/>
      <c r="AL672" s="35"/>
      <c r="AM672" s="35"/>
      <c r="AN672" s="35"/>
      <c r="AO672" s="35"/>
      <c r="AP672" s="31"/>
      <c r="AQ672" s="37"/>
    </row>
    <row r="673" spans="1:43" hidden="1" x14ac:dyDescent="0.25">
      <c r="A673" s="4" t="s">
        <v>193</v>
      </c>
      <c r="B673" s="124">
        <v>15</v>
      </c>
      <c r="C673" s="125" t="s">
        <v>1814</v>
      </c>
      <c r="D673" s="125" t="s">
        <v>1811</v>
      </c>
      <c r="E673" s="32" t="s">
        <v>180</v>
      </c>
      <c r="F673" s="38"/>
      <c r="G673" s="5"/>
      <c r="H673" s="6"/>
      <c r="I673" s="34"/>
      <c r="J673" s="35"/>
      <c r="K673" s="35"/>
      <c r="L673" s="35"/>
      <c r="M673" s="36" t="s">
        <v>198</v>
      </c>
      <c r="N673" s="36"/>
      <c r="O673" s="36" t="str">
        <f t="shared" si="22"/>
        <v>B08</v>
      </c>
      <c r="P673" s="36">
        <f>IF(AND(O673&lt;&gt;O672,NOT(ISBLANK(A673))),IF(ISBLANK(M673),INDEX(Summary!H:H,MATCH(O673,Summary!A:A,0)),INDEX(Summary!H:H,MATCH(O673,Summary!A:A,0))+1),IF(ISBLANK(M673),P672,P672+1))</f>
        <v>25</v>
      </c>
      <c r="Q673" s="36">
        <f t="shared" si="21"/>
        <v>29</v>
      </c>
      <c r="R673" s="51"/>
      <c r="T673" s="34"/>
      <c r="U673" s="34"/>
      <c r="V673" s="34"/>
      <c r="W673" s="34"/>
      <c r="X673" s="5"/>
      <c r="Y673" s="5"/>
      <c r="Z673" s="5"/>
      <c r="AA673" s="6"/>
      <c r="AB673" s="6"/>
      <c r="AC673" s="6"/>
      <c r="AD673" s="6"/>
      <c r="AE673" s="7"/>
      <c r="AF673" s="7"/>
      <c r="AG673" s="34"/>
      <c r="AH673" s="35"/>
      <c r="AI673" s="35"/>
      <c r="AJ673" s="35"/>
      <c r="AK673" s="35"/>
      <c r="AL673" s="35"/>
      <c r="AM673" s="35"/>
      <c r="AN673" s="35"/>
      <c r="AO673" s="35"/>
      <c r="AP673" s="31"/>
      <c r="AQ673" s="37"/>
    </row>
    <row r="674" spans="1:43" hidden="1" x14ac:dyDescent="0.25">
      <c r="A674" s="4" t="s">
        <v>193</v>
      </c>
      <c r="B674" s="124">
        <v>15</v>
      </c>
      <c r="C674" s="125" t="s">
        <v>1815</v>
      </c>
      <c r="D674" s="125" t="s">
        <v>1816</v>
      </c>
      <c r="E674" s="32" t="s">
        <v>180</v>
      </c>
      <c r="F674" s="38"/>
      <c r="G674" s="5"/>
      <c r="H674" s="6"/>
      <c r="I674" s="34"/>
      <c r="J674" s="35"/>
      <c r="K674" s="35"/>
      <c r="L674" s="35"/>
      <c r="M674" s="36" t="s">
        <v>198</v>
      </c>
      <c r="N674" s="36"/>
      <c r="O674" s="36" t="str">
        <f t="shared" si="22"/>
        <v>B08</v>
      </c>
      <c r="P674" s="36">
        <f>IF(AND(O674&lt;&gt;O673,NOT(ISBLANK(A674))),IF(ISBLANK(M674),INDEX(Summary!H:H,MATCH(O674,Summary!A:A,0)),INDEX(Summary!H:H,MATCH(O674,Summary!A:A,0))+1),IF(ISBLANK(M674),P673,P673+1))</f>
        <v>26</v>
      </c>
      <c r="Q674" s="36">
        <f t="shared" si="21"/>
        <v>29</v>
      </c>
      <c r="R674" s="51"/>
      <c r="T674" s="34"/>
      <c r="U674" s="34"/>
      <c r="V674" s="34"/>
      <c r="W674" s="34"/>
      <c r="X674" s="5"/>
      <c r="Y674" s="5"/>
      <c r="Z674" s="5"/>
      <c r="AA674" s="6"/>
      <c r="AB674" s="6"/>
      <c r="AC674" s="6"/>
      <c r="AD674" s="6"/>
      <c r="AE674" s="7"/>
      <c r="AF674" s="7"/>
      <c r="AG674" s="34"/>
      <c r="AH674" s="35"/>
      <c r="AI674" s="35"/>
      <c r="AJ674" s="35"/>
      <c r="AK674" s="35"/>
      <c r="AL674" s="35"/>
      <c r="AM674" s="35"/>
      <c r="AN674" s="35"/>
      <c r="AO674" s="35"/>
      <c r="AP674" s="31"/>
      <c r="AQ674" s="37"/>
    </row>
    <row r="675" spans="1:43" hidden="1" x14ac:dyDescent="0.25">
      <c r="A675" s="4" t="s">
        <v>193</v>
      </c>
      <c r="B675" s="124">
        <v>15</v>
      </c>
      <c r="C675" s="125" t="s">
        <v>1817</v>
      </c>
      <c r="D675" s="125" t="s">
        <v>1816</v>
      </c>
      <c r="E675" s="32" t="s">
        <v>180</v>
      </c>
      <c r="F675" s="38"/>
      <c r="G675" s="5"/>
      <c r="H675" s="6"/>
      <c r="I675" s="34"/>
      <c r="J675" s="35"/>
      <c r="K675" s="35"/>
      <c r="L675" s="35"/>
      <c r="M675" s="36" t="s">
        <v>198</v>
      </c>
      <c r="N675" s="36"/>
      <c r="O675" s="36" t="str">
        <f t="shared" si="22"/>
        <v>B08</v>
      </c>
      <c r="P675" s="36">
        <f>IF(AND(O675&lt;&gt;O674,NOT(ISBLANK(A675))),IF(ISBLANK(M675),INDEX(Summary!H:H,MATCH(O675,Summary!A:A,0)),INDEX(Summary!H:H,MATCH(O675,Summary!A:A,0))+1),IF(ISBLANK(M675),P674,P674+1))</f>
        <v>27</v>
      </c>
      <c r="Q675" s="36">
        <f t="shared" si="21"/>
        <v>29</v>
      </c>
      <c r="R675" s="51"/>
      <c r="T675" s="34"/>
      <c r="U675" s="34"/>
      <c r="V675" s="34"/>
      <c r="W675" s="34"/>
      <c r="X675" s="5"/>
      <c r="Y675" s="5"/>
      <c r="Z675" s="5"/>
      <c r="AA675" s="6"/>
      <c r="AB675" s="6"/>
      <c r="AC675" s="6"/>
      <c r="AD675" s="6"/>
      <c r="AE675" s="7"/>
      <c r="AF675" s="7"/>
      <c r="AG675" s="34"/>
      <c r="AH675" s="35"/>
      <c r="AI675" s="35"/>
      <c r="AJ675" s="35"/>
      <c r="AK675" s="35"/>
      <c r="AL675" s="35"/>
      <c r="AM675" s="35"/>
      <c r="AN675" s="35"/>
      <c r="AO675" s="35"/>
      <c r="AP675" s="31"/>
      <c r="AQ675" s="37"/>
    </row>
    <row r="676" spans="1:43" hidden="1" x14ac:dyDescent="0.25">
      <c r="A676" s="4" t="s">
        <v>193</v>
      </c>
      <c r="B676" s="124">
        <v>15</v>
      </c>
      <c r="C676" s="125" t="s">
        <v>1818</v>
      </c>
      <c r="D676" s="125" t="s">
        <v>1816</v>
      </c>
      <c r="E676" s="32" t="s">
        <v>180</v>
      </c>
      <c r="F676" s="38"/>
      <c r="G676" s="5"/>
      <c r="H676" s="6"/>
      <c r="I676" s="34"/>
      <c r="J676" s="35"/>
      <c r="K676" s="35"/>
      <c r="L676" s="35"/>
      <c r="M676" s="36" t="s">
        <v>198</v>
      </c>
      <c r="N676" s="36"/>
      <c r="O676" s="36" t="str">
        <f t="shared" si="22"/>
        <v>B08</v>
      </c>
      <c r="P676" s="36">
        <f>IF(AND(O676&lt;&gt;O675,NOT(ISBLANK(A676))),IF(ISBLANK(M676),INDEX(Summary!H:H,MATCH(O676,Summary!A:A,0)),INDEX(Summary!H:H,MATCH(O676,Summary!A:A,0))+1),IF(ISBLANK(M676),P675,P675+1))</f>
        <v>28</v>
      </c>
      <c r="Q676" s="36">
        <f t="shared" si="21"/>
        <v>29</v>
      </c>
      <c r="R676" s="51"/>
      <c r="T676" s="34"/>
      <c r="U676" s="11"/>
      <c r="V676" s="11"/>
      <c r="W676" s="11"/>
      <c r="X676" s="5"/>
      <c r="Y676" s="5"/>
      <c r="Z676" s="5"/>
      <c r="AA676" s="6"/>
      <c r="AB676" s="6"/>
      <c r="AC676" s="6"/>
      <c r="AD676" s="6"/>
      <c r="AE676" s="7"/>
      <c r="AF676" s="7"/>
      <c r="AG676" s="34"/>
      <c r="AH676" s="35"/>
      <c r="AI676" s="35"/>
      <c r="AJ676" s="35"/>
      <c r="AK676" s="35"/>
      <c r="AL676" s="35"/>
      <c r="AM676" s="35"/>
      <c r="AN676" s="35"/>
      <c r="AO676" s="35"/>
      <c r="AP676" s="31"/>
      <c r="AQ676" s="37"/>
    </row>
    <row r="677" spans="1:43" hidden="1" x14ac:dyDescent="0.25">
      <c r="A677" s="4" t="s">
        <v>193</v>
      </c>
      <c r="B677" s="124">
        <v>15</v>
      </c>
      <c r="C677" s="125" t="s">
        <v>1819</v>
      </c>
      <c r="D677" s="125" t="s">
        <v>1816</v>
      </c>
      <c r="E677" s="32" t="s">
        <v>180</v>
      </c>
      <c r="F677" s="38"/>
      <c r="G677" s="5"/>
      <c r="H677" s="6"/>
      <c r="I677" s="34"/>
      <c r="J677" s="35"/>
      <c r="K677" s="35"/>
      <c r="L677" s="35"/>
      <c r="M677" s="36" t="s">
        <v>198</v>
      </c>
      <c r="N677" s="36"/>
      <c r="O677" s="36" t="str">
        <f t="shared" si="22"/>
        <v>B08</v>
      </c>
      <c r="P677" s="36">
        <f>IF(AND(O677&lt;&gt;O676,NOT(ISBLANK(A677))),IF(ISBLANK(M677),INDEX(Summary!H:H,MATCH(O677,Summary!A:A,0)),INDEX(Summary!H:H,MATCH(O677,Summary!A:A,0))+1),IF(ISBLANK(M677),P676,P676+1))</f>
        <v>29</v>
      </c>
      <c r="Q677" s="36">
        <f t="shared" si="21"/>
        <v>29</v>
      </c>
      <c r="R677" s="51"/>
      <c r="T677" s="34"/>
      <c r="U677" s="11"/>
      <c r="V677" s="11"/>
      <c r="W677" s="11"/>
      <c r="X677" s="5"/>
      <c r="Y677" s="5"/>
      <c r="Z677" s="5"/>
      <c r="AA677" s="6"/>
      <c r="AB677" s="6"/>
      <c r="AC677" s="6"/>
      <c r="AD677" s="6"/>
      <c r="AE677" s="7"/>
      <c r="AF677" s="7"/>
      <c r="AG677" s="34"/>
      <c r="AH677" s="35"/>
      <c r="AI677" s="35"/>
      <c r="AJ677" s="35"/>
      <c r="AK677" s="35"/>
      <c r="AL677" s="35"/>
      <c r="AM677" s="35"/>
      <c r="AN677" s="35"/>
      <c r="AO677" s="35"/>
      <c r="AP677" s="31"/>
      <c r="AQ677" s="37"/>
    </row>
    <row r="678" spans="1:43" hidden="1" x14ac:dyDescent="0.25">
      <c r="A678" s="4" t="s">
        <v>193</v>
      </c>
      <c r="B678" s="124">
        <v>36</v>
      </c>
      <c r="C678" s="125" t="s">
        <v>1820</v>
      </c>
      <c r="D678" s="125" t="s">
        <v>1821</v>
      </c>
      <c r="E678" s="32" t="s">
        <v>187</v>
      </c>
      <c r="F678" s="40" t="s">
        <v>188</v>
      </c>
      <c r="G678" s="9">
        <v>3</v>
      </c>
      <c r="H678" s="34"/>
      <c r="I678" s="34">
        <v>3</v>
      </c>
      <c r="J678" s="7">
        <v>34</v>
      </c>
      <c r="K678" s="7">
        <v>3</v>
      </c>
      <c r="L678" s="7">
        <v>33</v>
      </c>
      <c r="M678" s="36"/>
      <c r="N678" s="36" t="s">
        <v>200</v>
      </c>
      <c r="O678" s="36" t="str">
        <f t="shared" si="22"/>
        <v>B08</v>
      </c>
      <c r="P678" s="36">
        <f>IF(AND(O678&lt;&gt;O677,NOT(ISBLANK(A678))),IF(ISBLANK(M678),INDEX(Summary!H:H,MATCH(O678,Summary!A:A,0)),INDEX(Summary!H:H,MATCH(O678,Summary!A:A,0))+1),IF(ISBLANK(M678),P677,P677+1))</f>
        <v>29</v>
      </c>
      <c r="Q678" s="36">
        <f t="shared" si="21"/>
        <v>30</v>
      </c>
      <c r="R678" s="51"/>
      <c r="T678" s="34"/>
      <c r="U678" s="10">
        <v>1</v>
      </c>
      <c r="V678" s="10"/>
      <c r="W678" s="10"/>
      <c r="X678" s="5"/>
      <c r="Y678" s="5" t="s">
        <v>129</v>
      </c>
      <c r="Z678" s="5" t="s">
        <v>39</v>
      </c>
      <c r="AA678" s="6">
        <v>0</v>
      </c>
      <c r="AB678" s="6">
        <v>3</v>
      </c>
      <c r="AC678" s="6">
        <v>0</v>
      </c>
      <c r="AD678" s="6">
        <v>0</v>
      </c>
      <c r="AE678" s="7">
        <v>0</v>
      </c>
      <c r="AF678" s="7">
        <v>0</v>
      </c>
      <c r="AG678" s="34">
        <v>3</v>
      </c>
      <c r="AH678" s="7">
        <v>28</v>
      </c>
      <c r="AI678" s="7">
        <v>3</v>
      </c>
      <c r="AJ678" s="7" t="s">
        <v>34</v>
      </c>
      <c r="AK678" s="7">
        <v>0</v>
      </c>
      <c r="AL678" s="7">
        <v>0</v>
      </c>
      <c r="AM678" s="7">
        <v>0</v>
      </c>
      <c r="AN678" s="7">
        <v>10</v>
      </c>
      <c r="AO678" s="7" t="s">
        <v>34</v>
      </c>
      <c r="AP678" s="31"/>
      <c r="AQ678" s="37"/>
    </row>
    <row r="679" spans="1:43" hidden="1" x14ac:dyDescent="0.25">
      <c r="A679" s="4" t="s">
        <v>193</v>
      </c>
      <c r="B679" s="124">
        <v>36</v>
      </c>
      <c r="C679" s="125" t="s">
        <v>1822</v>
      </c>
      <c r="D679" s="125" t="s">
        <v>1823</v>
      </c>
      <c r="E679" s="32" t="s">
        <v>187</v>
      </c>
      <c r="F679" s="38"/>
      <c r="G679" s="5"/>
      <c r="H679" s="6"/>
      <c r="I679" s="34"/>
      <c r="J679" s="35"/>
      <c r="K679" s="35"/>
      <c r="L679" s="35"/>
      <c r="M679" s="36"/>
      <c r="N679" s="36" t="s">
        <v>200</v>
      </c>
      <c r="O679" s="36" t="str">
        <f t="shared" si="22"/>
        <v>B08</v>
      </c>
      <c r="P679" s="36">
        <f>IF(AND(O679&lt;&gt;O678,NOT(ISBLANK(A679))),IF(ISBLANK(M679),INDEX(Summary!H:H,MATCH(O679,Summary!A:A,0)),INDEX(Summary!H:H,MATCH(O679,Summary!A:A,0))+1),IF(ISBLANK(M679),P678,P678+1))</f>
        <v>29</v>
      </c>
      <c r="Q679" s="36">
        <f t="shared" si="21"/>
        <v>31</v>
      </c>
      <c r="R679" s="51"/>
      <c r="T679" s="34"/>
      <c r="U679" s="34"/>
      <c r="V679" s="34"/>
      <c r="W679" s="34"/>
      <c r="X679" s="5"/>
      <c r="Y679" s="5"/>
      <c r="Z679" s="5"/>
      <c r="AA679" s="6"/>
      <c r="AB679" s="6"/>
      <c r="AC679" s="6"/>
      <c r="AD679" s="6"/>
      <c r="AE679" s="7"/>
      <c r="AF679" s="7"/>
      <c r="AG679" s="34"/>
      <c r="AH679" s="35"/>
      <c r="AI679" s="35"/>
      <c r="AJ679" s="35"/>
      <c r="AK679" s="35"/>
      <c r="AL679" s="35"/>
      <c r="AM679" s="35"/>
      <c r="AN679" s="35"/>
      <c r="AO679" s="35"/>
      <c r="AP679" s="31"/>
      <c r="AQ679" s="37"/>
    </row>
    <row r="680" spans="1:43" hidden="1" x14ac:dyDescent="0.25">
      <c r="A680" s="4" t="s">
        <v>193</v>
      </c>
      <c r="B680" s="124">
        <v>36</v>
      </c>
      <c r="C680" s="125" t="s">
        <v>1824</v>
      </c>
      <c r="D680" s="125" t="s">
        <v>1825</v>
      </c>
      <c r="E680" s="32" t="s">
        <v>187</v>
      </c>
      <c r="F680" s="38"/>
      <c r="G680" s="5"/>
      <c r="H680" s="6"/>
      <c r="I680" s="34"/>
      <c r="J680" s="35"/>
      <c r="K680" s="35"/>
      <c r="L680" s="35"/>
      <c r="M680" s="36"/>
      <c r="N680" s="36" t="s">
        <v>200</v>
      </c>
      <c r="O680" s="36" t="str">
        <f t="shared" si="22"/>
        <v>B08</v>
      </c>
      <c r="P680" s="36">
        <f>IF(AND(O680&lt;&gt;O679,NOT(ISBLANK(A680))),IF(ISBLANK(M680),INDEX(Summary!H:H,MATCH(O680,Summary!A:A,0)),INDEX(Summary!H:H,MATCH(O680,Summary!A:A,0))+1),IF(ISBLANK(M680),P679,P679+1))</f>
        <v>29</v>
      </c>
      <c r="Q680" s="36">
        <f t="shared" si="21"/>
        <v>32</v>
      </c>
      <c r="R680" s="51"/>
      <c r="T680" s="34"/>
      <c r="U680" s="34"/>
      <c r="V680" s="34"/>
      <c r="W680" s="34"/>
      <c r="X680" s="5"/>
      <c r="Y680" s="5"/>
      <c r="Z680" s="5"/>
      <c r="AA680" s="6"/>
      <c r="AB680" s="6"/>
      <c r="AC680" s="6"/>
      <c r="AD680" s="6"/>
      <c r="AE680" s="7"/>
      <c r="AF680" s="7"/>
      <c r="AG680" s="34"/>
      <c r="AH680" s="35"/>
      <c r="AI680" s="35"/>
      <c r="AJ680" s="35"/>
      <c r="AK680" s="35"/>
      <c r="AL680" s="35"/>
      <c r="AM680" s="35"/>
      <c r="AN680" s="35"/>
      <c r="AO680" s="35"/>
      <c r="AP680" s="31"/>
      <c r="AQ680" s="37"/>
    </row>
    <row r="681" spans="1:43" hidden="1" x14ac:dyDescent="0.25">
      <c r="A681" s="54" t="s">
        <v>194</v>
      </c>
      <c r="B681" s="124">
        <v>36</v>
      </c>
      <c r="C681" s="125" t="s">
        <v>1826</v>
      </c>
      <c r="D681" s="125" t="s">
        <v>1827</v>
      </c>
      <c r="E681" s="32" t="s">
        <v>180</v>
      </c>
      <c r="F681" s="40" t="s">
        <v>181</v>
      </c>
      <c r="G681" s="9">
        <v>32</v>
      </c>
      <c r="H681" s="34"/>
      <c r="I681" s="34">
        <v>32</v>
      </c>
      <c r="J681" s="7">
        <v>35</v>
      </c>
      <c r="K681" s="7">
        <v>3</v>
      </c>
      <c r="L681" s="7">
        <v>34</v>
      </c>
      <c r="M681" s="36" t="s">
        <v>198</v>
      </c>
      <c r="N681" s="39"/>
      <c r="O681" s="36" t="str">
        <f t="shared" si="22"/>
        <v>B09</v>
      </c>
      <c r="P681" s="36">
        <f>IF(AND(O681&lt;&gt;O680,NOT(ISBLANK(A681))),IF(ISBLANK(M681),INDEX(Summary!H:H,MATCH(O681,Summary!A:A,0)),INDEX(Summary!H:H,MATCH(O681,Summary!A:A,0))+1),IF(ISBLANK(M681),P680,P680+1))</f>
        <v>2</v>
      </c>
      <c r="Q681" s="36">
        <f t="shared" si="21"/>
        <v>33</v>
      </c>
      <c r="R681" s="51"/>
      <c r="T681" s="10">
        <v>1</v>
      </c>
      <c r="U681" s="10"/>
      <c r="V681" s="10"/>
      <c r="W681" s="10"/>
      <c r="X681" s="5"/>
      <c r="Y681" s="5" t="s">
        <v>88</v>
      </c>
      <c r="Z681" s="5" t="s">
        <v>39</v>
      </c>
      <c r="AA681" s="6">
        <v>32</v>
      </c>
      <c r="AB681" s="6">
        <v>0</v>
      </c>
      <c r="AC681" s="6">
        <v>0</v>
      </c>
      <c r="AD681" s="6">
        <v>0</v>
      </c>
      <c r="AE681" s="7">
        <v>0</v>
      </c>
      <c r="AF681" s="7">
        <v>0</v>
      </c>
      <c r="AG681" s="34">
        <v>8</v>
      </c>
      <c r="AH681" s="7">
        <v>32</v>
      </c>
      <c r="AI681" s="7">
        <v>0</v>
      </c>
      <c r="AJ681" s="7" t="s">
        <v>34</v>
      </c>
      <c r="AK681" s="7">
        <v>0</v>
      </c>
      <c r="AL681" s="7">
        <v>0</v>
      </c>
      <c r="AM681" s="7">
        <v>0</v>
      </c>
      <c r="AN681" s="7">
        <v>8</v>
      </c>
      <c r="AO681" s="7" t="s">
        <v>34</v>
      </c>
      <c r="AP681" s="31"/>
      <c r="AQ681" s="37"/>
    </row>
    <row r="682" spans="1:43" hidden="1" x14ac:dyDescent="0.25">
      <c r="A682" s="4" t="s">
        <v>194</v>
      </c>
      <c r="B682" s="124">
        <v>36</v>
      </c>
      <c r="C682" s="125" t="s">
        <v>1828</v>
      </c>
      <c r="D682" s="125" t="s">
        <v>1827</v>
      </c>
      <c r="E682" s="32" t="s">
        <v>180</v>
      </c>
      <c r="F682" s="38"/>
      <c r="G682" s="5"/>
      <c r="H682" s="6"/>
      <c r="I682" s="34"/>
      <c r="J682" s="35"/>
      <c r="K682" s="35"/>
      <c r="L682" s="35"/>
      <c r="M682" s="36" t="s">
        <v>198</v>
      </c>
      <c r="N682" s="36"/>
      <c r="O682" s="36" t="str">
        <f t="shared" si="22"/>
        <v>B09</v>
      </c>
      <c r="P682" s="36">
        <f>IF(AND(O682&lt;&gt;O681,NOT(ISBLANK(A682))),IF(ISBLANK(M682),INDEX(Summary!H:H,MATCH(O682,Summary!A:A,0)),INDEX(Summary!H:H,MATCH(O682,Summary!A:A,0))+1),IF(ISBLANK(M682),P681,P681+1))</f>
        <v>3</v>
      </c>
      <c r="Q682" s="36">
        <f t="shared" si="21"/>
        <v>33</v>
      </c>
      <c r="R682" s="51"/>
      <c r="T682" s="34"/>
      <c r="U682" s="34"/>
      <c r="V682" s="34"/>
      <c r="W682" s="34"/>
      <c r="X682" s="5"/>
      <c r="Y682" s="5"/>
      <c r="Z682" s="5"/>
      <c r="AA682" s="6"/>
      <c r="AB682" s="6"/>
      <c r="AC682" s="6"/>
      <c r="AD682" s="6"/>
      <c r="AE682" s="7"/>
      <c r="AF682" s="7"/>
      <c r="AG682" s="34"/>
      <c r="AH682" s="35"/>
      <c r="AI682" s="35"/>
      <c r="AJ682" s="35"/>
      <c r="AK682" s="35"/>
      <c r="AL682" s="35"/>
      <c r="AM682" s="35"/>
      <c r="AN682" s="35"/>
      <c r="AO682" s="35"/>
      <c r="AP682" s="31"/>
      <c r="AQ682" s="37"/>
    </row>
    <row r="683" spans="1:43" hidden="1" x14ac:dyDescent="0.25">
      <c r="A683" s="4" t="s">
        <v>194</v>
      </c>
      <c r="B683" s="124">
        <v>36</v>
      </c>
      <c r="C683" s="125" t="s">
        <v>1829</v>
      </c>
      <c r="D683" s="125" t="s">
        <v>1827</v>
      </c>
      <c r="E683" s="32" t="s">
        <v>180</v>
      </c>
      <c r="F683" s="38"/>
      <c r="G683" s="5"/>
      <c r="H683" s="6"/>
      <c r="I683" s="34"/>
      <c r="J683" s="35"/>
      <c r="K683" s="35"/>
      <c r="L683" s="35"/>
      <c r="M683" s="36" t="s">
        <v>198</v>
      </c>
      <c r="N683" s="36"/>
      <c r="O683" s="36" t="str">
        <f t="shared" si="22"/>
        <v>B09</v>
      </c>
      <c r="P683" s="36">
        <f>IF(AND(O683&lt;&gt;O682,NOT(ISBLANK(A683))),IF(ISBLANK(M683),INDEX(Summary!H:H,MATCH(O683,Summary!A:A,0)),INDEX(Summary!H:H,MATCH(O683,Summary!A:A,0))+1),IF(ISBLANK(M683),P682,P682+1))</f>
        <v>4</v>
      </c>
      <c r="Q683" s="36">
        <f t="shared" si="21"/>
        <v>33</v>
      </c>
      <c r="R683" s="51"/>
      <c r="T683" s="34"/>
      <c r="U683" s="34"/>
      <c r="V683" s="34"/>
      <c r="W683" s="34"/>
      <c r="X683" s="5"/>
      <c r="Y683" s="5"/>
      <c r="Z683" s="5"/>
      <c r="AA683" s="6"/>
      <c r="AB683" s="6"/>
      <c r="AC683" s="6"/>
      <c r="AD683" s="6"/>
      <c r="AE683" s="7"/>
      <c r="AF683" s="7"/>
      <c r="AG683" s="34"/>
      <c r="AH683" s="35"/>
      <c r="AI683" s="35"/>
      <c r="AJ683" s="35"/>
      <c r="AK683" s="35"/>
      <c r="AL683" s="35"/>
      <c r="AM683" s="35"/>
      <c r="AN683" s="35"/>
      <c r="AO683" s="35"/>
      <c r="AP683" s="31"/>
      <c r="AQ683" s="37"/>
    </row>
    <row r="684" spans="1:43" hidden="1" x14ac:dyDescent="0.25">
      <c r="A684" s="4" t="s">
        <v>194</v>
      </c>
      <c r="B684" s="124">
        <v>36</v>
      </c>
      <c r="C684" s="125" t="s">
        <v>1830</v>
      </c>
      <c r="D684" s="125" t="s">
        <v>1827</v>
      </c>
      <c r="E684" s="32" t="s">
        <v>180</v>
      </c>
      <c r="F684" s="38"/>
      <c r="G684" s="5"/>
      <c r="H684" s="6"/>
      <c r="I684" s="34"/>
      <c r="J684" s="35"/>
      <c r="K684" s="35"/>
      <c r="L684" s="35"/>
      <c r="M684" s="36" t="s">
        <v>198</v>
      </c>
      <c r="N684" s="36"/>
      <c r="O684" s="36" t="str">
        <f t="shared" si="22"/>
        <v>B09</v>
      </c>
      <c r="P684" s="36">
        <f>IF(AND(O684&lt;&gt;O683,NOT(ISBLANK(A684))),IF(ISBLANK(M684),INDEX(Summary!H:H,MATCH(O684,Summary!A:A,0)),INDEX(Summary!H:H,MATCH(O684,Summary!A:A,0))+1),IF(ISBLANK(M684),P683,P683+1))</f>
        <v>5</v>
      </c>
      <c r="Q684" s="36">
        <f t="shared" si="21"/>
        <v>33</v>
      </c>
      <c r="R684" s="51"/>
      <c r="T684" s="34"/>
      <c r="U684" s="34"/>
      <c r="V684" s="34"/>
      <c r="W684" s="34"/>
      <c r="X684" s="5"/>
      <c r="Y684" s="5"/>
      <c r="Z684" s="5"/>
      <c r="AA684" s="6"/>
      <c r="AB684" s="6"/>
      <c r="AC684" s="6"/>
      <c r="AD684" s="6"/>
      <c r="AE684" s="7"/>
      <c r="AF684" s="7"/>
      <c r="AG684" s="34"/>
      <c r="AH684" s="35"/>
      <c r="AI684" s="35"/>
      <c r="AJ684" s="35"/>
      <c r="AK684" s="35"/>
      <c r="AL684" s="35"/>
      <c r="AM684" s="35"/>
      <c r="AN684" s="35"/>
      <c r="AO684" s="35"/>
      <c r="AP684" s="31"/>
      <c r="AQ684" s="37"/>
    </row>
    <row r="685" spans="1:43" hidden="1" x14ac:dyDescent="0.25">
      <c r="A685" s="4" t="s">
        <v>194</v>
      </c>
      <c r="B685" s="124">
        <v>36</v>
      </c>
      <c r="C685" s="125" t="s">
        <v>1831</v>
      </c>
      <c r="D685" s="125" t="s">
        <v>1832</v>
      </c>
      <c r="E685" s="32" t="s">
        <v>180</v>
      </c>
      <c r="F685" s="38"/>
      <c r="G685" s="5"/>
      <c r="H685" s="6"/>
      <c r="I685" s="34"/>
      <c r="J685" s="35"/>
      <c r="K685" s="35"/>
      <c r="L685" s="35"/>
      <c r="M685" s="36" t="s">
        <v>198</v>
      </c>
      <c r="N685" s="36"/>
      <c r="O685" s="36" t="str">
        <f t="shared" si="22"/>
        <v>B09</v>
      </c>
      <c r="P685" s="36">
        <f>IF(AND(O685&lt;&gt;O684,NOT(ISBLANK(A685))),IF(ISBLANK(M685),INDEX(Summary!H:H,MATCH(O685,Summary!A:A,0)),INDEX(Summary!H:H,MATCH(O685,Summary!A:A,0))+1),IF(ISBLANK(M685),P684,P684+1))</f>
        <v>6</v>
      </c>
      <c r="Q685" s="36">
        <f t="shared" si="21"/>
        <v>33</v>
      </c>
      <c r="R685" s="51"/>
      <c r="T685" s="34"/>
      <c r="U685" s="34"/>
      <c r="V685" s="34"/>
      <c r="W685" s="34"/>
      <c r="X685" s="5"/>
      <c r="Y685" s="5"/>
      <c r="Z685" s="5"/>
      <c r="AA685" s="6"/>
      <c r="AB685" s="6"/>
      <c r="AC685" s="6"/>
      <c r="AD685" s="6"/>
      <c r="AE685" s="7"/>
      <c r="AF685" s="7"/>
      <c r="AG685" s="34"/>
      <c r="AH685" s="35"/>
      <c r="AI685" s="35"/>
      <c r="AJ685" s="35"/>
      <c r="AK685" s="35"/>
      <c r="AL685" s="35"/>
      <c r="AM685" s="35"/>
      <c r="AN685" s="35"/>
      <c r="AO685" s="35"/>
      <c r="AP685" s="31"/>
      <c r="AQ685" s="37"/>
    </row>
    <row r="686" spans="1:43" hidden="1" x14ac:dyDescent="0.25">
      <c r="A686" s="4" t="s">
        <v>194</v>
      </c>
      <c r="B686" s="124">
        <v>36</v>
      </c>
      <c r="C686" s="125" t="s">
        <v>1833</v>
      </c>
      <c r="D686" s="125" t="s">
        <v>1832</v>
      </c>
      <c r="E686" s="32" t="s">
        <v>180</v>
      </c>
      <c r="F686" s="38"/>
      <c r="G686" s="5"/>
      <c r="H686" s="6"/>
      <c r="I686" s="34"/>
      <c r="J686" s="35"/>
      <c r="K686" s="35"/>
      <c r="L686" s="35"/>
      <c r="M686" s="36" t="s">
        <v>198</v>
      </c>
      <c r="N686" s="36"/>
      <c r="O686" s="36" t="str">
        <f t="shared" si="22"/>
        <v>B09</v>
      </c>
      <c r="P686" s="36">
        <f>IF(AND(O686&lt;&gt;O685,NOT(ISBLANK(A686))),IF(ISBLANK(M686),INDEX(Summary!H:H,MATCH(O686,Summary!A:A,0)),INDEX(Summary!H:H,MATCH(O686,Summary!A:A,0))+1),IF(ISBLANK(M686),P685,P685+1))</f>
        <v>7</v>
      </c>
      <c r="Q686" s="36">
        <f t="shared" si="21"/>
        <v>33</v>
      </c>
      <c r="R686" s="51"/>
      <c r="T686" s="34"/>
      <c r="U686" s="34"/>
      <c r="V686" s="34"/>
      <c r="W686" s="34"/>
      <c r="X686" s="5"/>
      <c r="Y686" s="5"/>
      <c r="Z686" s="5"/>
      <c r="AA686" s="6"/>
      <c r="AB686" s="6"/>
      <c r="AC686" s="6"/>
      <c r="AD686" s="6"/>
      <c r="AE686" s="7"/>
      <c r="AF686" s="7"/>
      <c r="AG686" s="34"/>
      <c r="AH686" s="35"/>
      <c r="AI686" s="35"/>
      <c r="AJ686" s="35"/>
      <c r="AK686" s="35"/>
      <c r="AL686" s="35"/>
      <c r="AM686" s="35"/>
      <c r="AN686" s="35"/>
      <c r="AO686" s="35"/>
      <c r="AP686" s="31"/>
      <c r="AQ686" s="37"/>
    </row>
    <row r="687" spans="1:43" hidden="1" x14ac:dyDescent="0.25">
      <c r="A687" s="4" t="s">
        <v>194</v>
      </c>
      <c r="B687" s="124">
        <v>36</v>
      </c>
      <c r="C687" s="125" t="s">
        <v>1834</v>
      </c>
      <c r="D687" s="125" t="s">
        <v>1832</v>
      </c>
      <c r="E687" s="32" t="s">
        <v>180</v>
      </c>
      <c r="F687" s="38"/>
      <c r="G687" s="5"/>
      <c r="H687" s="6"/>
      <c r="I687" s="34"/>
      <c r="J687" s="35"/>
      <c r="K687" s="35"/>
      <c r="L687" s="35"/>
      <c r="M687" s="36" t="s">
        <v>198</v>
      </c>
      <c r="N687" s="36"/>
      <c r="O687" s="36" t="str">
        <f t="shared" si="22"/>
        <v>B09</v>
      </c>
      <c r="P687" s="36">
        <f>IF(AND(O687&lt;&gt;O686,NOT(ISBLANK(A687))),IF(ISBLANK(M687),INDEX(Summary!H:H,MATCH(O687,Summary!A:A,0)),INDEX(Summary!H:H,MATCH(O687,Summary!A:A,0))+1),IF(ISBLANK(M687),P686,P686+1))</f>
        <v>8</v>
      </c>
      <c r="Q687" s="36">
        <f t="shared" si="21"/>
        <v>33</v>
      </c>
      <c r="R687" s="51"/>
      <c r="T687" s="34"/>
      <c r="U687" s="34"/>
      <c r="V687" s="34"/>
      <c r="W687" s="34"/>
      <c r="X687" s="5"/>
      <c r="Y687" s="5"/>
      <c r="Z687" s="5"/>
      <c r="AA687" s="6"/>
      <c r="AB687" s="6"/>
      <c r="AC687" s="6"/>
      <c r="AD687" s="6"/>
      <c r="AE687" s="7"/>
      <c r="AF687" s="7"/>
      <c r="AG687" s="34"/>
      <c r="AH687" s="35"/>
      <c r="AI687" s="35"/>
      <c r="AJ687" s="35"/>
      <c r="AK687" s="35"/>
      <c r="AL687" s="35"/>
      <c r="AM687" s="35"/>
      <c r="AN687" s="35"/>
      <c r="AO687" s="35"/>
      <c r="AP687" s="31"/>
      <c r="AQ687" s="37"/>
    </row>
    <row r="688" spans="1:43" hidden="1" x14ac:dyDescent="0.25">
      <c r="A688" s="4" t="s">
        <v>194</v>
      </c>
      <c r="B688" s="124">
        <v>36</v>
      </c>
      <c r="C688" s="125" t="s">
        <v>1835</v>
      </c>
      <c r="D688" s="125" t="s">
        <v>1832</v>
      </c>
      <c r="E688" s="32" t="s">
        <v>180</v>
      </c>
      <c r="F688" s="38"/>
      <c r="G688" s="5"/>
      <c r="H688" s="6"/>
      <c r="I688" s="34"/>
      <c r="J688" s="35"/>
      <c r="K688" s="35"/>
      <c r="L688" s="35"/>
      <c r="M688" s="36" t="s">
        <v>198</v>
      </c>
      <c r="N688" s="36"/>
      <c r="O688" s="36" t="str">
        <f t="shared" si="22"/>
        <v>B09</v>
      </c>
      <c r="P688" s="36">
        <f>IF(AND(O688&lt;&gt;O687,NOT(ISBLANK(A688))),IF(ISBLANK(M688),INDEX(Summary!H:H,MATCH(O688,Summary!A:A,0)),INDEX(Summary!H:H,MATCH(O688,Summary!A:A,0))+1),IF(ISBLANK(M688),P687,P687+1))</f>
        <v>9</v>
      </c>
      <c r="Q688" s="36">
        <f t="shared" si="21"/>
        <v>33</v>
      </c>
      <c r="R688" s="51"/>
      <c r="T688" s="34"/>
      <c r="U688" s="34"/>
      <c r="V688" s="34"/>
      <c r="W688" s="34"/>
      <c r="X688" s="5"/>
      <c r="Y688" s="5"/>
      <c r="Z688" s="5"/>
      <c r="AA688" s="6"/>
      <c r="AB688" s="6"/>
      <c r="AC688" s="6"/>
      <c r="AD688" s="6"/>
      <c r="AE688" s="7"/>
      <c r="AF688" s="7"/>
      <c r="AG688" s="34"/>
      <c r="AH688" s="35"/>
      <c r="AI688" s="35"/>
      <c r="AJ688" s="35"/>
      <c r="AK688" s="35"/>
      <c r="AL688" s="35"/>
      <c r="AM688" s="35"/>
      <c r="AN688" s="35"/>
      <c r="AO688" s="35"/>
      <c r="AP688" s="31"/>
      <c r="AQ688" s="37"/>
    </row>
    <row r="689" spans="1:43" hidden="1" x14ac:dyDescent="0.25">
      <c r="A689" s="4" t="s">
        <v>194</v>
      </c>
      <c r="B689" s="124">
        <v>29</v>
      </c>
      <c r="C689" s="125" t="s">
        <v>1836</v>
      </c>
      <c r="D689" s="125" t="s">
        <v>1837</v>
      </c>
      <c r="E689" s="32" t="s">
        <v>180</v>
      </c>
      <c r="F689" s="38"/>
      <c r="G689" s="5"/>
      <c r="H689" s="6"/>
      <c r="I689" s="34"/>
      <c r="J689" s="35"/>
      <c r="K689" s="35"/>
      <c r="L689" s="35"/>
      <c r="M689" s="36" t="s">
        <v>198</v>
      </c>
      <c r="N689" s="36"/>
      <c r="O689" s="36" t="str">
        <f t="shared" si="22"/>
        <v>B09</v>
      </c>
      <c r="P689" s="36">
        <f>IF(AND(O689&lt;&gt;O688,NOT(ISBLANK(A689))),IF(ISBLANK(M689),INDEX(Summary!H:H,MATCH(O689,Summary!A:A,0)),INDEX(Summary!H:H,MATCH(O689,Summary!A:A,0))+1),IF(ISBLANK(M689),P688,P688+1))</f>
        <v>10</v>
      </c>
      <c r="Q689" s="36">
        <f t="shared" si="21"/>
        <v>33</v>
      </c>
      <c r="R689" s="51"/>
      <c r="T689" s="34"/>
      <c r="U689" s="34"/>
      <c r="V689" s="34"/>
      <c r="W689" s="34"/>
      <c r="X689" s="5"/>
      <c r="Y689" s="5"/>
      <c r="Z689" s="5"/>
      <c r="AA689" s="6"/>
      <c r="AB689" s="6"/>
      <c r="AC689" s="6"/>
      <c r="AD689" s="6"/>
      <c r="AE689" s="7"/>
      <c r="AF689" s="7"/>
      <c r="AG689" s="34"/>
      <c r="AH689" s="35"/>
      <c r="AI689" s="35"/>
      <c r="AJ689" s="35"/>
      <c r="AK689" s="35"/>
      <c r="AL689" s="35"/>
      <c r="AM689" s="35"/>
      <c r="AN689" s="35"/>
      <c r="AO689" s="35"/>
      <c r="AP689" s="31"/>
      <c r="AQ689" s="37"/>
    </row>
    <row r="690" spans="1:43" hidden="1" x14ac:dyDescent="0.25">
      <c r="A690" s="4" t="s">
        <v>194</v>
      </c>
      <c r="B690" s="124">
        <v>29</v>
      </c>
      <c r="C690" s="125" t="s">
        <v>1838</v>
      </c>
      <c r="D690" s="125" t="s">
        <v>1837</v>
      </c>
      <c r="E690" s="32" t="s">
        <v>180</v>
      </c>
      <c r="F690" s="38"/>
      <c r="G690" s="5"/>
      <c r="H690" s="6"/>
      <c r="I690" s="34"/>
      <c r="J690" s="35"/>
      <c r="K690" s="35"/>
      <c r="L690" s="35"/>
      <c r="M690" s="36" t="s">
        <v>198</v>
      </c>
      <c r="N690" s="36"/>
      <c r="O690" s="36" t="str">
        <f t="shared" si="22"/>
        <v>B09</v>
      </c>
      <c r="P690" s="36">
        <f>IF(AND(O690&lt;&gt;O689,NOT(ISBLANK(A690))),IF(ISBLANK(M690),INDEX(Summary!H:H,MATCH(O690,Summary!A:A,0)),INDEX(Summary!H:H,MATCH(O690,Summary!A:A,0))+1),IF(ISBLANK(M690),P689,P689+1))</f>
        <v>11</v>
      </c>
      <c r="Q690" s="36">
        <f t="shared" si="21"/>
        <v>33</v>
      </c>
      <c r="R690" s="51"/>
      <c r="T690" s="34"/>
      <c r="U690" s="34"/>
      <c r="V690" s="34"/>
      <c r="W690" s="34"/>
      <c r="X690" s="5"/>
      <c r="Y690" s="5"/>
      <c r="Z690" s="5"/>
      <c r="AA690" s="6"/>
      <c r="AB690" s="6"/>
      <c r="AC690" s="6"/>
      <c r="AD690" s="6"/>
      <c r="AE690" s="7"/>
      <c r="AF690" s="7"/>
      <c r="AG690" s="34"/>
      <c r="AH690" s="35"/>
      <c r="AI690" s="35"/>
      <c r="AJ690" s="35"/>
      <c r="AK690" s="35"/>
      <c r="AL690" s="35"/>
      <c r="AM690" s="35"/>
      <c r="AN690" s="35"/>
      <c r="AO690" s="35"/>
      <c r="AP690" s="31"/>
      <c r="AQ690" s="37"/>
    </row>
    <row r="691" spans="1:43" hidden="1" x14ac:dyDescent="0.25">
      <c r="A691" s="4" t="s">
        <v>194</v>
      </c>
      <c r="B691" s="124">
        <v>29</v>
      </c>
      <c r="C691" s="125" t="s">
        <v>1839</v>
      </c>
      <c r="D691" s="125" t="s">
        <v>1837</v>
      </c>
      <c r="E691" s="32" t="s">
        <v>180</v>
      </c>
      <c r="F691" s="38"/>
      <c r="G691" s="5"/>
      <c r="H691" s="6"/>
      <c r="I691" s="34"/>
      <c r="J691" s="35"/>
      <c r="K691" s="35"/>
      <c r="L691" s="35"/>
      <c r="M691" s="36" t="s">
        <v>198</v>
      </c>
      <c r="N691" s="36"/>
      <c r="O691" s="36" t="str">
        <f t="shared" si="22"/>
        <v>B09</v>
      </c>
      <c r="P691" s="36">
        <f>IF(AND(O691&lt;&gt;O690,NOT(ISBLANK(A691))),IF(ISBLANK(M691),INDEX(Summary!H:H,MATCH(O691,Summary!A:A,0)),INDEX(Summary!H:H,MATCH(O691,Summary!A:A,0))+1),IF(ISBLANK(M691),P690,P690+1))</f>
        <v>12</v>
      </c>
      <c r="Q691" s="36">
        <f t="shared" si="21"/>
        <v>33</v>
      </c>
      <c r="R691" s="51"/>
      <c r="T691" s="34"/>
      <c r="U691" s="34"/>
      <c r="V691" s="34"/>
      <c r="W691" s="34"/>
      <c r="X691" s="5"/>
      <c r="Y691" s="5"/>
      <c r="Z691" s="5"/>
      <c r="AA691" s="6"/>
      <c r="AB691" s="6"/>
      <c r="AC691" s="6"/>
      <c r="AD691" s="6"/>
      <c r="AE691" s="7"/>
      <c r="AF691" s="7"/>
      <c r="AG691" s="34"/>
      <c r="AH691" s="35"/>
      <c r="AI691" s="35"/>
      <c r="AJ691" s="35"/>
      <c r="AK691" s="35"/>
      <c r="AL691" s="35"/>
      <c r="AM691" s="35"/>
      <c r="AN691" s="35"/>
      <c r="AO691" s="35"/>
      <c r="AP691" s="31"/>
      <c r="AQ691" s="37"/>
    </row>
    <row r="692" spans="1:43" hidden="1" x14ac:dyDescent="0.25">
      <c r="A692" s="4" t="s">
        <v>194</v>
      </c>
      <c r="B692" s="124">
        <v>29</v>
      </c>
      <c r="C692" s="125" t="s">
        <v>1840</v>
      </c>
      <c r="D692" s="125" t="s">
        <v>1837</v>
      </c>
      <c r="E692" s="32" t="s">
        <v>180</v>
      </c>
      <c r="F692" s="38"/>
      <c r="G692" s="5"/>
      <c r="H692" s="6"/>
      <c r="I692" s="34"/>
      <c r="J692" s="35"/>
      <c r="K692" s="35"/>
      <c r="L692" s="35"/>
      <c r="M692" s="36" t="s">
        <v>198</v>
      </c>
      <c r="N692" s="36"/>
      <c r="O692" s="36" t="str">
        <f t="shared" si="22"/>
        <v>B09</v>
      </c>
      <c r="P692" s="36">
        <f>IF(AND(O692&lt;&gt;O691,NOT(ISBLANK(A692))),IF(ISBLANK(M692),INDEX(Summary!H:H,MATCH(O692,Summary!A:A,0)),INDEX(Summary!H:H,MATCH(O692,Summary!A:A,0))+1),IF(ISBLANK(M692),P691,P691+1))</f>
        <v>13</v>
      </c>
      <c r="Q692" s="36">
        <f t="shared" si="21"/>
        <v>33</v>
      </c>
      <c r="R692" s="51"/>
      <c r="T692" s="34"/>
      <c r="U692" s="34"/>
      <c r="V692" s="34"/>
      <c r="W692" s="34"/>
      <c r="X692" s="5"/>
      <c r="Y692" s="5"/>
      <c r="Z692" s="5"/>
      <c r="AA692" s="6"/>
      <c r="AB692" s="6"/>
      <c r="AC692" s="6"/>
      <c r="AD692" s="6"/>
      <c r="AE692" s="7"/>
      <c r="AF692" s="7"/>
      <c r="AG692" s="34"/>
      <c r="AH692" s="35"/>
      <c r="AI692" s="35"/>
      <c r="AJ692" s="35"/>
      <c r="AK692" s="35"/>
      <c r="AL692" s="35"/>
      <c r="AM692" s="35"/>
      <c r="AN692" s="35"/>
      <c r="AO692" s="35"/>
      <c r="AP692" s="31"/>
      <c r="AQ692" s="37"/>
    </row>
    <row r="693" spans="1:43" hidden="1" x14ac:dyDescent="0.25">
      <c r="A693" s="4" t="s">
        <v>194</v>
      </c>
      <c r="B693" s="124">
        <v>29</v>
      </c>
      <c r="C693" s="125" t="s">
        <v>1841</v>
      </c>
      <c r="D693" s="125" t="s">
        <v>1842</v>
      </c>
      <c r="E693" s="32" t="s">
        <v>180</v>
      </c>
      <c r="F693" s="38"/>
      <c r="G693" s="5"/>
      <c r="H693" s="6"/>
      <c r="I693" s="34"/>
      <c r="J693" s="35"/>
      <c r="K693" s="35"/>
      <c r="L693" s="35"/>
      <c r="M693" s="36" t="s">
        <v>198</v>
      </c>
      <c r="N693" s="36"/>
      <c r="O693" s="36" t="str">
        <f t="shared" si="22"/>
        <v>B09</v>
      </c>
      <c r="P693" s="36">
        <f>IF(AND(O693&lt;&gt;O692,NOT(ISBLANK(A693))),IF(ISBLANK(M693),INDEX(Summary!H:H,MATCH(O693,Summary!A:A,0)),INDEX(Summary!H:H,MATCH(O693,Summary!A:A,0))+1),IF(ISBLANK(M693),P692,P692+1))</f>
        <v>14</v>
      </c>
      <c r="Q693" s="36">
        <f t="shared" si="21"/>
        <v>33</v>
      </c>
      <c r="R693" s="51"/>
      <c r="T693" s="34"/>
      <c r="U693" s="34"/>
      <c r="V693" s="34"/>
      <c r="W693" s="34"/>
      <c r="X693" s="5"/>
      <c r="Y693" s="5"/>
      <c r="Z693" s="5"/>
      <c r="AA693" s="6"/>
      <c r="AB693" s="6"/>
      <c r="AC693" s="6"/>
      <c r="AD693" s="6"/>
      <c r="AE693" s="7"/>
      <c r="AF693" s="7"/>
      <c r="AG693" s="34"/>
      <c r="AH693" s="35"/>
      <c r="AI693" s="35"/>
      <c r="AJ693" s="35"/>
      <c r="AK693" s="35"/>
      <c r="AL693" s="35"/>
      <c r="AM693" s="35"/>
      <c r="AN693" s="35"/>
      <c r="AO693" s="35"/>
      <c r="AP693" s="31"/>
      <c r="AQ693" s="37"/>
    </row>
    <row r="694" spans="1:43" hidden="1" x14ac:dyDescent="0.25">
      <c r="A694" s="4" t="s">
        <v>194</v>
      </c>
      <c r="B694" s="124">
        <v>29</v>
      </c>
      <c r="C694" s="125" t="s">
        <v>1843</v>
      </c>
      <c r="D694" s="125" t="s">
        <v>1842</v>
      </c>
      <c r="E694" s="32" t="s">
        <v>180</v>
      </c>
      <c r="F694" s="38"/>
      <c r="G694" s="5"/>
      <c r="H694" s="6"/>
      <c r="I694" s="34"/>
      <c r="J694" s="35"/>
      <c r="K694" s="35"/>
      <c r="L694" s="35"/>
      <c r="M694" s="36" t="s">
        <v>198</v>
      </c>
      <c r="N694" s="36"/>
      <c r="O694" s="36" t="str">
        <f t="shared" si="22"/>
        <v>B09</v>
      </c>
      <c r="P694" s="36">
        <f>IF(AND(O694&lt;&gt;O693,NOT(ISBLANK(A694))),IF(ISBLANK(M694),INDEX(Summary!H:H,MATCH(O694,Summary!A:A,0)),INDEX(Summary!H:H,MATCH(O694,Summary!A:A,0))+1),IF(ISBLANK(M694),P693,P693+1))</f>
        <v>15</v>
      </c>
      <c r="Q694" s="36">
        <f t="shared" si="21"/>
        <v>33</v>
      </c>
      <c r="R694" s="51"/>
      <c r="T694" s="34"/>
      <c r="U694" s="34"/>
      <c r="V694" s="34"/>
      <c r="W694" s="34"/>
      <c r="X694" s="5"/>
      <c r="Y694" s="5"/>
      <c r="Z694" s="5"/>
      <c r="AA694" s="6"/>
      <c r="AB694" s="6"/>
      <c r="AC694" s="6"/>
      <c r="AD694" s="6"/>
      <c r="AE694" s="7"/>
      <c r="AF694" s="7"/>
      <c r="AG694" s="34"/>
      <c r="AH694" s="35"/>
      <c r="AI694" s="35"/>
      <c r="AJ694" s="35"/>
      <c r="AK694" s="35"/>
      <c r="AL694" s="35"/>
      <c r="AM694" s="35"/>
      <c r="AN694" s="35"/>
      <c r="AO694" s="35"/>
      <c r="AP694" s="31"/>
      <c r="AQ694" s="37"/>
    </row>
    <row r="695" spans="1:43" hidden="1" x14ac:dyDescent="0.25">
      <c r="A695" s="4" t="s">
        <v>194</v>
      </c>
      <c r="B695" s="124">
        <v>29</v>
      </c>
      <c r="C695" s="125" t="s">
        <v>1844</v>
      </c>
      <c r="D695" s="125" t="s">
        <v>1842</v>
      </c>
      <c r="E695" s="32" t="s">
        <v>180</v>
      </c>
      <c r="F695" s="38"/>
      <c r="G695" s="5"/>
      <c r="H695" s="6"/>
      <c r="I695" s="34"/>
      <c r="J695" s="35"/>
      <c r="K695" s="35"/>
      <c r="L695" s="35"/>
      <c r="M695" s="36" t="s">
        <v>198</v>
      </c>
      <c r="N695" s="36"/>
      <c r="O695" s="36" t="str">
        <f t="shared" si="22"/>
        <v>B09</v>
      </c>
      <c r="P695" s="36">
        <f>IF(AND(O695&lt;&gt;O694,NOT(ISBLANK(A695))),IF(ISBLANK(M695),INDEX(Summary!H:H,MATCH(O695,Summary!A:A,0)),INDEX(Summary!H:H,MATCH(O695,Summary!A:A,0))+1),IF(ISBLANK(M695),P694,P694+1))</f>
        <v>16</v>
      </c>
      <c r="Q695" s="36">
        <f t="shared" si="21"/>
        <v>33</v>
      </c>
      <c r="R695" s="51"/>
      <c r="T695" s="34"/>
      <c r="U695" s="34"/>
      <c r="V695" s="34"/>
      <c r="W695" s="34"/>
      <c r="X695" s="5"/>
      <c r="Y695" s="5"/>
      <c r="Z695" s="5"/>
      <c r="AA695" s="6"/>
      <c r="AB695" s="6"/>
      <c r="AC695" s="6"/>
      <c r="AD695" s="6"/>
      <c r="AE695" s="7"/>
      <c r="AF695" s="7"/>
      <c r="AG695" s="34"/>
      <c r="AH695" s="35"/>
      <c r="AI695" s="35"/>
      <c r="AJ695" s="35"/>
      <c r="AK695" s="35"/>
      <c r="AL695" s="35"/>
      <c r="AM695" s="35"/>
      <c r="AN695" s="35"/>
      <c r="AO695" s="35"/>
      <c r="AP695" s="31"/>
      <c r="AQ695" s="37"/>
    </row>
    <row r="696" spans="1:43" hidden="1" x14ac:dyDescent="0.25">
      <c r="A696" s="4" t="s">
        <v>194</v>
      </c>
      <c r="B696" s="124">
        <v>29</v>
      </c>
      <c r="C696" s="125" t="s">
        <v>1845</v>
      </c>
      <c r="D696" s="125" t="s">
        <v>1842</v>
      </c>
      <c r="E696" s="32" t="s">
        <v>180</v>
      </c>
      <c r="F696" s="38"/>
      <c r="G696" s="5"/>
      <c r="H696" s="6"/>
      <c r="I696" s="34"/>
      <c r="J696" s="35"/>
      <c r="K696" s="35"/>
      <c r="L696" s="35"/>
      <c r="M696" s="36" t="s">
        <v>198</v>
      </c>
      <c r="N696" s="36"/>
      <c r="O696" s="36" t="str">
        <f t="shared" si="22"/>
        <v>B09</v>
      </c>
      <c r="P696" s="36">
        <f>IF(AND(O696&lt;&gt;O695,NOT(ISBLANK(A696))),IF(ISBLANK(M696),INDEX(Summary!H:H,MATCH(O696,Summary!A:A,0)),INDEX(Summary!H:H,MATCH(O696,Summary!A:A,0))+1),IF(ISBLANK(M696),P695,P695+1))</f>
        <v>17</v>
      </c>
      <c r="Q696" s="36">
        <f t="shared" si="21"/>
        <v>33</v>
      </c>
      <c r="R696" s="51"/>
      <c r="T696" s="34"/>
      <c r="U696" s="34"/>
      <c r="V696" s="34"/>
      <c r="W696" s="34"/>
      <c r="X696" s="5"/>
      <c r="Y696" s="5"/>
      <c r="Z696" s="5"/>
      <c r="AA696" s="6"/>
      <c r="AB696" s="6"/>
      <c r="AC696" s="6"/>
      <c r="AD696" s="6"/>
      <c r="AE696" s="7"/>
      <c r="AF696" s="7"/>
      <c r="AG696" s="34"/>
      <c r="AH696" s="35"/>
      <c r="AI696" s="35"/>
      <c r="AJ696" s="35"/>
      <c r="AK696" s="35"/>
      <c r="AL696" s="35"/>
      <c r="AM696" s="35"/>
      <c r="AN696" s="35"/>
      <c r="AO696" s="35"/>
      <c r="AP696" s="31"/>
      <c r="AQ696" s="37"/>
    </row>
    <row r="697" spans="1:43" hidden="1" x14ac:dyDescent="0.25">
      <c r="A697" s="4" t="s">
        <v>194</v>
      </c>
      <c r="B697" s="124">
        <v>22</v>
      </c>
      <c r="C697" s="125" t="s">
        <v>1846</v>
      </c>
      <c r="D697" s="125" t="s">
        <v>1847</v>
      </c>
      <c r="E697" s="32" t="s">
        <v>180</v>
      </c>
      <c r="F697" s="38"/>
      <c r="G697" s="5"/>
      <c r="H697" s="6"/>
      <c r="I697" s="34"/>
      <c r="J697" s="35"/>
      <c r="K697" s="35"/>
      <c r="L697" s="35"/>
      <c r="M697" s="36" t="s">
        <v>198</v>
      </c>
      <c r="N697" s="36"/>
      <c r="O697" s="36" t="str">
        <f t="shared" si="22"/>
        <v>B09</v>
      </c>
      <c r="P697" s="36">
        <f>IF(AND(O697&lt;&gt;O696,NOT(ISBLANK(A697))),IF(ISBLANK(M697),INDEX(Summary!H:H,MATCH(O697,Summary!A:A,0)),INDEX(Summary!H:H,MATCH(O697,Summary!A:A,0))+1),IF(ISBLANK(M697),P696,P696+1))</f>
        <v>18</v>
      </c>
      <c r="Q697" s="36">
        <f t="shared" si="21"/>
        <v>33</v>
      </c>
      <c r="R697" s="51"/>
      <c r="T697" s="34"/>
      <c r="U697" s="34"/>
      <c r="V697" s="34"/>
      <c r="W697" s="34"/>
      <c r="X697" s="5"/>
      <c r="Y697" s="5"/>
      <c r="Z697" s="5"/>
      <c r="AA697" s="6"/>
      <c r="AB697" s="6"/>
      <c r="AC697" s="6"/>
      <c r="AD697" s="6"/>
      <c r="AE697" s="7"/>
      <c r="AF697" s="7"/>
      <c r="AG697" s="34"/>
      <c r="AH697" s="35"/>
      <c r="AI697" s="35"/>
      <c r="AJ697" s="35"/>
      <c r="AK697" s="35"/>
      <c r="AL697" s="35"/>
      <c r="AM697" s="35"/>
      <c r="AN697" s="35"/>
      <c r="AO697" s="35"/>
      <c r="AP697" s="31"/>
      <c r="AQ697" s="37"/>
    </row>
    <row r="698" spans="1:43" hidden="1" x14ac:dyDescent="0.25">
      <c r="A698" s="4" t="s">
        <v>194</v>
      </c>
      <c r="B698" s="124">
        <v>22</v>
      </c>
      <c r="C698" s="125" t="s">
        <v>1848</v>
      </c>
      <c r="D698" s="125" t="s">
        <v>1847</v>
      </c>
      <c r="E698" s="32" t="s">
        <v>180</v>
      </c>
      <c r="F698" s="38"/>
      <c r="G698" s="5"/>
      <c r="H698" s="6"/>
      <c r="I698" s="34"/>
      <c r="J698" s="35"/>
      <c r="K698" s="35"/>
      <c r="L698" s="35"/>
      <c r="M698" s="36" t="s">
        <v>198</v>
      </c>
      <c r="N698" s="36"/>
      <c r="O698" s="36" t="str">
        <f t="shared" si="22"/>
        <v>B09</v>
      </c>
      <c r="P698" s="36">
        <f>IF(AND(O698&lt;&gt;O697,NOT(ISBLANK(A698))),IF(ISBLANK(M698),INDEX(Summary!H:H,MATCH(O698,Summary!A:A,0)),INDEX(Summary!H:H,MATCH(O698,Summary!A:A,0))+1),IF(ISBLANK(M698),P697,P697+1))</f>
        <v>19</v>
      </c>
      <c r="Q698" s="36">
        <f t="shared" si="21"/>
        <v>33</v>
      </c>
      <c r="R698" s="51"/>
      <c r="T698" s="34"/>
      <c r="U698" s="34"/>
      <c r="V698" s="34"/>
      <c r="W698" s="34"/>
      <c r="X698" s="5"/>
      <c r="Y698" s="5"/>
      <c r="Z698" s="5"/>
      <c r="AA698" s="6"/>
      <c r="AB698" s="6"/>
      <c r="AC698" s="6"/>
      <c r="AD698" s="6"/>
      <c r="AE698" s="7"/>
      <c r="AF698" s="7"/>
      <c r="AG698" s="34"/>
      <c r="AH698" s="35"/>
      <c r="AI698" s="35"/>
      <c r="AJ698" s="35"/>
      <c r="AK698" s="35"/>
      <c r="AL698" s="35"/>
      <c r="AM698" s="35"/>
      <c r="AN698" s="35"/>
      <c r="AO698" s="35"/>
      <c r="AP698" s="31"/>
      <c r="AQ698" s="37"/>
    </row>
    <row r="699" spans="1:43" hidden="1" x14ac:dyDescent="0.25">
      <c r="A699" s="4" t="s">
        <v>194</v>
      </c>
      <c r="B699" s="124">
        <v>22</v>
      </c>
      <c r="C699" s="125" t="s">
        <v>1849</v>
      </c>
      <c r="D699" s="125" t="s">
        <v>1847</v>
      </c>
      <c r="E699" s="32" t="s">
        <v>180</v>
      </c>
      <c r="F699" s="38"/>
      <c r="G699" s="5"/>
      <c r="H699" s="6"/>
      <c r="I699" s="34"/>
      <c r="J699" s="35"/>
      <c r="K699" s="35"/>
      <c r="L699" s="35"/>
      <c r="M699" s="36" t="s">
        <v>198</v>
      </c>
      <c r="N699" s="36"/>
      <c r="O699" s="36" t="str">
        <f t="shared" si="22"/>
        <v>B09</v>
      </c>
      <c r="P699" s="36">
        <f>IF(AND(O699&lt;&gt;O698,NOT(ISBLANK(A699))),IF(ISBLANK(M699),INDEX(Summary!H:H,MATCH(O699,Summary!A:A,0)),INDEX(Summary!H:H,MATCH(O699,Summary!A:A,0))+1),IF(ISBLANK(M699),P698,P698+1))</f>
        <v>20</v>
      </c>
      <c r="Q699" s="36">
        <f t="shared" si="21"/>
        <v>33</v>
      </c>
      <c r="R699" s="51"/>
      <c r="T699" s="34"/>
      <c r="U699" s="34"/>
      <c r="V699" s="34"/>
      <c r="W699" s="34"/>
      <c r="X699" s="5"/>
      <c r="Y699" s="5"/>
      <c r="Z699" s="5"/>
      <c r="AA699" s="6"/>
      <c r="AB699" s="6"/>
      <c r="AC699" s="6"/>
      <c r="AD699" s="6"/>
      <c r="AE699" s="7"/>
      <c r="AF699" s="7"/>
      <c r="AG699" s="34"/>
      <c r="AH699" s="35"/>
      <c r="AI699" s="35"/>
      <c r="AJ699" s="35"/>
      <c r="AK699" s="35"/>
      <c r="AL699" s="35"/>
      <c r="AM699" s="35"/>
      <c r="AN699" s="35"/>
      <c r="AO699" s="35"/>
      <c r="AP699" s="31"/>
      <c r="AQ699" s="37"/>
    </row>
    <row r="700" spans="1:43" hidden="1" x14ac:dyDescent="0.25">
      <c r="A700" s="4" t="s">
        <v>194</v>
      </c>
      <c r="B700" s="124">
        <v>22</v>
      </c>
      <c r="C700" s="125" t="s">
        <v>1850</v>
      </c>
      <c r="D700" s="125" t="s">
        <v>1847</v>
      </c>
      <c r="E700" s="32" t="s">
        <v>180</v>
      </c>
      <c r="F700" s="38"/>
      <c r="G700" s="5"/>
      <c r="H700" s="6"/>
      <c r="I700" s="34"/>
      <c r="J700" s="35"/>
      <c r="K700" s="35"/>
      <c r="L700" s="35"/>
      <c r="M700" s="36" t="s">
        <v>198</v>
      </c>
      <c r="N700" s="36"/>
      <c r="O700" s="36" t="str">
        <f t="shared" si="22"/>
        <v>B09</v>
      </c>
      <c r="P700" s="36">
        <f>IF(AND(O700&lt;&gt;O699,NOT(ISBLANK(A700))),IF(ISBLANK(M700),INDEX(Summary!H:H,MATCH(O700,Summary!A:A,0)),INDEX(Summary!H:H,MATCH(O700,Summary!A:A,0))+1),IF(ISBLANK(M700),P699,P699+1))</f>
        <v>21</v>
      </c>
      <c r="Q700" s="36">
        <f t="shared" si="21"/>
        <v>33</v>
      </c>
      <c r="R700" s="51"/>
      <c r="T700" s="34"/>
      <c r="U700" s="34"/>
      <c r="V700" s="34"/>
      <c r="W700" s="34"/>
      <c r="X700" s="5"/>
      <c r="Y700" s="5"/>
      <c r="Z700" s="5"/>
      <c r="AA700" s="6"/>
      <c r="AB700" s="6"/>
      <c r="AC700" s="6"/>
      <c r="AD700" s="6"/>
      <c r="AE700" s="7"/>
      <c r="AF700" s="7"/>
      <c r="AG700" s="34"/>
      <c r="AH700" s="35"/>
      <c r="AI700" s="35"/>
      <c r="AJ700" s="35"/>
      <c r="AK700" s="35"/>
      <c r="AL700" s="35"/>
      <c r="AM700" s="35"/>
      <c r="AN700" s="35"/>
      <c r="AO700" s="35"/>
      <c r="AP700" s="31"/>
      <c r="AQ700" s="37"/>
    </row>
    <row r="701" spans="1:43" hidden="1" x14ac:dyDescent="0.25">
      <c r="A701" s="4" t="s">
        <v>194</v>
      </c>
      <c r="B701" s="124">
        <v>22</v>
      </c>
      <c r="C701" s="125" t="s">
        <v>1851</v>
      </c>
      <c r="D701" s="125" t="s">
        <v>1852</v>
      </c>
      <c r="E701" s="32" t="s">
        <v>180</v>
      </c>
      <c r="F701" s="38"/>
      <c r="G701" s="5"/>
      <c r="H701" s="6"/>
      <c r="I701" s="34"/>
      <c r="J701" s="35"/>
      <c r="K701" s="35"/>
      <c r="L701" s="35"/>
      <c r="M701" s="36" t="s">
        <v>198</v>
      </c>
      <c r="N701" s="36"/>
      <c r="O701" s="36" t="str">
        <f t="shared" si="22"/>
        <v>B09</v>
      </c>
      <c r="P701" s="36">
        <f>IF(AND(O701&lt;&gt;O700,NOT(ISBLANK(A701))),IF(ISBLANK(M701),INDEX(Summary!H:H,MATCH(O701,Summary!A:A,0)),INDEX(Summary!H:H,MATCH(O701,Summary!A:A,0))+1),IF(ISBLANK(M701),P700,P700+1))</f>
        <v>22</v>
      </c>
      <c r="Q701" s="36">
        <f t="shared" si="21"/>
        <v>33</v>
      </c>
      <c r="R701" s="51"/>
      <c r="T701" s="34"/>
      <c r="U701" s="34"/>
      <c r="V701" s="34"/>
      <c r="W701" s="34"/>
      <c r="X701" s="5"/>
      <c r="Y701" s="5"/>
      <c r="Z701" s="5"/>
      <c r="AA701" s="6"/>
      <c r="AB701" s="6"/>
      <c r="AC701" s="6"/>
      <c r="AD701" s="6"/>
      <c r="AE701" s="7"/>
      <c r="AF701" s="7"/>
      <c r="AG701" s="34"/>
      <c r="AH701" s="35"/>
      <c r="AI701" s="35"/>
      <c r="AJ701" s="35"/>
      <c r="AK701" s="35"/>
      <c r="AL701" s="35"/>
      <c r="AM701" s="35"/>
      <c r="AN701" s="35"/>
      <c r="AO701" s="35"/>
      <c r="AP701" s="31"/>
      <c r="AQ701" s="37"/>
    </row>
    <row r="702" spans="1:43" hidden="1" x14ac:dyDescent="0.25">
      <c r="A702" s="4" t="s">
        <v>194</v>
      </c>
      <c r="B702" s="124">
        <v>22</v>
      </c>
      <c r="C702" s="125" t="s">
        <v>1853</v>
      </c>
      <c r="D702" s="125" t="s">
        <v>1852</v>
      </c>
      <c r="E702" s="32" t="s">
        <v>180</v>
      </c>
      <c r="F702" s="38"/>
      <c r="G702" s="5"/>
      <c r="H702" s="6"/>
      <c r="I702" s="34"/>
      <c r="J702" s="35"/>
      <c r="K702" s="35"/>
      <c r="L702" s="35"/>
      <c r="M702" s="36" t="s">
        <v>198</v>
      </c>
      <c r="N702" s="36"/>
      <c r="O702" s="36" t="str">
        <f t="shared" si="22"/>
        <v>B09</v>
      </c>
      <c r="P702" s="36">
        <f>IF(AND(O702&lt;&gt;O701,NOT(ISBLANK(A702))),IF(ISBLANK(M702),INDEX(Summary!H:H,MATCH(O702,Summary!A:A,0)),INDEX(Summary!H:H,MATCH(O702,Summary!A:A,0))+1),IF(ISBLANK(M702),P701,P701+1))</f>
        <v>23</v>
      </c>
      <c r="Q702" s="36">
        <f t="shared" si="21"/>
        <v>33</v>
      </c>
      <c r="R702" s="51"/>
      <c r="T702" s="34"/>
      <c r="U702" s="34"/>
      <c r="V702" s="34"/>
      <c r="W702" s="34"/>
      <c r="X702" s="5"/>
      <c r="Y702" s="5"/>
      <c r="Z702" s="5"/>
      <c r="AA702" s="6"/>
      <c r="AB702" s="6"/>
      <c r="AC702" s="6"/>
      <c r="AD702" s="6"/>
      <c r="AE702" s="7"/>
      <c r="AF702" s="7"/>
      <c r="AG702" s="34"/>
      <c r="AH702" s="35"/>
      <c r="AI702" s="35"/>
      <c r="AJ702" s="35"/>
      <c r="AK702" s="35"/>
      <c r="AL702" s="35"/>
      <c r="AM702" s="35"/>
      <c r="AN702" s="35"/>
      <c r="AO702" s="35"/>
      <c r="AP702" s="31"/>
      <c r="AQ702" s="37"/>
    </row>
    <row r="703" spans="1:43" hidden="1" x14ac:dyDescent="0.25">
      <c r="A703" s="4" t="s">
        <v>194</v>
      </c>
      <c r="B703" s="124">
        <v>22</v>
      </c>
      <c r="C703" s="125" t="s">
        <v>1854</v>
      </c>
      <c r="D703" s="125" t="s">
        <v>1852</v>
      </c>
      <c r="E703" s="32" t="s">
        <v>180</v>
      </c>
      <c r="F703" s="38"/>
      <c r="G703" s="5"/>
      <c r="H703" s="6"/>
      <c r="I703" s="34"/>
      <c r="J703" s="35"/>
      <c r="K703" s="35"/>
      <c r="L703" s="35"/>
      <c r="M703" s="36" t="s">
        <v>198</v>
      </c>
      <c r="N703" s="36"/>
      <c r="O703" s="36" t="str">
        <f t="shared" si="22"/>
        <v>B09</v>
      </c>
      <c r="P703" s="36">
        <f>IF(AND(O703&lt;&gt;O702,NOT(ISBLANK(A703))),IF(ISBLANK(M703),INDEX(Summary!H:H,MATCH(O703,Summary!A:A,0)),INDEX(Summary!H:H,MATCH(O703,Summary!A:A,0))+1),IF(ISBLANK(M703),P702,P702+1))</f>
        <v>24</v>
      </c>
      <c r="Q703" s="36">
        <f t="shared" si="21"/>
        <v>33</v>
      </c>
      <c r="R703" s="51"/>
      <c r="T703" s="34"/>
      <c r="U703" s="34"/>
      <c r="V703" s="34"/>
      <c r="W703" s="34"/>
      <c r="X703" s="5"/>
      <c r="Y703" s="5"/>
      <c r="Z703" s="5"/>
      <c r="AA703" s="6"/>
      <c r="AB703" s="6"/>
      <c r="AC703" s="6"/>
      <c r="AD703" s="6"/>
      <c r="AE703" s="7"/>
      <c r="AF703" s="7"/>
      <c r="AG703" s="34"/>
      <c r="AH703" s="35"/>
      <c r="AI703" s="35"/>
      <c r="AJ703" s="35"/>
      <c r="AK703" s="35"/>
      <c r="AL703" s="35"/>
      <c r="AM703" s="35"/>
      <c r="AN703" s="35"/>
      <c r="AO703" s="35"/>
      <c r="AP703" s="31"/>
      <c r="AQ703" s="37"/>
    </row>
    <row r="704" spans="1:43" hidden="1" x14ac:dyDescent="0.25">
      <c r="A704" s="4" t="s">
        <v>194</v>
      </c>
      <c r="B704" s="124">
        <v>22</v>
      </c>
      <c r="C704" s="125" t="s">
        <v>1855</v>
      </c>
      <c r="D704" s="125" t="s">
        <v>1852</v>
      </c>
      <c r="E704" s="32" t="s">
        <v>180</v>
      </c>
      <c r="F704" s="38"/>
      <c r="G704" s="5"/>
      <c r="H704" s="6"/>
      <c r="I704" s="34"/>
      <c r="J704" s="35"/>
      <c r="K704" s="35"/>
      <c r="L704" s="35"/>
      <c r="M704" s="36" t="s">
        <v>198</v>
      </c>
      <c r="N704" s="36"/>
      <c r="O704" s="36" t="str">
        <f t="shared" si="22"/>
        <v>B09</v>
      </c>
      <c r="P704" s="36">
        <f>IF(AND(O704&lt;&gt;O703,NOT(ISBLANK(A704))),IF(ISBLANK(M704),INDEX(Summary!H:H,MATCH(O704,Summary!A:A,0)),INDEX(Summary!H:H,MATCH(O704,Summary!A:A,0))+1),IF(ISBLANK(M704),P703,P703+1))</f>
        <v>25</v>
      </c>
      <c r="Q704" s="36">
        <f t="shared" si="21"/>
        <v>33</v>
      </c>
      <c r="R704" s="51"/>
      <c r="T704" s="34"/>
      <c r="U704" s="34"/>
      <c r="V704" s="34"/>
      <c r="W704" s="34"/>
      <c r="X704" s="5"/>
      <c r="Y704" s="5"/>
      <c r="Z704" s="5"/>
      <c r="AA704" s="6"/>
      <c r="AB704" s="6"/>
      <c r="AC704" s="6"/>
      <c r="AD704" s="6"/>
      <c r="AE704" s="7"/>
      <c r="AF704" s="7"/>
      <c r="AG704" s="34"/>
      <c r="AH704" s="35"/>
      <c r="AI704" s="35"/>
      <c r="AJ704" s="35"/>
      <c r="AK704" s="35"/>
      <c r="AL704" s="35"/>
      <c r="AM704" s="35"/>
      <c r="AN704" s="35"/>
      <c r="AO704" s="35"/>
      <c r="AP704" s="31"/>
      <c r="AQ704" s="37"/>
    </row>
    <row r="705" spans="1:43" hidden="1" x14ac:dyDescent="0.25">
      <c r="A705" s="4" t="s">
        <v>194</v>
      </c>
      <c r="B705" s="124">
        <v>15</v>
      </c>
      <c r="C705" s="125" t="s">
        <v>1856</v>
      </c>
      <c r="D705" s="125" t="s">
        <v>1857</v>
      </c>
      <c r="E705" s="32" t="s">
        <v>180</v>
      </c>
      <c r="F705" s="38"/>
      <c r="G705" s="5"/>
      <c r="H705" s="6"/>
      <c r="I705" s="34"/>
      <c r="J705" s="35"/>
      <c r="K705" s="35"/>
      <c r="L705" s="35"/>
      <c r="M705" s="36" t="s">
        <v>198</v>
      </c>
      <c r="N705" s="36"/>
      <c r="O705" s="36" t="str">
        <f t="shared" si="22"/>
        <v>B09</v>
      </c>
      <c r="P705" s="36">
        <f>IF(AND(O705&lt;&gt;O704,NOT(ISBLANK(A705))),IF(ISBLANK(M705),INDEX(Summary!H:H,MATCH(O705,Summary!A:A,0)),INDEX(Summary!H:H,MATCH(O705,Summary!A:A,0))+1),IF(ISBLANK(M705),P704,P704+1))</f>
        <v>26</v>
      </c>
      <c r="Q705" s="36">
        <f t="shared" si="21"/>
        <v>33</v>
      </c>
      <c r="R705" s="51"/>
      <c r="T705" s="34"/>
      <c r="U705" s="34"/>
      <c r="V705" s="34"/>
      <c r="W705" s="34"/>
      <c r="X705" s="5"/>
      <c r="Y705" s="5"/>
      <c r="Z705" s="5"/>
      <c r="AA705" s="6"/>
      <c r="AB705" s="6"/>
      <c r="AC705" s="6"/>
      <c r="AD705" s="6"/>
      <c r="AE705" s="7"/>
      <c r="AF705" s="7"/>
      <c r="AG705" s="34"/>
      <c r="AH705" s="35"/>
      <c r="AI705" s="35"/>
      <c r="AJ705" s="35"/>
      <c r="AK705" s="35"/>
      <c r="AL705" s="35"/>
      <c r="AM705" s="35"/>
      <c r="AN705" s="35"/>
      <c r="AO705" s="35"/>
      <c r="AP705" s="31"/>
      <c r="AQ705" s="37"/>
    </row>
    <row r="706" spans="1:43" hidden="1" x14ac:dyDescent="0.25">
      <c r="A706" s="4" t="s">
        <v>194</v>
      </c>
      <c r="B706" s="124">
        <v>15</v>
      </c>
      <c r="C706" s="125" t="s">
        <v>1858</v>
      </c>
      <c r="D706" s="125" t="s">
        <v>1857</v>
      </c>
      <c r="E706" s="32" t="s">
        <v>180</v>
      </c>
      <c r="F706" s="38"/>
      <c r="G706" s="5"/>
      <c r="H706" s="6"/>
      <c r="I706" s="34"/>
      <c r="J706" s="35"/>
      <c r="K706" s="35"/>
      <c r="L706" s="35"/>
      <c r="M706" s="36" t="s">
        <v>198</v>
      </c>
      <c r="N706" s="36"/>
      <c r="O706" s="36" t="str">
        <f t="shared" si="22"/>
        <v>B09</v>
      </c>
      <c r="P706" s="36">
        <f>IF(AND(O706&lt;&gt;O705,NOT(ISBLANK(A706))),IF(ISBLANK(M706),INDEX(Summary!H:H,MATCH(O706,Summary!A:A,0)),INDEX(Summary!H:H,MATCH(O706,Summary!A:A,0))+1),IF(ISBLANK(M706),P705,P705+1))</f>
        <v>27</v>
      </c>
      <c r="Q706" s="36">
        <f t="shared" ref="Q706:Q760" si="23">IF(AND(O706&lt;&gt;O705,NOT(ISBLANK(A706))),IF(ISBLANK(N706),_xlfn.MAXIFS(P:P,O:O,O706),_xlfn.MAXIFS(P:P,O:O,O706)+1),IF(ISBLANK(N706),Q705,Q705+1))</f>
        <v>33</v>
      </c>
      <c r="R706" s="51"/>
      <c r="T706" s="34"/>
      <c r="U706" s="34"/>
      <c r="V706" s="34"/>
      <c r="W706" s="34"/>
      <c r="X706" s="5"/>
      <c r="Y706" s="5"/>
      <c r="Z706" s="5"/>
      <c r="AA706" s="6"/>
      <c r="AB706" s="6"/>
      <c r="AC706" s="6"/>
      <c r="AD706" s="6"/>
      <c r="AE706" s="7"/>
      <c r="AF706" s="7"/>
      <c r="AG706" s="34"/>
      <c r="AH706" s="35"/>
      <c r="AI706" s="35"/>
      <c r="AJ706" s="35"/>
      <c r="AK706" s="35"/>
      <c r="AL706" s="35"/>
      <c r="AM706" s="35"/>
      <c r="AN706" s="35"/>
      <c r="AO706" s="35"/>
      <c r="AP706" s="31"/>
      <c r="AQ706" s="37"/>
    </row>
    <row r="707" spans="1:43" hidden="1" x14ac:dyDescent="0.25">
      <c r="A707" s="4" t="s">
        <v>194</v>
      </c>
      <c r="B707" s="124">
        <v>15</v>
      </c>
      <c r="C707" s="125" t="s">
        <v>1859</v>
      </c>
      <c r="D707" s="125" t="s">
        <v>1857</v>
      </c>
      <c r="E707" s="32" t="s">
        <v>180</v>
      </c>
      <c r="F707" s="38"/>
      <c r="G707" s="5"/>
      <c r="H707" s="6"/>
      <c r="I707" s="34"/>
      <c r="J707" s="35"/>
      <c r="K707" s="35"/>
      <c r="L707" s="35"/>
      <c r="M707" s="36" t="s">
        <v>198</v>
      </c>
      <c r="N707" s="36"/>
      <c r="O707" s="36" t="str">
        <f t="shared" si="22"/>
        <v>B09</v>
      </c>
      <c r="P707" s="36">
        <f>IF(AND(O707&lt;&gt;O706,NOT(ISBLANK(A707))),IF(ISBLANK(M707),INDEX(Summary!H:H,MATCH(O707,Summary!A:A,0)),INDEX(Summary!H:H,MATCH(O707,Summary!A:A,0))+1),IF(ISBLANK(M707),P706,P706+1))</f>
        <v>28</v>
      </c>
      <c r="Q707" s="36">
        <f t="shared" si="23"/>
        <v>33</v>
      </c>
      <c r="R707" s="51"/>
      <c r="T707" s="34"/>
      <c r="U707" s="34"/>
      <c r="V707" s="34"/>
      <c r="W707" s="34"/>
      <c r="X707" s="5"/>
      <c r="Y707" s="5"/>
      <c r="Z707" s="5"/>
      <c r="AA707" s="6"/>
      <c r="AB707" s="6"/>
      <c r="AC707" s="6"/>
      <c r="AD707" s="6"/>
      <c r="AE707" s="7"/>
      <c r="AF707" s="7"/>
      <c r="AG707" s="34"/>
      <c r="AH707" s="35"/>
      <c r="AI707" s="35"/>
      <c r="AJ707" s="35"/>
      <c r="AK707" s="35"/>
      <c r="AL707" s="35"/>
      <c r="AM707" s="35"/>
      <c r="AN707" s="35"/>
      <c r="AO707" s="35"/>
      <c r="AP707" s="31"/>
      <c r="AQ707" s="37"/>
    </row>
    <row r="708" spans="1:43" hidden="1" x14ac:dyDescent="0.25">
      <c r="A708" s="4" t="s">
        <v>194</v>
      </c>
      <c r="B708" s="124">
        <v>15</v>
      </c>
      <c r="C708" s="125" t="s">
        <v>1860</v>
      </c>
      <c r="D708" s="125" t="s">
        <v>1857</v>
      </c>
      <c r="E708" s="32" t="s">
        <v>180</v>
      </c>
      <c r="F708" s="38"/>
      <c r="G708" s="5"/>
      <c r="H708" s="6"/>
      <c r="I708" s="34"/>
      <c r="J708" s="35"/>
      <c r="K708" s="35"/>
      <c r="L708" s="35"/>
      <c r="M708" s="36" t="s">
        <v>198</v>
      </c>
      <c r="N708" s="36"/>
      <c r="O708" s="36" t="str">
        <f t="shared" si="22"/>
        <v>B09</v>
      </c>
      <c r="P708" s="36">
        <f>IF(AND(O708&lt;&gt;O707,NOT(ISBLANK(A708))),IF(ISBLANK(M708),INDEX(Summary!H:H,MATCH(O708,Summary!A:A,0)),INDEX(Summary!H:H,MATCH(O708,Summary!A:A,0))+1),IF(ISBLANK(M708),P707,P707+1))</f>
        <v>29</v>
      </c>
      <c r="Q708" s="36">
        <f t="shared" si="23"/>
        <v>33</v>
      </c>
      <c r="R708" s="51"/>
      <c r="T708" s="34"/>
      <c r="U708" s="34"/>
      <c r="V708" s="34"/>
      <c r="W708" s="34"/>
      <c r="X708" s="5"/>
      <c r="Y708" s="5"/>
      <c r="Z708" s="5"/>
      <c r="AA708" s="6"/>
      <c r="AB708" s="6"/>
      <c r="AC708" s="6"/>
      <c r="AD708" s="6"/>
      <c r="AE708" s="7"/>
      <c r="AF708" s="7"/>
      <c r="AG708" s="34"/>
      <c r="AH708" s="35"/>
      <c r="AI708" s="35"/>
      <c r="AJ708" s="35"/>
      <c r="AK708" s="35"/>
      <c r="AL708" s="35"/>
      <c r="AM708" s="35"/>
      <c r="AN708" s="35"/>
      <c r="AO708" s="35"/>
      <c r="AP708" s="31"/>
      <c r="AQ708" s="37"/>
    </row>
    <row r="709" spans="1:43" hidden="1" x14ac:dyDescent="0.25">
      <c r="A709" s="4" t="s">
        <v>194</v>
      </c>
      <c r="B709" s="124">
        <v>15</v>
      </c>
      <c r="C709" s="125" t="s">
        <v>1861</v>
      </c>
      <c r="D709" s="125" t="s">
        <v>1862</v>
      </c>
      <c r="E709" s="32" t="s">
        <v>180</v>
      </c>
      <c r="F709" s="38"/>
      <c r="G709" s="5"/>
      <c r="H709" s="6"/>
      <c r="I709" s="34"/>
      <c r="J709" s="35"/>
      <c r="K709" s="35"/>
      <c r="L709" s="35"/>
      <c r="M709" s="36" t="s">
        <v>198</v>
      </c>
      <c r="N709" s="36"/>
      <c r="O709" s="36" t="str">
        <f t="shared" si="22"/>
        <v>B09</v>
      </c>
      <c r="P709" s="36">
        <f>IF(AND(O709&lt;&gt;O708,NOT(ISBLANK(A709))),IF(ISBLANK(M709),INDEX(Summary!H:H,MATCH(O709,Summary!A:A,0)),INDEX(Summary!H:H,MATCH(O709,Summary!A:A,0))+1),IF(ISBLANK(M709),P708,P708+1))</f>
        <v>30</v>
      </c>
      <c r="Q709" s="36">
        <f t="shared" si="23"/>
        <v>33</v>
      </c>
      <c r="R709" s="51"/>
      <c r="T709" s="34"/>
      <c r="U709" s="34"/>
      <c r="V709" s="34"/>
      <c r="W709" s="34"/>
      <c r="X709" s="5"/>
      <c r="Y709" s="5"/>
      <c r="Z709" s="5"/>
      <c r="AA709" s="6"/>
      <c r="AB709" s="6"/>
      <c r="AC709" s="6"/>
      <c r="AD709" s="6"/>
      <c r="AE709" s="7"/>
      <c r="AF709" s="7"/>
      <c r="AG709" s="34"/>
      <c r="AH709" s="35"/>
      <c r="AI709" s="35"/>
      <c r="AJ709" s="35"/>
      <c r="AK709" s="35"/>
      <c r="AL709" s="35"/>
      <c r="AM709" s="35"/>
      <c r="AN709" s="35"/>
      <c r="AO709" s="35"/>
      <c r="AP709" s="31"/>
      <c r="AQ709" s="37"/>
    </row>
    <row r="710" spans="1:43" hidden="1" x14ac:dyDescent="0.25">
      <c r="A710" s="4" t="s">
        <v>194</v>
      </c>
      <c r="B710" s="124">
        <v>15</v>
      </c>
      <c r="C710" s="125" t="s">
        <v>1863</v>
      </c>
      <c r="D710" s="125" t="s">
        <v>1862</v>
      </c>
      <c r="E710" s="32" t="s">
        <v>180</v>
      </c>
      <c r="F710" s="38"/>
      <c r="G710" s="5"/>
      <c r="H710" s="6"/>
      <c r="I710" s="34"/>
      <c r="J710" s="35"/>
      <c r="K710" s="35"/>
      <c r="L710" s="35"/>
      <c r="M710" s="36" t="s">
        <v>198</v>
      </c>
      <c r="N710" s="36"/>
      <c r="O710" s="36" t="str">
        <f t="shared" si="22"/>
        <v>B09</v>
      </c>
      <c r="P710" s="36">
        <f>IF(AND(O710&lt;&gt;O709,NOT(ISBLANK(A710))),IF(ISBLANK(M710),INDEX(Summary!H:H,MATCH(O710,Summary!A:A,0)),INDEX(Summary!H:H,MATCH(O710,Summary!A:A,0))+1),IF(ISBLANK(M710),P709,P709+1))</f>
        <v>31</v>
      </c>
      <c r="Q710" s="36">
        <f t="shared" si="23"/>
        <v>33</v>
      </c>
      <c r="R710" s="51"/>
      <c r="T710" s="34"/>
      <c r="U710" s="34"/>
      <c r="V710" s="34"/>
      <c r="W710" s="34"/>
      <c r="X710" s="5"/>
      <c r="Y710" s="5"/>
      <c r="Z710" s="5"/>
      <c r="AA710" s="6"/>
      <c r="AB710" s="6"/>
      <c r="AC710" s="6"/>
      <c r="AD710" s="6"/>
      <c r="AE710" s="7"/>
      <c r="AF710" s="7"/>
      <c r="AG710" s="34"/>
      <c r="AH710" s="35"/>
      <c r="AI710" s="35"/>
      <c r="AJ710" s="35"/>
      <c r="AK710" s="35"/>
      <c r="AL710" s="35"/>
      <c r="AM710" s="35"/>
      <c r="AN710" s="35"/>
      <c r="AO710" s="35"/>
      <c r="AP710" s="31"/>
      <c r="AQ710" s="37"/>
    </row>
    <row r="711" spans="1:43" hidden="1" x14ac:dyDescent="0.25">
      <c r="A711" s="4" t="s">
        <v>194</v>
      </c>
      <c r="B711" s="124">
        <v>15</v>
      </c>
      <c r="C711" s="125" t="s">
        <v>1864</v>
      </c>
      <c r="D711" s="125" t="s">
        <v>1862</v>
      </c>
      <c r="E711" s="32" t="s">
        <v>180</v>
      </c>
      <c r="F711" s="38"/>
      <c r="G711" s="5"/>
      <c r="H711" s="6"/>
      <c r="I711" s="34"/>
      <c r="J711" s="35"/>
      <c r="K711" s="35"/>
      <c r="L711" s="35"/>
      <c r="M711" s="36" t="s">
        <v>198</v>
      </c>
      <c r="N711" s="36"/>
      <c r="O711" s="36" t="str">
        <f t="shared" si="22"/>
        <v>B09</v>
      </c>
      <c r="P711" s="36">
        <f>IF(AND(O711&lt;&gt;O710,NOT(ISBLANK(A711))),IF(ISBLANK(M711),INDEX(Summary!H:H,MATCH(O711,Summary!A:A,0)),INDEX(Summary!H:H,MATCH(O711,Summary!A:A,0))+1),IF(ISBLANK(M711),P710,P710+1))</f>
        <v>32</v>
      </c>
      <c r="Q711" s="36">
        <f t="shared" si="23"/>
        <v>33</v>
      </c>
      <c r="R711" s="51"/>
      <c r="T711" s="34"/>
      <c r="U711" s="34"/>
      <c r="V711" s="34"/>
      <c r="W711" s="34"/>
      <c r="X711" s="5"/>
      <c r="Y711" s="5"/>
      <c r="Z711" s="5"/>
      <c r="AA711" s="6"/>
      <c r="AB711" s="6"/>
      <c r="AC711" s="6"/>
      <c r="AD711" s="6"/>
      <c r="AE711" s="7"/>
      <c r="AF711" s="7"/>
      <c r="AG711" s="34"/>
      <c r="AH711" s="35"/>
      <c r="AI711" s="35"/>
      <c r="AJ711" s="35"/>
      <c r="AK711" s="35"/>
      <c r="AL711" s="35"/>
      <c r="AM711" s="35"/>
      <c r="AN711" s="35"/>
      <c r="AO711" s="35"/>
      <c r="AP711" s="31"/>
      <c r="AQ711" s="37"/>
    </row>
    <row r="712" spans="1:43" hidden="1" x14ac:dyDescent="0.25">
      <c r="A712" s="4" t="s">
        <v>194</v>
      </c>
      <c r="B712" s="124">
        <v>15</v>
      </c>
      <c r="C712" s="125" t="s">
        <v>1865</v>
      </c>
      <c r="D712" s="125" t="s">
        <v>1862</v>
      </c>
      <c r="E712" s="32" t="s">
        <v>180</v>
      </c>
      <c r="F712" s="38"/>
      <c r="G712" s="5"/>
      <c r="H712" s="6"/>
      <c r="I712" s="34"/>
      <c r="J712" s="35"/>
      <c r="K712" s="35"/>
      <c r="L712" s="35"/>
      <c r="M712" s="36" t="s">
        <v>198</v>
      </c>
      <c r="N712" s="36"/>
      <c r="O712" s="36" t="str">
        <f t="shared" si="22"/>
        <v>B09</v>
      </c>
      <c r="P712" s="36">
        <f>IF(AND(O712&lt;&gt;O711,NOT(ISBLANK(A712))),IF(ISBLANK(M712),INDEX(Summary!H:H,MATCH(O712,Summary!A:A,0)),INDEX(Summary!H:H,MATCH(O712,Summary!A:A,0))+1),IF(ISBLANK(M712),P711,P711+1))</f>
        <v>33</v>
      </c>
      <c r="Q712" s="36">
        <f t="shared" si="23"/>
        <v>33</v>
      </c>
      <c r="R712" s="51"/>
      <c r="T712" s="34"/>
      <c r="U712" s="34"/>
      <c r="V712" s="34"/>
      <c r="W712" s="34"/>
      <c r="X712" s="5"/>
      <c r="Y712" s="5"/>
      <c r="Z712" s="5"/>
      <c r="AA712" s="6"/>
      <c r="AB712" s="6"/>
      <c r="AC712" s="6"/>
      <c r="AD712" s="6"/>
      <c r="AE712" s="7"/>
      <c r="AF712" s="7"/>
      <c r="AG712" s="34"/>
      <c r="AH712" s="35"/>
      <c r="AI712" s="35"/>
      <c r="AJ712" s="35"/>
      <c r="AK712" s="35"/>
      <c r="AL712" s="35"/>
      <c r="AM712" s="35"/>
      <c r="AN712" s="35"/>
      <c r="AO712" s="35"/>
      <c r="AP712" s="31"/>
      <c r="AQ712" s="37"/>
    </row>
    <row r="713" spans="1:43" hidden="1" x14ac:dyDescent="0.25">
      <c r="A713" s="54" t="s">
        <v>195</v>
      </c>
      <c r="B713" s="124">
        <v>20</v>
      </c>
      <c r="C713" s="125" t="s">
        <v>1866</v>
      </c>
      <c r="D713" s="125" t="s">
        <v>1867</v>
      </c>
      <c r="E713" s="32" t="s">
        <v>180</v>
      </c>
      <c r="F713" s="40" t="s">
        <v>181</v>
      </c>
      <c r="G713" s="9">
        <v>12</v>
      </c>
      <c r="H713" s="34"/>
      <c r="I713" s="34">
        <v>12</v>
      </c>
      <c r="J713" s="7">
        <v>15</v>
      </c>
      <c r="K713" s="7">
        <v>3</v>
      </c>
      <c r="L713" s="7">
        <v>14</v>
      </c>
      <c r="M713" s="36" t="s">
        <v>198</v>
      </c>
      <c r="N713" s="39"/>
      <c r="O713" s="36" t="str">
        <f t="shared" si="22"/>
        <v>B12</v>
      </c>
      <c r="P713" s="36">
        <f>IF(AND(O713&lt;&gt;O712,NOT(ISBLANK(A713))),IF(ISBLANK(M713),INDEX(Summary!H:H,MATCH(O713,Summary!A:A,0)),INDEX(Summary!H:H,MATCH(O713,Summary!A:A,0))+1),IF(ISBLANK(M713),P712,P712+1))</f>
        <v>3</v>
      </c>
      <c r="Q713" s="36">
        <f t="shared" si="23"/>
        <v>22</v>
      </c>
      <c r="R713" s="51"/>
      <c r="T713" s="11">
        <v>1</v>
      </c>
      <c r="U713" s="11"/>
      <c r="V713" s="11"/>
      <c r="W713" s="11"/>
      <c r="X713" s="5"/>
      <c r="Y713" s="5" t="s">
        <v>88</v>
      </c>
      <c r="Z713" s="9" t="s">
        <v>78</v>
      </c>
      <c r="AA713" s="6">
        <v>12</v>
      </c>
      <c r="AB713" s="6">
        <v>0</v>
      </c>
      <c r="AC713" s="6">
        <v>0</v>
      </c>
      <c r="AD713" s="6">
        <v>0</v>
      </c>
      <c r="AE713" s="7">
        <v>0</v>
      </c>
      <c r="AF713" s="7">
        <v>0</v>
      </c>
      <c r="AG713" s="34">
        <v>3</v>
      </c>
      <c r="AH713" s="7">
        <v>12</v>
      </c>
      <c r="AI713" s="7">
        <v>0</v>
      </c>
      <c r="AJ713" s="7" t="s">
        <v>34</v>
      </c>
      <c r="AK713" s="7">
        <v>0</v>
      </c>
      <c r="AL713" s="7">
        <v>0</v>
      </c>
      <c r="AM713" s="7">
        <v>0</v>
      </c>
      <c r="AN713" s="7">
        <v>3</v>
      </c>
      <c r="AO713" s="7" t="s">
        <v>34</v>
      </c>
      <c r="AP713" s="31"/>
      <c r="AQ713" s="37"/>
    </row>
    <row r="714" spans="1:43" hidden="1" x14ac:dyDescent="0.25">
      <c r="A714" s="4" t="s">
        <v>195</v>
      </c>
      <c r="B714" s="124">
        <v>20</v>
      </c>
      <c r="C714" s="125" t="s">
        <v>1868</v>
      </c>
      <c r="D714" s="125" t="s">
        <v>1867</v>
      </c>
      <c r="E714" s="32" t="s">
        <v>180</v>
      </c>
      <c r="F714" s="38"/>
      <c r="G714" s="5"/>
      <c r="H714" s="6"/>
      <c r="I714" s="34"/>
      <c r="J714" s="35"/>
      <c r="K714" s="35"/>
      <c r="L714" s="35"/>
      <c r="M714" s="36" t="s">
        <v>198</v>
      </c>
      <c r="N714" s="36"/>
      <c r="O714" s="36" t="str">
        <f t="shared" si="22"/>
        <v>B12</v>
      </c>
      <c r="P714" s="36">
        <f>IF(AND(O714&lt;&gt;O713,NOT(ISBLANK(A714))),IF(ISBLANK(M714),INDEX(Summary!H:H,MATCH(O714,Summary!A:A,0)),INDEX(Summary!H:H,MATCH(O714,Summary!A:A,0))+1),IF(ISBLANK(M714),P713,P713+1))</f>
        <v>4</v>
      </c>
      <c r="Q714" s="36">
        <f t="shared" si="23"/>
        <v>22</v>
      </c>
      <c r="R714" s="51"/>
      <c r="T714" s="34"/>
      <c r="U714" s="34"/>
      <c r="V714" s="34"/>
      <c r="W714" s="34"/>
      <c r="X714" s="5"/>
      <c r="Y714" s="5"/>
      <c r="Z714" s="5"/>
      <c r="AA714" s="6"/>
      <c r="AB714" s="6"/>
      <c r="AC714" s="6"/>
      <c r="AD714" s="6"/>
      <c r="AE714" s="7"/>
      <c r="AF714" s="7"/>
      <c r="AG714" s="34"/>
      <c r="AH714" s="35"/>
      <c r="AI714" s="35"/>
      <c r="AJ714" s="35"/>
      <c r="AK714" s="35"/>
      <c r="AL714" s="35"/>
      <c r="AM714" s="35"/>
      <c r="AN714" s="35"/>
      <c r="AO714" s="35"/>
      <c r="AP714" s="31"/>
      <c r="AQ714" s="37"/>
    </row>
    <row r="715" spans="1:43" hidden="1" x14ac:dyDescent="0.25">
      <c r="A715" s="4" t="s">
        <v>195</v>
      </c>
      <c r="B715" s="124">
        <v>20</v>
      </c>
      <c r="C715" s="125" t="s">
        <v>1869</v>
      </c>
      <c r="D715" s="125" t="s">
        <v>1867</v>
      </c>
      <c r="E715" s="32" t="s">
        <v>180</v>
      </c>
      <c r="F715" s="38"/>
      <c r="G715" s="5"/>
      <c r="H715" s="6"/>
      <c r="I715" s="34"/>
      <c r="J715" s="35"/>
      <c r="K715" s="35"/>
      <c r="L715" s="35"/>
      <c r="M715" s="36" t="s">
        <v>198</v>
      </c>
      <c r="N715" s="36"/>
      <c r="O715" s="36" t="str">
        <f t="shared" si="22"/>
        <v>B12</v>
      </c>
      <c r="P715" s="36">
        <f>IF(AND(O715&lt;&gt;O714,NOT(ISBLANK(A715))),IF(ISBLANK(M715),INDEX(Summary!H:H,MATCH(O715,Summary!A:A,0)),INDEX(Summary!H:H,MATCH(O715,Summary!A:A,0))+1),IF(ISBLANK(M715),P714,P714+1))</f>
        <v>5</v>
      </c>
      <c r="Q715" s="36">
        <f t="shared" si="23"/>
        <v>22</v>
      </c>
      <c r="R715" s="51"/>
      <c r="T715" s="34"/>
      <c r="U715" s="34"/>
      <c r="V715" s="34"/>
      <c r="W715" s="34"/>
      <c r="X715" s="5"/>
      <c r="Y715" s="5"/>
      <c r="Z715" s="5"/>
      <c r="AA715" s="6"/>
      <c r="AB715" s="6"/>
      <c r="AC715" s="6"/>
      <c r="AD715" s="6"/>
      <c r="AE715" s="7"/>
      <c r="AF715" s="7"/>
      <c r="AG715" s="34"/>
      <c r="AH715" s="35"/>
      <c r="AI715" s="35"/>
      <c r="AJ715" s="35"/>
      <c r="AK715" s="35"/>
      <c r="AL715" s="35"/>
      <c r="AM715" s="35"/>
      <c r="AN715" s="35"/>
      <c r="AO715" s="35"/>
      <c r="AP715" s="31"/>
      <c r="AQ715" s="37"/>
    </row>
    <row r="716" spans="1:43" hidden="1" x14ac:dyDescent="0.25">
      <c r="A716" s="4" t="s">
        <v>195</v>
      </c>
      <c r="B716" s="124">
        <v>20</v>
      </c>
      <c r="C716" s="125" t="s">
        <v>1870</v>
      </c>
      <c r="D716" s="125" t="s">
        <v>1867</v>
      </c>
      <c r="E716" s="32" t="s">
        <v>180</v>
      </c>
      <c r="F716" s="38"/>
      <c r="G716" s="5"/>
      <c r="H716" s="6"/>
      <c r="I716" s="34"/>
      <c r="J716" s="35"/>
      <c r="K716" s="35"/>
      <c r="L716" s="35"/>
      <c r="M716" s="36" t="s">
        <v>198</v>
      </c>
      <c r="N716" s="36"/>
      <c r="O716" s="36" t="str">
        <f t="shared" si="22"/>
        <v>B12</v>
      </c>
      <c r="P716" s="36">
        <f>IF(AND(O716&lt;&gt;O715,NOT(ISBLANK(A716))),IF(ISBLANK(M716),INDEX(Summary!H:H,MATCH(O716,Summary!A:A,0)),INDEX(Summary!H:H,MATCH(O716,Summary!A:A,0))+1),IF(ISBLANK(M716),P715,P715+1))</f>
        <v>6</v>
      </c>
      <c r="Q716" s="36">
        <f t="shared" si="23"/>
        <v>22</v>
      </c>
      <c r="R716" s="51"/>
      <c r="T716" s="34"/>
      <c r="U716" s="34"/>
      <c r="V716" s="34"/>
      <c r="W716" s="34"/>
      <c r="X716" s="5"/>
      <c r="Y716" s="5"/>
      <c r="Z716" s="5"/>
      <c r="AA716" s="6"/>
      <c r="AB716" s="6"/>
      <c r="AC716" s="6"/>
      <c r="AD716" s="6"/>
      <c r="AE716" s="7"/>
      <c r="AF716" s="7"/>
      <c r="AG716" s="34"/>
      <c r="AH716" s="35"/>
      <c r="AI716" s="35"/>
      <c r="AJ716" s="35"/>
      <c r="AK716" s="35"/>
      <c r="AL716" s="35"/>
      <c r="AM716" s="35"/>
      <c r="AN716" s="35"/>
      <c r="AO716" s="35"/>
      <c r="AP716" s="31"/>
      <c r="AQ716" s="37"/>
    </row>
    <row r="717" spans="1:43" hidden="1" x14ac:dyDescent="0.25">
      <c r="A717" s="4" t="s">
        <v>195</v>
      </c>
      <c r="B717" s="124">
        <v>20</v>
      </c>
      <c r="C717" s="125" t="s">
        <v>1871</v>
      </c>
      <c r="D717" s="125" t="s">
        <v>1872</v>
      </c>
      <c r="E717" s="32" t="s">
        <v>180</v>
      </c>
      <c r="F717" s="38"/>
      <c r="G717" s="5"/>
      <c r="H717" s="6"/>
      <c r="I717" s="34"/>
      <c r="J717" s="35"/>
      <c r="K717" s="35"/>
      <c r="L717" s="35"/>
      <c r="M717" s="36" t="s">
        <v>198</v>
      </c>
      <c r="N717" s="36"/>
      <c r="O717" s="36" t="str">
        <f t="shared" si="22"/>
        <v>B12</v>
      </c>
      <c r="P717" s="36">
        <f>IF(AND(O717&lt;&gt;O716,NOT(ISBLANK(A717))),IF(ISBLANK(M717),INDEX(Summary!H:H,MATCH(O717,Summary!A:A,0)),INDEX(Summary!H:H,MATCH(O717,Summary!A:A,0))+1),IF(ISBLANK(M717),P716,P716+1))</f>
        <v>7</v>
      </c>
      <c r="Q717" s="36">
        <f t="shared" si="23"/>
        <v>22</v>
      </c>
      <c r="R717" s="51"/>
      <c r="T717" s="34"/>
      <c r="U717" s="34"/>
      <c r="V717" s="34"/>
      <c r="W717" s="34"/>
      <c r="X717" s="5"/>
      <c r="Y717" s="5"/>
      <c r="Z717" s="5"/>
      <c r="AA717" s="6"/>
      <c r="AB717" s="6"/>
      <c r="AC717" s="6"/>
      <c r="AD717" s="6"/>
      <c r="AE717" s="7"/>
      <c r="AF717" s="7"/>
      <c r="AG717" s="34"/>
      <c r="AH717" s="35"/>
      <c r="AI717" s="35"/>
      <c r="AJ717" s="35"/>
      <c r="AK717" s="35"/>
      <c r="AL717" s="35"/>
      <c r="AM717" s="35"/>
      <c r="AN717" s="35"/>
      <c r="AO717" s="35"/>
      <c r="AP717" s="31"/>
      <c r="AQ717" s="37"/>
    </row>
    <row r="718" spans="1:43" hidden="1" x14ac:dyDescent="0.25">
      <c r="A718" s="4" t="s">
        <v>195</v>
      </c>
      <c r="B718" s="124">
        <v>20</v>
      </c>
      <c r="C718" s="125" t="s">
        <v>1873</v>
      </c>
      <c r="D718" s="125" t="s">
        <v>1872</v>
      </c>
      <c r="E718" s="32" t="s">
        <v>180</v>
      </c>
      <c r="F718" s="38"/>
      <c r="G718" s="5"/>
      <c r="H718" s="6"/>
      <c r="I718" s="34"/>
      <c r="J718" s="35"/>
      <c r="K718" s="35"/>
      <c r="L718" s="35"/>
      <c r="M718" s="36" t="s">
        <v>198</v>
      </c>
      <c r="N718" s="36"/>
      <c r="O718" s="36" t="str">
        <f t="shared" si="22"/>
        <v>B12</v>
      </c>
      <c r="P718" s="36">
        <f>IF(AND(O718&lt;&gt;O717,NOT(ISBLANK(A718))),IF(ISBLANK(M718),INDEX(Summary!H:H,MATCH(O718,Summary!A:A,0)),INDEX(Summary!H:H,MATCH(O718,Summary!A:A,0))+1),IF(ISBLANK(M718),P717,P717+1))</f>
        <v>8</v>
      </c>
      <c r="Q718" s="36">
        <f t="shared" si="23"/>
        <v>22</v>
      </c>
      <c r="R718" s="51"/>
      <c r="T718" s="34"/>
      <c r="U718" s="34"/>
      <c r="V718" s="34"/>
      <c r="W718" s="34"/>
      <c r="X718" s="5"/>
      <c r="Y718" s="5"/>
      <c r="Z718" s="5"/>
      <c r="AA718" s="6"/>
      <c r="AB718" s="6"/>
      <c r="AC718" s="6"/>
      <c r="AD718" s="6"/>
      <c r="AE718" s="7"/>
      <c r="AF718" s="7"/>
      <c r="AG718" s="34"/>
      <c r="AH718" s="35"/>
      <c r="AI718" s="35"/>
      <c r="AJ718" s="35"/>
      <c r="AK718" s="35"/>
      <c r="AL718" s="35"/>
      <c r="AM718" s="35"/>
      <c r="AN718" s="35"/>
      <c r="AO718" s="35"/>
      <c r="AP718" s="31"/>
      <c r="AQ718" s="37"/>
    </row>
    <row r="719" spans="1:43" hidden="1" x14ac:dyDescent="0.25">
      <c r="A719" s="4" t="s">
        <v>195</v>
      </c>
      <c r="B719" s="124">
        <v>20</v>
      </c>
      <c r="C719" s="125" t="s">
        <v>1874</v>
      </c>
      <c r="D719" s="125" t="s">
        <v>1872</v>
      </c>
      <c r="E719" s="32" t="s">
        <v>180</v>
      </c>
      <c r="F719" s="38"/>
      <c r="G719" s="5"/>
      <c r="H719" s="6"/>
      <c r="I719" s="34"/>
      <c r="J719" s="35"/>
      <c r="K719" s="35"/>
      <c r="L719" s="35"/>
      <c r="M719" s="36" t="s">
        <v>198</v>
      </c>
      <c r="N719" s="36"/>
      <c r="O719" s="36" t="str">
        <f t="shared" si="22"/>
        <v>B12</v>
      </c>
      <c r="P719" s="36">
        <f>IF(AND(O719&lt;&gt;O718,NOT(ISBLANK(A719))),IF(ISBLANK(M719),INDEX(Summary!H:H,MATCH(O719,Summary!A:A,0)),INDEX(Summary!H:H,MATCH(O719,Summary!A:A,0))+1),IF(ISBLANK(M719),P718,P718+1))</f>
        <v>9</v>
      </c>
      <c r="Q719" s="36">
        <f t="shared" si="23"/>
        <v>22</v>
      </c>
      <c r="R719" s="51"/>
      <c r="T719" s="34"/>
      <c r="U719" s="34"/>
      <c r="V719" s="34"/>
      <c r="W719" s="34"/>
      <c r="X719" s="5"/>
      <c r="Y719" s="5"/>
      <c r="Z719" s="5"/>
      <c r="AA719" s="6"/>
      <c r="AB719" s="6"/>
      <c r="AC719" s="6"/>
      <c r="AD719" s="6"/>
      <c r="AE719" s="7"/>
      <c r="AF719" s="7"/>
      <c r="AG719" s="34"/>
      <c r="AH719" s="35"/>
      <c r="AI719" s="35"/>
      <c r="AJ719" s="35"/>
      <c r="AK719" s="35"/>
      <c r="AL719" s="35"/>
      <c r="AM719" s="35"/>
      <c r="AN719" s="35"/>
      <c r="AO719" s="35"/>
      <c r="AP719" s="31"/>
      <c r="AQ719" s="37"/>
    </row>
    <row r="720" spans="1:43" hidden="1" x14ac:dyDescent="0.25">
      <c r="A720" s="4" t="s">
        <v>195</v>
      </c>
      <c r="B720" s="124">
        <v>20</v>
      </c>
      <c r="C720" s="125" t="s">
        <v>1875</v>
      </c>
      <c r="D720" s="125" t="s">
        <v>1872</v>
      </c>
      <c r="E720" s="32" t="s">
        <v>180</v>
      </c>
      <c r="F720" s="38"/>
      <c r="G720" s="5"/>
      <c r="H720" s="6"/>
      <c r="I720" s="34"/>
      <c r="J720" s="35"/>
      <c r="K720" s="35"/>
      <c r="L720" s="35"/>
      <c r="M720" s="36" t="s">
        <v>198</v>
      </c>
      <c r="N720" s="36"/>
      <c r="O720" s="36" t="str">
        <f t="shared" si="22"/>
        <v>B12</v>
      </c>
      <c r="P720" s="36">
        <f>IF(AND(O720&lt;&gt;O719,NOT(ISBLANK(A720))),IF(ISBLANK(M720),INDEX(Summary!H:H,MATCH(O720,Summary!A:A,0)),INDEX(Summary!H:H,MATCH(O720,Summary!A:A,0))+1),IF(ISBLANK(M720),P719,P719+1))</f>
        <v>10</v>
      </c>
      <c r="Q720" s="36">
        <f t="shared" si="23"/>
        <v>22</v>
      </c>
      <c r="R720" s="51"/>
      <c r="T720" s="34"/>
      <c r="U720" s="34"/>
      <c r="V720" s="34"/>
      <c r="W720" s="34"/>
      <c r="X720" s="5"/>
      <c r="Y720" s="5"/>
      <c r="Z720" s="5"/>
      <c r="AA720" s="6"/>
      <c r="AB720" s="6"/>
      <c r="AC720" s="6"/>
      <c r="AD720" s="6"/>
      <c r="AE720" s="7"/>
      <c r="AF720" s="7"/>
      <c r="AG720" s="34"/>
      <c r="AH720" s="35"/>
      <c r="AI720" s="35"/>
      <c r="AJ720" s="35"/>
      <c r="AK720" s="35"/>
      <c r="AL720" s="35"/>
      <c r="AM720" s="35"/>
      <c r="AN720" s="35"/>
      <c r="AO720" s="35"/>
      <c r="AP720" s="31"/>
      <c r="AQ720" s="37"/>
    </row>
    <row r="721" spans="1:43" hidden="1" x14ac:dyDescent="0.25">
      <c r="A721" s="4" t="s">
        <v>195</v>
      </c>
      <c r="B721" s="124">
        <v>15</v>
      </c>
      <c r="C721" s="125" t="s">
        <v>1876</v>
      </c>
      <c r="D721" s="125" t="s">
        <v>1877</v>
      </c>
      <c r="E721" s="32" t="s">
        <v>180</v>
      </c>
      <c r="F721" s="38"/>
      <c r="G721" s="5"/>
      <c r="H721" s="6"/>
      <c r="I721" s="34"/>
      <c r="J721" s="35"/>
      <c r="K721" s="35"/>
      <c r="L721" s="35"/>
      <c r="M721" s="36" t="s">
        <v>198</v>
      </c>
      <c r="N721" s="36"/>
      <c r="O721" s="36" t="str">
        <f t="shared" si="22"/>
        <v>B12</v>
      </c>
      <c r="P721" s="36">
        <f>IF(AND(O721&lt;&gt;O720,NOT(ISBLANK(A721))),IF(ISBLANK(M721),INDEX(Summary!H:H,MATCH(O721,Summary!A:A,0)),INDEX(Summary!H:H,MATCH(O721,Summary!A:A,0))+1),IF(ISBLANK(M721),P720,P720+1))</f>
        <v>11</v>
      </c>
      <c r="Q721" s="36">
        <f t="shared" si="23"/>
        <v>22</v>
      </c>
      <c r="R721" s="51"/>
      <c r="T721" s="34"/>
      <c r="U721" s="34"/>
      <c r="V721" s="34"/>
      <c r="W721" s="34"/>
      <c r="X721" s="5"/>
      <c r="Y721" s="5"/>
      <c r="Z721" s="5"/>
      <c r="AA721" s="6"/>
      <c r="AB721" s="6"/>
      <c r="AC721" s="6"/>
      <c r="AD721" s="6"/>
      <c r="AE721" s="7"/>
      <c r="AF721" s="7"/>
      <c r="AG721" s="34"/>
      <c r="AH721" s="35"/>
      <c r="AI721" s="35"/>
      <c r="AJ721" s="35"/>
      <c r="AK721" s="35"/>
      <c r="AL721" s="35"/>
      <c r="AM721" s="35"/>
      <c r="AN721" s="35"/>
      <c r="AO721" s="35"/>
      <c r="AP721" s="31"/>
      <c r="AQ721" s="37"/>
    </row>
    <row r="722" spans="1:43" hidden="1" x14ac:dyDescent="0.25">
      <c r="A722" s="4" t="s">
        <v>195</v>
      </c>
      <c r="B722" s="124">
        <v>15</v>
      </c>
      <c r="C722" s="125" t="s">
        <v>1878</v>
      </c>
      <c r="D722" s="125" t="s">
        <v>1877</v>
      </c>
      <c r="E722" s="32" t="s">
        <v>180</v>
      </c>
      <c r="F722" s="38"/>
      <c r="G722" s="5"/>
      <c r="H722" s="6"/>
      <c r="I722" s="34"/>
      <c r="J722" s="35"/>
      <c r="K722" s="35"/>
      <c r="L722" s="35"/>
      <c r="M722" s="36" t="s">
        <v>198</v>
      </c>
      <c r="N722" s="36"/>
      <c r="O722" s="36" t="str">
        <f t="shared" si="22"/>
        <v>B12</v>
      </c>
      <c r="P722" s="36">
        <f>IF(AND(O722&lt;&gt;O721,NOT(ISBLANK(A722))),IF(ISBLANK(M722),INDEX(Summary!H:H,MATCH(O722,Summary!A:A,0)),INDEX(Summary!H:H,MATCH(O722,Summary!A:A,0))+1),IF(ISBLANK(M722),P721,P721+1))</f>
        <v>12</v>
      </c>
      <c r="Q722" s="36">
        <f t="shared" si="23"/>
        <v>22</v>
      </c>
      <c r="R722" s="51"/>
      <c r="T722" s="34"/>
      <c r="U722" s="34"/>
      <c r="V722" s="34"/>
      <c r="W722" s="34"/>
      <c r="X722" s="5"/>
      <c r="Y722" s="5"/>
      <c r="Z722" s="5"/>
      <c r="AA722" s="6"/>
      <c r="AB722" s="6"/>
      <c r="AC722" s="6"/>
      <c r="AD722" s="6"/>
      <c r="AE722" s="7"/>
      <c r="AF722" s="7"/>
      <c r="AG722" s="34"/>
      <c r="AH722" s="35"/>
      <c r="AI722" s="35"/>
      <c r="AJ722" s="35"/>
      <c r="AK722" s="35"/>
      <c r="AL722" s="35"/>
      <c r="AM722" s="35"/>
      <c r="AN722" s="35"/>
      <c r="AO722" s="35"/>
      <c r="AP722" s="31"/>
      <c r="AQ722" s="37"/>
    </row>
    <row r="723" spans="1:43" hidden="1" x14ac:dyDescent="0.25">
      <c r="A723" s="4" t="s">
        <v>195</v>
      </c>
      <c r="B723" s="124">
        <v>15</v>
      </c>
      <c r="C723" s="125" t="s">
        <v>1879</v>
      </c>
      <c r="D723" s="125" t="s">
        <v>1877</v>
      </c>
      <c r="E723" s="32" t="s">
        <v>180</v>
      </c>
      <c r="F723" s="38"/>
      <c r="G723" s="5"/>
      <c r="H723" s="6"/>
      <c r="I723" s="34"/>
      <c r="J723" s="35"/>
      <c r="K723" s="35"/>
      <c r="L723" s="35"/>
      <c r="M723" s="36" t="s">
        <v>198</v>
      </c>
      <c r="N723" s="36"/>
      <c r="O723" s="36" t="str">
        <f t="shared" si="22"/>
        <v>B12</v>
      </c>
      <c r="P723" s="36">
        <f>IF(AND(O723&lt;&gt;O722,NOT(ISBLANK(A723))),IF(ISBLANK(M723),INDEX(Summary!H:H,MATCH(O723,Summary!A:A,0)),INDEX(Summary!H:H,MATCH(O723,Summary!A:A,0))+1),IF(ISBLANK(M723),P722,P722+1))</f>
        <v>13</v>
      </c>
      <c r="Q723" s="36">
        <f t="shared" si="23"/>
        <v>22</v>
      </c>
      <c r="R723" s="51"/>
      <c r="T723" s="34"/>
      <c r="U723" s="34"/>
      <c r="V723" s="34"/>
      <c r="W723" s="34"/>
      <c r="X723" s="5"/>
      <c r="Y723" s="5"/>
      <c r="Z723" s="5"/>
      <c r="AA723" s="6"/>
      <c r="AB723" s="6"/>
      <c r="AC723" s="6"/>
      <c r="AD723" s="6"/>
      <c r="AE723" s="7"/>
      <c r="AF723" s="7"/>
      <c r="AG723" s="34"/>
      <c r="AH723" s="35"/>
      <c r="AI723" s="35"/>
      <c r="AJ723" s="35"/>
      <c r="AK723" s="35"/>
      <c r="AL723" s="35"/>
      <c r="AM723" s="35"/>
      <c r="AN723" s="35"/>
      <c r="AO723" s="35"/>
      <c r="AP723" s="31"/>
      <c r="AQ723" s="37"/>
    </row>
    <row r="724" spans="1:43" hidden="1" x14ac:dyDescent="0.25">
      <c r="A724" s="4" t="s">
        <v>195</v>
      </c>
      <c r="B724" s="124">
        <v>15</v>
      </c>
      <c r="C724" s="125" t="s">
        <v>1880</v>
      </c>
      <c r="D724" s="125" t="s">
        <v>1877</v>
      </c>
      <c r="E724" s="32" t="s">
        <v>180</v>
      </c>
      <c r="F724" s="38"/>
      <c r="G724" s="5"/>
      <c r="H724" s="6"/>
      <c r="I724" s="34"/>
      <c r="J724" s="35"/>
      <c r="K724" s="35"/>
      <c r="L724" s="35"/>
      <c r="M724" s="36" t="s">
        <v>198</v>
      </c>
      <c r="N724" s="36"/>
      <c r="O724" s="36" t="str">
        <f t="shared" si="22"/>
        <v>B12</v>
      </c>
      <c r="P724" s="36">
        <f>IF(AND(O724&lt;&gt;O723,NOT(ISBLANK(A724))),IF(ISBLANK(M724),INDEX(Summary!H:H,MATCH(O724,Summary!A:A,0)),INDEX(Summary!H:H,MATCH(O724,Summary!A:A,0))+1),IF(ISBLANK(M724),P723,P723+1))</f>
        <v>14</v>
      </c>
      <c r="Q724" s="36">
        <f t="shared" si="23"/>
        <v>22</v>
      </c>
      <c r="R724" s="51"/>
      <c r="T724" s="34"/>
      <c r="U724" s="34"/>
      <c r="V724" s="34"/>
      <c r="W724" s="34"/>
      <c r="X724" s="5"/>
      <c r="Y724" s="5"/>
      <c r="Z724" s="5"/>
      <c r="AA724" s="6"/>
      <c r="AB724" s="6"/>
      <c r="AC724" s="6"/>
      <c r="AD724" s="6"/>
      <c r="AE724" s="7"/>
      <c r="AF724" s="7"/>
      <c r="AG724" s="34"/>
      <c r="AH724" s="35"/>
      <c r="AI724" s="35"/>
      <c r="AJ724" s="35"/>
      <c r="AK724" s="35"/>
      <c r="AL724" s="35"/>
      <c r="AM724" s="35"/>
      <c r="AN724" s="35"/>
      <c r="AO724" s="35"/>
      <c r="AP724" s="31"/>
      <c r="AQ724" s="37"/>
    </row>
    <row r="725" spans="1:43" hidden="1" x14ac:dyDescent="0.25">
      <c r="A725" s="4" t="s">
        <v>195</v>
      </c>
      <c r="B725" s="124">
        <v>36</v>
      </c>
      <c r="C725" s="125" t="s">
        <v>1881</v>
      </c>
      <c r="D725" s="125" t="s">
        <v>1882</v>
      </c>
      <c r="E725" s="32" t="s">
        <v>128</v>
      </c>
      <c r="F725" s="38" t="s">
        <v>109</v>
      </c>
      <c r="G725" s="9">
        <v>2</v>
      </c>
      <c r="H725" s="34"/>
      <c r="I725" s="34">
        <v>2</v>
      </c>
      <c r="J725" s="7">
        <v>17</v>
      </c>
      <c r="K725" s="7">
        <v>3</v>
      </c>
      <c r="L725" s="7">
        <v>16</v>
      </c>
      <c r="M725" s="36" t="s">
        <v>198</v>
      </c>
      <c r="N725" s="36"/>
      <c r="O725" s="36" t="str">
        <f t="shared" si="22"/>
        <v>B12</v>
      </c>
      <c r="P725" s="36">
        <f>IF(AND(O725&lt;&gt;O724,NOT(ISBLANK(A725))),IF(ISBLANK(M725),INDEX(Summary!H:H,MATCH(O725,Summary!A:A,0)),INDEX(Summary!H:H,MATCH(O725,Summary!A:A,0))+1),IF(ISBLANK(M725),P724,P724+1))</f>
        <v>15</v>
      </c>
      <c r="Q725" s="36">
        <f t="shared" si="23"/>
        <v>22</v>
      </c>
      <c r="R725" s="51"/>
      <c r="T725" s="34">
        <v>1</v>
      </c>
      <c r="U725" s="11"/>
      <c r="V725" s="11"/>
      <c r="W725" s="11"/>
      <c r="X725" s="5"/>
      <c r="Y725" s="5" t="s">
        <v>88</v>
      </c>
      <c r="Z725" s="9" t="s">
        <v>78</v>
      </c>
      <c r="AA725" s="6">
        <v>2</v>
      </c>
      <c r="AB725" s="6">
        <v>0</v>
      </c>
      <c r="AC725" s="6">
        <v>0</v>
      </c>
      <c r="AD725" s="6">
        <v>0</v>
      </c>
      <c r="AE725" s="7">
        <v>0</v>
      </c>
      <c r="AF725" s="7">
        <v>0</v>
      </c>
      <c r="AG725" s="34">
        <v>0.5</v>
      </c>
      <c r="AH725" s="7">
        <v>14</v>
      </c>
      <c r="AI725" s="7">
        <v>0</v>
      </c>
      <c r="AJ725" s="7" t="s">
        <v>34</v>
      </c>
      <c r="AK725" s="7">
        <v>0</v>
      </c>
      <c r="AL725" s="7">
        <v>0</v>
      </c>
      <c r="AM725" s="7">
        <v>0</v>
      </c>
      <c r="AN725" s="7">
        <v>3.5</v>
      </c>
      <c r="AO725" s="7" t="s">
        <v>34</v>
      </c>
      <c r="AP725" s="31"/>
      <c r="AQ725" s="37"/>
    </row>
    <row r="726" spans="1:43" hidden="1" x14ac:dyDescent="0.25">
      <c r="A726" s="4" t="s">
        <v>195</v>
      </c>
      <c r="B726" s="124">
        <v>36</v>
      </c>
      <c r="C726" s="125" t="s">
        <v>1883</v>
      </c>
      <c r="D726" s="125" t="s">
        <v>1882</v>
      </c>
      <c r="E726" s="32" t="s">
        <v>128</v>
      </c>
      <c r="F726" s="38"/>
      <c r="G726" s="9"/>
      <c r="H726" s="34"/>
      <c r="I726" s="34"/>
      <c r="J726" s="7"/>
      <c r="K726" s="7"/>
      <c r="L726" s="7"/>
      <c r="M726" s="36" t="s">
        <v>198</v>
      </c>
      <c r="N726" s="36"/>
      <c r="O726" s="36" t="str">
        <f t="shared" si="22"/>
        <v>B12</v>
      </c>
      <c r="P726" s="36">
        <f>IF(AND(O726&lt;&gt;O725,NOT(ISBLANK(A726))),IF(ISBLANK(M726),INDEX(Summary!H:H,MATCH(O726,Summary!A:A,0)),INDEX(Summary!H:H,MATCH(O726,Summary!A:A,0))+1),IF(ISBLANK(M726),P725,P725+1))</f>
        <v>16</v>
      </c>
      <c r="Q726" s="36">
        <f t="shared" si="23"/>
        <v>22</v>
      </c>
      <c r="R726" s="51"/>
      <c r="T726" s="34"/>
      <c r="U726" s="11"/>
      <c r="V726" s="11"/>
      <c r="W726" s="11"/>
      <c r="X726" s="5"/>
      <c r="Y726" s="5"/>
      <c r="Z726" s="9"/>
      <c r="AA726" s="6"/>
      <c r="AB726" s="6"/>
      <c r="AC726" s="6"/>
      <c r="AD726" s="6"/>
      <c r="AE726" s="7"/>
      <c r="AF726" s="7"/>
      <c r="AG726" s="34"/>
      <c r="AH726" s="7"/>
      <c r="AI726" s="7"/>
      <c r="AJ726" s="7"/>
      <c r="AK726" s="7"/>
      <c r="AL726" s="7"/>
      <c r="AM726" s="7"/>
      <c r="AN726" s="7"/>
      <c r="AO726" s="7"/>
      <c r="AP726" s="31"/>
      <c r="AQ726" s="37"/>
    </row>
    <row r="727" spans="1:43" hidden="1" x14ac:dyDescent="0.25">
      <c r="A727" s="4" t="s">
        <v>195</v>
      </c>
      <c r="B727" s="124">
        <v>36</v>
      </c>
      <c r="C727" s="125" t="s">
        <v>1884</v>
      </c>
      <c r="D727" s="125" t="s">
        <v>1885</v>
      </c>
      <c r="E727" s="32" t="s">
        <v>137</v>
      </c>
      <c r="F727" s="40" t="s">
        <v>109</v>
      </c>
      <c r="G727" s="9">
        <v>6</v>
      </c>
      <c r="H727" s="34"/>
      <c r="I727" s="34">
        <v>6</v>
      </c>
      <c r="J727" s="7">
        <v>23</v>
      </c>
      <c r="K727" s="7">
        <v>3</v>
      </c>
      <c r="L727" s="7">
        <v>22</v>
      </c>
      <c r="M727" s="36" t="s">
        <v>198</v>
      </c>
      <c r="N727" s="36"/>
      <c r="O727" s="36" t="str">
        <f t="shared" si="22"/>
        <v>B12</v>
      </c>
      <c r="P727" s="36">
        <f>IF(AND(O727&lt;&gt;O726,NOT(ISBLANK(A727))),IF(ISBLANK(M727),INDEX(Summary!H:H,MATCH(O727,Summary!A:A,0)),INDEX(Summary!H:H,MATCH(O727,Summary!A:A,0))+1),IF(ISBLANK(M727),P726,P726+1))</f>
        <v>17</v>
      </c>
      <c r="Q727" s="36">
        <f t="shared" si="23"/>
        <v>22</v>
      </c>
      <c r="R727" s="51"/>
      <c r="T727" s="34">
        <v>1</v>
      </c>
      <c r="U727" s="11"/>
      <c r="V727" s="11"/>
      <c r="W727" s="11"/>
      <c r="X727" s="5"/>
      <c r="Y727" s="5" t="s">
        <v>88</v>
      </c>
      <c r="Z727" s="9" t="s">
        <v>78</v>
      </c>
      <c r="AA727" s="6">
        <v>6</v>
      </c>
      <c r="AB727" s="6">
        <v>0</v>
      </c>
      <c r="AC727" s="6">
        <v>0</v>
      </c>
      <c r="AD727" s="6">
        <v>0</v>
      </c>
      <c r="AE727" s="7">
        <v>0</v>
      </c>
      <c r="AF727" s="7">
        <v>0</v>
      </c>
      <c r="AG727" s="34">
        <v>1.5</v>
      </c>
      <c r="AH727" s="7">
        <v>20</v>
      </c>
      <c r="AI727" s="7">
        <v>0</v>
      </c>
      <c r="AJ727" s="7" t="s">
        <v>34</v>
      </c>
      <c r="AK727" s="7">
        <v>0</v>
      </c>
      <c r="AL727" s="7">
        <v>0</v>
      </c>
      <c r="AM727" s="7">
        <v>0</v>
      </c>
      <c r="AN727" s="7">
        <v>5</v>
      </c>
      <c r="AO727" s="7" t="s">
        <v>34</v>
      </c>
      <c r="AP727" s="31"/>
      <c r="AQ727" s="37"/>
    </row>
    <row r="728" spans="1:43" hidden="1" x14ac:dyDescent="0.25">
      <c r="A728" s="4" t="s">
        <v>195</v>
      </c>
      <c r="B728" s="124">
        <v>36</v>
      </c>
      <c r="C728" s="125" t="s">
        <v>1886</v>
      </c>
      <c r="D728" s="125" t="s">
        <v>1885</v>
      </c>
      <c r="E728" s="32" t="s">
        <v>137</v>
      </c>
      <c r="F728" s="38"/>
      <c r="G728" s="5"/>
      <c r="H728" s="6"/>
      <c r="I728" s="34"/>
      <c r="J728" s="35"/>
      <c r="K728" s="35"/>
      <c r="L728" s="35"/>
      <c r="M728" s="36" t="s">
        <v>198</v>
      </c>
      <c r="N728" s="36"/>
      <c r="O728" s="36" t="str">
        <f t="shared" si="22"/>
        <v>B12</v>
      </c>
      <c r="P728" s="36">
        <f>IF(AND(O728&lt;&gt;O727,NOT(ISBLANK(A728))),IF(ISBLANK(M728),INDEX(Summary!H:H,MATCH(O728,Summary!A:A,0)),INDEX(Summary!H:H,MATCH(O728,Summary!A:A,0))+1),IF(ISBLANK(M728),P727,P727+1))</f>
        <v>18</v>
      </c>
      <c r="Q728" s="36">
        <f t="shared" si="23"/>
        <v>22</v>
      </c>
      <c r="R728" s="51"/>
      <c r="T728" s="34"/>
      <c r="U728" s="34"/>
      <c r="V728" s="34"/>
      <c r="W728" s="34"/>
      <c r="X728" s="5"/>
      <c r="Y728" s="5"/>
      <c r="Z728" s="5"/>
      <c r="AA728" s="6"/>
      <c r="AB728" s="6"/>
      <c r="AC728" s="6"/>
      <c r="AD728" s="6"/>
      <c r="AE728" s="7"/>
      <c r="AF728" s="7"/>
      <c r="AG728" s="34"/>
      <c r="AH728" s="35"/>
      <c r="AI728" s="35"/>
      <c r="AJ728" s="35"/>
      <c r="AK728" s="35"/>
      <c r="AL728" s="35"/>
      <c r="AM728" s="35"/>
      <c r="AN728" s="35"/>
      <c r="AO728" s="35"/>
      <c r="AP728" s="31"/>
      <c r="AQ728" s="37"/>
    </row>
    <row r="729" spans="1:43" hidden="1" x14ac:dyDescent="0.25">
      <c r="A729" s="4" t="s">
        <v>195</v>
      </c>
      <c r="B729" s="124">
        <v>29</v>
      </c>
      <c r="C729" s="125" t="s">
        <v>1887</v>
      </c>
      <c r="D729" s="125" t="s">
        <v>1888</v>
      </c>
      <c r="E729" s="32" t="s">
        <v>137</v>
      </c>
      <c r="F729" s="38"/>
      <c r="G729" s="5"/>
      <c r="H729" s="6"/>
      <c r="I729" s="34"/>
      <c r="J729" s="35"/>
      <c r="K729" s="35"/>
      <c r="L729" s="35"/>
      <c r="M729" s="36" t="s">
        <v>198</v>
      </c>
      <c r="N729" s="36"/>
      <c r="O729" s="36" t="str">
        <f t="shared" si="22"/>
        <v>B12</v>
      </c>
      <c r="P729" s="36">
        <f>IF(AND(O729&lt;&gt;O728,NOT(ISBLANK(A729))),IF(ISBLANK(M729),INDEX(Summary!H:H,MATCH(O729,Summary!A:A,0)),INDEX(Summary!H:H,MATCH(O729,Summary!A:A,0))+1),IF(ISBLANK(M729),P728,P728+1))</f>
        <v>19</v>
      </c>
      <c r="Q729" s="36">
        <f t="shared" si="23"/>
        <v>22</v>
      </c>
      <c r="R729" s="51"/>
      <c r="T729" s="34"/>
      <c r="U729" s="34"/>
      <c r="V729" s="34"/>
      <c r="W729" s="34"/>
      <c r="X729" s="5"/>
      <c r="Y729" s="5"/>
      <c r="Z729" s="5"/>
      <c r="AA729" s="6"/>
      <c r="AB729" s="6"/>
      <c r="AC729" s="6"/>
      <c r="AD729" s="6"/>
      <c r="AE729" s="7"/>
      <c r="AF729" s="7"/>
      <c r="AG729" s="34"/>
      <c r="AH729" s="35"/>
      <c r="AI729" s="35"/>
      <c r="AJ729" s="35"/>
      <c r="AK729" s="35"/>
      <c r="AL729" s="35"/>
      <c r="AM729" s="35"/>
      <c r="AN729" s="35"/>
      <c r="AO729" s="35"/>
      <c r="AP729" s="31"/>
      <c r="AQ729" s="37"/>
    </row>
    <row r="730" spans="1:43" hidden="1" x14ac:dyDescent="0.25">
      <c r="A730" s="4" t="s">
        <v>195</v>
      </c>
      <c r="B730" s="124">
        <v>29</v>
      </c>
      <c r="C730" s="125" t="s">
        <v>1889</v>
      </c>
      <c r="D730" s="125" t="s">
        <v>1888</v>
      </c>
      <c r="E730" s="32" t="s">
        <v>137</v>
      </c>
      <c r="F730" s="38"/>
      <c r="G730" s="5"/>
      <c r="H730" s="6"/>
      <c r="I730" s="34"/>
      <c r="J730" s="35"/>
      <c r="K730" s="35"/>
      <c r="L730" s="35"/>
      <c r="M730" s="36" t="s">
        <v>198</v>
      </c>
      <c r="N730" s="36"/>
      <c r="O730" s="36" t="str">
        <f t="shared" si="22"/>
        <v>B12</v>
      </c>
      <c r="P730" s="36">
        <f>IF(AND(O730&lt;&gt;O729,NOT(ISBLANK(A730))),IF(ISBLANK(M730),INDEX(Summary!H:H,MATCH(O730,Summary!A:A,0)),INDEX(Summary!H:H,MATCH(O730,Summary!A:A,0))+1),IF(ISBLANK(M730),P729,P729+1))</f>
        <v>20</v>
      </c>
      <c r="Q730" s="36">
        <f t="shared" si="23"/>
        <v>22</v>
      </c>
      <c r="R730" s="51"/>
      <c r="T730" s="34"/>
      <c r="U730" s="34"/>
      <c r="V730" s="34"/>
      <c r="W730" s="34"/>
      <c r="X730" s="5"/>
      <c r="Y730" s="5"/>
      <c r="Z730" s="5"/>
      <c r="AA730" s="6"/>
      <c r="AB730" s="6"/>
      <c r="AC730" s="6"/>
      <c r="AD730" s="6"/>
      <c r="AE730" s="7"/>
      <c r="AF730" s="7"/>
      <c r="AG730" s="34"/>
      <c r="AH730" s="35"/>
      <c r="AI730" s="35"/>
      <c r="AJ730" s="35"/>
      <c r="AK730" s="35"/>
      <c r="AL730" s="35"/>
      <c r="AM730" s="35"/>
      <c r="AN730" s="35"/>
      <c r="AO730" s="35"/>
      <c r="AP730" s="31"/>
      <c r="AQ730" s="37"/>
    </row>
    <row r="731" spans="1:43" hidden="1" x14ac:dyDescent="0.25">
      <c r="A731" s="4" t="s">
        <v>195</v>
      </c>
      <c r="B731" s="124">
        <v>29</v>
      </c>
      <c r="C731" s="125" t="s">
        <v>1890</v>
      </c>
      <c r="D731" s="125" t="s">
        <v>1891</v>
      </c>
      <c r="E731" s="32" t="s">
        <v>137</v>
      </c>
      <c r="F731" s="38"/>
      <c r="G731" s="5"/>
      <c r="H731" s="6"/>
      <c r="I731" s="34"/>
      <c r="J731" s="35"/>
      <c r="K731" s="35"/>
      <c r="L731" s="35"/>
      <c r="M731" s="36" t="s">
        <v>198</v>
      </c>
      <c r="N731" s="36"/>
      <c r="O731" s="36" t="str">
        <f t="shared" ref="O731:O760" si="24">IF(ISBLANK(A731),O730,A731)</f>
        <v>B12</v>
      </c>
      <c r="P731" s="36">
        <f>IF(AND(O731&lt;&gt;O730,NOT(ISBLANK(A731))),IF(ISBLANK(M731),INDEX(Summary!H:H,MATCH(O731,Summary!A:A,0)),INDEX(Summary!H:H,MATCH(O731,Summary!A:A,0))+1),IF(ISBLANK(M731),P730,P730+1))</f>
        <v>21</v>
      </c>
      <c r="Q731" s="36">
        <f t="shared" si="23"/>
        <v>22</v>
      </c>
      <c r="R731" s="51"/>
      <c r="T731" s="34"/>
      <c r="U731" s="34"/>
      <c r="V731" s="34"/>
      <c r="W731" s="34"/>
      <c r="X731" s="5"/>
      <c r="Y731" s="5"/>
      <c r="Z731" s="5"/>
      <c r="AA731" s="6"/>
      <c r="AB731" s="6"/>
      <c r="AC731" s="6"/>
      <c r="AD731" s="6"/>
      <c r="AE731" s="7"/>
      <c r="AF731" s="7"/>
      <c r="AG731" s="34"/>
      <c r="AH731" s="35"/>
      <c r="AI731" s="35"/>
      <c r="AJ731" s="35"/>
      <c r="AK731" s="35"/>
      <c r="AL731" s="35"/>
      <c r="AM731" s="35"/>
      <c r="AN731" s="35"/>
      <c r="AO731" s="35"/>
      <c r="AP731" s="31"/>
      <c r="AQ731" s="37"/>
    </row>
    <row r="732" spans="1:43" hidden="1" x14ac:dyDescent="0.25">
      <c r="A732" s="4" t="s">
        <v>195</v>
      </c>
      <c r="B732" s="124">
        <v>29</v>
      </c>
      <c r="C732" s="125" t="s">
        <v>1892</v>
      </c>
      <c r="D732" s="125" t="s">
        <v>1891</v>
      </c>
      <c r="E732" s="32" t="s">
        <v>137</v>
      </c>
      <c r="F732" s="38"/>
      <c r="G732" s="5"/>
      <c r="H732" s="6"/>
      <c r="I732" s="34"/>
      <c r="J732" s="35"/>
      <c r="K732" s="35"/>
      <c r="L732" s="35"/>
      <c r="M732" s="36" t="s">
        <v>198</v>
      </c>
      <c r="N732" s="36"/>
      <c r="O732" s="36" t="str">
        <f t="shared" si="24"/>
        <v>B12</v>
      </c>
      <c r="P732" s="36">
        <f>IF(AND(O732&lt;&gt;O731,NOT(ISBLANK(A732))),IF(ISBLANK(M732),INDEX(Summary!H:H,MATCH(O732,Summary!A:A,0)),INDEX(Summary!H:H,MATCH(O732,Summary!A:A,0))+1),IF(ISBLANK(M732),P731,P731+1))</f>
        <v>22</v>
      </c>
      <c r="Q732" s="36">
        <f t="shared" si="23"/>
        <v>22</v>
      </c>
      <c r="R732" s="51"/>
      <c r="T732" s="34"/>
      <c r="U732" s="34"/>
      <c r="V732" s="34"/>
      <c r="W732" s="34"/>
      <c r="X732" s="5"/>
      <c r="Y732" s="5"/>
      <c r="Z732" s="5"/>
      <c r="AA732" s="6"/>
      <c r="AB732" s="6"/>
      <c r="AC732" s="6"/>
      <c r="AD732" s="6"/>
      <c r="AE732" s="7"/>
      <c r="AF732" s="7"/>
      <c r="AG732" s="34"/>
      <c r="AH732" s="35"/>
      <c r="AI732" s="35"/>
      <c r="AJ732" s="35"/>
      <c r="AK732" s="35"/>
      <c r="AL732" s="35"/>
      <c r="AM732" s="35"/>
      <c r="AN732" s="35"/>
      <c r="AO732" s="35"/>
      <c r="AP732" s="31"/>
      <c r="AQ732" s="37"/>
    </row>
    <row r="733" spans="1:43" hidden="1" x14ac:dyDescent="0.25">
      <c r="A733" s="4" t="s">
        <v>195</v>
      </c>
      <c r="B733" s="124">
        <v>36</v>
      </c>
      <c r="C733" s="125" t="s">
        <v>1893</v>
      </c>
      <c r="D733" s="125" t="s">
        <v>1882</v>
      </c>
      <c r="E733" s="32" t="s">
        <v>104</v>
      </c>
      <c r="F733" s="38" t="s">
        <v>105</v>
      </c>
      <c r="G733" s="9">
        <v>8</v>
      </c>
      <c r="H733" s="34"/>
      <c r="I733" s="34">
        <v>8</v>
      </c>
      <c r="J733" s="7">
        <v>31</v>
      </c>
      <c r="K733" s="7">
        <v>3</v>
      </c>
      <c r="L733" s="7">
        <v>30</v>
      </c>
      <c r="M733" s="36"/>
      <c r="N733" s="36" t="s">
        <v>200</v>
      </c>
      <c r="O733" s="36" t="str">
        <f t="shared" si="24"/>
        <v>B12</v>
      </c>
      <c r="P733" s="36">
        <f>IF(AND(O733&lt;&gt;O732,NOT(ISBLANK(A733))),IF(ISBLANK(M733),INDEX(Summary!H:H,MATCH(O733,Summary!A:A,0)),INDEX(Summary!H:H,MATCH(O733,Summary!A:A,0))+1),IF(ISBLANK(M733),P732,P732+1))</f>
        <v>22</v>
      </c>
      <c r="Q733" s="36">
        <f t="shared" si="23"/>
        <v>23</v>
      </c>
      <c r="R733" s="51"/>
      <c r="T733" s="34"/>
      <c r="U733" s="11">
        <v>1</v>
      </c>
      <c r="V733" s="11"/>
      <c r="W733" s="11"/>
      <c r="X733" s="5"/>
      <c r="Y733" s="5" t="s">
        <v>88</v>
      </c>
      <c r="Z733" s="9" t="s">
        <v>78</v>
      </c>
      <c r="AA733" s="6">
        <v>0</v>
      </c>
      <c r="AB733" s="6">
        <v>8</v>
      </c>
      <c r="AC733" s="6">
        <v>0</v>
      </c>
      <c r="AD733" s="6">
        <v>0</v>
      </c>
      <c r="AE733" s="7">
        <v>0</v>
      </c>
      <c r="AF733" s="7">
        <v>0</v>
      </c>
      <c r="AG733" s="34">
        <v>2</v>
      </c>
      <c r="AH733" s="7">
        <v>20</v>
      </c>
      <c r="AI733" s="7">
        <v>8</v>
      </c>
      <c r="AJ733" s="7" t="s">
        <v>34</v>
      </c>
      <c r="AK733" s="7">
        <v>0</v>
      </c>
      <c r="AL733" s="7">
        <v>0</v>
      </c>
      <c r="AM733" s="7">
        <v>0</v>
      </c>
      <c r="AN733" s="7">
        <v>7</v>
      </c>
      <c r="AO733" s="7" t="s">
        <v>34</v>
      </c>
      <c r="AP733" s="31"/>
      <c r="AQ733" s="37"/>
    </row>
    <row r="734" spans="1:43" hidden="1" x14ac:dyDescent="0.25">
      <c r="A734" s="4" t="s">
        <v>195</v>
      </c>
      <c r="B734" s="124">
        <v>36</v>
      </c>
      <c r="C734" s="125" t="s">
        <v>1894</v>
      </c>
      <c r="D734" s="125" t="s">
        <v>1882</v>
      </c>
      <c r="E734" s="32" t="s">
        <v>104</v>
      </c>
      <c r="F734" s="38"/>
      <c r="G734" s="5"/>
      <c r="H734" s="6"/>
      <c r="I734" s="34"/>
      <c r="J734" s="35"/>
      <c r="K734" s="35"/>
      <c r="L734" s="35"/>
      <c r="M734" s="36"/>
      <c r="N734" s="36" t="s">
        <v>200</v>
      </c>
      <c r="O734" s="36" t="str">
        <f t="shared" si="24"/>
        <v>B12</v>
      </c>
      <c r="P734" s="36">
        <f>IF(AND(O734&lt;&gt;O733,NOT(ISBLANK(A734))),IF(ISBLANK(M734),INDEX(Summary!H:H,MATCH(O734,Summary!A:A,0)),INDEX(Summary!H:H,MATCH(O734,Summary!A:A,0))+1),IF(ISBLANK(M734),P733,P733+1))</f>
        <v>22</v>
      </c>
      <c r="Q734" s="36">
        <f t="shared" si="23"/>
        <v>24</v>
      </c>
      <c r="R734" s="51"/>
      <c r="T734" s="34"/>
      <c r="U734" s="34"/>
      <c r="V734" s="34"/>
      <c r="W734" s="34"/>
      <c r="X734" s="5"/>
      <c r="Y734" s="5"/>
      <c r="Z734" s="5"/>
      <c r="AA734" s="6"/>
      <c r="AB734" s="6"/>
      <c r="AC734" s="6"/>
      <c r="AD734" s="6"/>
      <c r="AE734" s="7"/>
      <c r="AF734" s="7"/>
      <c r="AG734" s="34"/>
      <c r="AH734" s="35"/>
      <c r="AI734" s="35"/>
      <c r="AJ734" s="35"/>
      <c r="AK734" s="35"/>
      <c r="AL734" s="35"/>
      <c r="AM734" s="35"/>
      <c r="AN734" s="35"/>
      <c r="AO734" s="35"/>
      <c r="AP734" s="31"/>
      <c r="AQ734" s="37"/>
    </row>
    <row r="735" spans="1:43" hidden="1" x14ac:dyDescent="0.25">
      <c r="A735" s="4" t="s">
        <v>195</v>
      </c>
      <c r="B735" s="124">
        <v>36</v>
      </c>
      <c r="C735" s="125" t="s">
        <v>1895</v>
      </c>
      <c r="D735" s="128" t="s">
        <v>1888</v>
      </c>
      <c r="E735" s="32" t="s">
        <v>104</v>
      </c>
      <c r="F735" s="38"/>
      <c r="G735" s="5"/>
      <c r="H735" s="6"/>
      <c r="I735" s="34"/>
      <c r="J735" s="35"/>
      <c r="K735" s="35"/>
      <c r="L735" s="35"/>
      <c r="M735" s="36"/>
      <c r="N735" s="36" t="s">
        <v>200</v>
      </c>
      <c r="O735" s="36" t="str">
        <f t="shared" si="24"/>
        <v>B12</v>
      </c>
      <c r="P735" s="36">
        <f>IF(AND(O735&lt;&gt;O734,NOT(ISBLANK(A735))),IF(ISBLANK(M735),INDEX(Summary!H:H,MATCH(O735,Summary!A:A,0)),INDEX(Summary!H:H,MATCH(O735,Summary!A:A,0))+1),IF(ISBLANK(M735),P734,P734+1))</f>
        <v>22</v>
      </c>
      <c r="Q735" s="36">
        <f t="shared" si="23"/>
        <v>25</v>
      </c>
      <c r="R735" s="51"/>
      <c r="T735" s="34"/>
      <c r="U735" s="34"/>
      <c r="V735" s="34"/>
      <c r="W735" s="34"/>
      <c r="X735" s="5"/>
      <c r="Y735" s="5"/>
      <c r="Z735" s="5"/>
      <c r="AA735" s="6"/>
      <c r="AB735" s="6"/>
      <c r="AC735" s="6"/>
      <c r="AD735" s="6"/>
      <c r="AE735" s="7"/>
      <c r="AF735" s="7"/>
      <c r="AG735" s="34"/>
      <c r="AH735" s="35"/>
      <c r="AI735" s="35"/>
      <c r="AJ735" s="35"/>
      <c r="AK735" s="35"/>
      <c r="AL735" s="35"/>
      <c r="AM735" s="35"/>
      <c r="AN735" s="35"/>
      <c r="AO735" s="35"/>
      <c r="AP735" s="31"/>
      <c r="AQ735" s="37"/>
    </row>
    <row r="736" spans="1:43" hidden="1" x14ac:dyDescent="0.25">
      <c r="A736" s="4" t="s">
        <v>195</v>
      </c>
      <c r="B736" s="124">
        <v>36</v>
      </c>
      <c r="C736" s="125" t="s">
        <v>1896</v>
      </c>
      <c r="D736" s="128" t="s">
        <v>1888</v>
      </c>
      <c r="E736" s="32" t="s">
        <v>104</v>
      </c>
      <c r="F736" s="38"/>
      <c r="G736" s="5"/>
      <c r="H736" s="6"/>
      <c r="I736" s="34"/>
      <c r="J736" s="35"/>
      <c r="K736" s="35"/>
      <c r="L736" s="35"/>
      <c r="M736" s="36"/>
      <c r="N736" s="36" t="s">
        <v>200</v>
      </c>
      <c r="O736" s="36" t="str">
        <f t="shared" si="24"/>
        <v>B12</v>
      </c>
      <c r="P736" s="36">
        <f>IF(AND(O736&lt;&gt;O735,NOT(ISBLANK(A736))),IF(ISBLANK(M736),INDEX(Summary!H:H,MATCH(O736,Summary!A:A,0)),INDEX(Summary!H:H,MATCH(O736,Summary!A:A,0))+1),IF(ISBLANK(M736),P735,P735+1))</f>
        <v>22</v>
      </c>
      <c r="Q736" s="36">
        <f t="shared" si="23"/>
        <v>26</v>
      </c>
      <c r="R736" s="51"/>
      <c r="T736" s="34"/>
      <c r="U736" s="34"/>
      <c r="V736" s="34"/>
      <c r="W736" s="34"/>
      <c r="X736" s="5"/>
      <c r="Y736" s="5"/>
      <c r="Z736" s="5"/>
      <c r="AA736" s="6"/>
      <c r="AB736" s="6"/>
      <c r="AC736" s="6"/>
      <c r="AD736" s="6"/>
      <c r="AE736" s="7"/>
      <c r="AF736" s="7"/>
      <c r="AG736" s="34"/>
      <c r="AH736" s="35"/>
      <c r="AI736" s="35"/>
      <c r="AJ736" s="35"/>
      <c r="AK736" s="35"/>
      <c r="AL736" s="35"/>
      <c r="AM736" s="35"/>
      <c r="AN736" s="35"/>
      <c r="AO736" s="35"/>
      <c r="AP736" s="31"/>
      <c r="AQ736" s="37"/>
    </row>
    <row r="737" spans="1:43" hidden="1" x14ac:dyDescent="0.25">
      <c r="A737" s="4" t="s">
        <v>195</v>
      </c>
      <c r="B737" s="124">
        <v>36</v>
      </c>
      <c r="C737" s="125" t="s">
        <v>1897</v>
      </c>
      <c r="D737" s="125" t="s">
        <v>1885</v>
      </c>
      <c r="E737" s="32" t="s">
        <v>104</v>
      </c>
      <c r="F737" s="38"/>
      <c r="G737" s="5"/>
      <c r="H737" s="6"/>
      <c r="I737" s="34"/>
      <c r="J737" s="35"/>
      <c r="K737" s="35"/>
      <c r="L737" s="35"/>
      <c r="M737" s="36"/>
      <c r="N737" s="36" t="s">
        <v>200</v>
      </c>
      <c r="O737" s="36" t="str">
        <f t="shared" si="24"/>
        <v>B12</v>
      </c>
      <c r="P737" s="36">
        <f>IF(AND(O737&lt;&gt;O736,NOT(ISBLANK(A737))),IF(ISBLANK(M737),INDEX(Summary!H:H,MATCH(O737,Summary!A:A,0)),INDEX(Summary!H:H,MATCH(O737,Summary!A:A,0))+1),IF(ISBLANK(M737),P736,P736+1))</f>
        <v>22</v>
      </c>
      <c r="Q737" s="36">
        <f t="shared" si="23"/>
        <v>27</v>
      </c>
      <c r="R737" s="51"/>
      <c r="T737" s="34"/>
      <c r="U737" s="34"/>
      <c r="V737" s="34"/>
      <c r="W737" s="34"/>
      <c r="X737" s="5"/>
      <c r="Y737" s="5"/>
      <c r="Z737" s="5"/>
      <c r="AA737" s="6"/>
      <c r="AB737" s="6"/>
      <c r="AC737" s="6"/>
      <c r="AD737" s="6"/>
      <c r="AE737" s="7"/>
      <c r="AF737" s="7"/>
      <c r="AG737" s="34"/>
      <c r="AH737" s="35"/>
      <c r="AI737" s="35"/>
      <c r="AJ737" s="35"/>
      <c r="AK737" s="35"/>
      <c r="AL737" s="35"/>
      <c r="AM737" s="35"/>
      <c r="AN737" s="35"/>
      <c r="AO737" s="35"/>
      <c r="AP737" s="31"/>
      <c r="AQ737" s="37"/>
    </row>
    <row r="738" spans="1:43" hidden="1" x14ac:dyDescent="0.25">
      <c r="A738" s="4" t="s">
        <v>195</v>
      </c>
      <c r="B738" s="124">
        <v>36</v>
      </c>
      <c r="C738" s="125" t="s">
        <v>1898</v>
      </c>
      <c r="D738" s="125" t="s">
        <v>1885</v>
      </c>
      <c r="E738" s="32" t="s">
        <v>104</v>
      </c>
      <c r="F738" s="38"/>
      <c r="G738" s="5"/>
      <c r="H738" s="6"/>
      <c r="I738" s="34"/>
      <c r="J738" s="35"/>
      <c r="K738" s="35"/>
      <c r="L738" s="35"/>
      <c r="M738" s="36"/>
      <c r="N738" s="36" t="s">
        <v>200</v>
      </c>
      <c r="O738" s="36" t="str">
        <f t="shared" si="24"/>
        <v>B12</v>
      </c>
      <c r="P738" s="36">
        <f>IF(AND(O738&lt;&gt;O737,NOT(ISBLANK(A738))),IF(ISBLANK(M738),INDEX(Summary!H:H,MATCH(O738,Summary!A:A,0)),INDEX(Summary!H:H,MATCH(O738,Summary!A:A,0))+1),IF(ISBLANK(M738),P737,P737+1))</f>
        <v>22</v>
      </c>
      <c r="Q738" s="36">
        <f t="shared" si="23"/>
        <v>28</v>
      </c>
      <c r="R738" s="51"/>
      <c r="T738" s="34"/>
      <c r="U738" s="34"/>
      <c r="V738" s="34"/>
      <c r="W738" s="34"/>
      <c r="X738" s="5"/>
      <c r="Y738" s="5"/>
      <c r="Z738" s="5"/>
      <c r="AA738" s="6"/>
      <c r="AB738" s="6"/>
      <c r="AC738" s="6"/>
      <c r="AD738" s="6"/>
      <c r="AE738" s="7"/>
      <c r="AF738" s="7"/>
      <c r="AG738" s="34"/>
      <c r="AH738" s="35"/>
      <c r="AI738" s="35"/>
      <c r="AJ738" s="35"/>
      <c r="AK738" s="35"/>
      <c r="AL738" s="35"/>
      <c r="AM738" s="35"/>
      <c r="AN738" s="35"/>
      <c r="AO738" s="35"/>
      <c r="AP738" s="31"/>
      <c r="AQ738" s="37"/>
    </row>
    <row r="739" spans="1:43" hidden="1" x14ac:dyDescent="0.25">
      <c r="A739" s="4" t="s">
        <v>195</v>
      </c>
      <c r="B739" s="124">
        <v>36</v>
      </c>
      <c r="C739" s="125" t="s">
        <v>1899</v>
      </c>
      <c r="D739" s="128" t="s">
        <v>1891</v>
      </c>
      <c r="E739" s="32" t="s">
        <v>104</v>
      </c>
      <c r="F739" s="38"/>
      <c r="G739" s="5"/>
      <c r="H739" s="6"/>
      <c r="I739" s="34"/>
      <c r="J739" s="35"/>
      <c r="K739" s="35"/>
      <c r="L739" s="35"/>
      <c r="M739" s="36"/>
      <c r="N739" s="36" t="s">
        <v>200</v>
      </c>
      <c r="O739" s="36" t="str">
        <f t="shared" si="24"/>
        <v>B12</v>
      </c>
      <c r="P739" s="36">
        <f>IF(AND(O739&lt;&gt;O738,NOT(ISBLANK(A739))),IF(ISBLANK(M739),INDEX(Summary!H:H,MATCH(O739,Summary!A:A,0)),INDEX(Summary!H:H,MATCH(O739,Summary!A:A,0))+1),IF(ISBLANK(M739),P738,P738+1))</f>
        <v>22</v>
      </c>
      <c r="Q739" s="36">
        <f t="shared" si="23"/>
        <v>29</v>
      </c>
      <c r="R739" s="51"/>
      <c r="T739" s="34"/>
      <c r="U739" s="34"/>
      <c r="V739" s="34"/>
      <c r="W739" s="34"/>
      <c r="X739" s="5"/>
      <c r="Y739" s="5"/>
      <c r="Z739" s="5"/>
      <c r="AA739" s="6"/>
      <c r="AB739" s="6"/>
      <c r="AC739" s="6"/>
      <c r="AD739" s="6"/>
      <c r="AE739" s="7"/>
      <c r="AF739" s="7"/>
      <c r="AG739" s="34"/>
      <c r="AH739" s="35"/>
      <c r="AI739" s="35"/>
      <c r="AJ739" s="35"/>
      <c r="AK739" s="35"/>
      <c r="AL739" s="35"/>
      <c r="AM739" s="35"/>
      <c r="AN739" s="35"/>
      <c r="AO739" s="35"/>
      <c r="AP739" s="31"/>
      <c r="AQ739" s="37"/>
    </row>
    <row r="740" spans="1:43" hidden="1" x14ac:dyDescent="0.25">
      <c r="A740" s="4" t="s">
        <v>195</v>
      </c>
      <c r="B740" s="124">
        <v>36</v>
      </c>
      <c r="C740" s="125" t="s">
        <v>1900</v>
      </c>
      <c r="D740" s="128" t="s">
        <v>1891</v>
      </c>
      <c r="E740" s="32" t="s">
        <v>104</v>
      </c>
      <c r="F740" s="38"/>
      <c r="G740" s="5"/>
      <c r="H740" s="6"/>
      <c r="I740" s="34"/>
      <c r="J740" s="35"/>
      <c r="K740" s="35"/>
      <c r="L740" s="35"/>
      <c r="M740" s="36"/>
      <c r="N740" s="36" t="s">
        <v>200</v>
      </c>
      <c r="O740" s="36" t="str">
        <f t="shared" si="24"/>
        <v>B12</v>
      </c>
      <c r="P740" s="36">
        <f>IF(AND(O740&lt;&gt;O739,NOT(ISBLANK(A740))),IF(ISBLANK(M740),INDEX(Summary!H:H,MATCH(O740,Summary!A:A,0)),INDEX(Summary!H:H,MATCH(O740,Summary!A:A,0))+1),IF(ISBLANK(M740),P739,P739+1))</f>
        <v>22</v>
      </c>
      <c r="Q740" s="36">
        <f t="shared" si="23"/>
        <v>30</v>
      </c>
      <c r="R740" s="51"/>
      <c r="T740" s="34"/>
      <c r="U740" s="34"/>
      <c r="V740" s="34"/>
      <c r="W740" s="34"/>
      <c r="X740" s="5"/>
      <c r="Y740" s="5"/>
      <c r="Z740" s="5"/>
      <c r="AA740" s="6"/>
      <c r="AB740" s="6"/>
      <c r="AC740" s="6"/>
      <c r="AD740" s="6"/>
      <c r="AE740" s="7"/>
      <c r="AF740" s="7"/>
      <c r="AG740" s="34"/>
      <c r="AH740" s="35"/>
      <c r="AI740" s="35"/>
      <c r="AJ740" s="35"/>
      <c r="AK740" s="35"/>
      <c r="AL740" s="35"/>
      <c r="AM740" s="35"/>
      <c r="AN740" s="35"/>
      <c r="AO740" s="35"/>
      <c r="AP740" s="31"/>
      <c r="AQ740" s="37"/>
    </row>
    <row r="741" spans="1:43" hidden="1" x14ac:dyDescent="0.25">
      <c r="A741" s="54" t="s">
        <v>196</v>
      </c>
      <c r="B741" s="124">
        <v>36</v>
      </c>
      <c r="C741" s="125" t="s">
        <v>1901</v>
      </c>
      <c r="D741" s="125" t="s">
        <v>1902</v>
      </c>
      <c r="E741" s="32" t="s">
        <v>108</v>
      </c>
      <c r="F741" s="38" t="s">
        <v>109</v>
      </c>
      <c r="G741" s="9">
        <v>2</v>
      </c>
      <c r="H741" s="34"/>
      <c r="I741" s="34">
        <v>2</v>
      </c>
      <c r="J741" s="7">
        <v>5</v>
      </c>
      <c r="K741" s="7">
        <v>3</v>
      </c>
      <c r="L741" s="7">
        <v>4</v>
      </c>
      <c r="M741" s="36" t="s">
        <v>198</v>
      </c>
      <c r="N741" s="36"/>
      <c r="O741" s="36" t="str">
        <f t="shared" si="24"/>
        <v>B13</v>
      </c>
      <c r="P741" s="36">
        <f>IF(AND(O741&lt;&gt;O740,NOT(ISBLANK(A741))),IF(ISBLANK(M741),INDEX(Summary!H:H,MATCH(O741,Summary!A:A,0)),INDEX(Summary!H:H,MATCH(O741,Summary!A:A,0))+1),IF(ISBLANK(M741),P740,P740+1))</f>
        <v>3</v>
      </c>
      <c r="Q741" s="36">
        <f t="shared" si="23"/>
        <v>17</v>
      </c>
      <c r="R741" s="51"/>
      <c r="T741" s="11">
        <v>1</v>
      </c>
      <c r="U741" s="11"/>
      <c r="V741" s="11"/>
      <c r="W741" s="11"/>
      <c r="X741" s="5"/>
      <c r="Y741" s="5" t="s">
        <v>88</v>
      </c>
      <c r="Z741" s="5" t="s">
        <v>82</v>
      </c>
      <c r="AA741" s="6">
        <v>2</v>
      </c>
      <c r="AB741" s="6">
        <v>0</v>
      </c>
      <c r="AC741" s="6">
        <v>0</v>
      </c>
      <c r="AD741" s="6">
        <v>0</v>
      </c>
      <c r="AE741" s="7">
        <v>0</v>
      </c>
      <c r="AF741" s="7">
        <v>0</v>
      </c>
      <c r="AG741" s="34">
        <v>0.5</v>
      </c>
      <c r="AH741" s="7">
        <v>2</v>
      </c>
      <c r="AI741" s="7">
        <v>0</v>
      </c>
      <c r="AJ741" s="7" t="s">
        <v>34</v>
      </c>
      <c r="AK741" s="7">
        <v>0</v>
      </c>
      <c r="AL741" s="7">
        <v>0</v>
      </c>
      <c r="AM741" s="7">
        <v>0</v>
      </c>
      <c r="AN741" s="7">
        <v>0.5</v>
      </c>
      <c r="AO741" s="7" t="s">
        <v>34</v>
      </c>
      <c r="AP741" s="31"/>
      <c r="AQ741" s="37"/>
    </row>
    <row r="742" spans="1:43" hidden="1" x14ac:dyDescent="0.25">
      <c r="A742" s="4" t="s">
        <v>196</v>
      </c>
      <c r="B742" s="124">
        <v>36</v>
      </c>
      <c r="C742" s="125" t="s">
        <v>1903</v>
      </c>
      <c r="D742" s="125" t="s">
        <v>1902</v>
      </c>
      <c r="E742" s="32" t="s">
        <v>108</v>
      </c>
      <c r="F742" s="38"/>
      <c r="G742" s="9"/>
      <c r="H742" s="34"/>
      <c r="I742" s="34"/>
      <c r="J742" s="7"/>
      <c r="K742" s="7"/>
      <c r="L742" s="7"/>
      <c r="M742" s="36" t="s">
        <v>198</v>
      </c>
      <c r="N742" s="36"/>
      <c r="O742" s="36" t="str">
        <f t="shared" si="24"/>
        <v>B13</v>
      </c>
      <c r="P742" s="36">
        <f>IF(AND(O742&lt;&gt;O741,NOT(ISBLANK(A742))),IF(ISBLANK(M742),INDEX(Summary!H:H,MATCH(O742,Summary!A:A,0)),INDEX(Summary!H:H,MATCH(O742,Summary!A:A,0))+1),IF(ISBLANK(M742),P741,P741+1))</f>
        <v>4</v>
      </c>
      <c r="Q742" s="36">
        <f t="shared" si="23"/>
        <v>17</v>
      </c>
      <c r="R742" s="51"/>
      <c r="T742" s="11"/>
      <c r="U742" s="11"/>
      <c r="V742" s="11"/>
      <c r="W742" s="11"/>
      <c r="X742" s="5"/>
      <c r="Y742" s="5"/>
      <c r="Z742" s="5"/>
      <c r="AA742" s="6"/>
      <c r="AB742" s="6"/>
      <c r="AC742" s="6"/>
      <c r="AD742" s="6"/>
      <c r="AE742" s="7"/>
      <c r="AF742" s="7"/>
      <c r="AG742" s="34"/>
      <c r="AH742" s="7"/>
      <c r="AI742" s="7"/>
      <c r="AJ742" s="7"/>
      <c r="AK742" s="7"/>
      <c r="AL742" s="7"/>
      <c r="AM742" s="7"/>
      <c r="AN742" s="7"/>
      <c r="AO742" s="7"/>
      <c r="AP742" s="31"/>
      <c r="AQ742" s="37"/>
    </row>
    <row r="743" spans="1:43" hidden="1" x14ac:dyDescent="0.25">
      <c r="A743" s="4" t="s">
        <v>196</v>
      </c>
      <c r="B743" s="124">
        <v>36</v>
      </c>
      <c r="C743" s="125" t="s">
        <v>1904</v>
      </c>
      <c r="D743" s="125" t="s">
        <v>1902</v>
      </c>
      <c r="E743" s="32" t="s">
        <v>104</v>
      </c>
      <c r="F743" s="38" t="s">
        <v>105</v>
      </c>
      <c r="G743" s="9">
        <v>2</v>
      </c>
      <c r="H743" s="34"/>
      <c r="I743" s="34">
        <v>2</v>
      </c>
      <c r="J743" s="7">
        <v>7</v>
      </c>
      <c r="K743" s="7">
        <v>3</v>
      </c>
      <c r="L743" s="7">
        <v>6</v>
      </c>
      <c r="M743" s="36" t="s">
        <v>198</v>
      </c>
      <c r="N743" s="36" t="s">
        <v>200</v>
      </c>
      <c r="O743" s="36" t="str">
        <f t="shared" si="24"/>
        <v>B13</v>
      </c>
      <c r="P743" s="36">
        <f>IF(AND(O743&lt;&gt;O742,NOT(ISBLANK(A743))),IF(ISBLANK(M743),INDEX(Summary!H:H,MATCH(O743,Summary!A:A,0)),INDEX(Summary!H:H,MATCH(O743,Summary!A:A,0))+1),IF(ISBLANK(M743),P742,P742+1))</f>
        <v>5</v>
      </c>
      <c r="Q743" s="36">
        <f t="shared" si="23"/>
        <v>18</v>
      </c>
      <c r="R743" s="51"/>
      <c r="T743" s="34"/>
      <c r="U743" s="11">
        <v>1</v>
      </c>
      <c r="V743" s="11">
        <v>0.5</v>
      </c>
      <c r="W743" s="11"/>
      <c r="X743" s="5"/>
      <c r="Y743" s="5" t="s">
        <v>88</v>
      </c>
      <c r="Z743" s="5" t="s">
        <v>82</v>
      </c>
      <c r="AA743" s="6">
        <v>0</v>
      </c>
      <c r="AB743" s="6">
        <v>2</v>
      </c>
      <c r="AC743" s="6">
        <v>2</v>
      </c>
      <c r="AD743" s="6">
        <v>0</v>
      </c>
      <c r="AE743" s="7">
        <v>0</v>
      </c>
      <c r="AF743" s="7">
        <v>0</v>
      </c>
      <c r="AG743" s="34">
        <v>0.5</v>
      </c>
      <c r="AH743" s="7">
        <v>2</v>
      </c>
      <c r="AI743" s="7">
        <v>2</v>
      </c>
      <c r="AJ743" s="7" t="s">
        <v>34</v>
      </c>
      <c r="AK743" s="7">
        <v>0</v>
      </c>
      <c r="AL743" s="7">
        <v>0</v>
      </c>
      <c r="AM743" s="7">
        <v>0</v>
      </c>
      <c r="AN743" s="7">
        <v>1</v>
      </c>
      <c r="AO743" s="7" t="s">
        <v>34</v>
      </c>
      <c r="AP743" s="31"/>
      <c r="AQ743" s="37"/>
    </row>
    <row r="744" spans="1:43" hidden="1" x14ac:dyDescent="0.25">
      <c r="A744" s="4" t="s">
        <v>196</v>
      </c>
      <c r="B744" s="124">
        <v>36</v>
      </c>
      <c r="C744" s="125" t="s">
        <v>1905</v>
      </c>
      <c r="D744" s="125" t="s">
        <v>1902</v>
      </c>
      <c r="E744" s="32" t="s">
        <v>104</v>
      </c>
      <c r="F744" s="38"/>
      <c r="G744" s="9"/>
      <c r="H744" s="34"/>
      <c r="I744" s="34"/>
      <c r="J744" s="7"/>
      <c r="K744" s="7"/>
      <c r="L744" s="7"/>
      <c r="M744" s="36" t="s">
        <v>198</v>
      </c>
      <c r="N744" s="36" t="s">
        <v>200</v>
      </c>
      <c r="O744" s="36" t="str">
        <f t="shared" si="24"/>
        <v>B13</v>
      </c>
      <c r="P744" s="36">
        <f>IF(AND(O744&lt;&gt;O743,NOT(ISBLANK(A744))),IF(ISBLANK(M744),INDEX(Summary!H:H,MATCH(O744,Summary!A:A,0)),INDEX(Summary!H:H,MATCH(O744,Summary!A:A,0))+1),IF(ISBLANK(M744),P743,P743+1))</f>
        <v>6</v>
      </c>
      <c r="Q744" s="36">
        <f t="shared" si="23"/>
        <v>19</v>
      </c>
      <c r="R744" s="51"/>
      <c r="T744" s="34"/>
      <c r="U744" s="11"/>
      <c r="V744" s="11"/>
      <c r="W744" s="11"/>
      <c r="X744" s="5"/>
      <c r="Y744" s="5"/>
      <c r="Z744" s="5"/>
      <c r="AA744" s="6"/>
      <c r="AB744" s="6"/>
      <c r="AC744" s="6"/>
      <c r="AD744" s="6"/>
      <c r="AE744" s="7"/>
      <c r="AF744" s="7"/>
      <c r="AG744" s="34"/>
      <c r="AH744" s="7"/>
      <c r="AI744" s="7"/>
      <c r="AJ744" s="7"/>
      <c r="AK744" s="7"/>
      <c r="AL744" s="7"/>
      <c r="AM744" s="7"/>
      <c r="AN744" s="7"/>
      <c r="AO744" s="7"/>
      <c r="AP744" s="31"/>
      <c r="AQ744" s="37"/>
    </row>
    <row r="745" spans="1:43" hidden="1" x14ac:dyDescent="0.25">
      <c r="A745" s="4" t="s">
        <v>196</v>
      </c>
      <c r="B745" s="124">
        <v>36</v>
      </c>
      <c r="C745" s="125" t="s">
        <v>1906</v>
      </c>
      <c r="D745" s="125" t="s">
        <v>1907</v>
      </c>
      <c r="E745" s="32" t="s">
        <v>197</v>
      </c>
      <c r="F745" s="40" t="s">
        <v>94</v>
      </c>
      <c r="G745" s="9">
        <v>2</v>
      </c>
      <c r="H745" s="34"/>
      <c r="I745" s="34">
        <v>2</v>
      </c>
      <c r="J745" s="7">
        <v>9</v>
      </c>
      <c r="K745" s="7">
        <v>3</v>
      </c>
      <c r="L745" s="7">
        <v>8</v>
      </c>
      <c r="M745" s="36" t="s">
        <v>198</v>
      </c>
      <c r="N745" s="36" t="s">
        <v>200</v>
      </c>
      <c r="O745" s="36" t="str">
        <f t="shared" si="24"/>
        <v>B13</v>
      </c>
      <c r="P745" s="36">
        <f>IF(AND(O745&lt;&gt;O744,NOT(ISBLANK(A745))),IF(ISBLANK(M745),INDEX(Summary!H:H,MATCH(O745,Summary!A:A,0)),INDEX(Summary!H:H,MATCH(O745,Summary!A:A,0))+1),IF(ISBLANK(M745),P744,P744+1))</f>
        <v>7</v>
      </c>
      <c r="Q745" s="36">
        <f t="shared" si="23"/>
        <v>20</v>
      </c>
      <c r="R745" s="51"/>
      <c r="T745" s="34"/>
      <c r="U745" s="11">
        <v>1</v>
      </c>
      <c r="V745" s="11"/>
      <c r="W745" s="11"/>
      <c r="X745" s="5"/>
      <c r="Y745" s="5" t="s">
        <v>88</v>
      </c>
      <c r="Z745" s="5" t="s">
        <v>82</v>
      </c>
      <c r="AA745" s="6">
        <v>0</v>
      </c>
      <c r="AB745" s="6">
        <v>2</v>
      </c>
      <c r="AC745" s="6">
        <v>0</v>
      </c>
      <c r="AD745" s="6">
        <v>0</v>
      </c>
      <c r="AE745" s="7">
        <v>0</v>
      </c>
      <c r="AF745" s="7">
        <v>0</v>
      </c>
      <c r="AG745" s="34">
        <v>0.5</v>
      </c>
      <c r="AH745" s="7">
        <v>2</v>
      </c>
      <c r="AI745" s="7">
        <v>4</v>
      </c>
      <c r="AJ745" s="7" t="s">
        <v>34</v>
      </c>
      <c r="AK745" s="7">
        <v>0</v>
      </c>
      <c r="AL745" s="7">
        <v>0</v>
      </c>
      <c r="AM745" s="7">
        <v>0</v>
      </c>
      <c r="AN745" s="7">
        <v>1.5</v>
      </c>
      <c r="AO745" s="7" t="s">
        <v>34</v>
      </c>
      <c r="AP745" s="31"/>
      <c r="AQ745" s="37"/>
    </row>
    <row r="746" spans="1:43" hidden="1" x14ac:dyDescent="0.25">
      <c r="A746" s="4" t="s">
        <v>196</v>
      </c>
      <c r="B746" s="124">
        <v>22</v>
      </c>
      <c r="C746" s="125" t="s">
        <v>1908</v>
      </c>
      <c r="D746" s="125" t="s">
        <v>1909</v>
      </c>
      <c r="E746" s="32" t="s">
        <v>197</v>
      </c>
      <c r="F746" s="40"/>
      <c r="G746" s="9"/>
      <c r="H746" s="34"/>
      <c r="I746" s="34"/>
      <c r="J746" s="7"/>
      <c r="K746" s="7"/>
      <c r="L746" s="7"/>
      <c r="M746" s="36" t="s">
        <v>198</v>
      </c>
      <c r="N746" s="36" t="s">
        <v>200</v>
      </c>
      <c r="O746" s="36" t="str">
        <f t="shared" si="24"/>
        <v>B13</v>
      </c>
      <c r="P746" s="36">
        <f>IF(AND(O746&lt;&gt;O745,NOT(ISBLANK(A746))),IF(ISBLANK(M746),INDEX(Summary!H:H,MATCH(O746,Summary!A:A,0)),INDEX(Summary!H:H,MATCH(O746,Summary!A:A,0))+1),IF(ISBLANK(M746),P745,P745+1))</f>
        <v>8</v>
      </c>
      <c r="Q746" s="36">
        <f t="shared" si="23"/>
        <v>21</v>
      </c>
      <c r="R746" s="51"/>
      <c r="T746" s="34"/>
      <c r="U746" s="11"/>
      <c r="V746" s="11"/>
      <c r="W746" s="11"/>
      <c r="X746" s="5"/>
      <c r="Y746" s="5"/>
      <c r="Z746" s="5"/>
      <c r="AA746" s="6"/>
      <c r="AB746" s="6"/>
      <c r="AC746" s="6"/>
      <c r="AD746" s="6"/>
      <c r="AE746" s="7"/>
      <c r="AF746" s="7"/>
      <c r="AG746" s="34"/>
      <c r="AH746" s="7"/>
      <c r="AI746" s="7"/>
      <c r="AJ746" s="7"/>
      <c r="AK746" s="7"/>
      <c r="AL746" s="7"/>
      <c r="AM746" s="7"/>
      <c r="AN746" s="7"/>
      <c r="AO746" s="7"/>
      <c r="AP746" s="31"/>
      <c r="AQ746" s="37"/>
    </row>
    <row r="747" spans="1:43" hidden="1" x14ac:dyDescent="0.25">
      <c r="A747" s="4" t="s">
        <v>196</v>
      </c>
      <c r="B747" s="124">
        <v>29</v>
      </c>
      <c r="C747" s="125" t="s">
        <v>1910</v>
      </c>
      <c r="D747" s="125" t="s">
        <v>1911</v>
      </c>
      <c r="E747" s="32" t="s">
        <v>187</v>
      </c>
      <c r="F747" s="40" t="s">
        <v>188</v>
      </c>
      <c r="G747" s="9">
        <v>4</v>
      </c>
      <c r="H747" s="34"/>
      <c r="I747" s="34">
        <v>4</v>
      </c>
      <c r="J747" s="7">
        <v>13</v>
      </c>
      <c r="K747" s="7">
        <v>3</v>
      </c>
      <c r="L747" s="7">
        <v>12</v>
      </c>
      <c r="M747" s="36"/>
      <c r="N747" s="36" t="s">
        <v>200</v>
      </c>
      <c r="O747" s="36" t="str">
        <f t="shared" si="24"/>
        <v>B13</v>
      </c>
      <c r="P747" s="36">
        <f>IF(AND(O747&lt;&gt;O746,NOT(ISBLANK(A747))),IF(ISBLANK(M747),INDEX(Summary!H:H,MATCH(O747,Summary!A:A,0)),INDEX(Summary!H:H,MATCH(O747,Summary!A:A,0))+1),IF(ISBLANK(M747),P746,P746+1))</f>
        <v>8</v>
      </c>
      <c r="Q747" s="36">
        <f t="shared" si="23"/>
        <v>22</v>
      </c>
      <c r="R747" s="51"/>
      <c r="T747" s="34"/>
      <c r="U747" s="11">
        <v>1</v>
      </c>
      <c r="V747" s="11"/>
      <c r="W747" s="11"/>
      <c r="X747" s="5"/>
      <c r="Y747" s="5" t="s">
        <v>88</v>
      </c>
      <c r="Z747" s="5" t="s">
        <v>82</v>
      </c>
      <c r="AA747" s="6">
        <v>0</v>
      </c>
      <c r="AB747" s="6">
        <v>4</v>
      </c>
      <c r="AC747" s="6">
        <v>0</v>
      </c>
      <c r="AD747" s="6">
        <v>0</v>
      </c>
      <c r="AE747" s="7">
        <v>0</v>
      </c>
      <c r="AF747" s="7">
        <v>0</v>
      </c>
      <c r="AG747" s="34">
        <v>1</v>
      </c>
      <c r="AH747" s="7">
        <v>2</v>
      </c>
      <c r="AI747" s="7">
        <v>8</v>
      </c>
      <c r="AJ747" s="7" t="s">
        <v>34</v>
      </c>
      <c r="AK747" s="7">
        <v>0</v>
      </c>
      <c r="AL747" s="7">
        <v>0</v>
      </c>
      <c r="AM747" s="7">
        <v>0</v>
      </c>
      <c r="AN747" s="7">
        <v>2.5</v>
      </c>
      <c r="AO747" s="7" t="s">
        <v>34</v>
      </c>
      <c r="AP747" s="31"/>
      <c r="AQ747" s="37"/>
    </row>
    <row r="748" spans="1:43" hidden="1" x14ac:dyDescent="0.25">
      <c r="A748" s="4" t="s">
        <v>196</v>
      </c>
      <c r="B748" s="124">
        <v>29</v>
      </c>
      <c r="C748" s="125" t="s">
        <v>1912</v>
      </c>
      <c r="D748" s="125" t="s">
        <v>1911</v>
      </c>
      <c r="E748" s="32" t="s">
        <v>187</v>
      </c>
      <c r="F748" s="38"/>
      <c r="G748" s="5"/>
      <c r="H748" s="6"/>
      <c r="I748" s="34"/>
      <c r="J748" s="35"/>
      <c r="K748" s="35"/>
      <c r="L748" s="35"/>
      <c r="M748" s="36"/>
      <c r="N748" s="36" t="s">
        <v>200</v>
      </c>
      <c r="O748" s="36" t="str">
        <f t="shared" si="24"/>
        <v>B13</v>
      </c>
      <c r="P748" s="36">
        <f>IF(AND(O748&lt;&gt;O747,NOT(ISBLANK(A748))),IF(ISBLANK(M748),INDEX(Summary!H:H,MATCH(O748,Summary!A:A,0)),INDEX(Summary!H:H,MATCH(O748,Summary!A:A,0))+1),IF(ISBLANK(M748),P747,P747+1))</f>
        <v>8</v>
      </c>
      <c r="Q748" s="36">
        <f t="shared" si="23"/>
        <v>23</v>
      </c>
      <c r="R748" s="51"/>
      <c r="T748" s="34"/>
      <c r="U748" s="34"/>
      <c r="V748" s="34"/>
      <c r="W748" s="34"/>
      <c r="X748" s="5"/>
      <c r="Y748" s="5"/>
      <c r="Z748" s="5"/>
      <c r="AA748" s="6"/>
      <c r="AB748" s="6"/>
      <c r="AC748" s="6"/>
      <c r="AD748" s="6"/>
      <c r="AE748" s="7"/>
      <c r="AF748" s="7"/>
      <c r="AG748" s="34"/>
      <c r="AH748" s="35"/>
      <c r="AI748" s="35"/>
      <c r="AJ748" s="35"/>
      <c r="AK748" s="35"/>
      <c r="AL748" s="35"/>
      <c r="AM748" s="35"/>
      <c r="AN748" s="35"/>
      <c r="AO748" s="35"/>
      <c r="AP748" s="31"/>
      <c r="AQ748" s="37"/>
    </row>
    <row r="749" spans="1:43" hidden="1" x14ac:dyDescent="0.25">
      <c r="A749" s="4" t="s">
        <v>196</v>
      </c>
      <c r="B749" s="124">
        <v>29</v>
      </c>
      <c r="C749" s="125" t="s">
        <v>1913</v>
      </c>
      <c r="D749" s="125" t="s">
        <v>1914</v>
      </c>
      <c r="E749" s="32" t="s">
        <v>187</v>
      </c>
      <c r="F749" s="38"/>
      <c r="G749" s="5"/>
      <c r="H749" s="6"/>
      <c r="I749" s="34"/>
      <c r="J749" s="35"/>
      <c r="K749" s="35"/>
      <c r="L749" s="35"/>
      <c r="M749" s="36"/>
      <c r="N749" s="36" t="s">
        <v>200</v>
      </c>
      <c r="O749" s="36" t="str">
        <f t="shared" si="24"/>
        <v>B13</v>
      </c>
      <c r="P749" s="36">
        <f>IF(AND(O749&lt;&gt;O748,NOT(ISBLANK(A749))),IF(ISBLANK(M749),INDEX(Summary!H:H,MATCH(O749,Summary!A:A,0)),INDEX(Summary!H:H,MATCH(O749,Summary!A:A,0))+1),IF(ISBLANK(M749),P748,P748+1))</f>
        <v>8</v>
      </c>
      <c r="Q749" s="36">
        <f t="shared" si="23"/>
        <v>24</v>
      </c>
      <c r="R749" s="51"/>
      <c r="T749" s="34"/>
      <c r="U749" s="34"/>
      <c r="V749" s="34"/>
      <c r="W749" s="34"/>
      <c r="X749" s="5"/>
      <c r="Y749" s="5"/>
      <c r="Z749" s="5"/>
      <c r="AA749" s="6"/>
      <c r="AB749" s="6"/>
      <c r="AC749" s="6"/>
      <c r="AD749" s="6"/>
      <c r="AE749" s="7"/>
      <c r="AF749" s="7"/>
      <c r="AG749" s="34"/>
      <c r="AH749" s="35"/>
      <c r="AI749" s="35"/>
      <c r="AJ749" s="35"/>
      <c r="AK749" s="35"/>
      <c r="AL749" s="35"/>
      <c r="AM749" s="35"/>
      <c r="AN749" s="35"/>
      <c r="AO749" s="35"/>
      <c r="AP749" s="31"/>
      <c r="AQ749" s="37"/>
    </row>
    <row r="750" spans="1:43" hidden="1" x14ac:dyDescent="0.25">
      <c r="A750" s="4" t="s">
        <v>196</v>
      </c>
      <c r="B750" s="124">
        <v>29</v>
      </c>
      <c r="C750" s="125" t="s">
        <v>1915</v>
      </c>
      <c r="D750" s="125" t="s">
        <v>1914</v>
      </c>
      <c r="E750" s="32" t="s">
        <v>187</v>
      </c>
      <c r="F750" s="38"/>
      <c r="G750" s="5"/>
      <c r="H750" s="6"/>
      <c r="I750" s="34"/>
      <c r="J750" s="35"/>
      <c r="K750" s="35"/>
      <c r="L750" s="35"/>
      <c r="M750" s="36"/>
      <c r="N750" s="36" t="s">
        <v>200</v>
      </c>
      <c r="O750" s="36" t="str">
        <f t="shared" si="24"/>
        <v>B13</v>
      </c>
      <c r="P750" s="36">
        <f>IF(AND(O750&lt;&gt;O749,NOT(ISBLANK(A750))),IF(ISBLANK(M750),INDEX(Summary!H:H,MATCH(O750,Summary!A:A,0)),INDEX(Summary!H:H,MATCH(O750,Summary!A:A,0))+1),IF(ISBLANK(M750),P749,P749+1))</f>
        <v>8</v>
      </c>
      <c r="Q750" s="36">
        <f t="shared" si="23"/>
        <v>25</v>
      </c>
      <c r="R750" s="51"/>
      <c r="T750" s="34"/>
      <c r="U750" s="34"/>
      <c r="V750" s="34"/>
      <c r="W750" s="34"/>
      <c r="X750" s="5"/>
      <c r="Y750" s="5"/>
      <c r="Z750" s="5"/>
      <c r="AA750" s="6"/>
      <c r="AB750" s="6"/>
      <c r="AC750" s="6"/>
      <c r="AD750" s="6"/>
      <c r="AE750" s="7"/>
      <c r="AF750" s="7"/>
      <c r="AG750" s="34"/>
      <c r="AH750" s="35"/>
      <c r="AI750" s="35"/>
      <c r="AJ750" s="35"/>
      <c r="AK750" s="35"/>
      <c r="AL750" s="35"/>
      <c r="AM750" s="35"/>
      <c r="AN750" s="35"/>
      <c r="AO750" s="35"/>
      <c r="AP750" s="31"/>
      <c r="AQ750" s="37"/>
    </row>
    <row r="751" spans="1:43" hidden="1" x14ac:dyDescent="0.25">
      <c r="A751" s="4" t="s">
        <v>196</v>
      </c>
      <c r="B751" s="124">
        <v>36</v>
      </c>
      <c r="C751" s="125" t="s">
        <v>1916</v>
      </c>
      <c r="D751" s="125" t="s">
        <v>1907</v>
      </c>
      <c r="E751" s="32" t="s">
        <v>189</v>
      </c>
      <c r="F751" s="40" t="s">
        <v>188</v>
      </c>
      <c r="G751" s="9">
        <v>1</v>
      </c>
      <c r="H751" s="34"/>
      <c r="I751" s="34">
        <v>1</v>
      </c>
      <c r="J751" s="7">
        <v>14</v>
      </c>
      <c r="K751" s="7">
        <v>3</v>
      </c>
      <c r="L751" s="7">
        <v>13</v>
      </c>
      <c r="M751" s="36"/>
      <c r="N751" s="36" t="s">
        <v>200</v>
      </c>
      <c r="O751" s="36" t="str">
        <f t="shared" si="24"/>
        <v>B13</v>
      </c>
      <c r="P751" s="36">
        <f>IF(AND(O751&lt;&gt;O750,NOT(ISBLANK(A751))),IF(ISBLANK(M751),INDEX(Summary!H:H,MATCH(O751,Summary!A:A,0)),INDEX(Summary!H:H,MATCH(O751,Summary!A:A,0))+1),IF(ISBLANK(M751),P750,P750+1))</f>
        <v>8</v>
      </c>
      <c r="Q751" s="36">
        <f t="shared" si="23"/>
        <v>26</v>
      </c>
      <c r="R751" s="51"/>
      <c r="T751" s="11"/>
      <c r="U751" s="11">
        <v>1</v>
      </c>
      <c r="V751" s="11"/>
      <c r="W751" s="11"/>
      <c r="X751" s="5"/>
      <c r="Y751" s="5" t="s">
        <v>88</v>
      </c>
      <c r="Z751" s="5" t="s">
        <v>82</v>
      </c>
      <c r="AA751" s="6">
        <v>0</v>
      </c>
      <c r="AB751" s="6">
        <v>1</v>
      </c>
      <c r="AC751" s="6">
        <v>0</v>
      </c>
      <c r="AD751" s="6">
        <v>0</v>
      </c>
      <c r="AE751" s="7">
        <v>0</v>
      </c>
      <c r="AF751" s="7">
        <v>0</v>
      </c>
      <c r="AG751" s="34">
        <v>0.25</v>
      </c>
      <c r="AH751" s="7">
        <v>2</v>
      </c>
      <c r="AI751" s="7">
        <v>9</v>
      </c>
      <c r="AJ751" s="7" t="s">
        <v>34</v>
      </c>
      <c r="AK751" s="7">
        <v>0</v>
      </c>
      <c r="AL751" s="7">
        <v>0</v>
      </c>
      <c r="AM751" s="7">
        <v>0</v>
      </c>
      <c r="AN751" s="7">
        <v>2.75</v>
      </c>
      <c r="AO751" s="7" t="s">
        <v>34</v>
      </c>
      <c r="AP751" s="31"/>
      <c r="AQ751" s="37"/>
    </row>
    <row r="752" spans="1:43" hidden="1" x14ac:dyDescent="0.25">
      <c r="A752" s="4" t="s">
        <v>196</v>
      </c>
      <c r="B752" s="124">
        <v>36</v>
      </c>
      <c r="C752" s="125" t="s">
        <v>1917</v>
      </c>
      <c r="D752" s="125" t="s">
        <v>1907</v>
      </c>
      <c r="E752" s="32" t="s">
        <v>190</v>
      </c>
      <c r="F752" s="40" t="s">
        <v>188</v>
      </c>
      <c r="G752" s="9">
        <v>9</v>
      </c>
      <c r="H752" s="34"/>
      <c r="I752" s="34">
        <v>9</v>
      </c>
      <c r="J752" s="7">
        <v>23</v>
      </c>
      <c r="K752" s="7">
        <v>3</v>
      </c>
      <c r="L752" s="7">
        <v>22</v>
      </c>
      <c r="M752" s="36" t="s">
        <v>198</v>
      </c>
      <c r="N752" s="36" t="s">
        <v>200</v>
      </c>
      <c r="O752" s="36" t="str">
        <f t="shared" si="24"/>
        <v>B13</v>
      </c>
      <c r="P752" s="36">
        <f>IF(AND(O752&lt;&gt;O751,NOT(ISBLANK(A752))),IF(ISBLANK(M752),INDEX(Summary!H:H,MATCH(O752,Summary!A:A,0)),INDEX(Summary!H:H,MATCH(O752,Summary!A:A,0))+1),IF(ISBLANK(M752),P751,P751+1))</f>
        <v>9</v>
      </c>
      <c r="Q752" s="36">
        <f t="shared" si="23"/>
        <v>27</v>
      </c>
      <c r="R752" s="51"/>
      <c r="T752" s="34"/>
      <c r="U752" s="11">
        <v>1</v>
      </c>
      <c r="V752" s="41">
        <v>0.1111111111111111</v>
      </c>
      <c r="W752" s="11"/>
      <c r="X752" s="5"/>
      <c r="Y752" s="5" t="s">
        <v>88</v>
      </c>
      <c r="Z752" s="5" t="s">
        <v>82</v>
      </c>
      <c r="AA752" s="6">
        <v>0</v>
      </c>
      <c r="AB752" s="6">
        <v>9</v>
      </c>
      <c r="AC752" s="6">
        <v>2</v>
      </c>
      <c r="AD752" s="6">
        <v>0</v>
      </c>
      <c r="AE752" s="7">
        <v>0</v>
      </c>
      <c r="AF752" s="7">
        <v>0</v>
      </c>
      <c r="AG752" s="34">
        <v>2.25</v>
      </c>
      <c r="AH752" s="7">
        <v>2</v>
      </c>
      <c r="AI752" s="7">
        <v>18</v>
      </c>
      <c r="AJ752" s="7" t="s">
        <v>34</v>
      </c>
      <c r="AK752" s="7">
        <v>0</v>
      </c>
      <c r="AL752" s="7">
        <v>0</v>
      </c>
      <c r="AM752" s="7">
        <v>0</v>
      </c>
      <c r="AN752" s="7">
        <v>5</v>
      </c>
      <c r="AO752" s="7" t="s">
        <v>34</v>
      </c>
      <c r="AP752" s="31"/>
      <c r="AQ752" s="37"/>
    </row>
    <row r="753" spans="1:43" hidden="1" x14ac:dyDescent="0.25">
      <c r="A753" s="4" t="s">
        <v>196</v>
      </c>
      <c r="B753" s="124">
        <v>36</v>
      </c>
      <c r="C753" s="125" t="s">
        <v>1918</v>
      </c>
      <c r="D753" s="125" t="s">
        <v>1907</v>
      </c>
      <c r="E753" s="32" t="s">
        <v>190</v>
      </c>
      <c r="F753" s="40"/>
      <c r="G753" s="9"/>
      <c r="H753" s="34"/>
      <c r="I753" s="34"/>
      <c r="J753" s="7"/>
      <c r="K753" s="7"/>
      <c r="L753" s="7"/>
      <c r="M753" s="36" t="s">
        <v>198</v>
      </c>
      <c r="N753" s="36" t="s">
        <v>200</v>
      </c>
      <c r="O753" s="36" t="str">
        <f t="shared" si="24"/>
        <v>B13</v>
      </c>
      <c r="P753" s="36">
        <f>IF(AND(O753&lt;&gt;O752,NOT(ISBLANK(A753))),IF(ISBLANK(M753),INDEX(Summary!H:H,MATCH(O753,Summary!A:A,0)),INDEX(Summary!H:H,MATCH(O753,Summary!A:A,0))+1),IF(ISBLANK(M753),P752,P752+1))</f>
        <v>10</v>
      </c>
      <c r="Q753" s="36">
        <f t="shared" si="23"/>
        <v>28</v>
      </c>
      <c r="R753" s="51"/>
      <c r="T753" s="34"/>
      <c r="U753" s="11"/>
      <c r="V753" s="41"/>
      <c r="W753" s="11"/>
      <c r="X753" s="5"/>
      <c r="Y753" s="5"/>
      <c r="Z753" s="5"/>
      <c r="AA753" s="6"/>
      <c r="AB753" s="6"/>
      <c r="AC753" s="6"/>
      <c r="AD753" s="6"/>
      <c r="AE753" s="7"/>
      <c r="AF753" s="7"/>
      <c r="AG753" s="34"/>
      <c r="AH753" s="7"/>
      <c r="AI753" s="7"/>
      <c r="AJ753" s="7"/>
      <c r="AK753" s="7"/>
      <c r="AL753" s="7"/>
      <c r="AM753" s="7"/>
      <c r="AN753" s="7"/>
      <c r="AO753" s="7"/>
      <c r="AP753" s="31"/>
      <c r="AQ753" s="37"/>
    </row>
    <row r="754" spans="1:43" hidden="1" x14ac:dyDescent="0.25">
      <c r="A754" s="4" t="s">
        <v>196</v>
      </c>
      <c r="B754" s="124">
        <v>29</v>
      </c>
      <c r="C754" s="125" t="s">
        <v>1919</v>
      </c>
      <c r="D754" s="125" t="s">
        <v>1911</v>
      </c>
      <c r="E754" s="32" t="s">
        <v>190</v>
      </c>
      <c r="F754" s="38"/>
      <c r="G754" s="5"/>
      <c r="H754" s="6"/>
      <c r="I754" s="34"/>
      <c r="J754" s="35"/>
      <c r="K754" s="35"/>
      <c r="L754" s="35"/>
      <c r="M754" s="36" t="s">
        <v>198</v>
      </c>
      <c r="N754" s="36" t="s">
        <v>200</v>
      </c>
      <c r="O754" s="36" t="str">
        <f t="shared" si="24"/>
        <v>B13</v>
      </c>
      <c r="P754" s="36">
        <f>IF(AND(O754&lt;&gt;O753,NOT(ISBLANK(A754))),IF(ISBLANK(M754),INDEX(Summary!H:H,MATCH(O754,Summary!A:A,0)),INDEX(Summary!H:H,MATCH(O754,Summary!A:A,0))+1),IF(ISBLANK(M754),P753,P753+1))</f>
        <v>11</v>
      </c>
      <c r="Q754" s="36">
        <f t="shared" si="23"/>
        <v>29</v>
      </c>
      <c r="R754" s="51"/>
      <c r="T754" s="34"/>
      <c r="U754" s="34"/>
      <c r="V754" s="34"/>
      <c r="W754" s="34"/>
      <c r="X754" s="5"/>
      <c r="Y754" s="5"/>
      <c r="Z754" s="5"/>
      <c r="AA754" s="6"/>
      <c r="AB754" s="6"/>
      <c r="AC754" s="6"/>
      <c r="AD754" s="6"/>
      <c r="AE754" s="7"/>
      <c r="AF754" s="7"/>
      <c r="AG754" s="34"/>
      <c r="AH754" s="35"/>
      <c r="AI754" s="35"/>
      <c r="AJ754" s="35"/>
      <c r="AK754" s="35"/>
      <c r="AL754" s="35"/>
      <c r="AM754" s="35"/>
      <c r="AN754" s="35"/>
      <c r="AO754" s="35"/>
      <c r="AP754" s="31"/>
      <c r="AQ754" s="37"/>
    </row>
    <row r="755" spans="1:43" hidden="1" x14ac:dyDescent="0.25">
      <c r="A755" s="4" t="s">
        <v>196</v>
      </c>
      <c r="B755" s="124">
        <v>29</v>
      </c>
      <c r="C755" s="125" t="s">
        <v>1920</v>
      </c>
      <c r="D755" s="125" t="s">
        <v>1911</v>
      </c>
      <c r="E755" s="32" t="s">
        <v>190</v>
      </c>
      <c r="F755" s="38"/>
      <c r="G755" s="5"/>
      <c r="H755" s="6"/>
      <c r="I755" s="34"/>
      <c r="J755" s="35"/>
      <c r="K755" s="35"/>
      <c r="L755" s="35"/>
      <c r="M755" s="36" t="s">
        <v>198</v>
      </c>
      <c r="N755" s="36" t="s">
        <v>200</v>
      </c>
      <c r="O755" s="36" t="str">
        <f t="shared" si="24"/>
        <v>B13</v>
      </c>
      <c r="P755" s="36">
        <f>IF(AND(O755&lt;&gt;O754,NOT(ISBLANK(A755))),IF(ISBLANK(M755),INDEX(Summary!H:H,MATCH(O755,Summary!A:A,0)),INDEX(Summary!H:H,MATCH(O755,Summary!A:A,0))+1),IF(ISBLANK(M755),P754,P754+1))</f>
        <v>12</v>
      </c>
      <c r="Q755" s="36">
        <f t="shared" si="23"/>
        <v>30</v>
      </c>
      <c r="R755" s="51"/>
      <c r="T755" s="34"/>
      <c r="U755" s="34"/>
      <c r="V755" s="34"/>
      <c r="W755" s="34"/>
      <c r="X755" s="5"/>
      <c r="Y755" s="5"/>
      <c r="Z755" s="5"/>
      <c r="AA755" s="6"/>
      <c r="AB755" s="6"/>
      <c r="AC755" s="6"/>
      <c r="AD755" s="6"/>
      <c r="AE755" s="7"/>
      <c r="AF755" s="7"/>
      <c r="AG755" s="34"/>
      <c r="AH755" s="35"/>
      <c r="AI755" s="35"/>
      <c r="AJ755" s="35"/>
      <c r="AK755" s="35"/>
      <c r="AL755" s="35"/>
      <c r="AM755" s="35"/>
      <c r="AN755" s="35"/>
      <c r="AO755" s="35"/>
      <c r="AP755" s="31"/>
      <c r="AQ755" s="37"/>
    </row>
    <row r="756" spans="1:43" hidden="1" x14ac:dyDescent="0.25">
      <c r="A756" s="4" t="s">
        <v>196</v>
      </c>
      <c r="B756" s="124">
        <v>29</v>
      </c>
      <c r="C756" s="125" t="s">
        <v>1921</v>
      </c>
      <c r="D756" s="125" t="s">
        <v>1914</v>
      </c>
      <c r="E756" s="32" t="s">
        <v>190</v>
      </c>
      <c r="F756" s="38"/>
      <c r="G756" s="5"/>
      <c r="H756" s="6"/>
      <c r="I756" s="34"/>
      <c r="J756" s="35"/>
      <c r="K756" s="35"/>
      <c r="L756" s="35"/>
      <c r="M756" s="36" t="s">
        <v>198</v>
      </c>
      <c r="N756" s="36" t="s">
        <v>200</v>
      </c>
      <c r="O756" s="36" t="str">
        <f t="shared" si="24"/>
        <v>B13</v>
      </c>
      <c r="P756" s="36">
        <f>IF(AND(O756&lt;&gt;O755,NOT(ISBLANK(A756))),IF(ISBLANK(M756),INDEX(Summary!H:H,MATCH(O756,Summary!A:A,0)),INDEX(Summary!H:H,MATCH(O756,Summary!A:A,0))+1),IF(ISBLANK(M756),P755,P755+1))</f>
        <v>13</v>
      </c>
      <c r="Q756" s="36">
        <f t="shared" si="23"/>
        <v>31</v>
      </c>
      <c r="R756" s="51"/>
      <c r="T756" s="34"/>
      <c r="U756" s="34"/>
      <c r="V756" s="34"/>
      <c r="W756" s="34"/>
      <c r="X756" s="5"/>
      <c r="Y756" s="5"/>
      <c r="Z756" s="5"/>
      <c r="AA756" s="6"/>
      <c r="AB756" s="6"/>
      <c r="AC756" s="6"/>
      <c r="AD756" s="6"/>
      <c r="AE756" s="7"/>
      <c r="AF756" s="7"/>
      <c r="AG756" s="34"/>
      <c r="AH756" s="35"/>
      <c r="AI756" s="35"/>
      <c r="AJ756" s="35"/>
      <c r="AK756" s="35"/>
      <c r="AL756" s="35"/>
      <c r="AM756" s="35"/>
      <c r="AN756" s="35"/>
      <c r="AO756" s="35"/>
      <c r="AP756" s="31"/>
      <c r="AQ756" s="37"/>
    </row>
    <row r="757" spans="1:43" hidden="1" x14ac:dyDescent="0.25">
      <c r="A757" s="4" t="s">
        <v>196</v>
      </c>
      <c r="B757" s="124">
        <v>29</v>
      </c>
      <c r="C757" s="125" t="s">
        <v>1922</v>
      </c>
      <c r="D757" s="125" t="s">
        <v>1914</v>
      </c>
      <c r="E757" s="32" t="s">
        <v>190</v>
      </c>
      <c r="F757" s="38"/>
      <c r="G757" s="5"/>
      <c r="H757" s="6"/>
      <c r="I757" s="34"/>
      <c r="J757" s="35"/>
      <c r="K757" s="35"/>
      <c r="L757" s="35"/>
      <c r="M757" s="36" t="s">
        <v>198</v>
      </c>
      <c r="N757" s="36" t="s">
        <v>200</v>
      </c>
      <c r="O757" s="36" t="str">
        <f t="shared" si="24"/>
        <v>B13</v>
      </c>
      <c r="P757" s="36">
        <f>IF(AND(O757&lt;&gt;O756,NOT(ISBLANK(A757))),IF(ISBLANK(M757),INDEX(Summary!H:H,MATCH(O757,Summary!A:A,0)),INDEX(Summary!H:H,MATCH(O757,Summary!A:A,0))+1),IF(ISBLANK(M757),P756,P756+1))</f>
        <v>14</v>
      </c>
      <c r="Q757" s="36">
        <f t="shared" si="23"/>
        <v>32</v>
      </c>
      <c r="R757" s="51"/>
      <c r="T757" s="34"/>
      <c r="U757" s="34"/>
      <c r="V757" s="34"/>
      <c r="W757" s="34"/>
      <c r="X757" s="5"/>
      <c r="Y757" s="5"/>
      <c r="Z757" s="5"/>
      <c r="AA757" s="6"/>
      <c r="AB757" s="6"/>
      <c r="AC757" s="6"/>
      <c r="AD757" s="6"/>
      <c r="AE757" s="7"/>
      <c r="AF757" s="7"/>
      <c r="AG757" s="34"/>
      <c r="AH757" s="35"/>
      <c r="AI757" s="35"/>
      <c r="AJ757" s="35"/>
      <c r="AK757" s="35"/>
      <c r="AL757" s="35"/>
      <c r="AM757" s="35"/>
      <c r="AN757" s="35"/>
      <c r="AO757" s="35"/>
      <c r="AP757" s="31"/>
      <c r="AQ757" s="37"/>
    </row>
    <row r="758" spans="1:43" hidden="1" x14ac:dyDescent="0.25">
      <c r="A758" s="4" t="s">
        <v>196</v>
      </c>
      <c r="B758" s="124">
        <v>22</v>
      </c>
      <c r="C758" s="125" t="s">
        <v>1923</v>
      </c>
      <c r="D758" s="125" t="s">
        <v>1909</v>
      </c>
      <c r="E758" s="32" t="s">
        <v>190</v>
      </c>
      <c r="F758" s="38"/>
      <c r="G758" s="5"/>
      <c r="H758" s="6"/>
      <c r="I758" s="34"/>
      <c r="J758" s="35"/>
      <c r="K758" s="35"/>
      <c r="L758" s="35"/>
      <c r="M758" s="36" t="s">
        <v>198</v>
      </c>
      <c r="N758" s="36" t="s">
        <v>200</v>
      </c>
      <c r="O758" s="36" t="str">
        <f t="shared" si="24"/>
        <v>B13</v>
      </c>
      <c r="P758" s="36">
        <f>IF(AND(O758&lt;&gt;O757,NOT(ISBLANK(A758))),IF(ISBLANK(M758),INDEX(Summary!H:H,MATCH(O758,Summary!A:A,0)),INDEX(Summary!H:H,MATCH(O758,Summary!A:A,0))+1),IF(ISBLANK(M758),P757,P757+1))</f>
        <v>15</v>
      </c>
      <c r="Q758" s="36">
        <f t="shared" si="23"/>
        <v>33</v>
      </c>
      <c r="R758" s="51"/>
      <c r="T758" s="34"/>
      <c r="U758" s="34"/>
      <c r="V758" s="34"/>
      <c r="W758" s="34"/>
      <c r="X758" s="5"/>
      <c r="Y758" s="5"/>
      <c r="Z758" s="5"/>
      <c r="AA758" s="6"/>
      <c r="AB758" s="6"/>
      <c r="AC758" s="6"/>
      <c r="AD758" s="6"/>
      <c r="AE758" s="7"/>
      <c r="AF758" s="7"/>
      <c r="AG758" s="34"/>
      <c r="AH758" s="35"/>
      <c r="AI758" s="35"/>
      <c r="AJ758" s="35"/>
      <c r="AK758" s="35"/>
      <c r="AL758" s="35"/>
      <c r="AM758" s="35"/>
      <c r="AN758" s="35"/>
      <c r="AO758" s="35"/>
      <c r="AP758" s="31"/>
      <c r="AQ758" s="37"/>
    </row>
    <row r="759" spans="1:43" hidden="1" x14ac:dyDescent="0.25">
      <c r="A759" s="4" t="s">
        <v>196</v>
      </c>
      <c r="B759" s="124">
        <v>22</v>
      </c>
      <c r="C759" s="125" t="s">
        <v>1924</v>
      </c>
      <c r="D759" s="125" t="s">
        <v>1909</v>
      </c>
      <c r="E759" s="32" t="s">
        <v>190</v>
      </c>
      <c r="F759" s="38"/>
      <c r="G759" s="5"/>
      <c r="H759" s="6"/>
      <c r="I759" s="34"/>
      <c r="J759" s="35"/>
      <c r="K759" s="35"/>
      <c r="L759" s="35"/>
      <c r="M759" s="36" t="s">
        <v>198</v>
      </c>
      <c r="N759" s="36" t="s">
        <v>200</v>
      </c>
      <c r="O759" s="36" t="str">
        <f t="shared" si="24"/>
        <v>B13</v>
      </c>
      <c r="P759" s="36">
        <f>IF(AND(O759&lt;&gt;O758,NOT(ISBLANK(A759))),IF(ISBLANK(M759),INDEX(Summary!H:H,MATCH(O759,Summary!A:A,0)),INDEX(Summary!H:H,MATCH(O759,Summary!A:A,0))+1),IF(ISBLANK(M759),P758,P758+1))</f>
        <v>16</v>
      </c>
      <c r="Q759" s="36">
        <f t="shared" si="23"/>
        <v>34</v>
      </c>
      <c r="R759" s="51"/>
      <c r="T759" s="34"/>
      <c r="U759" s="34"/>
      <c r="V759" s="34"/>
      <c r="W759" s="34"/>
      <c r="X759" s="5"/>
      <c r="Y759" s="5"/>
      <c r="Z759" s="5"/>
      <c r="AA759" s="6"/>
      <c r="AB759" s="6"/>
      <c r="AC759" s="6"/>
      <c r="AD759" s="6"/>
      <c r="AE759" s="7"/>
      <c r="AF759" s="7"/>
      <c r="AG759" s="34"/>
      <c r="AH759" s="35"/>
      <c r="AI759" s="35"/>
      <c r="AJ759" s="35"/>
      <c r="AK759" s="35"/>
      <c r="AL759" s="35"/>
      <c r="AM759" s="35"/>
      <c r="AN759" s="35"/>
      <c r="AO759" s="35"/>
      <c r="AP759" s="31"/>
      <c r="AQ759" s="37"/>
    </row>
    <row r="760" spans="1:43" hidden="1" x14ac:dyDescent="0.25">
      <c r="A760" s="4" t="s">
        <v>196</v>
      </c>
      <c r="B760" s="124">
        <v>22</v>
      </c>
      <c r="C760" s="125" t="s">
        <v>1925</v>
      </c>
      <c r="D760" s="125" t="s">
        <v>1909</v>
      </c>
      <c r="E760" s="32" t="s">
        <v>190</v>
      </c>
      <c r="F760" s="38"/>
      <c r="G760" s="5"/>
      <c r="H760" s="6"/>
      <c r="I760" s="34"/>
      <c r="J760" s="35"/>
      <c r="K760" s="35"/>
      <c r="L760" s="35"/>
      <c r="M760" s="36" t="s">
        <v>198</v>
      </c>
      <c r="N760" s="36" t="s">
        <v>200</v>
      </c>
      <c r="O760" s="36" t="str">
        <f t="shared" si="24"/>
        <v>B13</v>
      </c>
      <c r="P760" s="36">
        <f>IF(AND(O760&lt;&gt;O759,NOT(ISBLANK(A760))),IF(ISBLANK(M760),INDEX(Summary!H:H,MATCH(O760,Summary!A:A,0)),INDEX(Summary!H:H,MATCH(O760,Summary!A:A,0))+1),IF(ISBLANK(M760),P759,P759+1))</f>
        <v>17</v>
      </c>
      <c r="Q760" s="36">
        <f t="shared" si="23"/>
        <v>35</v>
      </c>
      <c r="R760" s="51"/>
      <c r="T760" s="11"/>
      <c r="U760" s="11"/>
      <c r="V760" s="11"/>
      <c r="W760" s="11"/>
      <c r="X760" s="5"/>
      <c r="Y760" s="5"/>
      <c r="Z760" s="5"/>
      <c r="AA760" s="6"/>
      <c r="AB760" s="6"/>
      <c r="AC760" s="6"/>
      <c r="AD760" s="6"/>
      <c r="AE760" s="7"/>
      <c r="AF760" s="7"/>
      <c r="AG760" s="34"/>
      <c r="AH760" s="35"/>
      <c r="AI760" s="35"/>
      <c r="AJ760" s="35"/>
      <c r="AK760" s="35"/>
      <c r="AL760" s="35"/>
      <c r="AM760" s="35"/>
      <c r="AN760" s="35"/>
      <c r="AO760" s="35"/>
      <c r="AP760" s="31"/>
      <c r="AQ760" s="37"/>
    </row>
  </sheetData>
  <autoFilter ref="A1:AQ760" xr:uid="{0B49B8C6-7A9C-4483-86CA-963967C9F112}">
    <filterColumn colId="4">
      <filters>
        <filter val="ONT (803G)"/>
      </filters>
    </filterColumn>
  </autoFilter>
  <conditionalFormatting sqref="Z2:Z69 Z77 Z81 Z84 Z89:Z90 Z98:Z100 Z103:Z112 Z116:Z153 Z158:Z160 Z168:Z179 Z182:Z184 Z201:Z217 Z189:Z193 Z229:Z242 Z245:Z249 Z255:Z275 Z291:Z292 Z307:Z321 Z324:Z325 Z328:Z331 Z335:Z342 Z346 Z349:Z351 Z360:Z364 Z379:Z408 Z417:Z418 Z421:Z424 Z427:Z433 Z440:Z460 Z465:Z509 Z537 Z553 Z581 Z585 Z601:Z602 Z605:Z620 Z636 Z648:Z650 Z678 Z681 Z713 Z725:Z727 Z733 Z741:Z747 Z751:Z753 Z520:Z521 Z758:Z760">
    <cfRule type="containsText" dxfId="460" priority="244" operator="containsText" text="SPINE">
      <formula>NOT(ISERROR(SEARCH("SPINE",Z2)))</formula>
    </cfRule>
    <cfRule type="containsText" dxfId="459" priority="245" operator="containsText" text="LEAF2">
      <formula>NOT(ISERROR(SEARCH("LEAF2",Z2)))</formula>
    </cfRule>
    <cfRule type="containsText" dxfId="458" priority="246" operator="containsText" text="LEAF1">
      <formula>NOT(ISERROR(SEARCH("LEAF1",Z2)))</formula>
    </cfRule>
  </conditionalFormatting>
  <conditionalFormatting sqref="Z70:Z76">
    <cfRule type="containsText" dxfId="457" priority="241" operator="containsText" text="SPINE">
      <formula>NOT(ISERROR(SEARCH("SPINE",Z70)))</formula>
    </cfRule>
    <cfRule type="containsText" dxfId="456" priority="242" operator="containsText" text="LEAF2">
      <formula>NOT(ISERROR(SEARCH("LEAF2",Z70)))</formula>
    </cfRule>
    <cfRule type="containsText" dxfId="455" priority="243" operator="containsText" text="LEAF1">
      <formula>NOT(ISERROR(SEARCH("LEAF1",Z70)))</formula>
    </cfRule>
  </conditionalFormatting>
  <conditionalFormatting sqref="Z78:Z80">
    <cfRule type="containsText" dxfId="454" priority="238" operator="containsText" text="SPINE">
      <formula>NOT(ISERROR(SEARCH("SPINE",Z78)))</formula>
    </cfRule>
    <cfRule type="containsText" dxfId="453" priority="239" operator="containsText" text="LEAF2">
      <formula>NOT(ISERROR(SEARCH("LEAF2",Z78)))</formula>
    </cfRule>
    <cfRule type="containsText" dxfId="452" priority="240" operator="containsText" text="LEAF1">
      <formula>NOT(ISERROR(SEARCH("LEAF1",Z78)))</formula>
    </cfRule>
  </conditionalFormatting>
  <conditionalFormatting sqref="Z82:Z83">
    <cfRule type="containsText" dxfId="451" priority="235" operator="containsText" text="SPINE">
      <formula>NOT(ISERROR(SEARCH("SPINE",Z82)))</formula>
    </cfRule>
    <cfRule type="containsText" dxfId="450" priority="236" operator="containsText" text="LEAF2">
      <formula>NOT(ISERROR(SEARCH("LEAF2",Z82)))</formula>
    </cfRule>
    <cfRule type="containsText" dxfId="449" priority="237" operator="containsText" text="LEAF1">
      <formula>NOT(ISERROR(SEARCH("LEAF1",Z82)))</formula>
    </cfRule>
  </conditionalFormatting>
  <conditionalFormatting sqref="Z85:Z87">
    <cfRule type="containsText" dxfId="448" priority="232" operator="containsText" text="SPINE">
      <formula>NOT(ISERROR(SEARCH("SPINE",Z85)))</formula>
    </cfRule>
    <cfRule type="containsText" dxfId="447" priority="233" operator="containsText" text="LEAF2">
      <formula>NOT(ISERROR(SEARCH("LEAF2",Z85)))</formula>
    </cfRule>
    <cfRule type="containsText" dxfId="446" priority="234" operator="containsText" text="LEAF1">
      <formula>NOT(ISERROR(SEARCH("LEAF1",Z85)))</formula>
    </cfRule>
  </conditionalFormatting>
  <conditionalFormatting sqref="Z88">
    <cfRule type="containsText" dxfId="445" priority="229" operator="containsText" text="SPINE">
      <formula>NOT(ISERROR(SEARCH("SPINE",Z88)))</formula>
    </cfRule>
    <cfRule type="containsText" dxfId="444" priority="230" operator="containsText" text="LEAF2">
      <formula>NOT(ISERROR(SEARCH("LEAF2",Z88)))</formula>
    </cfRule>
    <cfRule type="containsText" dxfId="443" priority="231" operator="containsText" text="LEAF1">
      <formula>NOT(ISERROR(SEARCH("LEAF1",Z88)))</formula>
    </cfRule>
  </conditionalFormatting>
  <conditionalFormatting sqref="Z91:Z93">
    <cfRule type="containsText" dxfId="442" priority="226" operator="containsText" text="SPINE">
      <formula>NOT(ISERROR(SEARCH("SPINE",Z91)))</formula>
    </cfRule>
    <cfRule type="containsText" dxfId="441" priority="227" operator="containsText" text="LEAF2">
      <formula>NOT(ISERROR(SEARCH("LEAF2",Z91)))</formula>
    </cfRule>
    <cfRule type="containsText" dxfId="440" priority="228" operator="containsText" text="LEAF1">
      <formula>NOT(ISERROR(SEARCH("LEAF1",Z91)))</formula>
    </cfRule>
  </conditionalFormatting>
  <conditionalFormatting sqref="Z94:Z97">
    <cfRule type="containsText" dxfId="439" priority="223" operator="containsText" text="SPINE">
      <formula>NOT(ISERROR(SEARCH("SPINE",Z94)))</formula>
    </cfRule>
    <cfRule type="containsText" dxfId="438" priority="224" operator="containsText" text="LEAF2">
      <formula>NOT(ISERROR(SEARCH("LEAF2",Z94)))</formula>
    </cfRule>
    <cfRule type="containsText" dxfId="437" priority="225" operator="containsText" text="LEAF1">
      <formula>NOT(ISERROR(SEARCH("LEAF1",Z94)))</formula>
    </cfRule>
  </conditionalFormatting>
  <conditionalFormatting sqref="Z101:Z102">
    <cfRule type="containsText" dxfId="436" priority="220" operator="containsText" text="SPINE">
      <formula>NOT(ISERROR(SEARCH("SPINE",Z101)))</formula>
    </cfRule>
    <cfRule type="containsText" dxfId="435" priority="221" operator="containsText" text="LEAF2">
      <formula>NOT(ISERROR(SEARCH("LEAF2",Z101)))</formula>
    </cfRule>
    <cfRule type="containsText" dxfId="434" priority="222" operator="containsText" text="LEAF1">
      <formula>NOT(ISERROR(SEARCH("LEAF1",Z101)))</formula>
    </cfRule>
  </conditionalFormatting>
  <conditionalFormatting sqref="Z113:Z115">
    <cfRule type="containsText" dxfId="433" priority="217" operator="containsText" text="SPINE">
      <formula>NOT(ISERROR(SEARCH("SPINE",Z113)))</formula>
    </cfRule>
    <cfRule type="containsText" dxfId="432" priority="218" operator="containsText" text="LEAF2">
      <formula>NOT(ISERROR(SEARCH("LEAF2",Z113)))</formula>
    </cfRule>
    <cfRule type="containsText" dxfId="431" priority="219" operator="containsText" text="LEAF1">
      <formula>NOT(ISERROR(SEARCH("LEAF1",Z113)))</formula>
    </cfRule>
  </conditionalFormatting>
  <conditionalFormatting sqref="Z154:Z157">
    <cfRule type="containsText" dxfId="430" priority="214" operator="containsText" text="SPINE">
      <formula>NOT(ISERROR(SEARCH("SPINE",Z154)))</formula>
    </cfRule>
    <cfRule type="containsText" dxfId="429" priority="215" operator="containsText" text="LEAF2">
      <formula>NOT(ISERROR(SEARCH("LEAF2",Z154)))</formula>
    </cfRule>
    <cfRule type="containsText" dxfId="428" priority="216" operator="containsText" text="LEAF1">
      <formula>NOT(ISERROR(SEARCH("LEAF1",Z154)))</formula>
    </cfRule>
  </conditionalFormatting>
  <conditionalFormatting sqref="Z161:Z167">
    <cfRule type="containsText" dxfId="427" priority="211" operator="containsText" text="SPINE">
      <formula>NOT(ISERROR(SEARCH("SPINE",Z161)))</formula>
    </cfRule>
    <cfRule type="containsText" dxfId="426" priority="212" operator="containsText" text="LEAF2">
      <formula>NOT(ISERROR(SEARCH("LEAF2",Z161)))</formula>
    </cfRule>
    <cfRule type="containsText" dxfId="425" priority="213" operator="containsText" text="LEAF1">
      <formula>NOT(ISERROR(SEARCH("LEAF1",Z161)))</formula>
    </cfRule>
  </conditionalFormatting>
  <conditionalFormatting sqref="Z180:Z181">
    <cfRule type="containsText" dxfId="424" priority="208" operator="containsText" text="SPINE">
      <formula>NOT(ISERROR(SEARCH("SPINE",Z180)))</formula>
    </cfRule>
    <cfRule type="containsText" dxfId="423" priority="209" operator="containsText" text="LEAF2">
      <formula>NOT(ISERROR(SEARCH("LEAF2",Z180)))</formula>
    </cfRule>
    <cfRule type="containsText" dxfId="422" priority="210" operator="containsText" text="LEAF1">
      <formula>NOT(ISERROR(SEARCH("LEAF1",Z180)))</formula>
    </cfRule>
  </conditionalFormatting>
  <conditionalFormatting sqref="Z194:Z200">
    <cfRule type="containsText" dxfId="421" priority="205" operator="containsText" text="SPINE">
      <formula>NOT(ISERROR(SEARCH("SPINE",Z194)))</formula>
    </cfRule>
    <cfRule type="containsText" dxfId="420" priority="206" operator="containsText" text="LEAF2">
      <formula>NOT(ISERROR(SEARCH("LEAF2",Z194)))</formula>
    </cfRule>
    <cfRule type="containsText" dxfId="419" priority="207" operator="containsText" text="LEAF1">
      <formula>NOT(ISERROR(SEARCH("LEAF1",Z194)))</formula>
    </cfRule>
  </conditionalFormatting>
  <conditionalFormatting sqref="Z185:Z188">
    <cfRule type="containsText" dxfId="418" priority="202" operator="containsText" text="SPINE">
      <formula>NOT(ISERROR(SEARCH("SPINE",Z185)))</formula>
    </cfRule>
    <cfRule type="containsText" dxfId="417" priority="203" operator="containsText" text="LEAF2">
      <formula>NOT(ISERROR(SEARCH("LEAF2",Z185)))</formula>
    </cfRule>
    <cfRule type="containsText" dxfId="416" priority="204" operator="containsText" text="LEAF1">
      <formula>NOT(ISERROR(SEARCH("LEAF1",Z185)))</formula>
    </cfRule>
  </conditionalFormatting>
  <conditionalFormatting sqref="Z218:Z221">
    <cfRule type="containsText" dxfId="415" priority="199" operator="containsText" text="SPINE">
      <formula>NOT(ISERROR(SEARCH("SPINE",Z218)))</formula>
    </cfRule>
    <cfRule type="containsText" dxfId="414" priority="200" operator="containsText" text="LEAF2">
      <formula>NOT(ISERROR(SEARCH("LEAF2",Z218)))</formula>
    </cfRule>
    <cfRule type="containsText" dxfId="413" priority="201" operator="containsText" text="LEAF1">
      <formula>NOT(ISERROR(SEARCH("LEAF1",Z218)))</formula>
    </cfRule>
  </conditionalFormatting>
  <conditionalFormatting sqref="Z222:Z228">
    <cfRule type="containsText" dxfId="412" priority="196" operator="containsText" text="SPINE">
      <formula>NOT(ISERROR(SEARCH("SPINE",Z222)))</formula>
    </cfRule>
    <cfRule type="containsText" dxfId="411" priority="197" operator="containsText" text="LEAF2">
      <formula>NOT(ISERROR(SEARCH("LEAF2",Z222)))</formula>
    </cfRule>
    <cfRule type="containsText" dxfId="410" priority="198" operator="containsText" text="LEAF1">
      <formula>NOT(ISERROR(SEARCH("LEAF1",Z222)))</formula>
    </cfRule>
  </conditionalFormatting>
  <conditionalFormatting sqref="Z243:Z244">
    <cfRule type="containsText" dxfId="409" priority="193" operator="containsText" text="SPINE">
      <formula>NOT(ISERROR(SEARCH("SPINE",Z243)))</formula>
    </cfRule>
    <cfRule type="containsText" dxfId="408" priority="194" operator="containsText" text="LEAF2">
      <formula>NOT(ISERROR(SEARCH("LEAF2",Z243)))</formula>
    </cfRule>
    <cfRule type="containsText" dxfId="407" priority="195" operator="containsText" text="LEAF1">
      <formula>NOT(ISERROR(SEARCH("LEAF1",Z243)))</formula>
    </cfRule>
  </conditionalFormatting>
  <conditionalFormatting sqref="Z250:Z254">
    <cfRule type="containsText" dxfId="406" priority="190" operator="containsText" text="SPINE">
      <formula>NOT(ISERROR(SEARCH("SPINE",Z250)))</formula>
    </cfRule>
    <cfRule type="containsText" dxfId="405" priority="191" operator="containsText" text="LEAF2">
      <formula>NOT(ISERROR(SEARCH("LEAF2",Z250)))</formula>
    </cfRule>
    <cfRule type="containsText" dxfId="404" priority="192" operator="containsText" text="LEAF1">
      <formula>NOT(ISERROR(SEARCH("LEAF1",Z250)))</formula>
    </cfRule>
  </conditionalFormatting>
  <conditionalFormatting sqref="Z276:Z283">
    <cfRule type="containsText" dxfId="403" priority="187" operator="containsText" text="SPINE">
      <formula>NOT(ISERROR(SEARCH("SPINE",Z276)))</formula>
    </cfRule>
    <cfRule type="containsText" dxfId="402" priority="188" operator="containsText" text="LEAF2">
      <formula>NOT(ISERROR(SEARCH("LEAF2",Z276)))</formula>
    </cfRule>
    <cfRule type="containsText" dxfId="401" priority="189" operator="containsText" text="LEAF1">
      <formula>NOT(ISERROR(SEARCH("LEAF1",Z276)))</formula>
    </cfRule>
  </conditionalFormatting>
  <conditionalFormatting sqref="Z284:Z287">
    <cfRule type="containsText" dxfId="400" priority="184" operator="containsText" text="SPINE">
      <formula>NOT(ISERROR(SEARCH("SPINE",Z284)))</formula>
    </cfRule>
    <cfRule type="containsText" dxfId="399" priority="185" operator="containsText" text="LEAF2">
      <formula>NOT(ISERROR(SEARCH("LEAF2",Z284)))</formula>
    </cfRule>
    <cfRule type="containsText" dxfId="398" priority="186" operator="containsText" text="LEAF1">
      <formula>NOT(ISERROR(SEARCH("LEAF1",Z284)))</formula>
    </cfRule>
  </conditionalFormatting>
  <conditionalFormatting sqref="Z288:Z290">
    <cfRule type="containsText" dxfId="397" priority="181" operator="containsText" text="SPINE">
      <formula>NOT(ISERROR(SEARCH("SPINE",Z288)))</formula>
    </cfRule>
    <cfRule type="containsText" dxfId="396" priority="182" operator="containsText" text="LEAF2">
      <formula>NOT(ISERROR(SEARCH("LEAF2",Z288)))</formula>
    </cfRule>
    <cfRule type="containsText" dxfId="395" priority="183" operator="containsText" text="LEAF1">
      <formula>NOT(ISERROR(SEARCH("LEAF1",Z288)))</formula>
    </cfRule>
  </conditionalFormatting>
  <conditionalFormatting sqref="Z293:Z300">
    <cfRule type="containsText" dxfId="394" priority="178" operator="containsText" text="SPINE">
      <formula>NOT(ISERROR(SEARCH("SPINE",Z293)))</formula>
    </cfRule>
    <cfRule type="containsText" dxfId="393" priority="179" operator="containsText" text="LEAF2">
      <formula>NOT(ISERROR(SEARCH("LEAF2",Z293)))</formula>
    </cfRule>
    <cfRule type="containsText" dxfId="392" priority="180" operator="containsText" text="LEAF1">
      <formula>NOT(ISERROR(SEARCH("LEAF1",Z293)))</formula>
    </cfRule>
  </conditionalFormatting>
  <conditionalFormatting sqref="Z301:Z304">
    <cfRule type="containsText" dxfId="391" priority="175" operator="containsText" text="SPINE">
      <formula>NOT(ISERROR(SEARCH("SPINE",Z301)))</formula>
    </cfRule>
    <cfRule type="containsText" dxfId="390" priority="176" operator="containsText" text="LEAF2">
      <formula>NOT(ISERROR(SEARCH("LEAF2",Z301)))</formula>
    </cfRule>
    <cfRule type="containsText" dxfId="389" priority="177" operator="containsText" text="LEAF1">
      <formula>NOT(ISERROR(SEARCH("LEAF1",Z301)))</formula>
    </cfRule>
  </conditionalFormatting>
  <conditionalFormatting sqref="Z305:Z306">
    <cfRule type="containsText" dxfId="388" priority="172" operator="containsText" text="SPINE">
      <formula>NOT(ISERROR(SEARCH("SPINE",Z305)))</formula>
    </cfRule>
    <cfRule type="containsText" dxfId="387" priority="173" operator="containsText" text="LEAF2">
      <formula>NOT(ISERROR(SEARCH("LEAF2",Z305)))</formula>
    </cfRule>
    <cfRule type="containsText" dxfId="386" priority="174" operator="containsText" text="LEAF1">
      <formula>NOT(ISERROR(SEARCH("LEAF1",Z305)))</formula>
    </cfRule>
  </conditionalFormatting>
  <conditionalFormatting sqref="Z322:Z323">
    <cfRule type="containsText" dxfId="385" priority="169" operator="containsText" text="SPINE">
      <formula>NOT(ISERROR(SEARCH("SPINE",Z322)))</formula>
    </cfRule>
    <cfRule type="containsText" dxfId="384" priority="170" operator="containsText" text="LEAF2">
      <formula>NOT(ISERROR(SEARCH("LEAF2",Z322)))</formula>
    </cfRule>
    <cfRule type="containsText" dxfId="383" priority="171" operator="containsText" text="LEAF1">
      <formula>NOT(ISERROR(SEARCH("LEAF1",Z322)))</formula>
    </cfRule>
  </conditionalFormatting>
  <conditionalFormatting sqref="Z326:Z327">
    <cfRule type="containsText" dxfId="382" priority="166" operator="containsText" text="SPINE">
      <formula>NOT(ISERROR(SEARCH("SPINE",Z326)))</formula>
    </cfRule>
    <cfRule type="containsText" dxfId="381" priority="167" operator="containsText" text="LEAF2">
      <formula>NOT(ISERROR(SEARCH("LEAF2",Z326)))</formula>
    </cfRule>
    <cfRule type="containsText" dxfId="380" priority="168" operator="containsText" text="LEAF1">
      <formula>NOT(ISERROR(SEARCH("LEAF1",Z326)))</formula>
    </cfRule>
  </conditionalFormatting>
  <conditionalFormatting sqref="Z332">
    <cfRule type="containsText" dxfId="379" priority="163" operator="containsText" text="SPINE">
      <formula>NOT(ISERROR(SEARCH("SPINE",Z332)))</formula>
    </cfRule>
    <cfRule type="containsText" dxfId="378" priority="164" operator="containsText" text="LEAF2">
      <formula>NOT(ISERROR(SEARCH("LEAF2",Z332)))</formula>
    </cfRule>
    <cfRule type="containsText" dxfId="377" priority="165" operator="containsText" text="LEAF1">
      <formula>NOT(ISERROR(SEARCH("LEAF1",Z332)))</formula>
    </cfRule>
  </conditionalFormatting>
  <conditionalFormatting sqref="Z333:Z334">
    <cfRule type="containsText" dxfId="376" priority="160" operator="containsText" text="SPINE">
      <formula>NOT(ISERROR(SEARCH("SPINE",Z333)))</formula>
    </cfRule>
    <cfRule type="containsText" dxfId="375" priority="161" operator="containsText" text="LEAF2">
      <formula>NOT(ISERROR(SEARCH("LEAF2",Z333)))</formula>
    </cfRule>
    <cfRule type="containsText" dxfId="374" priority="162" operator="containsText" text="LEAF1">
      <formula>NOT(ISERROR(SEARCH("LEAF1",Z333)))</formula>
    </cfRule>
  </conditionalFormatting>
  <conditionalFormatting sqref="Z343">
    <cfRule type="containsText" dxfId="373" priority="157" operator="containsText" text="SPINE">
      <formula>NOT(ISERROR(SEARCH("SPINE",Z343)))</formula>
    </cfRule>
    <cfRule type="containsText" dxfId="372" priority="158" operator="containsText" text="LEAF2">
      <formula>NOT(ISERROR(SEARCH("LEAF2",Z343)))</formula>
    </cfRule>
    <cfRule type="containsText" dxfId="371" priority="159" operator="containsText" text="LEAF1">
      <formula>NOT(ISERROR(SEARCH("LEAF1",Z343)))</formula>
    </cfRule>
  </conditionalFormatting>
  <conditionalFormatting sqref="Z344">
    <cfRule type="containsText" dxfId="370" priority="154" operator="containsText" text="SPINE">
      <formula>NOT(ISERROR(SEARCH("SPINE",Z344)))</formula>
    </cfRule>
    <cfRule type="containsText" dxfId="369" priority="155" operator="containsText" text="LEAF2">
      <formula>NOT(ISERROR(SEARCH("LEAF2",Z344)))</formula>
    </cfRule>
    <cfRule type="containsText" dxfId="368" priority="156" operator="containsText" text="LEAF1">
      <formula>NOT(ISERROR(SEARCH("LEAF1",Z344)))</formula>
    </cfRule>
  </conditionalFormatting>
  <conditionalFormatting sqref="Z345">
    <cfRule type="containsText" dxfId="367" priority="151" operator="containsText" text="SPINE">
      <formula>NOT(ISERROR(SEARCH("SPINE",Z345)))</formula>
    </cfRule>
    <cfRule type="containsText" dxfId="366" priority="152" operator="containsText" text="LEAF2">
      <formula>NOT(ISERROR(SEARCH("LEAF2",Z345)))</formula>
    </cfRule>
    <cfRule type="containsText" dxfId="365" priority="153" operator="containsText" text="LEAF1">
      <formula>NOT(ISERROR(SEARCH("LEAF1",Z345)))</formula>
    </cfRule>
  </conditionalFormatting>
  <conditionalFormatting sqref="Z347">
    <cfRule type="containsText" dxfId="364" priority="148" operator="containsText" text="SPINE">
      <formula>NOT(ISERROR(SEARCH("SPINE",Z347)))</formula>
    </cfRule>
    <cfRule type="containsText" dxfId="363" priority="149" operator="containsText" text="LEAF2">
      <formula>NOT(ISERROR(SEARCH("LEAF2",Z347)))</formula>
    </cfRule>
    <cfRule type="containsText" dxfId="362" priority="150" operator="containsText" text="LEAF1">
      <formula>NOT(ISERROR(SEARCH("LEAF1",Z347)))</formula>
    </cfRule>
  </conditionalFormatting>
  <conditionalFormatting sqref="Z348">
    <cfRule type="containsText" dxfId="361" priority="145" operator="containsText" text="SPINE">
      <formula>NOT(ISERROR(SEARCH("SPINE",Z348)))</formula>
    </cfRule>
    <cfRule type="containsText" dxfId="360" priority="146" operator="containsText" text="LEAF2">
      <formula>NOT(ISERROR(SEARCH("LEAF2",Z348)))</formula>
    </cfRule>
    <cfRule type="containsText" dxfId="359" priority="147" operator="containsText" text="LEAF1">
      <formula>NOT(ISERROR(SEARCH("LEAF1",Z348)))</formula>
    </cfRule>
  </conditionalFormatting>
  <conditionalFormatting sqref="Z352:Z359">
    <cfRule type="containsText" dxfId="358" priority="142" operator="containsText" text="SPINE">
      <formula>NOT(ISERROR(SEARCH("SPINE",Z352)))</formula>
    </cfRule>
    <cfRule type="containsText" dxfId="357" priority="143" operator="containsText" text="LEAF2">
      <formula>NOT(ISERROR(SEARCH("LEAF2",Z352)))</formula>
    </cfRule>
    <cfRule type="containsText" dxfId="356" priority="144" operator="containsText" text="LEAF1">
      <formula>NOT(ISERROR(SEARCH("LEAF1",Z352)))</formula>
    </cfRule>
  </conditionalFormatting>
  <conditionalFormatting sqref="Z371:Z378">
    <cfRule type="containsText" dxfId="355" priority="139" operator="containsText" text="SPINE">
      <formula>NOT(ISERROR(SEARCH("SPINE",Z371)))</formula>
    </cfRule>
    <cfRule type="containsText" dxfId="354" priority="140" operator="containsText" text="LEAF2">
      <formula>NOT(ISERROR(SEARCH("LEAF2",Z371)))</formula>
    </cfRule>
    <cfRule type="containsText" dxfId="353" priority="141" operator="containsText" text="LEAF1">
      <formula>NOT(ISERROR(SEARCH("LEAF1",Z371)))</formula>
    </cfRule>
  </conditionalFormatting>
  <conditionalFormatting sqref="Z365:Z370">
    <cfRule type="containsText" dxfId="352" priority="136" operator="containsText" text="SPINE">
      <formula>NOT(ISERROR(SEARCH("SPINE",Z365)))</formula>
    </cfRule>
    <cfRule type="containsText" dxfId="351" priority="137" operator="containsText" text="LEAF2">
      <formula>NOT(ISERROR(SEARCH("LEAF2",Z365)))</formula>
    </cfRule>
    <cfRule type="containsText" dxfId="350" priority="138" operator="containsText" text="LEAF1">
      <formula>NOT(ISERROR(SEARCH("LEAF1",Z365)))</formula>
    </cfRule>
  </conditionalFormatting>
  <conditionalFormatting sqref="Z409:Z416">
    <cfRule type="containsText" dxfId="349" priority="133" operator="containsText" text="SPINE">
      <formula>NOT(ISERROR(SEARCH("SPINE",Z409)))</formula>
    </cfRule>
    <cfRule type="containsText" dxfId="348" priority="134" operator="containsText" text="LEAF2">
      <formula>NOT(ISERROR(SEARCH("LEAF2",Z409)))</formula>
    </cfRule>
    <cfRule type="containsText" dxfId="347" priority="135" operator="containsText" text="LEAF1">
      <formula>NOT(ISERROR(SEARCH("LEAF1",Z409)))</formula>
    </cfRule>
  </conditionalFormatting>
  <conditionalFormatting sqref="Z419:Z420">
    <cfRule type="containsText" dxfId="346" priority="130" operator="containsText" text="SPINE">
      <formula>NOT(ISERROR(SEARCH("SPINE",Z419)))</formula>
    </cfRule>
    <cfRule type="containsText" dxfId="345" priority="131" operator="containsText" text="LEAF2">
      <formula>NOT(ISERROR(SEARCH("LEAF2",Z419)))</formula>
    </cfRule>
    <cfRule type="containsText" dxfId="344" priority="132" operator="containsText" text="LEAF1">
      <formula>NOT(ISERROR(SEARCH("LEAF1",Z419)))</formula>
    </cfRule>
  </conditionalFormatting>
  <conditionalFormatting sqref="Z425:Z426">
    <cfRule type="containsText" dxfId="343" priority="127" operator="containsText" text="SPINE">
      <formula>NOT(ISERROR(SEARCH("SPINE",Z425)))</formula>
    </cfRule>
    <cfRule type="containsText" dxfId="342" priority="128" operator="containsText" text="LEAF2">
      <formula>NOT(ISERROR(SEARCH("LEAF2",Z425)))</formula>
    </cfRule>
    <cfRule type="containsText" dxfId="341" priority="129" operator="containsText" text="LEAF1">
      <formula>NOT(ISERROR(SEARCH("LEAF1",Z425)))</formula>
    </cfRule>
  </conditionalFormatting>
  <conditionalFormatting sqref="Z436:Z437">
    <cfRule type="containsText" dxfId="340" priority="124" operator="containsText" text="SPINE">
      <formula>NOT(ISERROR(SEARCH("SPINE",Z436)))</formula>
    </cfRule>
    <cfRule type="containsText" dxfId="339" priority="125" operator="containsText" text="LEAF2">
      <formula>NOT(ISERROR(SEARCH("LEAF2",Z436)))</formula>
    </cfRule>
    <cfRule type="containsText" dxfId="338" priority="126" operator="containsText" text="LEAF1">
      <formula>NOT(ISERROR(SEARCH("LEAF1",Z436)))</formula>
    </cfRule>
  </conditionalFormatting>
  <conditionalFormatting sqref="Z434:Z435">
    <cfRule type="containsText" dxfId="337" priority="121" operator="containsText" text="SPINE">
      <formula>NOT(ISERROR(SEARCH("SPINE",Z434)))</formula>
    </cfRule>
    <cfRule type="containsText" dxfId="336" priority="122" operator="containsText" text="LEAF2">
      <formula>NOT(ISERROR(SEARCH("LEAF2",Z434)))</formula>
    </cfRule>
    <cfRule type="containsText" dxfId="335" priority="123" operator="containsText" text="LEAF1">
      <formula>NOT(ISERROR(SEARCH("LEAF1",Z434)))</formula>
    </cfRule>
  </conditionalFormatting>
  <conditionalFormatting sqref="Z463:Z464">
    <cfRule type="containsText" dxfId="334" priority="118" operator="containsText" text="SPINE">
      <formula>NOT(ISERROR(SEARCH("SPINE",Z463)))</formula>
    </cfRule>
    <cfRule type="containsText" dxfId="333" priority="119" operator="containsText" text="LEAF2">
      <formula>NOT(ISERROR(SEARCH("LEAF2",Z463)))</formula>
    </cfRule>
    <cfRule type="containsText" dxfId="332" priority="120" operator="containsText" text="LEAF1">
      <formula>NOT(ISERROR(SEARCH("LEAF1",Z463)))</formula>
    </cfRule>
  </conditionalFormatting>
  <conditionalFormatting sqref="Z461:Z462">
    <cfRule type="containsText" dxfId="331" priority="115" operator="containsText" text="SPINE">
      <formula>NOT(ISERROR(SEARCH("SPINE",Z461)))</formula>
    </cfRule>
    <cfRule type="containsText" dxfId="330" priority="116" operator="containsText" text="LEAF2">
      <formula>NOT(ISERROR(SEARCH("LEAF2",Z461)))</formula>
    </cfRule>
    <cfRule type="containsText" dxfId="329" priority="117" operator="containsText" text="LEAF1">
      <formula>NOT(ISERROR(SEARCH("LEAF1",Z461)))</formula>
    </cfRule>
  </conditionalFormatting>
  <conditionalFormatting sqref="Z529:Z536">
    <cfRule type="containsText" dxfId="328" priority="112" operator="containsText" text="SPINE">
      <formula>NOT(ISERROR(SEARCH("SPINE",Z529)))</formula>
    </cfRule>
    <cfRule type="containsText" dxfId="327" priority="113" operator="containsText" text="LEAF2">
      <formula>NOT(ISERROR(SEARCH("LEAF2",Z529)))</formula>
    </cfRule>
    <cfRule type="containsText" dxfId="326" priority="114" operator="containsText" text="LEAF1">
      <formula>NOT(ISERROR(SEARCH("LEAF1",Z529)))</formula>
    </cfRule>
  </conditionalFormatting>
  <conditionalFormatting sqref="Z522:Z528">
    <cfRule type="containsText" dxfId="325" priority="109" operator="containsText" text="SPINE">
      <formula>NOT(ISERROR(SEARCH("SPINE",Z522)))</formula>
    </cfRule>
    <cfRule type="containsText" dxfId="324" priority="110" operator="containsText" text="LEAF2">
      <formula>NOT(ISERROR(SEARCH("LEAF2",Z522)))</formula>
    </cfRule>
    <cfRule type="containsText" dxfId="323" priority="111" operator="containsText" text="LEAF1">
      <formula>NOT(ISERROR(SEARCH("LEAF1",Z522)))</formula>
    </cfRule>
  </conditionalFormatting>
  <conditionalFormatting sqref="Z545:Z552">
    <cfRule type="containsText" dxfId="322" priority="106" operator="containsText" text="SPINE">
      <formula>NOT(ISERROR(SEARCH("SPINE",Z545)))</formula>
    </cfRule>
    <cfRule type="containsText" dxfId="321" priority="107" operator="containsText" text="LEAF2">
      <formula>NOT(ISERROR(SEARCH("LEAF2",Z545)))</formula>
    </cfRule>
    <cfRule type="containsText" dxfId="320" priority="108" operator="containsText" text="LEAF1">
      <formula>NOT(ISERROR(SEARCH("LEAF1",Z545)))</formula>
    </cfRule>
  </conditionalFormatting>
  <conditionalFormatting sqref="Z538:Z544">
    <cfRule type="containsText" dxfId="319" priority="103" operator="containsText" text="SPINE">
      <formula>NOT(ISERROR(SEARCH("SPINE",Z538)))</formula>
    </cfRule>
    <cfRule type="containsText" dxfId="318" priority="104" operator="containsText" text="LEAF2">
      <formula>NOT(ISERROR(SEARCH("LEAF2",Z538)))</formula>
    </cfRule>
    <cfRule type="containsText" dxfId="317" priority="105" operator="containsText" text="LEAF1">
      <formula>NOT(ISERROR(SEARCH("LEAF1",Z538)))</formula>
    </cfRule>
  </conditionalFormatting>
  <conditionalFormatting sqref="Z571:Z580">
    <cfRule type="containsText" dxfId="316" priority="100" operator="containsText" text="SPINE">
      <formula>NOT(ISERROR(SEARCH("SPINE",Z571)))</formula>
    </cfRule>
    <cfRule type="containsText" dxfId="315" priority="101" operator="containsText" text="LEAF2">
      <formula>NOT(ISERROR(SEARCH("LEAF2",Z571)))</formula>
    </cfRule>
    <cfRule type="containsText" dxfId="314" priority="102" operator="containsText" text="LEAF1">
      <formula>NOT(ISERROR(SEARCH("LEAF1",Z571)))</formula>
    </cfRule>
  </conditionalFormatting>
  <conditionalFormatting sqref="Z564:Z570">
    <cfRule type="containsText" dxfId="313" priority="97" operator="containsText" text="SPINE">
      <formula>NOT(ISERROR(SEARCH("SPINE",Z564)))</formula>
    </cfRule>
    <cfRule type="containsText" dxfId="312" priority="98" operator="containsText" text="LEAF2">
      <formula>NOT(ISERROR(SEARCH("LEAF2",Z564)))</formula>
    </cfRule>
    <cfRule type="containsText" dxfId="311" priority="99" operator="containsText" text="LEAF1">
      <formula>NOT(ISERROR(SEARCH("LEAF1",Z564)))</formula>
    </cfRule>
  </conditionalFormatting>
  <conditionalFormatting sqref="Z561:Z563">
    <cfRule type="containsText" dxfId="310" priority="94" operator="containsText" text="SPINE">
      <formula>NOT(ISERROR(SEARCH("SPINE",Z561)))</formula>
    </cfRule>
    <cfRule type="containsText" dxfId="309" priority="95" operator="containsText" text="LEAF2">
      <formula>NOT(ISERROR(SEARCH("LEAF2",Z561)))</formula>
    </cfRule>
    <cfRule type="containsText" dxfId="308" priority="96" operator="containsText" text="LEAF1">
      <formula>NOT(ISERROR(SEARCH("LEAF1",Z561)))</formula>
    </cfRule>
  </conditionalFormatting>
  <conditionalFormatting sqref="Z554:Z560">
    <cfRule type="containsText" dxfId="307" priority="91" operator="containsText" text="SPINE">
      <formula>NOT(ISERROR(SEARCH("SPINE",Z554)))</formula>
    </cfRule>
    <cfRule type="containsText" dxfId="306" priority="92" operator="containsText" text="LEAF2">
      <formula>NOT(ISERROR(SEARCH("LEAF2",Z554)))</formula>
    </cfRule>
    <cfRule type="containsText" dxfId="305" priority="93" operator="containsText" text="LEAF1">
      <formula>NOT(ISERROR(SEARCH("LEAF1",Z554)))</formula>
    </cfRule>
  </conditionalFormatting>
  <conditionalFormatting sqref="Z582:Z584">
    <cfRule type="containsText" dxfId="304" priority="88" operator="containsText" text="SPINE">
      <formula>NOT(ISERROR(SEARCH("SPINE",Z582)))</formula>
    </cfRule>
    <cfRule type="containsText" dxfId="303" priority="89" operator="containsText" text="LEAF2">
      <formula>NOT(ISERROR(SEARCH("LEAF2",Z582)))</formula>
    </cfRule>
    <cfRule type="containsText" dxfId="302" priority="90" operator="containsText" text="LEAF1">
      <formula>NOT(ISERROR(SEARCH("LEAF1",Z582)))</formula>
    </cfRule>
  </conditionalFormatting>
  <conditionalFormatting sqref="Z593:Z600">
    <cfRule type="containsText" dxfId="301" priority="85" operator="containsText" text="SPINE">
      <formula>NOT(ISERROR(SEARCH("SPINE",Z593)))</formula>
    </cfRule>
    <cfRule type="containsText" dxfId="300" priority="86" operator="containsText" text="LEAF2">
      <formula>NOT(ISERROR(SEARCH("LEAF2",Z593)))</formula>
    </cfRule>
    <cfRule type="containsText" dxfId="299" priority="87" operator="containsText" text="LEAF1">
      <formula>NOT(ISERROR(SEARCH("LEAF1",Z593)))</formula>
    </cfRule>
  </conditionalFormatting>
  <conditionalFormatting sqref="Z586:Z592">
    <cfRule type="containsText" dxfId="298" priority="82" operator="containsText" text="SPINE">
      <formula>NOT(ISERROR(SEARCH("SPINE",Z586)))</formula>
    </cfRule>
    <cfRule type="containsText" dxfId="297" priority="83" operator="containsText" text="LEAF2">
      <formula>NOT(ISERROR(SEARCH("LEAF2",Z586)))</formula>
    </cfRule>
    <cfRule type="containsText" dxfId="296" priority="84" operator="containsText" text="LEAF1">
      <formula>NOT(ISERROR(SEARCH("LEAF1",Z586)))</formula>
    </cfRule>
  </conditionalFormatting>
  <conditionalFormatting sqref="Z603:Z604">
    <cfRule type="containsText" dxfId="295" priority="79" operator="containsText" text="SPINE">
      <formula>NOT(ISERROR(SEARCH("SPINE",Z603)))</formula>
    </cfRule>
    <cfRule type="containsText" dxfId="294" priority="80" operator="containsText" text="LEAF2">
      <formula>NOT(ISERROR(SEARCH("LEAF2",Z603)))</formula>
    </cfRule>
    <cfRule type="containsText" dxfId="293" priority="81" operator="containsText" text="LEAF1">
      <formula>NOT(ISERROR(SEARCH("LEAF1",Z603)))</formula>
    </cfRule>
  </conditionalFormatting>
  <conditionalFormatting sqref="Z628:Z635">
    <cfRule type="containsText" dxfId="292" priority="76" operator="containsText" text="SPINE">
      <formula>NOT(ISERROR(SEARCH("SPINE",Z628)))</formula>
    </cfRule>
    <cfRule type="containsText" dxfId="291" priority="77" operator="containsText" text="LEAF2">
      <formula>NOT(ISERROR(SEARCH("LEAF2",Z628)))</formula>
    </cfRule>
    <cfRule type="containsText" dxfId="290" priority="78" operator="containsText" text="LEAF1">
      <formula>NOT(ISERROR(SEARCH("LEAF1",Z628)))</formula>
    </cfRule>
  </conditionalFormatting>
  <conditionalFormatting sqref="Z621:Z627">
    <cfRule type="containsText" dxfId="289" priority="73" operator="containsText" text="SPINE">
      <formula>NOT(ISERROR(SEARCH("SPINE",Z621)))</formula>
    </cfRule>
    <cfRule type="containsText" dxfId="288" priority="74" operator="containsText" text="LEAF2">
      <formula>NOT(ISERROR(SEARCH("LEAF2",Z621)))</formula>
    </cfRule>
    <cfRule type="containsText" dxfId="287" priority="75" operator="containsText" text="LEAF1">
      <formula>NOT(ISERROR(SEARCH("LEAF1",Z621)))</formula>
    </cfRule>
  </conditionalFormatting>
  <conditionalFormatting sqref="Z637">
    <cfRule type="containsText" dxfId="286" priority="70" operator="containsText" text="SPINE">
      <formula>NOT(ISERROR(SEARCH("SPINE",Z637)))</formula>
    </cfRule>
    <cfRule type="containsText" dxfId="285" priority="71" operator="containsText" text="LEAF2">
      <formula>NOT(ISERROR(SEARCH("LEAF2",Z637)))</formula>
    </cfRule>
    <cfRule type="containsText" dxfId="284" priority="72" operator="containsText" text="LEAF1">
      <formula>NOT(ISERROR(SEARCH("LEAF1",Z637)))</formula>
    </cfRule>
  </conditionalFormatting>
  <conditionalFormatting sqref="Z645:Z647">
    <cfRule type="containsText" dxfId="283" priority="67" operator="containsText" text="SPINE">
      <formula>NOT(ISERROR(SEARCH("SPINE",Z645)))</formula>
    </cfRule>
    <cfRule type="containsText" dxfId="282" priority="68" operator="containsText" text="LEAF2">
      <formula>NOT(ISERROR(SEARCH("LEAF2",Z645)))</formula>
    </cfRule>
    <cfRule type="containsText" dxfId="281" priority="69" operator="containsText" text="LEAF1">
      <formula>NOT(ISERROR(SEARCH("LEAF1",Z645)))</formula>
    </cfRule>
  </conditionalFormatting>
  <conditionalFormatting sqref="Z638:Z644">
    <cfRule type="containsText" dxfId="280" priority="64" operator="containsText" text="SPINE">
      <formula>NOT(ISERROR(SEARCH("SPINE",Z638)))</formula>
    </cfRule>
    <cfRule type="containsText" dxfId="279" priority="65" operator="containsText" text="LEAF2">
      <formula>NOT(ISERROR(SEARCH("LEAF2",Z638)))</formula>
    </cfRule>
    <cfRule type="containsText" dxfId="278" priority="66" operator="containsText" text="LEAF1">
      <formula>NOT(ISERROR(SEARCH("LEAF1",Z638)))</formula>
    </cfRule>
  </conditionalFormatting>
  <conditionalFormatting sqref="Z668:Z677">
    <cfRule type="containsText" dxfId="277" priority="61" operator="containsText" text="SPINE">
      <formula>NOT(ISERROR(SEARCH("SPINE",Z668)))</formula>
    </cfRule>
    <cfRule type="containsText" dxfId="276" priority="62" operator="containsText" text="LEAF2">
      <formula>NOT(ISERROR(SEARCH("LEAF2",Z668)))</formula>
    </cfRule>
    <cfRule type="containsText" dxfId="275" priority="63" operator="containsText" text="LEAF1">
      <formula>NOT(ISERROR(SEARCH("LEAF1",Z668)))</formula>
    </cfRule>
  </conditionalFormatting>
  <conditionalFormatting sqref="Z661:Z667">
    <cfRule type="containsText" dxfId="274" priority="58" operator="containsText" text="SPINE">
      <formula>NOT(ISERROR(SEARCH("SPINE",Z661)))</formula>
    </cfRule>
    <cfRule type="containsText" dxfId="273" priority="59" operator="containsText" text="LEAF2">
      <formula>NOT(ISERROR(SEARCH("LEAF2",Z661)))</formula>
    </cfRule>
    <cfRule type="containsText" dxfId="272" priority="60" operator="containsText" text="LEAF1">
      <formula>NOT(ISERROR(SEARCH("LEAF1",Z661)))</formula>
    </cfRule>
  </conditionalFormatting>
  <conditionalFormatting sqref="Z658:Z660">
    <cfRule type="containsText" dxfId="271" priority="55" operator="containsText" text="SPINE">
      <formula>NOT(ISERROR(SEARCH("SPINE",Z658)))</formula>
    </cfRule>
    <cfRule type="containsText" dxfId="270" priority="56" operator="containsText" text="LEAF2">
      <formula>NOT(ISERROR(SEARCH("LEAF2",Z658)))</formula>
    </cfRule>
    <cfRule type="containsText" dxfId="269" priority="57" operator="containsText" text="LEAF1">
      <formula>NOT(ISERROR(SEARCH("LEAF1",Z658)))</formula>
    </cfRule>
  </conditionalFormatting>
  <conditionalFormatting sqref="Z651:Z657">
    <cfRule type="containsText" dxfId="268" priority="52" operator="containsText" text="SPINE">
      <formula>NOT(ISERROR(SEARCH("SPINE",Z651)))</formula>
    </cfRule>
    <cfRule type="containsText" dxfId="267" priority="53" operator="containsText" text="LEAF2">
      <formula>NOT(ISERROR(SEARCH("LEAF2",Z651)))</formula>
    </cfRule>
    <cfRule type="containsText" dxfId="266" priority="54" operator="containsText" text="LEAF1">
      <formula>NOT(ISERROR(SEARCH("LEAF1",Z651)))</formula>
    </cfRule>
  </conditionalFormatting>
  <conditionalFormatting sqref="Z679:Z680">
    <cfRule type="containsText" dxfId="265" priority="49" operator="containsText" text="SPINE">
      <formula>NOT(ISERROR(SEARCH("SPINE",Z679)))</formula>
    </cfRule>
    <cfRule type="containsText" dxfId="264" priority="50" operator="containsText" text="LEAF2">
      <formula>NOT(ISERROR(SEARCH("LEAF2",Z679)))</formula>
    </cfRule>
    <cfRule type="containsText" dxfId="263" priority="51" operator="containsText" text="LEAF1">
      <formula>NOT(ISERROR(SEARCH("LEAF1",Z679)))</formula>
    </cfRule>
  </conditionalFormatting>
  <conditionalFormatting sqref="Z703:Z712">
    <cfRule type="containsText" dxfId="262" priority="46" operator="containsText" text="SPINE">
      <formula>NOT(ISERROR(SEARCH("SPINE",Z703)))</formula>
    </cfRule>
    <cfRule type="containsText" dxfId="261" priority="47" operator="containsText" text="LEAF2">
      <formula>NOT(ISERROR(SEARCH("LEAF2",Z703)))</formula>
    </cfRule>
    <cfRule type="containsText" dxfId="260" priority="48" operator="containsText" text="LEAF1">
      <formula>NOT(ISERROR(SEARCH("LEAF1",Z703)))</formula>
    </cfRule>
  </conditionalFormatting>
  <conditionalFormatting sqref="Z696:Z702">
    <cfRule type="containsText" dxfId="259" priority="43" operator="containsText" text="SPINE">
      <formula>NOT(ISERROR(SEARCH("SPINE",Z696)))</formula>
    </cfRule>
    <cfRule type="containsText" dxfId="258" priority="44" operator="containsText" text="LEAF2">
      <formula>NOT(ISERROR(SEARCH("LEAF2",Z696)))</formula>
    </cfRule>
    <cfRule type="containsText" dxfId="257" priority="45" operator="containsText" text="LEAF1">
      <formula>NOT(ISERROR(SEARCH("LEAF1",Z696)))</formula>
    </cfRule>
  </conditionalFormatting>
  <conditionalFormatting sqref="Z693:Z695">
    <cfRule type="containsText" dxfId="256" priority="40" operator="containsText" text="SPINE">
      <formula>NOT(ISERROR(SEARCH("SPINE",Z693)))</formula>
    </cfRule>
    <cfRule type="containsText" dxfId="255" priority="41" operator="containsText" text="LEAF2">
      <formula>NOT(ISERROR(SEARCH("LEAF2",Z693)))</formula>
    </cfRule>
    <cfRule type="containsText" dxfId="254" priority="42" operator="containsText" text="LEAF1">
      <formula>NOT(ISERROR(SEARCH("LEAF1",Z693)))</formula>
    </cfRule>
  </conditionalFormatting>
  <conditionalFormatting sqref="Z682:Z685 Z690:Z692">
    <cfRule type="containsText" dxfId="253" priority="37" operator="containsText" text="SPINE">
      <formula>NOT(ISERROR(SEARCH("SPINE",Z682)))</formula>
    </cfRule>
    <cfRule type="containsText" dxfId="252" priority="38" operator="containsText" text="LEAF2">
      <formula>NOT(ISERROR(SEARCH("LEAF2",Z682)))</formula>
    </cfRule>
    <cfRule type="containsText" dxfId="251" priority="39" operator="containsText" text="LEAF1">
      <formula>NOT(ISERROR(SEARCH("LEAF1",Z682)))</formula>
    </cfRule>
  </conditionalFormatting>
  <conditionalFormatting sqref="Z686:Z689">
    <cfRule type="containsText" dxfId="250" priority="34" operator="containsText" text="SPINE">
      <formula>NOT(ISERROR(SEARCH("SPINE",Z686)))</formula>
    </cfRule>
    <cfRule type="containsText" dxfId="249" priority="35" operator="containsText" text="LEAF2">
      <formula>NOT(ISERROR(SEARCH("LEAF2",Z686)))</formula>
    </cfRule>
    <cfRule type="containsText" dxfId="248" priority="36" operator="containsText" text="LEAF1">
      <formula>NOT(ISERROR(SEARCH("LEAF1",Z686)))</formula>
    </cfRule>
  </conditionalFormatting>
  <conditionalFormatting sqref="Z714:Z717 Z722:Z724">
    <cfRule type="containsText" dxfId="247" priority="31" operator="containsText" text="SPINE">
      <formula>NOT(ISERROR(SEARCH("SPINE",Z714)))</formula>
    </cfRule>
    <cfRule type="containsText" dxfId="246" priority="32" operator="containsText" text="LEAF2">
      <formula>NOT(ISERROR(SEARCH("LEAF2",Z714)))</formula>
    </cfRule>
    <cfRule type="containsText" dxfId="245" priority="33" operator="containsText" text="LEAF1">
      <formula>NOT(ISERROR(SEARCH("LEAF1",Z714)))</formula>
    </cfRule>
  </conditionalFormatting>
  <conditionalFormatting sqref="Z718:Z721">
    <cfRule type="containsText" dxfId="244" priority="28" operator="containsText" text="SPINE">
      <formula>NOT(ISERROR(SEARCH("SPINE",Z718)))</formula>
    </cfRule>
    <cfRule type="containsText" dxfId="243" priority="29" operator="containsText" text="LEAF2">
      <formula>NOT(ISERROR(SEARCH("LEAF2",Z718)))</formula>
    </cfRule>
    <cfRule type="containsText" dxfId="242" priority="30" operator="containsText" text="LEAF1">
      <formula>NOT(ISERROR(SEARCH("LEAF1",Z718)))</formula>
    </cfRule>
  </conditionalFormatting>
  <conditionalFormatting sqref="Z728:Z731">
    <cfRule type="containsText" dxfId="241" priority="25" operator="containsText" text="SPINE">
      <formula>NOT(ISERROR(SEARCH("SPINE",Z728)))</formula>
    </cfRule>
    <cfRule type="containsText" dxfId="240" priority="26" operator="containsText" text="LEAF2">
      <formula>NOT(ISERROR(SEARCH("LEAF2",Z728)))</formula>
    </cfRule>
    <cfRule type="containsText" dxfId="239" priority="27" operator="containsText" text="LEAF1">
      <formula>NOT(ISERROR(SEARCH("LEAF1",Z728)))</formula>
    </cfRule>
  </conditionalFormatting>
  <conditionalFormatting sqref="Z732">
    <cfRule type="containsText" dxfId="238" priority="22" operator="containsText" text="SPINE">
      <formula>NOT(ISERROR(SEARCH("SPINE",Z732)))</formula>
    </cfRule>
    <cfRule type="containsText" dxfId="237" priority="23" operator="containsText" text="LEAF2">
      <formula>NOT(ISERROR(SEARCH("LEAF2",Z732)))</formula>
    </cfRule>
    <cfRule type="containsText" dxfId="236" priority="24" operator="containsText" text="LEAF1">
      <formula>NOT(ISERROR(SEARCH("LEAF1",Z732)))</formula>
    </cfRule>
  </conditionalFormatting>
  <conditionalFormatting sqref="Z734:Z737">
    <cfRule type="containsText" dxfId="235" priority="19" operator="containsText" text="SPINE">
      <formula>NOT(ISERROR(SEARCH("SPINE",Z734)))</formula>
    </cfRule>
    <cfRule type="containsText" dxfId="234" priority="20" operator="containsText" text="LEAF2">
      <formula>NOT(ISERROR(SEARCH("LEAF2",Z734)))</formula>
    </cfRule>
    <cfRule type="containsText" dxfId="233" priority="21" operator="containsText" text="LEAF1">
      <formula>NOT(ISERROR(SEARCH("LEAF1",Z734)))</formula>
    </cfRule>
  </conditionalFormatting>
  <conditionalFormatting sqref="Z738:Z740">
    <cfRule type="containsText" dxfId="232" priority="16" operator="containsText" text="SPINE">
      <formula>NOT(ISERROR(SEARCH("SPINE",Z738)))</formula>
    </cfRule>
    <cfRule type="containsText" dxfId="231" priority="17" operator="containsText" text="LEAF2">
      <formula>NOT(ISERROR(SEARCH("LEAF2",Z738)))</formula>
    </cfRule>
    <cfRule type="containsText" dxfId="230" priority="18" operator="containsText" text="LEAF1">
      <formula>NOT(ISERROR(SEARCH("LEAF1",Z738)))</formula>
    </cfRule>
  </conditionalFormatting>
  <conditionalFormatting sqref="Z748:Z750">
    <cfRule type="containsText" dxfId="229" priority="13" operator="containsText" text="SPINE">
      <formula>NOT(ISERROR(SEARCH("SPINE",Z748)))</formula>
    </cfRule>
    <cfRule type="containsText" dxfId="228" priority="14" operator="containsText" text="LEAF2">
      <formula>NOT(ISERROR(SEARCH("LEAF2",Z748)))</formula>
    </cfRule>
    <cfRule type="containsText" dxfId="227" priority="15" operator="containsText" text="LEAF1">
      <formula>NOT(ISERROR(SEARCH("LEAF1",Z748)))</formula>
    </cfRule>
  </conditionalFormatting>
  <conditionalFormatting sqref="Z754:Z757">
    <cfRule type="containsText" dxfId="226" priority="10" operator="containsText" text="SPINE">
      <formula>NOT(ISERROR(SEARCH("SPINE",Z754)))</formula>
    </cfRule>
    <cfRule type="containsText" dxfId="225" priority="11" operator="containsText" text="LEAF2">
      <formula>NOT(ISERROR(SEARCH("LEAF2",Z754)))</formula>
    </cfRule>
    <cfRule type="containsText" dxfId="224" priority="12" operator="containsText" text="LEAF1">
      <formula>NOT(ISERROR(SEARCH("LEAF1",Z754)))</formula>
    </cfRule>
  </conditionalFormatting>
  <conditionalFormatting sqref="Z438:Z439">
    <cfRule type="containsText" dxfId="223" priority="4" operator="containsText" text="SPINE">
      <formula>NOT(ISERROR(SEARCH("SPINE",Z438)))</formula>
    </cfRule>
    <cfRule type="containsText" dxfId="222" priority="5" operator="containsText" text="LEAF2">
      <formula>NOT(ISERROR(SEARCH("LEAF2",Z438)))</formula>
    </cfRule>
    <cfRule type="containsText" dxfId="221" priority="6" operator="containsText" text="LEAF1">
      <formula>NOT(ISERROR(SEARCH("LEAF1",Z438)))</formula>
    </cfRule>
  </conditionalFormatting>
  <conditionalFormatting sqref="Z510:Z519">
    <cfRule type="containsText" dxfId="220" priority="1" operator="containsText" text="SPINE">
      <formula>NOT(ISERROR(SEARCH("SPINE",Z510)))</formula>
    </cfRule>
    <cfRule type="containsText" dxfId="219" priority="2" operator="containsText" text="LEAF2">
      <formula>NOT(ISERROR(SEARCH("LEAF2",Z510)))</formula>
    </cfRule>
    <cfRule type="containsText" dxfId="218" priority="3" operator="containsText" text="LEAF1">
      <formula>NOT(ISERROR(SEARCH("LEAF1",Z510)))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9CF-CFFF-48E0-8ECE-456BDFBACDF6}">
  <dimension ref="A1:AQ40"/>
  <sheetViews>
    <sheetView workbookViewId="0">
      <selection activeCell="E27" sqref="E27"/>
    </sheetView>
  </sheetViews>
  <sheetFormatPr defaultColWidth="9.125" defaultRowHeight="14.3" x14ac:dyDescent="0.25"/>
  <cols>
    <col min="1" max="1" width="9.125" style="55"/>
    <col min="2" max="2" width="7" style="67" customWidth="1"/>
    <col min="3" max="4" width="9.125" style="67"/>
    <col min="5" max="6" width="15.625" style="67" customWidth="1"/>
    <col min="7" max="18" width="9.125" style="55"/>
    <col min="19" max="19" width="9.125" style="90"/>
    <col min="20" max="16384" width="9.125" style="55"/>
  </cols>
  <sheetData>
    <row r="1" spans="1:43" ht="76.599999999999994" x14ac:dyDescent="0.25">
      <c r="A1" s="1" t="s">
        <v>0</v>
      </c>
      <c r="B1" s="65" t="s">
        <v>1016</v>
      </c>
      <c r="C1" s="65" t="s">
        <v>2020</v>
      </c>
      <c r="D1" s="65" t="s">
        <v>387</v>
      </c>
      <c r="E1" s="65" t="s">
        <v>1017</v>
      </c>
      <c r="F1" s="65" t="s">
        <v>2021</v>
      </c>
      <c r="G1" s="49" t="s">
        <v>1</v>
      </c>
      <c r="H1" s="49" t="s">
        <v>387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0" t="s">
        <v>382</v>
      </c>
      <c r="P1" s="30" t="s">
        <v>381</v>
      </c>
      <c r="Q1" s="30" t="s">
        <v>391</v>
      </c>
      <c r="R1" s="30" t="s">
        <v>392</v>
      </c>
      <c r="S1" s="30" t="s">
        <v>393</v>
      </c>
      <c r="T1" s="30" t="s">
        <v>384</v>
      </c>
      <c r="U1" s="30" t="s">
        <v>386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</row>
    <row r="2" spans="1:43" ht="14.95" x14ac:dyDescent="0.25">
      <c r="A2" s="59" t="s">
        <v>349</v>
      </c>
      <c r="B2" s="132">
        <v>46</v>
      </c>
      <c r="C2" s="132">
        <f>IF(ISBLANK(H2),C1,1)</f>
        <v>1</v>
      </c>
      <c r="D2" s="132">
        <f>IF(C2&lt;&gt;C1,1,D1+1)</f>
        <v>1</v>
      </c>
      <c r="E2" s="132" t="str">
        <f>IF(C2&lt;&gt;C1,_xlfn.CONCAT("E7-2-SH-",REPT(0,3-LEN(C2))&amp;C2,"-1"),"")</f>
        <v>E7-2-SH-001-1</v>
      </c>
      <c r="F2" s="132"/>
      <c r="G2" s="56" t="s">
        <v>347</v>
      </c>
      <c r="H2" s="57" t="s">
        <v>347</v>
      </c>
      <c r="I2" s="6">
        <v>3</v>
      </c>
      <c r="J2" s="6">
        <v>3</v>
      </c>
      <c r="K2" s="6">
        <v>3</v>
      </c>
      <c r="L2" s="7">
        <v>6</v>
      </c>
      <c r="M2" s="7">
        <v>6</v>
      </c>
      <c r="N2" s="7">
        <v>5</v>
      </c>
      <c r="O2" s="36" t="s">
        <v>274</v>
      </c>
      <c r="P2" s="36" t="s">
        <v>275</v>
      </c>
      <c r="Q2" s="36" t="str">
        <f t="shared" ref="Q2:Q40" si="0">IF(ISBLANK(A2),Q1,A2)</f>
        <v>A10</v>
      </c>
      <c r="R2" s="36">
        <f>IF(AND(Q2&lt;&gt;Q1,NOT(ISBLANK(A2))),IF(ISBLANK(O2),INDEX(Summary!K:K,MATCH(Q2,Summary!A:A,0)),INDEX(Summary!K:K,MATCH(Q2,Summary!A:A,0))+1),IF(ISBLANK(O2),R1,R1+1))</f>
        <v>1</v>
      </c>
      <c r="S2" s="36">
        <f t="shared" ref="S2:S40" si="1">IF(AND(Q2&lt;&gt;Q1,NOT(ISBLANK(A2))),IF(ISBLANK(P2),_xlfn.MAXIFS(R:R,Q:Q,Q2),_xlfn.MAXIFS(R:R,Q:Q,Q2)+1),IF(ISBLANK(P2),S1,S1+1))</f>
        <v>4</v>
      </c>
      <c r="T2" s="36" t="s">
        <v>359</v>
      </c>
      <c r="U2" s="36"/>
      <c r="V2" s="6">
        <v>1</v>
      </c>
      <c r="W2" s="6">
        <v>1</v>
      </c>
      <c r="X2" s="6"/>
      <c r="Y2" s="6"/>
      <c r="Z2" s="6">
        <v>1</v>
      </c>
      <c r="AA2" s="6"/>
      <c r="AB2" s="6" t="s">
        <v>42</v>
      </c>
      <c r="AC2" s="6">
        <v>3</v>
      </c>
      <c r="AD2" s="6">
        <v>3</v>
      </c>
      <c r="AE2" s="6">
        <v>0</v>
      </c>
      <c r="AF2" s="6">
        <v>0</v>
      </c>
      <c r="AG2" s="7">
        <v>0</v>
      </c>
      <c r="AH2" s="7">
        <v>3</v>
      </c>
      <c r="AI2" s="6"/>
      <c r="AJ2" s="7">
        <v>3</v>
      </c>
      <c r="AK2" s="7">
        <v>3</v>
      </c>
      <c r="AL2" s="7" t="s">
        <v>34</v>
      </c>
      <c r="AM2" s="7">
        <v>0</v>
      </c>
      <c r="AN2" s="7">
        <v>0</v>
      </c>
      <c r="AO2" s="7">
        <v>3</v>
      </c>
      <c r="AP2" s="7">
        <v>0</v>
      </c>
      <c r="AQ2" s="7" t="s">
        <v>34</v>
      </c>
    </row>
    <row r="3" spans="1:43" ht="14.95" x14ac:dyDescent="0.25">
      <c r="A3" s="59" t="s">
        <v>349</v>
      </c>
      <c r="B3" s="132">
        <v>44</v>
      </c>
      <c r="C3" s="132">
        <f>IF(ISBLANK(H3),C2,C2+1)</f>
        <v>2</v>
      </c>
      <c r="D3" s="132"/>
      <c r="E3" s="132" t="str">
        <f t="shared" ref="E3:E40" si="2">IF(C3&lt;&gt;C2,_xlfn.CONCAT("E7-2-SH-",REPT(0,3-LEN(C3))&amp;C3,"-1"),"")</f>
        <v>E7-2-SH-002-1</v>
      </c>
      <c r="F3" s="132"/>
      <c r="G3" s="56" t="s">
        <v>347</v>
      </c>
      <c r="H3" s="57" t="s">
        <v>347</v>
      </c>
      <c r="I3" s="6"/>
      <c r="J3" s="6"/>
      <c r="K3" s="6"/>
      <c r="L3" s="7"/>
      <c r="M3" s="7"/>
      <c r="N3" s="7"/>
      <c r="O3" s="36" t="s">
        <v>331</v>
      </c>
      <c r="P3" s="36" t="s">
        <v>282</v>
      </c>
      <c r="Q3" s="36" t="str">
        <f t="shared" si="0"/>
        <v>A10</v>
      </c>
      <c r="R3" s="36">
        <f>IF(AND(Q3&lt;&gt;Q2,NOT(ISBLANK(A3))),IF(ISBLANK(O3),INDEX(Summary!K:K,MATCH(Q3,Summary!A:A,0)),INDEX(Summary!K:K,MATCH(Q3,Summary!A:A,0))+1),IF(ISBLANK(O3),R2,R2+1))</f>
        <v>2</v>
      </c>
      <c r="S3" s="36">
        <f t="shared" si="1"/>
        <v>5</v>
      </c>
      <c r="T3" s="36" t="s">
        <v>361</v>
      </c>
      <c r="U3" s="3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H3" s="7"/>
      <c r="AI3" s="6"/>
      <c r="AJ3" s="7"/>
      <c r="AK3" s="7"/>
      <c r="AL3" s="7"/>
      <c r="AM3" s="7"/>
      <c r="AN3" s="7"/>
      <c r="AO3" s="7"/>
      <c r="AP3" s="7"/>
      <c r="AQ3" s="7"/>
    </row>
    <row r="4" spans="1:43" ht="14.95" x14ac:dyDescent="0.25">
      <c r="A4" s="59" t="s">
        <v>349</v>
      </c>
      <c r="B4" s="132">
        <v>42</v>
      </c>
      <c r="C4" s="132">
        <f t="shared" ref="C4:C40" si="3">IF(ISBLANK(H4),C3,C3+1)</f>
        <v>3</v>
      </c>
      <c r="D4" s="132"/>
      <c r="E4" s="132" t="str">
        <f t="shared" si="2"/>
        <v>E7-2-SH-003-1</v>
      </c>
      <c r="F4" s="132"/>
      <c r="G4" s="56" t="s">
        <v>347</v>
      </c>
      <c r="H4" s="57" t="s">
        <v>347</v>
      </c>
      <c r="I4" s="6"/>
      <c r="J4" s="6"/>
      <c r="K4" s="6"/>
      <c r="L4" s="7"/>
      <c r="M4" s="7"/>
      <c r="N4" s="7"/>
      <c r="O4" s="36" t="s">
        <v>369</v>
      </c>
      <c r="P4" s="36" t="s">
        <v>286</v>
      </c>
      <c r="Q4" s="36" t="str">
        <f t="shared" si="0"/>
        <v>A10</v>
      </c>
      <c r="R4" s="36">
        <f>IF(AND(Q4&lt;&gt;Q3,NOT(ISBLANK(A4))),IF(ISBLANK(O4),INDEX(Summary!K:K,MATCH(Q4,Summary!A:A,0)),INDEX(Summary!K:K,MATCH(Q4,Summary!A:A,0))+1),IF(ISBLANK(O4),R3,R3+1))</f>
        <v>3</v>
      </c>
      <c r="S4" s="36">
        <f t="shared" si="1"/>
        <v>6</v>
      </c>
      <c r="T4" s="36" t="s">
        <v>363</v>
      </c>
      <c r="U4" s="3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7"/>
      <c r="AI4" s="6"/>
      <c r="AJ4" s="7"/>
      <c r="AK4" s="7"/>
      <c r="AL4" s="7"/>
      <c r="AM4" s="7"/>
      <c r="AN4" s="7"/>
      <c r="AO4" s="7"/>
      <c r="AP4" s="7"/>
      <c r="AQ4" s="7"/>
    </row>
    <row r="5" spans="1:43" ht="14.95" x14ac:dyDescent="0.25">
      <c r="A5" s="59" t="s">
        <v>350</v>
      </c>
      <c r="B5" s="132">
        <v>45</v>
      </c>
      <c r="C5" s="132">
        <f t="shared" si="3"/>
        <v>4</v>
      </c>
      <c r="D5" s="132"/>
      <c r="E5" s="132" t="str">
        <f t="shared" si="2"/>
        <v>E7-2-SH-004-1</v>
      </c>
      <c r="F5" s="132"/>
      <c r="G5" s="56" t="s">
        <v>347</v>
      </c>
      <c r="H5" s="57" t="s">
        <v>347</v>
      </c>
      <c r="I5" s="6">
        <v>3</v>
      </c>
      <c r="J5" s="6">
        <v>3</v>
      </c>
      <c r="K5" s="6">
        <v>3</v>
      </c>
      <c r="L5" s="7">
        <v>8</v>
      </c>
      <c r="M5" s="7">
        <v>8</v>
      </c>
      <c r="N5" s="7">
        <v>6</v>
      </c>
      <c r="O5" s="36" t="s">
        <v>374</v>
      </c>
      <c r="P5" s="36" t="s">
        <v>290</v>
      </c>
      <c r="Q5" s="36" t="str">
        <f t="shared" si="0"/>
        <v>A20</v>
      </c>
      <c r="R5" s="36">
        <f>IF(AND(Q5&lt;&gt;Q4,NOT(ISBLANK(A5))),IF(ISBLANK(O5),INDEX(Summary!K:K,MATCH(Q5,Summary!A:A,0)),INDEX(Summary!K:K,MATCH(Q5,Summary!A:A,0))+1),IF(ISBLANK(O5),R4,R4+1))</f>
        <v>1</v>
      </c>
      <c r="S5" s="36">
        <f t="shared" si="1"/>
        <v>4</v>
      </c>
      <c r="T5" s="36" t="s">
        <v>365</v>
      </c>
      <c r="U5" s="36"/>
      <c r="V5" s="6">
        <v>1</v>
      </c>
      <c r="W5" s="6">
        <v>1</v>
      </c>
      <c r="X5" s="6"/>
      <c r="Y5" s="6"/>
      <c r="Z5" s="6">
        <v>1</v>
      </c>
      <c r="AA5" s="6"/>
      <c r="AB5" s="6" t="s">
        <v>42</v>
      </c>
      <c r="AC5" s="6">
        <v>3</v>
      </c>
      <c r="AD5" s="6">
        <v>3</v>
      </c>
      <c r="AE5" s="6">
        <v>0</v>
      </c>
      <c r="AF5" s="6">
        <v>0</v>
      </c>
      <c r="AG5" s="7">
        <v>0</v>
      </c>
      <c r="AH5" s="7">
        <v>3</v>
      </c>
      <c r="AI5" s="6"/>
      <c r="AJ5" s="7">
        <v>3</v>
      </c>
      <c r="AK5" s="7">
        <v>3</v>
      </c>
      <c r="AL5" s="7" t="s">
        <v>34</v>
      </c>
      <c r="AM5" s="7">
        <v>0</v>
      </c>
      <c r="AN5" s="7">
        <v>0</v>
      </c>
      <c r="AO5" s="7">
        <v>3</v>
      </c>
      <c r="AP5" s="7">
        <v>0</v>
      </c>
      <c r="AQ5" s="7" t="s">
        <v>34</v>
      </c>
    </row>
    <row r="6" spans="1:43" ht="14.95" x14ac:dyDescent="0.25">
      <c r="A6" s="59" t="s">
        <v>350</v>
      </c>
      <c r="B6" s="132">
        <v>43</v>
      </c>
      <c r="C6" s="132">
        <f t="shared" si="3"/>
        <v>5</v>
      </c>
      <c r="D6" s="132"/>
      <c r="E6" s="132" t="str">
        <f t="shared" si="2"/>
        <v>E7-2-SH-005-1</v>
      </c>
      <c r="F6" s="132"/>
      <c r="G6" s="56" t="s">
        <v>347</v>
      </c>
      <c r="H6" s="57" t="s">
        <v>347</v>
      </c>
      <c r="I6" s="6"/>
      <c r="J6" s="6"/>
      <c r="K6" s="6"/>
      <c r="L6" s="7"/>
      <c r="M6" s="7"/>
      <c r="N6" s="7"/>
      <c r="O6" s="36" t="s">
        <v>375</v>
      </c>
      <c r="P6" s="36" t="s">
        <v>275</v>
      </c>
      <c r="Q6" s="36" t="str">
        <f t="shared" si="0"/>
        <v>A20</v>
      </c>
      <c r="R6" s="36">
        <f>IF(AND(Q6&lt;&gt;Q5,NOT(ISBLANK(A6))),IF(ISBLANK(O6),INDEX(Summary!K:K,MATCH(Q6,Summary!A:A,0)),INDEX(Summary!K:K,MATCH(Q6,Summary!A:A,0))+1),IF(ISBLANK(O6),R5,R5+1))</f>
        <v>2</v>
      </c>
      <c r="S6" s="36">
        <f t="shared" si="1"/>
        <v>5</v>
      </c>
      <c r="T6" s="36" t="s">
        <v>378</v>
      </c>
      <c r="U6" s="3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  <c r="AH6" s="7"/>
      <c r="AI6" s="6"/>
      <c r="AJ6" s="7"/>
      <c r="AK6" s="7"/>
      <c r="AL6" s="7"/>
      <c r="AM6" s="7"/>
      <c r="AN6" s="7"/>
      <c r="AO6" s="7"/>
      <c r="AP6" s="7"/>
      <c r="AQ6" s="7"/>
    </row>
    <row r="7" spans="1:43" ht="14.95" x14ac:dyDescent="0.25">
      <c r="A7" s="59" t="s">
        <v>350</v>
      </c>
      <c r="B7" s="132">
        <v>41</v>
      </c>
      <c r="C7" s="132">
        <f t="shared" si="3"/>
        <v>6</v>
      </c>
      <c r="D7" s="132"/>
      <c r="E7" s="132" t="str">
        <f t="shared" si="2"/>
        <v>E7-2-SH-006-1</v>
      </c>
      <c r="F7" s="132"/>
      <c r="G7" s="56" t="s">
        <v>347</v>
      </c>
      <c r="H7" s="57" t="s">
        <v>347</v>
      </c>
      <c r="I7" s="6"/>
      <c r="J7" s="6"/>
      <c r="K7" s="6"/>
      <c r="L7" s="7"/>
      <c r="M7" s="7"/>
      <c r="N7" s="7"/>
      <c r="O7" s="36" t="s">
        <v>376</v>
      </c>
      <c r="P7" s="36" t="s">
        <v>282</v>
      </c>
      <c r="Q7" s="36" t="str">
        <f t="shared" si="0"/>
        <v>A20</v>
      </c>
      <c r="R7" s="36">
        <f>IF(AND(Q7&lt;&gt;Q6,NOT(ISBLANK(A7))),IF(ISBLANK(O7),INDEX(Summary!K:K,MATCH(Q7,Summary!A:A,0)),INDEX(Summary!K:K,MATCH(Q7,Summary!A:A,0))+1),IF(ISBLANK(O7),R6,R6+1))</f>
        <v>3</v>
      </c>
      <c r="S7" s="36">
        <f t="shared" si="1"/>
        <v>6</v>
      </c>
      <c r="T7" s="36" t="s">
        <v>379</v>
      </c>
      <c r="U7" s="3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  <c r="AH7" s="7"/>
      <c r="AI7" s="6"/>
      <c r="AJ7" s="7"/>
      <c r="AK7" s="7"/>
      <c r="AL7" s="7"/>
      <c r="AM7" s="7"/>
      <c r="AN7" s="7"/>
      <c r="AO7" s="7"/>
      <c r="AP7" s="7"/>
      <c r="AQ7" s="7"/>
    </row>
    <row r="8" spans="1:43" ht="14.95" x14ac:dyDescent="0.25">
      <c r="A8" s="59" t="s">
        <v>351</v>
      </c>
      <c r="B8" s="132">
        <v>48</v>
      </c>
      <c r="C8" s="132">
        <f t="shared" si="3"/>
        <v>7</v>
      </c>
      <c r="D8" s="132"/>
      <c r="E8" s="132" t="str">
        <f t="shared" si="2"/>
        <v>E7-2-SH-007-1</v>
      </c>
      <c r="F8" s="132"/>
      <c r="G8" s="56" t="s">
        <v>347</v>
      </c>
      <c r="H8" s="57" t="s">
        <v>347</v>
      </c>
      <c r="I8" s="6">
        <v>3</v>
      </c>
      <c r="J8" s="6">
        <v>3</v>
      </c>
      <c r="K8" s="6">
        <v>3</v>
      </c>
      <c r="L8" s="7">
        <v>5</v>
      </c>
      <c r="M8" s="7">
        <v>5</v>
      </c>
      <c r="N8" s="7">
        <v>4</v>
      </c>
      <c r="O8" s="36" t="s">
        <v>377</v>
      </c>
      <c r="P8" s="36" t="s">
        <v>286</v>
      </c>
      <c r="Q8" s="36" t="str">
        <f t="shared" si="0"/>
        <v>A30</v>
      </c>
      <c r="R8" s="36">
        <f>IF(AND(Q8&lt;&gt;Q7,NOT(ISBLANK(A8))),IF(ISBLANK(O8),INDEX(Summary!K:K,MATCH(Q8,Summary!A:A,0)),INDEX(Summary!K:K,MATCH(Q8,Summary!A:A,0))+1),IF(ISBLANK(O8),R7,R7+1))</f>
        <v>1</v>
      </c>
      <c r="S8" s="36">
        <f t="shared" si="1"/>
        <v>4</v>
      </c>
      <c r="T8" s="36" t="s">
        <v>380</v>
      </c>
      <c r="U8" s="36"/>
      <c r="V8" s="6">
        <v>1</v>
      </c>
      <c r="W8" s="6">
        <v>1</v>
      </c>
      <c r="X8" s="6"/>
      <c r="Y8" s="6"/>
      <c r="Z8" s="6">
        <v>1</v>
      </c>
      <c r="AA8" s="6"/>
      <c r="AB8" s="6" t="s">
        <v>42</v>
      </c>
      <c r="AC8" s="6">
        <v>3</v>
      </c>
      <c r="AD8" s="6">
        <v>3</v>
      </c>
      <c r="AE8" s="6">
        <v>0</v>
      </c>
      <c r="AF8" s="6">
        <v>0</v>
      </c>
      <c r="AG8" s="7">
        <v>0</v>
      </c>
      <c r="AH8" s="7">
        <v>3</v>
      </c>
      <c r="AI8" s="6"/>
      <c r="AJ8" s="7">
        <v>3</v>
      </c>
      <c r="AK8" s="7">
        <v>3</v>
      </c>
      <c r="AL8" s="7" t="s">
        <v>34</v>
      </c>
      <c r="AM8" s="7">
        <v>0</v>
      </c>
      <c r="AN8" s="7">
        <v>0</v>
      </c>
      <c r="AO8" s="7">
        <v>3</v>
      </c>
      <c r="AP8" s="7">
        <v>0</v>
      </c>
      <c r="AQ8" s="7" t="s">
        <v>34</v>
      </c>
    </row>
    <row r="9" spans="1:43" ht="14.95" x14ac:dyDescent="0.25">
      <c r="A9" s="59" t="s">
        <v>351</v>
      </c>
      <c r="B9" s="132">
        <v>46</v>
      </c>
      <c r="C9" s="132">
        <f t="shared" si="3"/>
        <v>8</v>
      </c>
      <c r="D9" s="132"/>
      <c r="E9" s="132" t="str">
        <f t="shared" si="2"/>
        <v>E7-2-SH-008-1</v>
      </c>
      <c r="F9" s="132"/>
      <c r="G9" s="56" t="s">
        <v>347</v>
      </c>
      <c r="H9" s="57" t="s">
        <v>347</v>
      </c>
      <c r="I9" s="6"/>
      <c r="J9" s="6"/>
      <c r="K9" s="6"/>
      <c r="L9" s="7"/>
      <c r="M9" s="7"/>
      <c r="N9" s="7"/>
      <c r="O9" s="36" t="s">
        <v>370</v>
      </c>
      <c r="P9" s="36" t="s">
        <v>290</v>
      </c>
      <c r="Q9" s="36" t="str">
        <f t="shared" si="0"/>
        <v>A30</v>
      </c>
      <c r="R9" s="36">
        <f>IF(AND(Q9&lt;&gt;Q8,NOT(ISBLANK(A9))),IF(ISBLANK(O9),INDEX(Summary!K:K,MATCH(Q9,Summary!A:A,0)),INDEX(Summary!K:K,MATCH(Q9,Summary!A:A,0))+1),IF(ISBLANK(O9),R8,R8+1))</f>
        <v>2</v>
      </c>
      <c r="S9" s="36">
        <f t="shared" si="1"/>
        <v>5</v>
      </c>
      <c r="T9" s="36" t="s">
        <v>372</v>
      </c>
      <c r="U9" s="39"/>
      <c r="V9" s="10"/>
      <c r="W9" s="10"/>
      <c r="X9" s="10"/>
      <c r="Y9" s="10"/>
      <c r="Z9" s="6"/>
      <c r="AA9" s="6"/>
      <c r="AB9" s="6"/>
      <c r="AC9" s="6"/>
      <c r="AD9" s="6"/>
      <c r="AE9" s="6"/>
      <c r="AF9" s="6"/>
      <c r="AG9" s="7"/>
      <c r="AH9" s="7"/>
      <c r="AI9" s="6"/>
      <c r="AJ9" s="7"/>
      <c r="AK9" s="7"/>
      <c r="AL9" s="7"/>
      <c r="AM9" s="7"/>
      <c r="AN9" s="7"/>
      <c r="AO9" s="7"/>
      <c r="AP9" s="7"/>
      <c r="AQ9" s="7"/>
    </row>
    <row r="10" spans="1:43" ht="14.95" x14ac:dyDescent="0.25">
      <c r="A10" s="59" t="s">
        <v>351</v>
      </c>
      <c r="B10" s="132">
        <v>44</v>
      </c>
      <c r="C10" s="132">
        <f t="shared" si="3"/>
        <v>9</v>
      </c>
      <c r="D10" s="132"/>
      <c r="E10" s="132" t="str">
        <f t="shared" si="2"/>
        <v>E7-2-SH-009-1</v>
      </c>
      <c r="F10" s="132"/>
      <c r="G10" s="56" t="s">
        <v>347</v>
      </c>
      <c r="H10" s="57" t="s">
        <v>347</v>
      </c>
      <c r="I10" s="6"/>
      <c r="J10" s="6"/>
      <c r="K10" s="6"/>
      <c r="L10" s="7"/>
      <c r="M10" s="7"/>
      <c r="N10" s="7"/>
      <c r="O10" s="36" t="s">
        <v>274</v>
      </c>
      <c r="P10" s="36" t="s">
        <v>275</v>
      </c>
      <c r="Q10" s="36" t="str">
        <f t="shared" si="0"/>
        <v>A30</v>
      </c>
      <c r="R10" s="36">
        <f>IF(AND(Q10&lt;&gt;Q9,NOT(ISBLANK(A10))),IF(ISBLANK(O10),INDEX(Summary!K:K,MATCH(Q10,Summary!A:A,0)),INDEX(Summary!K:K,MATCH(Q10,Summary!A:A,0))+1),IF(ISBLANK(O10),R9,R9+1))</f>
        <v>3</v>
      </c>
      <c r="S10" s="36">
        <f t="shared" si="1"/>
        <v>6</v>
      </c>
      <c r="T10" s="36" t="s">
        <v>359</v>
      </c>
      <c r="U10" s="39"/>
      <c r="V10" s="10"/>
      <c r="W10" s="10"/>
      <c r="X10" s="10"/>
      <c r="Y10" s="10"/>
      <c r="Z10" s="6"/>
      <c r="AA10" s="6"/>
      <c r="AB10" s="6"/>
      <c r="AC10" s="6"/>
      <c r="AD10" s="6"/>
      <c r="AE10" s="6"/>
      <c r="AF10" s="6"/>
      <c r="AG10" s="7"/>
      <c r="AH10" s="7"/>
      <c r="AI10" s="6"/>
      <c r="AJ10" s="7"/>
      <c r="AK10" s="7"/>
      <c r="AL10" s="7"/>
      <c r="AM10" s="7"/>
      <c r="AN10" s="7"/>
      <c r="AO10" s="7"/>
      <c r="AP10" s="7"/>
      <c r="AQ10" s="7"/>
    </row>
    <row r="11" spans="1:43" ht="14.95" x14ac:dyDescent="0.25">
      <c r="A11" s="59" t="s">
        <v>352</v>
      </c>
      <c r="B11" s="132">
        <v>46</v>
      </c>
      <c r="C11" s="132">
        <f t="shared" si="3"/>
        <v>10</v>
      </c>
      <c r="D11" s="132"/>
      <c r="E11" s="132" t="str">
        <f t="shared" si="2"/>
        <v>E7-2-SH-010-1</v>
      </c>
      <c r="F11" s="132"/>
      <c r="G11" s="56" t="s">
        <v>347</v>
      </c>
      <c r="H11" s="57" t="s">
        <v>347</v>
      </c>
      <c r="I11" s="6">
        <v>3</v>
      </c>
      <c r="J11" s="6">
        <v>3</v>
      </c>
      <c r="K11" s="6">
        <v>3</v>
      </c>
      <c r="L11" s="7">
        <v>6</v>
      </c>
      <c r="M11" s="7">
        <v>6</v>
      </c>
      <c r="N11" s="7">
        <v>5</v>
      </c>
      <c r="O11" s="36" t="s">
        <v>274</v>
      </c>
      <c r="P11" s="36" t="s">
        <v>275</v>
      </c>
      <c r="Q11" s="36" t="str">
        <f t="shared" si="0"/>
        <v>A40</v>
      </c>
      <c r="R11" s="36">
        <f>IF(AND(Q11&lt;&gt;Q10,NOT(ISBLANK(A11))),IF(ISBLANK(O11),INDEX(Summary!K:K,MATCH(Q11,Summary!A:A,0)),INDEX(Summary!K:K,MATCH(Q11,Summary!A:A,0))+1),IF(ISBLANK(O11),R10,R10+1))</f>
        <v>19</v>
      </c>
      <c r="S11" s="36">
        <f t="shared" si="1"/>
        <v>31</v>
      </c>
      <c r="T11" s="36" t="s">
        <v>359</v>
      </c>
      <c r="U11" s="39"/>
      <c r="V11" s="10">
        <v>4</v>
      </c>
      <c r="W11" s="10">
        <v>4</v>
      </c>
      <c r="X11" s="10"/>
      <c r="Y11" s="10"/>
      <c r="Z11" s="6">
        <v>2</v>
      </c>
      <c r="AA11" s="6"/>
      <c r="AB11" s="6" t="s">
        <v>42</v>
      </c>
      <c r="AC11" s="6">
        <v>12</v>
      </c>
      <c r="AD11" s="6">
        <v>12</v>
      </c>
      <c r="AE11" s="6">
        <v>0</v>
      </c>
      <c r="AF11" s="6">
        <v>0</v>
      </c>
      <c r="AG11" s="7">
        <v>0</v>
      </c>
      <c r="AH11" s="7">
        <v>6</v>
      </c>
      <c r="AI11" s="6"/>
      <c r="AJ11" s="7">
        <v>12</v>
      </c>
      <c r="AK11" s="7">
        <v>12</v>
      </c>
      <c r="AL11" s="7" t="s">
        <v>34</v>
      </c>
      <c r="AM11" s="7">
        <v>0</v>
      </c>
      <c r="AN11" s="7">
        <v>0</v>
      </c>
      <c r="AO11" s="7">
        <v>6</v>
      </c>
      <c r="AP11" s="7">
        <v>0</v>
      </c>
      <c r="AQ11" s="7" t="s">
        <v>34</v>
      </c>
    </row>
    <row r="12" spans="1:43" ht="14.95" x14ac:dyDescent="0.25">
      <c r="A12" s="59"/>
      <c r="B12" s="132"/>
      <c r="C12" s="132">
        <f t="shared" si="3"/>
        <v>10</v>
      </c>
      <c r="D12" s="132"/>
      <c r="E12" s="132" t="str">
        <f t="shared" si="2"/>
        <v/>
      </c>
      <c r="F12" s="132"/>
      <c r="G12" s="56"/>
      <c r="H12" s="57"/>
      <c r="I12" s="6"/>
      <c r="J12" s="6"/>
      <c r="K12" s="6"/>
      <c r="L12" s="7"/>
      <c r="M12" s="7"/>
      <c r="N12" s="7"/>
      <c r="O12" s="36" t="s">
        <v>331</v>
      </c>
      <c r="P12" s="36" t="s">
        <v>282</v>
      </c>
      <c r="Q12" s="36" t="str">
        <f t="shared" si="0"/>
        <v>A40</v>
      </c>
      <c r="R12" s="36">
        <f>IF(AND(Q12&lt;&gt;Q11,NOT(ISBLANK(A12))),IF(ISBLANK(O12),INDEX(Summary!K:K,MATCH(Q12,Summary!A:A,0)),INDEX(Summary!K:K,MATCH(Q12,Summary!A:A,0))+1),IF(ISBLANK(O12),R11,R11+1))</f>
        <v>20</v>
      </c>
      <c r="S12" s="36">
        <f t="shared" si="1"/>
        <v>32</v>
      </c>
      <c r="T12" s="36" t="s">
        <v>360</v>
      </c>
      <c r="U12" s="39"/>
      <c r="V12" s="10"/>
      <c r="W12" s="10"/>
      <c r="X12" s="10"/>
      <c r="Y12" s="10"/>
      <c r="Z12" s="6"/>
      <c r="AA12" s="6"/>
      <c r="AB12" s="6"/>
      <c r="AC12" s="6"/>
      <c r="AD12" s="6"/>
      <c r="AE12" s="6"/>
      <c r="AF12" s="6"/>
      <c r="AG12" s="7"/>
      <c r="AH12" s="7"/>
      <c r="AI12" s="6"/>
      <c r="AJ12" s="7"/>
      <c r="AK12" s="7"/>
      <c r="AL12" s="7"/>
      <c r="AM12" s="7"/>
      <c r="AN12" s="7"/>
      <c r="AO12" s="7"/>
      <c r="AP12" s="7"/>
      <c r="AQ12" s="7"/>
    </row>
    <row r="13" spans="1:43" ht="14.95" x14ac:dyDescent="0.25">
      <c r="A13" s="59"/>
      <c r="B13" s="132"/>
      <c r="C13" s="132">
        <f t="shared" si="3"/>
        <v>10</v>
      </c>
      <c r="D13" s="132"/>
      <c r="E13" s="132" t="str">
        <f t="shared" si="2"/>
        <v/>
      </c>
      <c r="F13" s="132"/>
      <c r="G13" s="56"/>
      <c r="H13" s="57"/>
      <c r="I13" s="6"/>
      <c r="J13" s="6"/>
      <c r="K13" s="6"/>
      <c r="L13" s="7"/>
      <c r="M13" s="7"/>
      <c r="N13" s="7"/>
      <c r="O13" s="36" t="s">
        <v>276</v>
      </c>
      <c r="P13" s="36" t="s">
        <v>277</v>
      </c>
      <c r="Q13" s="36" t="str">
        <f t="shared" si="0"/>
        <v>A40</v>
      </c>
      <c r="R13" s="36">
        <f>IF(AND(Q13&lt;&gt;Q12,NOT(ISBLANK(A13))),IF(ISBLANK(O13),INDEX(Summary!K:K,MATCH(Q13,Summary!A:A,0)),INDEX(Summary!K:K,MATCH(Q13,Summary!A:A,0))+1),IF(ISBLANK(O13),R12,R12+1))</f>
        <v>21</v>
      </c>
      <c r="S13" s="36">
        <f t="shared" si="1"/>
        <v>33</v>
      </c>
      <c r="T13" s="36"/>
      <c r="U13" s="39"/>
      <c r="V13" s="10"/>
      <c r="W13" s="10"/>
      <c r="X13" s="10"/>
      <c r="Y13" s="10"/>
      <c r="Z13" s="6"/>
      <c r="AA13" s="6"/>
      <c r="AB13" s="6"/>
      <c r="AC13" s="6"/>
      <c r="AD13" s="6"/>
      <c r="AE13" s="6"/>
      <c r="AF13" s="6"/>
      <c r="AG13" s="7"/>
      <c r="AH13" s="7"/>
      <c r="AI13" s="6"/>
      <c r="AJ13" s="7"/>
      <c r="AK13" s="7"/>
      <c r="AL13" s="7"/>
      <c r="AM13" s="7"/>
      <c r="AN13" s="7"/>
      <c r="AO13" s="7"/>
      <c r="AP13" s="7"/>
      <c r="AQ13" s="7"/>
    </row>
    <row r="14" spans="1:43" ht="14.95" x14ac:dyDescent="0.25">
      <c r="A14" s="59"/>
      <c r="B14" s="132"/>
      <c r="C14" s="132">
        <f t="shared" si="3"/>
        <v>10</v>
      </c>
      <c r="D14" s="132"/>
      <c r="E14" s="132" t="str">
        <f t="shared" si="2"/>
        <v/>
      </c>
      <c r="F14" s="132"/>
      <c r="G14" s="56"/>
      <c r="H14" s="57"/>
      <c r="I14" s="6"/>
      <c r="J14" s="6"/>
      <c r="K14" s="6"/>
      <c r="L14" s="7"/>
      <c r="M14" s="7"/>
      <c r="N14" s="7"/>
      <c r="O14" s="36" t="s">
        <v>368</v>
      </c>
      <c r="P14" s="36" t="s">
        <v>283</v>
      </c>
      <c r="Q14" s="36" t="str">
        <f t="shared" si="0"/>
        <v>A40</v>
      </c>
      <c r="R14" s="36">
        <f>IF(AND(Q14&lt;&gt;Q13,NOT(ISBLANK(A14))),IF(ISBLANK(O14),INDEX(Summary!K:K,MATCH(Q14,Summary!A:A,0)),INDEX(Summary!K:K,MATCH(Q14,Summary!A:A,0))+1),IF(ISBLANK(O14),R13,R13+1))</f>
        <v>22</v>
      </c>
      <c r="S14" s="36">
        <f t="shared" si="1"/>
        <v>34</v>
      </c>
      <c r="T14" s="36"/>
      <c r="U14" s="39"/>
      <c r="V14" s="10"/>
      <c r="W14" s="10"/>
      <c r="X14" s="10"/>
      <c r="Y14" s="10"/>
      <c r="Z14" s="6"/>
      <c r="AA14" s="6"/>
      <c r="AB14" s="6"/>
      <c r="AC14" s="6"/>
      <c r="AD14" s="6"/>
      <c r="AE14" s="6"/>
      <c r="AF14" s="6"/>
      <c r="AG14" s="7"/>
      <c r="AH14" s="7"/>
      <c r="AI14" s="6"/>
      <c r="AJ14" s="7"/>
      <c r="AK14" s="7"/>
      <c r="AL14" s="7"/>
      <c r="AM14" s="7"/>
      <c r="AN14" s="7"/>
      <c r="AO14" s="7"/>
      <c r="AP14" s="7"/>
      <c r="AQ14" s="7"/>
    </row>
    <row r="15" spans="1:43" ht="14.95" x14ac:dyDescent="0.25">
      <c r="A15" s="59" t="s">
        <v>352</v>
      </c>
      <c r="B15" s="132">
        <v>44</v>
      </c>
      <c r="C15" s="132">
        <f t="shared" si="3"/>
        <v>11</v>
      </c>
      <c r="D15" s="132"/>
      <c r="E15" s="132" t="str">
        <f t="shared" si="2"/>
        <v>E7-2-SH-011-1</v>
      </c>
      <c r="F15" s="132"/>
      <c r="G15" s="56" t="s">
        <v>347</v>
      </c>
      <c r="H15" s="57" t="s">
        <v>347</v>
      </c>
      <c r="I15" s="6"/>
      <c r="J15" s="6"/>
      <c r="K15" s="6"/>
      <c r="L15" s="7"/>
      <c r="M15" s="7"/>
      <c r="N15" s="7"/>
      <c r="O15" s="36" t="s">
        <v>274</v>
      </c>
      <c r="P15" s="36" t="s">
        <v>275</v>
      </c>
      <c r="Q15" s="36" t="str">
        <f t="shared" si="0"/>
        <v>A40</v>
      </c>
      <c r="R15" s="36">
        <f>IF(AND(Q15&lt;&gt;Q14,NOT(ISBLANK(A15))),IF(ISBLANK(O15),INDEX(Summary!K:K,MATCH(Q15,Summary!A:A,0)),INDEX(Summary!K:K,MATCH(Q15,Summary!A:A,0))+1),IF(ISBLANK(O15),R14,R14+1))</f>
        <v>23</v>
      </c>
      <c r="S15" s="36">
        <f t="shared" si="1"/>
        <v>35</v>
      </c>
      <c r="T15" s="36" t="s">
        <v>359</v>
      </c>
      <c r="U15" s="39"/>
      <c r="V15" s="10"/>
      <c r="W15" s="10"/>
      <c r="X15" s="10"/>
      <c r="Y15" s="10"/>
      <c r="Z15" s="6"/>
      <c r="AA15" s="6"/>
      <c r="AB15" s="6"/>
      <c r="AC15" s="6"/>
      <c r="AD15" s="6"/>
      <c r="AE15" s="6"/>
      <c r="AF15" s="6"/>
      <c r="AG15" s="7"/>
      <c r="AH15" s="7"/>
      <c r="AI15" s="6"/>
      <c r="AJ15" s="7"/>
      <c r="AK15" s="7"/>
      <c r="AL15" s="7"/>
      <c r="AM15" s="7"/>
      <c r="AN15" s="7"/>
      <c r="AO15" s="7"/>
      <c r="AP15" s="7"/>
      <c r="AQ15" s="7"/>
    </row>
    <row r="16" spans="1:43" ht="14.95" x14ac:dyDescent="0.25">
      <c r="A16" s="59"/>
      <c r="B16" s="132"/>
      <c r="C16" s="132">
        <f t="shared" si="3"/>
        <v>11</v>
      </c>
      <c r="D16" s="132"/>
      <c r="E16" s="132" t="str">
        <f t="shared" si="2"/>
        <v/>
      </c>
      <c r="F16" s="132"/>
      <c r="G16" s="56"/>
      <c r="H16" s="57"/>
      <c r="I16" s="6"/>
      <c r="J16" s="6"/>
      <c r="K16" s="6"/>
      <c r="L16" s="7"/>
      <c r="M16" s="7"/>
      <c r="N16" s="7"/>
      <c r="O16" s="36" t="s">
        <v>331</v>
      </c>
      <c r="P16" s="36" t="s">
        <v>282</v>
      </c>
      <c r="Q16" s="36" t="str">
        <f t="shared" si="0"/>
        <v>A40</v>
      </c>
      <c r="R16" s="36">
        <f>IF(AND(Q16&lt;&gt;Q15,NOT(ISBLANK(A16))),IF(ISBLANK(O16),INDEX(Summary!K:K,MATCH(Q16,Summary!A:A,0)),INDEX(Summary!K:K,MATCH(Q16,Summary!A:A,0))+1),IF(ISBLANK(O16),R15,R15+1))</f>
        <v>24</v>
      </c>
      <c r="S16" s="36">
        <f t="shared" si="1"/>
        <v>36</v>
      </c>
      <c r="T16" s="36" t="s">
        <v>372</v>
      </c>
      <c r="U16" s="39"/>
      <c r="V16" s="10"/>
      <c r="W16" s="10"/>
      <c r="X16" s="10"/>
      <c r="Y16" s="10"/>
      <c r="Z16" s="6"/>
      <c r="AA16" s="6"/>
      <c r="AB16" s="6"/>
      <c r="AC16" s="6"/>
      <c r="AD16" s="6"/>
      <c r="AE16" s="6"/>
      <c r="AF16" s="6"/>
      <c r="AG16" s="7"/>
      <c r="AH16" s="7"/>
      <c r="AI16" s="6"/>
      <c r="AJ16" s="7"/>
      <c r="AK16" s="7"/>
      <c r="AL16" s="7"/>
      <c r="AM16" s="7"/>
      <c r="AN16" s="7"/>
      <c r="AO16" s="7"/>
      <c r="AP16" s="7"/>
      <c r="AQ16" s="7"/>
    </row>
    <row r="17" spans="1:43" x14ac:dyDescent="0.25">
      <c r="A17" s="59"/>
      <c r="B17" s="132"/>
      <c r="C17" s="132">
        <f t="shared" si="3"/>
        <v>11</v>
      </c>
      <c r="D17" s="132"/>
      <c r="E17" s="132" t="str">
        <f t="shared" si="2"/>
        <v/>
      </c>
      <c r="F17" s="132"/>
      <c r="G17" s="56"/>
      <c r="H17" s="57"/>
      <c r="I17" s="6"/>
      <c r="J17" s="6"/>
      <c r="K17" s="6"/>
      <c r="L17" s="7"/>
      <c r="M17" s="7"/>
      <c r="N17" s="7"/>
      <c r="O17" s="36" t="s">
        <v>369</v>
      </c>
      <c r="P17" s="36" t="s">
        <v>286</v>
      </c>
      <c r="Q17" s="36" t="str">
        <f t="shared" si="0"/>
        <v>A40</v>
      </c>
      <c r="R17" s="36">
        <f>IF(AND(Q17&lt;&gt;Q16,NOT(ISBLANK(A17))),IF(ISBLANK(O17),INDEX(Summary!K:K,MATCH(Q17,Summary!A:A,0)),INDEX(Summary!K:K,MATCH(Q17,Summary!A:A,0))+1),IF(ISBLANK(O17),R16,R16+1))</f>
        <v>25</v>
      </c>
      <c r="S17" s="36">
        <f t="shared" si="1"/>
        <v>37</v>
      </c>
      <c r="T17" s="36"/>
      <c r="U17" s="39"/>
      <c r="V17" s="10"/>
      <c r="W17" s="10"/>
      <c r="X17" s="10"/>
      <c r="Y17" s="10"/>
      <c r="Z17" s="6"/>
      <c r="AA17" s="6"/>
      <c r="AB17" s="6"/>
      <c r="AC17" s="6"/>
      <c r="AD17" s="6"/>
      <c r="AE17" s="6"/>
      <c r="AF17" s="6"/>
      <c r="AG17" s="7"/>
      <c r="AH17" s="7"/>
      <c r="AI17" s="6"/>
      <c r="AJ17" s="7"/>
      <c r="AK17" s="7"/>
      <c r="AL17" s="7"/>
      <c r="AM17" s="7"/>
      <c r="AN17" s="7"/>
      <c r="AO17" s="7"/>
      <c r="AP17" s="7"/>
      <c r="AQ17" s="7"/>
    </row>
    <row r="18" spans="1:43" x14ac:dyDescent="0.25">
      <c r="A18" s="59"/>
      <c r="B18" s="132"/>
      <c r="C18" s="132">
        <f t="shared" si="3"/>
        <v>11</v>
      </c>
      <c r="D18" s="132"/>
      <c r="E18" s="132" t="str">
        <f t="shared" si="2"/>
        <v/>
      </c>
      <c r="F18" s="132"/>
      <c r="G18" s="56"/>
      <c r="H18" s="57"/>
      <c r="I18" s="6"/>
      <c r="J18" s="6"/>
      <c r="K18" s="6"/>
      <c r="L18" s="7"/>
      <c r="M18" s="7"/>
      <c r="N18" s="7"/>
      <c r="O18" s="36" t="s">
        <v>276</v>
      </c>
      <c r="P18" s="36" t="s">
        <v>277</v>
      </c>
      <c r="Q18" s="36" t="str">
        <f t="shared" si="0"/>
        <v>A40</v>
      </c>
      <c r="R18" s="36">
        <f>IF(AND(Q18&lt;&gt;Q17,NOT(ISBLANK(A18))),IF(ISBLANK(O18),INDEX(Summary!K:K,MATCH(Q18,Summary!A:A,0)),INDEX(Summary!K:K,MATCH(Q18,Summary!A:A,0))+1),IF(ISBLANK(O18),R17,R17+1))</f>
        <v>26</v>
      </c>
      <c r="S18" s="36">
        <f t="shared" si="1"/>
        <v>38</v>
      </c>
      <c r="T18" s="36"/>
      <c r="U18" s="39"/>
      <c r="V18" s="10"/>
      <c r="W18" s="10"/>
      <c r="X18" s="10"/>
      <c r="Y18" s="10"/>
      <c r="Z18" s="6"/>
      <c r="AA18" s="6"/>
      <c r="AB18" s="6"/>
      <c r="AC18" s="6"/>
      <c r="AD18" s="6"/>
      <c r="AE18" s="6"/>
      <c r="AF18" s="6"/>
      <c r="AG18" s="7"/>
      <c r="AH18" s="7"/>
      <c r="AI18" s="6"/>
      <c r="AJ18" s="7"/>
      <c r="AK18" s="7"/>
      <c r="AL18" s="7"/>
      <c r="AM18" s="7"/>
      <c r="AN18" s="7"/>
      <c r="AO18" s="7"/>
      <c r="AP18" s="7"/>
      <c r="AQ18" s="7"/>
    </row>
    <row r="19" spans="1:43" x14ac:dyDescent="0.25">
      <c r="A19" s="59" t="s">
        <v>352</v>
      </c>
      <c r="B19" s="132">
        <v>42</v>
      </c>
      <c r="C19" s="132">
        <f t="shared" si="3"/>
        <v>12</v>
      </c>
      <c r="D19" s="132"/>
      <c r="E19" s="132" t="str">
        <f t="shared" si="2"/>
        <v>E7-2-SH-012-1</v>
      </c>
      <c r="F19" s="132"/>
      <c r="G19" s="56" t="s">
        <v>347</v>
      </c>
      <c r="H19" s="57" t="s">
        <v>347</v>
      </c>
      <c r="I19" s="6"/>
      <c r="J19" s="6"/>
      <c r="K19" s="6"/>
      <c r="L19" s="7"/>
      <c r="M19" s="7"/>
      <c r="N19" s="7"/>
      <c r="O19" s="36" t="s">
        <v>274</v>
      </c>
      <c r="P19" s="36" t="s">
        <v>275</v>
      </c>
      <c r="Q19" s="36" t="str">
        <f t="shared" si="0"/>
        <v>A40</v>
      </c>
      <c r="R19" s="36">
        <f>IF(AND(Q19&lt;&gt;Q18,NOT(ISBLANK(A19))),IF(ISBLANK(O19),INDEX(Summary!K:K,MATCH(Q19,Summary!A:A,0)),INDEX(Summary!K:K,MATCH(Q19,Summary!A:A,0))+1),IF(ISBLANK(O19),R18,R18+1))</f>
        <v>27</v>
      </c>
      <c r="S19" s="36">
        <f t="shared" si="1"/>
        <v>39</v>
      </c>
      <c r="T19" s="36" t="s">
        <v>359</v>
      </c>
      <c r="U19" s="39"/>
      <c r="V19" s="10"/>
      <c r="W19" s="10"/>
      <c r="X19" s="10"/>
      <c r="Y19" s="10"/>
      <c r="Z19" s="6"/>
      <c r="AA19" s="6"/>
      <c r="AB19" s="6"/>
      <c r="AC19" s="6"/>
      <c r="AD19" s="6"/>
      <c r="AE19" s="6"/>
      <c r="AF19" s="6"/>
      <c r="AG19" s="7"/>
      <c r="AH19" s="7"/>
      <c r="AI19" s="6"/>
      <c r="AJ19" s="7"/>
      <c r="AK19" s="7"/>
      <c r="AL19" s="7"/>
      <c r="AM19" s="7"/>
      <c r="AN19" s="7"/>
      <c r="AO19" s="7"/>
      <c r="AP19" s="7"/>
      <c r="AQ19" s="7"/>
    </row>
    <row r="20" spans="1:43" x14ac:dyDescent="0.25">
      <c r="A20" s="59"/>
      <c r="B20" s="132"/>
      <c r="C20" s="132">
        <f t="shared" si="3"/>
        <v>12</v>
      </c>
      <c r="D20" s="132"/>
      <c r="E20" s="132" t="str">
        <f t="shared" si="2"/>
        <v/>
      </c>
      <c r="F20" s="132"/>
      <c r="G20" s="56"/>
      <c r="H20" s="57"/>
      <c r="I20" s="6"/>
      <c r="J20" s="6"/>
      <c r="K20" s="6"/>
      <c r="L20" s="7"/>
      <c r="M20" s="7"/>
      <c r="N20" s="7"/>
      <c r="O20" s="36" t="s">
        <v>370</v>
      </c>
      <c r="P20" s="36" t="s">
        <v>290</v>
      </c>
      <c r="Q20" s="36" t="str">
        <f t="shared" si="0"/>
        <v>A40</v>
      </c>
      <c r="R20" s="36">
        <f>IF(AND(Q20&lt;&gt;Q19,NOT(ISBLANK(A20))),IF(ISBLANK(O20),INDEX(Summary!K:K,MATCH(Q20,Summary!A:A,0)),INDEX(Summary!K:K,MATCH(Q20,Summary!A:A,0))+1),IF(ISBLANK(O20),R19,R19+1))</f>
        <v>28</v>
      </c>
      <c r="S20" s="36">
        <f t="shared" si="1"/>
        <v>40</v>
      </c>
      <c r="T20" s="36" t="s">
        <v>373</v>
      </c>
      <c r="U20" s="39"/>
      <c r="V20" s="10"/>
      <c r="W20" s="10"/>
      <c r="X20" s="10"/>
      <c r="Y20" s="10"/>
      <c r="Z20" s="6"/>
      <c r="AA20" s="6"/>
      <c r="AB20" s="6"/>
      <c r="AC20" s="6"/>
      <c r="AD20" s="6"/>
      <c r="AE20" s="6"/>
      <c r="AF20" s="6"/>
      <c r="AG20" s="7"/>
      <c r="AH20" s="7"/>
      <c r="AI20" s="6"/>
      <c r="AJ20" s="7"/>
      <c r="AK20" s="7"/>
      <c r="AL20" s="7"/>
      <c r="AM20" s="7"/>
      <c r="AN20" s="7"/>
      <c r="AO20" s="7"/>
      <c r="AP20" s="7"/>
      <c r="AQ20" s="7"/>
    </row>
    <row r="21" spans="1:43" x14ac:dyDescent="0.25">
      <c r="A21" s="59"/>
      <c r="B21" s="132"/>
      <c r="C21" s="132">
        <f t="shared" si="3"/>
        <v>12</v>
      </c>
      <c r="D21" s="132"/>
      <c r="E21" s="132" t="str">
        <f t="shared" si="2"/>
        <v/>
      </c>
      <c r="F21" s="132"/>
      <c r="G21" s="56"/>
      <c r="H21" s="57"/>
      <c r="I21" s="6"/>
      <c r="J21" s="6"/>
      <c r="K21" s="6"/>
      <c r="L21" s="7"/>
      <c r="M21" s="7"/>
      <c r="N21" s="7"/>
      <c r="O21" s="36" t="s">
        <v>276</v>
      </c>
      <c r="P21" s="36" t="s">
        <v>277</v>
      </c>
      <c r="Q21" s="36" t="str">
        <f t="shared" si="0"/>
        <v>A40</v>
      </c>
      <c r="R21" s="36">
        <f>IF(AND(Q21&lt;&gt;Q20,NOT(ISBLANK(A21))),IF(ISBLANK(O21),INDEX(Summary!K:K,MATCH(Q21,Summary!A:A,0)),INDEX(Summary!K:K,MATCH(Q21,Summary!A:A,0))+1),IF(ISBLANK(O21),R20,R20+1))</f>
        <v>29</v>
      </c>
      <c r="S21" s="36">
        <f t="shared" si="1"/>
        <v>41</v>
      </c>
      <c r="T21" s="36"/>
      <c r="U21" s="39"/>
      <c r="V21" s="10"/>
      <c r="W21" s="10"/>
      <c r="X21" s="10"/>
      <c r="Y21" s="10"/>
      <c r="Z21" s="6"/>
      <c r="AA21" s="6"/>
      <c r="AB21" s="6"/>
      <c r="AC21" s="6"/>
      <c r="AD21" s="6"/>
      <c r="AE21" s="6"/>
      <c r="AF21" s="6"/>
      <c r="AG21" s="7"/>
      <c r="AH21" s="7"/>
      <c r="AI21" s="6"/>
      <c r="AJ21" s="7"/>
      <c r="AK21" s="7"/>
      <c r="AL21" s="7"/>
      <c r="AM21" s="7"/>
      <c r="AN21" s="7"/>
      <c r="AO21" s="7"/>
      <c r="AP21" s="7"/>
      <c r="AQ21" s="7"/>
    </row>
    <row r="22" spans="1:43" x14ac:dyDescent="0.25">
      <c r="A22" s="59"/>
      <c r="B22" s="132"/>
      <c r="C22" s="132">
        <f t="shared" si="3"/>
        <v>12</v>
      </c>
      <c r="D22" s="132"/>
      <c r="E22" s="132" t="str">
        <f t="shared" si="2"/>
        <v/>
      </c>
      <c r="F22" s="132"/>
      <c r="G22" s="56"/>
      <c r="H22" s="57"/>
      <c r="I22" s="6"/>
      <c r="J22" s="6"/>
      <c r="K22" s="6"/>
      <c r="L22" s="7"/>
      <c r="M22" s="7"/>
      <c r="N22" s="7"/>
      <c r="O22" s="36" t="s">
        <v>371</v>
      </c>
      <c r="P22" s="36" t="s">
        <v>291</v>
      </c>
      <c r="Q22" s="36" t="str">
        <f t="shared" si="0"/>
        <v>A40</v>
      </c>
      <c r="R22" s="36">
        <f>IF(AND(Q22&lt;&gt;Q21,NOT(ISBLANK(A22))),IF(ISBLANK(O22),INDEX(Summary!K:K,MATCH(Q22,Summary!A:A,0)),INDEX(Summary!K:K,MATCH(Q22,Summary!A:A,0))+1),IF(ISBLANK(O22),R21,R21+1))</f>
        <v>30</v>
      </c>
      <c r="S22" s="36">
        <f t="shared" si="1"/>
        <v>42</v>
      </c>
      <c r="T22" s="36"/>
      <c r="U22" s="39"/>
      <c r="V22" s="10"/>
      <c r="W22" s="10"/>
      <c r="X22" s="10"/>
      <c r="Y22" s="10"/>
      <c r="Z22" s="6"/>
      <c r="AA22" s="6"/>
      <c r="AB22" s="6"/>
      <c r="AC22" s="6"/>
      <c r="AD22" s="6"/>
      <c r="AE22" s="6"/>
      <c r="AF22" s="6"/>
      <c r="AG22" s="7"/>
      <c r="AH22" s="7"/>
      <c r="AI22" s="6"/>
      <c r="AJ22" s="7"/>
      <c r="AK22" s="7"/>
      <c r="AL22" s="7"/>
      <c r="AM22" s="7"/>
      <c r="AN22" s="7"/>
      <c r="AO22" s="7"/>
      <c r="AP22" s="7"/>
      <c r="AQ22" s="7"/>
    </row>
    <row r="23" spans="1:43" x14ac:dyDescent="0.25">
      <c r="A23" s="59" t="s">
        <v>348</v>
      </c>
      <c r="B23" s="132">
        <v>42</v>
      </c>
      <c r="C23" s="132">
        <f t="shared" si="3"/>
        <v>13</v>
      </c>
      <c r="D23" s="132"/>
      <c r="E23" s="132" t="str">
        <f t="shared" si="2"/>
        <v>E7-2-SH-013-1</v>
      </c>
      <c r="F23" s="132"/>
      <c r="G23" s="56" t="s">
        <v>347</v>
      </c>
      <c r="H23" s="57" t="s">
        <v>347</v>
      </c>
      <c r="I23" s="6">
        <v>3</v>
      </c>
      <c r="J23" s="6">
        <v>3</v>
      </c>
      <c r="K23" s="6">
        <v>3</v>
      </c>
      <c r="L23" s="7">
        <v>7</v>
      </c>
      <c r="M23" s="7">
        <v>6</v>
      </c>
      <c r="N23" s="7">
        <v>5</v>
      </c>
      <c r="O23" s="36" t="s">
        <v>274</v>
      </c>
      <c r="P23" s="36" t="s">
        <v>275</v>
      </c>
      <c r="Q23" s="36" t="str">
        <f t="shared" si="0"/>
        <v>B10</v>
      </c>
      <c r="R23" s="36">
        <f>IF(AND(Q23&lt;&gt;Q22,NOT(ISBLANK(A23))),IF(ISBLANK(O23),INDEX(Summary!K:K,MATCH(Q23,Summary!A:A,0)),INDEX(Summary!K:K,MATCH(Q23,Summary!A:A,0))+1),IF(ISBLANK(O23),R22,R22+1))</f>
        <v>1</v>
      </c>
      <c r="S23" s="36">
        <f t="shared" si="1"/>
        <v>13</v>
      </c>
      <c r="T23" s="36" t="s">
        <v>359</v>
      </c>
      <c r="U23" s="39"/>
      <c r="V23" s="58">
        <v>4</v>
      </c>
      <c r="W23" s="58">
        <v>2</v>
      </c>
      <c r="X23" s="58"/>
      <c r="Y23" s="58"/>
      <c r="Z23" s="6">
        <v>2</v>
      </c>
      <c r="AA23" s="6"/>
      <c r="AB23" s="6" t="s">
        <v>42</v>
      </c>
      <c r="AC23" s="6">
        <v>12</v>
      </c>
      <c r="AD23" s="6">
        <v>6</v>
      </c>
      <c r="AE23" s="6">
        <v>0</v>
      </c>
      <c r="AF23" s="6">
        <v>0</v>
      </c>
      <c r="AG23" s="7">
        <v>0</v>
      </c>
      <c r="AH23" s="7">
        <v>6</v>
      </c>
      <c r="AI23" s="6"/>
      <c r="AJ23" s="7">
        <v>12</v>
      </c>
      <c r="AK23" s="7">
        <v>6</v>
      </c>
      <c r="AL23" s="7" t="s">
        <v>34</v>
      </c>
      <c r="AM23" s="7">
        <v>0</v>
      </c>
      <c r="AN23" s="7">
        <v>0</v>
      </c>
      <c r="AO23" s="7">
        <v>6</v>
      </c>
      <c r="AP23" s="7">
        <v>0</v>
      </c>
      <c r="AQ23" s="7" t="s">
        <v>34</v>
      </c>
    </row>
    <row r="24" spans="1:43" x14ac:dyDescent="0.25">
      <c r="A24" s="59"/>
      <c r="B24" s="132"/>
      <c r="C24" s="132">
        <f t="shared" si="3"/>
        <v>13</v>
      </c>
      <c r="D24" s="132"/>
      <c r="E24" s="132" t="str">
        <f t="shared" si="2"/>
        <v/>
      </c>
      <c r="F24" s="132"/>
      <c r="G24" s="56"/>
      <c r="H24" s="57"/>
      <c r="I24" s="6"/>
      <c r="J24" s="6"/>
      <c r="K24" s="6"/>
      <c r="L24" s="7"/>
      <c r="M24" s="7"/>
      <c r="N24" s="7"/>
      <c r="O24" s="36" t="s">
        <v>369</v>
      </c>
      <c r="P24" s="36" t="s">
        <v>290</v>
      </c>
      <c r="Q24" s="36" t="str">
        <f t="shared" si="0"/>
        <v>B10</v>
      </c>
      <c r="R24" s="36">
        <f>IF(AND(Q24&lt;&gt;Q23,NOT(ISBLANK(A24))),IF(ISBLANK(O24),INDEX(Summary!K:K,MATCH(Q24,Summary!A:A,0)),INDEX(Summary!K:K,MATCH(Q24,Summary!A:A,0))+1),IF(ISBLANK(O24),R23,R23+1))</f>
        <v>2</v>
      </c>
      <c r="S24" s="36">
        <f t="shared" si="1"/>
        <v>14</v>
      </c>
      <c r="T24" s="36" t="s">
        <v>373</v>
      </c>
      <c r="U24" s="39"/>
      <c r="V24" s="58"/>
      <c r="W24" s="58"/>
      <c r="X24" s="58"/>
      <c r="Y24" s="58"/>
      <c r="Z24" s="6"/>
      <c r="AA24" s="6"/>
      <c r="AB24" s="6"/>
      <c r="AC24" s="6"/>
      <c r="AD24" s="6"/>
      <c r="AE24" s="6"/>
      <c r="AF24" s="6"/>
      <c r="AG24" s="7"/>
      <c r="AH24" s="7"/>
      <c r="AI24" s="6"/>
      <c r="AJ24" s="7"/>
      <c r="AK24" s="7"/>
      <c r="AL24" s="7"/>
      <c r="AM24" s="7"/>
      <c r="AN24" s="7"/>
      <c r="AO24" s="7"/>
      <c r="AP24" s="7"/>
      <c r="AQ24" s="7"/>
    </row>
    <row r="25" spans="1:43" x14ac:dyDescent="0.25">
      <c r="A25" s="59"/>
      <c r="B25" s="132"/>
      <c r="C25" s="132">
        <f t="shared" si="3"/>
        <v>13</v>
      </c>
      <c r="D25" s="132"/>
      <c r="E25" s="132" t="str">
        <f t="shared" si="2"/>
        <v/>
      </c>
      <c r="F25" s="132"/>
      <c r="G25" s="56"/>
      <c r="H25" s="57"/>
      <c r="I25" s="6"/>
      <c r="J25" s="6"/>
      <c r="K25" s="6"/>
      <c r="L25" s="7"/>
      <c r="M25" s="7"/>
      <c r="N25" s="7"/>
      <c r="O25" s="36" t="s">
        <v>370</v>
      </c>
      <c r="P25" s="36"/>
      <c r="Q25" s="36" t="str">
        <f t="shared" si="0"/>
        <v>B10</v>
      </c>
      <c r="R25" s="36">
        <f>IF(AND(Q25&lt;&gt;Q24,NOT(ISBLANK(A25))),IF(ISBLANK(O25),INDEX(Summary!K:K,MATCH(Q25,Summary!A:A,0)),INDEX(Summary!K:K,MATCH(Q25,Summary!A:A,0))+1),IF(ISBLANK(O25),R24,R24+1))</f>
        <v>3</v>
      </c>
      <c r="S25" s="36">
        <f t="shared" si="1"/>
        <v>14</v>
      </c>
      <c r="T25" s="36"/>
      <c r="U25" s="39"/>
      <c r="V25" s="58"/>
      <c r="W25" s="58"/>
      <c r="X25" s="58"/>
      <c r="Y25" s="58"/>
      <c r="Z25" s="6"/>
      <c r="AA25" s="6"/>
      <c r="AB25" s="6"/>
      <c r="AC25" s="6"/>
      <c r="AD25" s="6"/>
      <c r="AE25" s="6"/>
      <c r="AF25" s="6"/>
      <c r="AG25" s="7"/>
      <c r="AH25" s="7"/>
      <c r="AI25" s="6"/>
      <c r="AJ25" s="7"/>
      <c r="AK25" s="7"/>
      <c r="AL25" s="7"/>
      <c r="AM25" s="7"/>
      <c r="AN25" s="7"/>
      <c r="AO25" s="7"/>
      <c r="AP25" s="7"/>
      <c r="AQ25" s="7"/>
    </row>
    <row r="26" spans="1:43" x14ac:dyDescent="0.25">
      <c r="A26" s="59"/>
      <c r="B26" s="132"/>
      <c r="C26" s="132">
        <f t="shared" si="3"/>
        <v>13</v>
      </c>
      <c r="D26" s="132"/>
      <c r="E26" s="132" t="str">
        <f t="shared" si="2"/>
        <v/>
      </c>
      <c r="F26" s="132"/>
      <c r="G26" s="56"/>
      <c r="H26" s="57"/>
      <c r="I26" s="6"/>
      <c r="J26" s="6"/>
      <c r="K26" s="6"/>
      <c r="L26" s="7"/>
      <c r="M26" s="7"/>
      <c r="N26" s="7"/>
      <c r="O26" s="36" t="s">
        <v>371</v>
      </c>
      <c r="P26" s="36"/>
      <c r="Q26" s="36" t="str">
        <f t="shared" si="0"/>
        <v>B10</v>
      </c>
      <c r="R26" s="36">
        <f>IF(AND(Q26&lt;&gt;Q25,NOT(ISBLANK(A26))),IF(ISBLANK(O26),INDEX(Summary!K:K,MATCH(Q26,Summary!A:A,0)),INDEX(Summary!K:K,MATCH(Q26,Summary!A:A,0))+1),IF(ISBLANK(O26),R25,R25+1))</f>
        <v>4</v>
      </c>
      <c r="S26" s="36">
        <f t="shared" si="1"/>
        <v>14</v>
      </c>
      <c r="T26" s="36"/>
      <c r="U26" s="39"/>
      <c r="V26" s="58"/>
      <c r="W26" s="58"/>
      <c r="X26" s="58"/>
      <c r="Y26" s="58"/>
      <c r="Z26" s="6"/>
      <c r="AA26" s="6"/>
      <c r="AB26" s="6"/>
      <c r="AC26" s="6"/>
      <c r="AD26" s="6"/>
      <c r="AE26" s="6"/>
      <c r="AF26" s="6"/>
      <c r="AG26" s="7"/>
      <c r="AH26" s="7"/>
      <c r="AI26" s="6"/>
      <c r="AJ26" s="7"/>
      <c r="AK26" s="7"/>
      <c r="AL26" s="7"/>
      <c r="AM26" s="7"/>
      <c r="AN26" s="7"/>
      <c r="AO26" s="7"/>
      <c r="AP26" s="7"/>
      <c r="AQ26" s="7"/>
    </row>
    <row r="27" spans="1:43" x14ac:dyDescent="0.25">
      <c r="A27" s="59" t="s">
        <v>348</v>
      </c>
      <c r="B27" s="132">
        <v>40</v>
      </c>
      <c r="C27" s="132">
        <f t="shared" si="3"/>
        <v>14</v>
      </c>
      <c r="D27" s="132"/>
      <c r="E27" s="132" t="str">
        <f t="shared" si="2"/>
        <v>E7-2-SH-014-1</v>
      </c>
      <c r="F27" s="132"/>
      <c r="G27" s="56" t="s">
        <v>347</v>
      </c>
      <c r="H27" s="57" t="s">
        <v>347</v>
      </c>
      <c r="I27" s="6"/>
      <c r="J27" s="6"/>
      <c r="K27" s="6"/>
      <c r="L27" s="7"/>
      <c r="M27" s="7"/>
      <c r="N27" s="7"/>
      <c r="O27" s="36" t="s">
        <v>274</v>
      </c>
      <c r="P27" s="36" t="s">
        <v>282</v>
      </c>
      <c r="Q27" s="36" t="str">
        <f t="shared" si="0"/>
        <v>B10</v>
      </c>
      <c r="R27" s="36">
        <f>IF(AND(Q27&lt;&gt;Q26,NOT(ISBLANK(A27))),IF(ISBLANK(O27),INDEX(Summary!K:K,MATCH(Q27,Summary!A:A,0)),INDEX(Summary!K:K,MATCH(Q27,Summary!A:A,0))+1),IF(ISBLANK(O27),R26,R26+1))</f>
        <v>5</v>
      </c>
      <c r="S27" s="36">
        <f t="shared" si="1"/>
        <v>15</v>
      </c>
      <c r="T27" s="36" t="s">
        <v>359</v>
      </c>
      <c r="U27" s="39"/>
      <c r="V27" s="58"/>
      <c r="W27" s="58"/>
      <c r="X27" s="58"/>
      <c r="Y27" s="58"/>
      <c r="Z27" s="6"/>
      <c r="AA27" s="6"/>
      <c r="AB27" s="6"/>
      <c r="AC27" s="6"/>
      <c r="AD27" s="6"/>
      <c r="AE27" s="6"/>
      <c r="AF27" s="6"/>
      <c r="AG27" s="7"/>
      <c r="AH27" s="7"/>
      <c r="AI27" s="6"/>
      <c r="AJ27" s="7"/>
      <c r="AK27" s="7"/>
      <c r="AL27" s="7"/>
      <c r="AM27" s="7"/>
      <c r="AN27" s="7"/>
      <c r="AO27" s="7"/>
      <c r="AP27" s="7"/>
      <c r="AQ27" s="7"/>
    </row>
    <row r="28" spans="1:43" x14ac:dyDescent="0.25">
      <c r="A28" s="59"/>
      <c r="B28" s="132"/>
      <c r="C28" s="132">
        <f t="shared" si="3"/>
        <v>14</v>
      </c>
      <c r="D28" s="132"/>
      <c r="E28" s="132" t="str">
        <f t="shared" si="2"/>
        <v/>
      </c>
      <c r="F28" s="132"/>
      <c r="G28" s="56"/>
      <c r="H28" s="57"/>
      <c r="I28" s="6"/>
      <c r="J28" s="6"/>
      <c r="K28" s="6"/>
      <c r="L28" s="7"/>
      <c r="M28" s="7"/>
      <c r="N28" s="7"/>
      <c r="O28" s="39" t="s">
        <v>331</v>
      </c>
      <c r="P28" s="36" t="s">
        <v>283</v>
      </c>
      <c r="Q28" s="36" t="str">
        <f t="shared" si="0"/>
        <v>B10</v>
      </c>
      <c r="R28" s="36">
        <f>IF(AND(Q28&lt;&gt;Q27,NOT(ISBLANK(A28))),IF(ISBLANK(O28),INDEX(Summary!K:K,MATCH(Q28,Summary!A:A,0)),INDEX(Summary!K:K,MATCH(Q28,Summary!A:A,0))+1),IF(ISBLANK(O28),R27,R27+1))</f>
        <v>6</v>
      </c>
      <c r="S28" s="36">
        <f t="shared" si="1"/>
        <v>16</v>
      </c>
      <c r="T28" s="39" t="s">
        <v>366</v>
      </c>
      <c r="U28" s="39"/>
      <c r="V28" s="58"/>
      <c r="W28" s="58"/>
      <c r="X28" s="58"/>
      <c r="Y28" s="58"/>
      <c r="Z28" s="6"/>
      <c r="AA28" s="6"/>
      <c r="AB28" s="6"/>
      <c r="AC28" s="6"/>
      <c r="AD28" s="6"/>
      <c r="AE28" s="6"/>
      <c r="AF28" s="6"/>
      <c r="AG28" s="7"/>
      <c r="AH28" s="7"/>
      <c r="AI28" s="6"/>
      <c r="AJ28" s="7"/>
      <c r="AK28" s="7"/>
      <c r="AL28" s="7"/>
      <c r="AM28" s="7"/>
      <c r="AN28" s="7"/>
      <c r="AO28" s="7"/>
      <c r="AP28" s="7"/>
      <c r="AQ28" s="7"/>
    </row>
    <row r="29" spans="1:43" x14ac:dyDescent="0.25">
      <c r="A29" s="59"/>
      <c r="B29" s="132"/>
      <c r="C29" s="132">
        <f t="shared" si="3"/>
        <v>14</v>
      </c>
      <c r="D29" s="132"/>
      <c r="E29" s="132" t="str">
        <f t="shared" si="2"/>
        <v/>
      </c>
      <c r="F29" s="132"/>
      <c r="G29" s="56"/>
      <c r="H29" s="57"/>
      <c r="I29" s="6"/>
      <c r="J29" s="6"/>
      <c r="K29" s="6"/>
      <c r="L29" s="7"/>
      <c r="M29" s="7"/>
      <c r="N29" s="7"/>
      <c r="O29" s="39" t="s">
        <v>276</v>
      </c>
      <c r="P29" s="39"/>
      <c r="Q29" s="36" t="str">
        <f t="shared" si="0"/>
        <v>B10</v>
      </c>
      <c r="R29" s="36">
        <f>IF(AND(Q29&lt;&gt;Q28,NOT(ISBLANK(A29))),IF(ISBLANK(O29),INDEX(Summary!K:K,MATCH(Q29,Summary!A:A,0)),INDEX(Summary!K:K,MATCH(Q29,Summary!A:A,0))+1),IF(ISBLANK(O29),R28,R28+1))</f>
        <v>7</v>
      </c>
      <c r="S29" s="36">
        <f t="shared" si="1"/>
        <v>16</v>
      </c>
      <c r="T29" s="39"/>
      <c r="U29" s="39"/>
      <c r="V29" s="58"/>
      <c r="W29" s="58"/>
      <c r="X29" s="58"/>
      <c r="Y29" s="58"/>
      <c r="Z29" s="6"/>
      <c r="AA29" s="6"/>
      <c r="AB29" s="6"/>
      <c r="AC29" s="6"/>
      <c r="AD29" s="6"/>
      <c r="AE29" s="6"/>
      <c r="AF29" s="6"/>
      <c r="AG29" s="7"/>
      <c r="AH29" s="7"/>
      <c r="AI29" s="6"/>
      <c r="AJ29" s="7"/>
      <c r="AK29" s="7"/>
      <c r="AL29" s="7"/>
      <c r="AM29" s="7"/>
      <c r="AN29" s="7"/>
      <c r="AO29" s="7"/>
      <c r="AP29" s="7"/>
      <c r="AQ29" s="7"/>
    </row>
    <row r="30" spans="1:43" x14ac:dyDescent="0.25">
      <c r="A30" s="59"/>
      <c r="B30" s="132"/>
      <c r="C30" s="132">
        <f t="shared" si="3"/>
        <v>14</v>
      </c>
      <c r="D30" s="132"/>
      <c r="E30" s="132" t="str">
        <f t="shared" si="2"/>
        <v/>
      </c>
      <c r="F30" s="132"/>
      <c r="G30" s="56"/>
      <c r="H30" s="57"/>
      <c r="I30" s="6"/>
      <c r="J30" s="6"/>
      <c r="K30" s="6"/>
      <c r="L30" s="7"/>
      <c r="M30" s="7"/>
      <c r="N30" s="7"/>
      <c r="O30" s="39" t="s">
        <v>368</v>
      </c>
      <c r="P30" s="39"/>
      <c r="Q30" s="36" t="str">
        <f t="shared" si="0"/>
        <v>B10</v>
      </c>
      <c r="R30" s="36">
        <f>IF(AND(Q30&lt;&gt;Q29,NOT(ISBLANK(A30))),IF(ISBLANK(O30),INDEX(Summary!K:K,MATCH(Q30,Summary!A:A,0)),INDEX(Summary!K:K,MATCH(Q30,Summary!A:A,0))+1),IF(ISBLANK(O30),R29,R29+1))</f>
        <v>8</v>
      </c>
      <c r="S30" s="36">
        <f t="shared" si="1"/>
        <v>16</v>
      </c>
      <c r="T30" s="39"/>
      <c r="U30" s="39"/>
      <c r="V30" s="58"/>
      <c r="W30" s="58"/>
      <c r="X30" s="58"/>
      <c r="Y30" s="58"/>
      <c r="Z30" s="6"/>
      <c r="AA30" s="6"/>
      <c r="AB30" s="6"/>
      <c r="AC30" s="6"/>
      <c r="AD30" s="6"/>
      <c r="AE30" s="6"/>
      <c r="AF30" s="6"/>
      <c r="AG30" s="7"/>
      <c r="AH30" s="7"/>
      <c r="AI30" s="6"/>
      <c r="AJ30" s="7"/>
      <c r="AK30" s="7"/>
      <c r="AL30" s="7"/>
      <c r="AM30" s="7"/>
      <c r="AN30" s="7"/>
      <c r="AO30" s="7"/>
      <c r="AP30" s="7"/>
      <c r="AQ30" s="7"/>
    </row>
    <row r="31" spans="1:43" x14ac:dyDescent="0.25">
      <c r="A31" s="59" t="s">
        <v>348</v>
      </c>
      <c r="B31" s="132">
        <v>38</v>
      </c>
      <c r="C31" s="132">
        <f t="shared" si="3"/>
        <v>15</v>
      </c>
      <c r="D31" s="132"/>
      <c r="E31" s="132" t="str">
        <f t="shared" si="2"/>
        <v>E7-2-SH-015-1</v>
      </c>
      <c r="F31" s="132"/>
      <c r="G31" s="56" t="s">
        <v>347</v>
      </c>
      <c r="H31" s="57" t="s">
        <v>347</v>
      </c>
      <c r="I31" s="6"/>
      <c r="J31" s="6"/>
      <c r="K31" s="6"/>
      <c r="L31" s="7"/>
      <c r="M31" s="7"/>
      <c r="N31" s="7"/>
      <c r="O31" s="36" t="s">
        <v>274</v>
      </c>
      <c r="P31" s="36" t="s">
        <v>286</v>
      </c>
      <c r="Q31" s="36" t="str">
        <f t="shared" si="0"/>
        <v>B10</v>
      </c>
      <c r="R31" s="36">
        <f>IF(AND(Q31&lt;&gt;Q30,NOT(ISBLANK(A31))),IF(ISBLANK(O31),INDEX(Summary!K:K,MATCH(Q31,Summary!A:A,0)),INDEX(Summary!K:K,MATCH(Q31,Summary!A:A,0))+1),IF(ISBLANK(O31),R30,R30+1))</f>
        <v>9</v>
      </c>
      <c r="S31" s="36">
        <f t="shared" si="1"/>
        <v>17</v>
      </c>
      <c r="T31" s="36" t="s">
        <v>359</v>
      </c>
      <c r="U31" s="39"/>
      <c r="V31" s="58"/>
      <c r="W31" s="58"/>
      <c r="X31" s="58"/>
      <c r="Y31" s="58"/>
      <c r="Z31" s="6"/>
      <c r="AA31" s="6"/>
      <c r="AB31" s="6"/>
      <c r="AC31" s="6"/>
      <c r="AD31" s="6"/>
      <c r="AE31" s="6"/>
      <c r="AF31" s="6"/>
      <c r="AG31" s="7"/>
      <c r="AH31" s="7"/>
      <c r="AI31" s="6"/>
      <c r="AJ31" s="7"/>
      <c r="AK31" s="7"/>
      <c r="AL31" s="7"/>
      <c r="AM31" s="7"/>
      <c r="AN31" s="7"/>
      <c r="AO31" s="7"/>
      <c r="AP31" s="7"/>
      <c r="AQ31" s="7"/>
    </row>
    <row r="32" spans="1:43" x14ac:dyDescent="0.25">
      <c r="A32" s="59"/>
      <c r="B32" s="132"/>
      <c r="C32" s="132">
        <f t="shared" si="3"/>
        <v>15</v>
      </c>
      <c r="D32" s="132"/>
      <c r="E32" s="132" t="str">
        <f t="shared" si="2"/>
        <v/>
      </c>
      <c r="F32" s="132"/>
      <c r="G32" s="56"/>
      <c r="H32" s="57"/>
      <c r="I32" s="6"/>
      <c r="J32" s="6"/>
      <c r="K32" s="6"/>
      <c r="L32" s="7"/>
      <c r="M32" s="7"/>
      <c r="N32" s="7"/>
      <c r="O32" s="39" t="s">
        <v>370</v>
      </c>
      <c r="P32" s="36" t="s">
        <v>287</v>
      </c>
      <c r="Q32" s="36" t="str">
        <f t="shared" si="0"/>
        <v>B10</v>
      </c>
      <c r="R32" s="36">
        <f>IF(AND(Q32&lt;&gt;Q31,NOT(ISBLANK(A32))),IF(ISBLANK(O32),INDEX(Summary!K:K,MATCH(Q32,Summary!A:A,0)),INDEX(Summary!K:K,MATCH(Q32,Summary!A:A,0))+1),IF(ISBLANK(O32),R31,R31+1))</f>
        <v>10</v>
      </c>
      <c r="S32" s="36">
        <f t="shared" si="1"/>
        <v>18</v>
      </c>
      <c r="T32" s="39" t="s">
        <v>373</v>
      </c>
      <c r="U32" s="39"/>
      <c r="V32" s="58"/>
      <c r="W32" s="58"/>
      <c r="X32" s="58"/>
      <c r="Y32" s="58"/>
      <c r="Z32" s="6"/>
      <c r="AA32" s="6"/>
      <c r="AB32" s="6"/>
      <c r="AC32" s="6"/>
      <c r="AD32" s="6"/>
      <c r="AE32" s="6"/>
      <c r="AF32" s="6"/>
      <c r="AG32" s="7"/>
      <c r="AH32" s="7"/>
      <c r="AI32" s="6"/>
      <c r="AJ32" s="7"/>
      <c r="AK32" s="7"/>
      <c r="AL32" s="7"/>
      <c r="AM32" s="7"/>
      <c r="AN32" s="7"/>
      <c r="AO32" s="7"/>
      <c r="AP32" s="7"/>
      <c r="AQ32" s="7"/>
    </row>
    <row r="33" spans="1:43" x14ac:dyDescent="0.25">
      <c r="A33" s="59"/>
      <c r="B33" s="132"/>
      <c r="C33" s="132">
        <f t="shared" si="3"/>
        <v>15</v>
      </c>
      <c r="D33" s="132"/>
      <c r="E33" s="132" t="str">
        <f t="shared" si="2"/>
        <v/>
      </c>
      <c r="F33" s="132"/>
      <c r="G33" s="56"/>
      <c r="H33" s="57"/>
      <c r="I33" s="6"/>
      <c r="J33" s="6"/>
      <c r="K33" s="6"/>
      <c r="L33" s="7"/>
      <c r="M33" s="7"/>
      <c r="N33" s="7"/>
      <c r="O33" s="36" t="s">
        <v>276</v>
      </c>
      <c r="P33" s="39"/>
      <c r="Q33" s="36" t="str">
        <f t="shared" si="0"/>
        <v>B10</v>
      </c>
      <c r="R33" s="36">
        <f>IF(AND(Q33&lt;&gt;Q32,NOT(ISBLANK(A33))),IF(ISBLANK(O33),INDEX(Summary!K:K,MATCH(Q33,Summary!A:A,0)),INDEX(Summary!K:K,MATCH(Q33,Summary!A:A,0))+1),IF(ISBLANK(O33),R32,R32+1))</f>
        <v>11</v>
      </c>
      <c r="S33" s="36">
        <f t="shared" si="1"/>
        <v>18</v>
      </c>
      <c r="T33" s="39"/>
      <c r="U33" s="39"/>
      <c r="V33" s="58"/>
      <c r="W33" s="58"/>
      <c r="X33" s="58"/>
      <c r="Y33" s="58"/>
      <c r="Z33" s="6"/>
      <c r="AA33" s="6"/>
      <c r="AB33" s="6"/>
      <c r="AC33" s="6"/>
      <c r="AD33" s="6"/>
      <c r="AE33" s="6"/>
      <c r="AF33" s="6"/>
      <c r="AG33" s="7"/>
      <c r="AH33" s="7"/>
      <c r="AI33" s="6"/>
      <c r="AJ33" s="7"/>
      <c r="AK33" s="7"/>
      <c r="AL33" s="7"/>
      <c r="AM33" s="7"/>
      <c r="AN33" s="7"/>
      <c r="AO33" s="7"/>
      <c r="AP33" s="7"/>
      <c r="AQ33" s="7"/>
    </row>
    <row r="34" spans="1:43" x14ac:dyDescent="0.25">
      <c r="A34" s="59"/>
      <c r="B34" s="132"/>
      <c r="C34" s="132">
        <f t="shared" si="3"/>
        <v>15</v>
      </c>
      <c r="D34" s="132"/>
      <c r="E34" s="132" t="str">
        <f t="shared" si="2"/>
        <v/>
      </c>
      <c r="F34" s="132"/>
      <c r="G34" s="56"/>
      <c r="H34" s="57"/>
      <c r="I34" s="6"/>
      <c r="J34" s="6"/>
      <c r="K34" s="6"/>
      <c r="L34" s="7"/>
      <c r="M34" s="7"/>
      <c r="N34" s="7"/>
      <c r="O34" s="39" t="s">
        <v>371</v>
      </c>
      <c r="P34" s="39"/>
      <c r="Q34" s="36" t="str">
        <f t="shared" si="0"/>
        <v>B10</v>
      </c>
      <c r="R34" s="36">
        <f>IF(AND(Q34&lt;&gt;Q33,NOT(ISBLANK(A34))),IF(ISBLANK(O34),INDEX(Summary!K:K,MATCH(Q34,Summary!A:A,0)),INDEX(Summary!K:K,MATCH(Q34,Summary!A:A,0))+1),IF(ISBLANK(O34),R33,R33+1))</f>
        <v>12</v>
      </c>
      <c r="S34" s="36">
        <f t="shared" si="1"/>
        <v>18</v>
      </c>
      <c r="T34" s="39"/>
      <c r="U34" s="39"/>
      <c r="V34" s="58"/>
      <c r="W34" s="58"/>
      <c r="X34" s="58"/>
      <c r="Y34" s="58"/>
      <c r="Z34" s="6"/>
      <c r="AA34" s="6"/>
      <c r="AB34" s="6"/>
      <c r="AC34" s="6"/>
      <c r="AD34" s="6"/>
      <c r="AE34" s="6"/>
      <c r="AF34" s="6"/>
      <c r="AG34" s="7"/>
      <c r="AH34" s="7"/>
      <c r="AI34" s="6"/>
      <c r="AJ34" s="7"/>
      <c r="AK34" s="7"/>
      <c r="AL34" s="7"/>
      <c r="AM34" s="7"/>
      <c r="AN34" s="7"/>
      <c r="AO34" s="7"/>
      <c r="AP34" s="7"/>
      <c r="AQ34" s="7"/>
    </row>
    <row r="35" spans="1:43" x14ac:dyDescent="0.25">
      <c r="A35" s="59" t="s">
        <v>353</v>
      </c>
      <c r="B35" s="132">
        <v>40</v>
      </c>
      <c r="C35" s="132">
        <f t="shared" si="3"/>
        <v>16</v>
      </c>
      <c r="D35" s="132"/>
      <c r="E35" s="132" t="str">
        <f t="shared" si="2"/>
        <v>E7-2-SH-016-1</v>
      </c>
      <c r="F35" s="132"/>
      <c r="G35" s="56" t="s">
        <v>347</v>
      </c>
      <c r="H35" s="57" t="s">
        <v>347</v>
      </c>
      <c r="I35" s="6">
        <v>2</v>
      </c>
      <c r="J35" s="6">
        <v>2</v>
      </c>
      <c r="K35" s="6">
        <v>2</v>
      </c>
      <c r="L35" s="7">
        <v>6</v>
      </c>
      <c r="M35" s="7">
        <v>6</v>
      </c>
      <c r="N35" s="7">
        <v>5</v>
      </c>
      <c r="O35" s="36" t="s">
        <v>274</v>
      </c>
      <c r="P35" s="36" t="s">
        <v>275</v>
      </c>
      <c r="Q35" s="36" t="str">
        <f t="shared" si="0"/>
        <v>B20</v>
      </c>
      <c r="R35" s="36">
        <f>IF(AND(Q35&lt;&gt;Q34,NOT(ISBLANK(A35))),IF(ISBLANK(O35),INDEX(Summary!K:K,MATCH(Q35,Summary!A:A,0)),INDEX(Summary!K:K,MATCH(Q35,Summary!A:A,0))+1),IF(ISBLANK(O35),R34,R34+1))</f>
        <v>1</v>
      </c>
      <c r="S35" s="36">
        <f t="shared" si="1"/>
        <v>7</v>
      </c>
      <c r="T35" s="36" t="s">
        <v>359</v>
      </c>
      <c r="U35" s="39"/>
      <c r="V35" s="58">
        <v>3</v>
      </c>
      <c r="W35" s="58">
        <v>3</v>
      </c>
      <c r="X35" s="58"/>
      <c r="Y35" s="58"/>
      <c r="Z35" s="6">
        <v>2</v>
      </c>
      <c r="AA35" s="6"/>
      <c r="AB35" s="6" t="s">
        <v>42</v>
      </c>
      <c r="AC35" s="6">
        <v>6</v>
      </c>
      <c r="AD35" s="6">
        <v>6</v>
      </c>
      <c r="AE35" s="6">
        <v>0</v>
      </c>
      <c r="AF35" s="6">
        <v>0</v>
      </c>
      <c r="AG35" s="7">
        <v>0</v>
      </c>
      <c r="AH35" s="7">
        <v>4</v>
      </c>
      <c r="AI35" s="6"/>
      <c r="AJ35" s="7">
        <v>6</v>
      </c>
      <c r="AK35" s="7">
        <v>6</v>
      </c>
      <c r="AL35" s="7" t="s">
        <v>34</v>
      </c>
      <c r="AM35" s="7">
        <v>0</v>
      </c>
      <c r="AN35" s="7">
        <v>0</v>
      </c>
      <c r="AO35" s="7">
        <v>4</v>
      </c>
      <c r="AP35" s="7">
        <v>0</v>
      </c>
      <c r="AQ35" s="7" t="s">
        <v>34</v>
      </c>
    </row>
    <row r="36" spans="1:43" x14ac:dyDescent="0.25">
      <c r="A36" s="59"/>
      <c r="B36" s="132"/>
      <c r="C36" s="132">
        <f t="shared" si="3"/>
        <v>16</v>
      </c>
      <c r="D36" s="132"/>
      <c r="E36" s="132" t="str">
        <f t="shared" si="2"/>
        <v/>
      </c>
      <c r="F36" s="132"/>
      <c r="G36" s="56"/>
      <c r="H36" s="57"/>
      <c r="I36" s="6"/>
      <c r="J36" s="6"/>
      <c r="K36" s="6"/>
      <c r="L36" s="7"/>
      <c r="M36" s="7"/>
      <c r="N36" s="7"/>
      <c r="O36" s="39" t="s">
        <v>331</v>
      </c>
      <c r="P36" s="39" t="s">
        <v>282</v>
      </c>
      <c r="Q36" s="36" t="str">
        <f t="shared" si="0"/>
        <v>B20</v>
      </c>
      <c r="R36" s="36">
        <f>IF(AND(Q36&lt;&gt;Q35,NOT(ISBLANK(A36))),IF(ISBLANK(O36),INDEX(Summary!K:K,MATCH(Q36,Summary!A:A,0)),INDEX(Summary!K:K,MATCH(Q36,Summary!A:A,0))+1),IF(ISBLANK(O36),R35,R35+1))</f>
        <v>2</v>
      </c>
      <c r="S36" s="36">
        <f t="shared" si="1"/>
        <v>8</v>
      </c>
      <c r="T36" s="39" t="s">
        <v>360</v>
      </c>
      <c r="U36" s="39"/>
      <c r="V36" s="58"/>
      <c r="W36" s="58"/>
      <c r="X36" s="58"/>
      <c r="Y36" s="58"/>
      <c r="Z36" s="6"/>
      <c r="AA36" s="6"/>
      <c r="AB36" s="6"/>
      <c r="AC36" s="6"/>
      <c r="AD36" s="6"/>
      <c r="AE36" s="6"/>
      <c r="AF36" s="6"/>
      <c r="AG36" s="7"/>
      <c r="AH36" s="7"/>
      <c r="AI36" s="6"/>
      <c r="AJ36" s="7"/>
      <c r="AK36" s="7"/>
      <c r="AL36" s="7"/>
      <c r="AM36" s="7"/>
      <c r="AN36" s="7"/>
      <c r="AO36" s="7"/>
      <c r="AP36" s="7"/>
      <c r="AQ36" s="7"/>
    </row>
    <row r="37" spans="1:43" x14ac:dyDescent="0.25">
      <c r="A37" s="59"/>
      <c r="B37" s="132"/>
      <c r="C37" s="132">
        <f t="shared" si="3"/>
        <v>16</v>
      </c>
      <c r="D37" s="132"/>
      <c r="E37" s="132" t="str">
        <f t="shared" si="2"/>
        <v/>
      </c>
      <c r="F37" s="132"/>
      <c r="G37" s="56"/>
      <c r="H37" s="57"/>
      <c r="I37" s="6"/>
      <c r="J37" s="6"/>
      <c r="K37" s="6"/>
      <c r="L37" s="7"/>
      <c r="M37" s="7"/>
      <c r="N37" s="7"/>
      <c r="O37" s="39" t="s">
        <v>276</v>
      </c>
      <c r="P37" s="39" t="s">
        <v>277</v>
      </c>
      <c r="Q37" s="36" t="str">
        <f t="shared" si="0"/>
        <v>B20</v>
      </c>
      <c r="R37" s="36">
        <f>IF(AND(Q37&lt;&gt;Q36,NOT(ISBLANK(A37))),IF(ISBLANK(O37),INDEX(Summary!K:K,MATCH(Q37,Summary!A:A,0)),INDEX(Summary!K:K,MATCH(Q37,Summary!A:A,0))+1),IF(ISBLANK(O37),R36,R36+1))</f>
        <v>3</v>
      </c>
      <c r="S37" s="36">
        <f t="shared" si="1"/>
        <v>9</v>
      </c>
      <c r="T37" s="39"/>
      <c r="U37" s="39"/>
      <c r="V37" s="58"/>
      <c r="W37" s="58"/>
      <c r="X37" s="58"/>
      <c r="Y37" s="58"/>
      <c r="Z37" s="6"/>
      <c r="AA37" s="6"/>
      <c r="AB37" s="6"/>
      <c r="AC37" s="6"/>
      <c r="AD37" s="6"/>
      <c r="AE37" s="6"/>
      <c r="AF37" s="6"/>
      <c r="AG37" s="7"/>
      <c r="AH37" s="7"/>
      <c r="AI37" s="6"/>
      <c r="AJ37" s="7"/>
      <c r="AK37" s="7"/>
      <c r="AL37" s="7"/>
      <c r="AM37" s="7"/>
      <c r="AN37" s="7"/>
      <c r="AO37" s="7"/>
      <c r="AP37" s="7"/>
      <c r="AQ37" s="7"/>
    </row>
    <row r="38" spans="1:43" x14ac:dyDescent="0.25">
      <c r="A38" s="59" t="s">
        <v>353</v>
      </c>
      <c r="B38" s="132">
        <v>38</v>
      </c>
      <c r="C38" s="132">
        <f t="shared" si="3"/>
        <v>17</v>
      </c>
      <c r="D38" s="132"/>
      <c r="E38" s="132" t="str">
        <f t="shared" si="2"/>
        <v>E7-2-SH-017-1</v>
      </c>
      <c r="F38" s="132"/>
      <c r="G38" s="56" t="s">
        <v>347</v>
      </c>
      <c r="H38" s="57" t="s">
        <v>347</v>
      </c>
      <c r="I38" s="6"/>
      <c r="J38" s="6"/>
      <c r="K38" s="6"/>
      <c r="L38" s="7"/>
      <c r="M38" s="7"/>
      <c r="N38" s="7"/>
      <c r="O38" s="36" t="s">
        <v>274</v>
      </c>
      <c r="P38" s="36" t="s">
        <v>275</v>
      </c>
      <c r="Q38" s="36" t="str">
        <f t="shared" si="0"/>
        <v>B20</v>
      </c>
      <c r="R38" s="36">
        <f>IF(AND(Q38&lt;&gt;Q37,NOT(ISBLANK(A38))),IF(ISBLANK(O38),INDEX(Summary!K:K,MATCH(Q38,Summary!A:A,0)),INDEX(Summary!K:K,MATCH(Q38,Summary!A:A,0))+1),IF(ISBLANK(O38),R37,R37+1))</f>
        <v>4</v>
      </c>
      <c r="S38" s="36">
        <f t="shared" si="1"/>
        <v>10</v>
      </c>
      <c r="T38" s="36" t="s">
        <v>359</v>
      </c>
      <c r="U38" s="39"/>
      <c r="V38" s="58"/>
      <c r="W38" s="58"/>
      <c r="X38" s="58"/>
      <c r="Y38" s="58"/>
      <c r="Z38" s="6"/>
      <c r="AA38" s="6"/>
      <c r="AB38" s="6"/>
      <c r="AC38" s="6"/>
      <c r="AD38" s="6"/>
      <c r="AE38" s="6"/>
      <c r="AF38" s="6"/>
      <c r="AG38" s="7"/>
      <c r="AH38" s="7"/>
      <c r="AI38" s="6"/>
      <c r="AJ38" s="7"/>
      <c r="AK38" s="7"/>
      <c r="AL38" s="7"/>
      <c r="AM38" s="7"/>
      <c r="AN38" s="7"/>
      <c r="AO38" s="7"/>
      <c r="AP38" s="7"/>
      <c r="AQ38" s="7"/>
    </row>
    <row r="39" spans="1:43" x14ac:dyDescent="0.25">
      <c r="A39" s="59"/>
      <c r="B39" s="132"/>
      <c r="C39" s="132">
        <f t="shared" si="3"/>
        <v>17</v>
      </c>
      <c r="D39" s="132"/>
      <c r="E39" s="132" t="str">
        <f t="shared" si="2"/>
        <v/>
      </c>
      <c r="F39" s="132"/>
      <c r="G39" s="56"/>
      <c r="H39" s="57"/>
      <c r="I39" s="6"/>
      <c r="J39" s="6"/>
      <c r="K39" s="6"/>
      <c r="L39" s="7"/>
      <c r="M39" s="7"/>
      <c r="N39" s="7"/>
      <c r="O39" s="39" t="s">
        <v>276</v>
      </c>
      <c r="P39" s="39" t="s">
        <v>277</v>
      </c>
      <c r="Q39" s="36" t="str">
        <f t="shared" si="0"/>
        <v>B20</v>
      </c>
      <c r="R39" s="36">
        <f>IF(AND(Q39&lt;&gt;Q38,NOT(ISBLANK(A39))),IF(ISBLANK(O39),INDEX(Summary!K:K,MATCH(Q39,Summary!A:A,0)),INDEX(Summary!K:K,MATCH(Q39,Summary!A:A,0))+1),IF(ISBLANK(O39),R38,R38+1))</f>
        <v>5</v>
      </c>
      <c r="S39" s="36">
        <f t="shared" si="1"/>
        <v>11</v>
      </c>
      <c r="T39" s="39" t="s">
        <v>360</v>
      </c>
      <c r="U39" s="39"/>
      <c r="V39" s="58"/>
      <c r="W39" s="58"/>
      <c r="X39" s="58"/>
      <c r="Y39" s="58"/>
      <c r="Z39" s="6"/>
      <c r="AA39" s="6"/>
      <c r="AB39" s="6"/>
      <c r="AC39" s="6"/>
      <c r="AD39" s="6"/>
      <c r="AE39" s="6"/>
      <c r="AF39" s="6"/>
      <c r="AG39" s="7"/>
      <c r="AH39" s="7"/>
      <c r="AI39" s="6"/>
      <c r="AJ39" s="7"/>
      <c r="AK39" s="7"/>
      <c r="AL39" s="7"/>
      <c r="AM39" s="7"/>
      <c r="AN39" s="7"/>
      <c r="AO39" s="7"/>
      <c r="AP39" s="7"/>
      <c r="AQ39" s="7"/>
    </row>
    <row r="40" spans="1:43" x14ac:dyDescent="0.25">
      <c r="A40" s="59"/>
      <c r="B40" s="132"/>
      <c r="C40" s="132">
        <f t="shared" si="3"/>
        <v>17</v>
      </c>
      <c r="D40" s="132"/>
      <c r="E40" s="132" t="str">
        <f t="shared" si="2"/>
        <v/>
      </c>
      <c r="F40" s="132"/>
      <c r="G40" s="56"/>
      <c r="H40" s="57"/>
      <c r="I40" s="6"/>
      <c r="J40" s="6"/>
      <c r="K40" s="6"/>
      <c r="L40" s="7"/>
      <c r="M40" s="7"/>
      <c r="N40" s="7"/>
      <c r="O40" s="39" t="s">
        <v>368</v>
      </c>
      <c r="P40" s="39" t="s">
        <v>283</v>
      </c>
      <c r="Q40" s="36" t="str">
        <f t="shared" si="0"/>
        <v>B20</v>
      </c>
      <c r="R40" s="36">
        <f>IF(AND(Q40&lt;&gt;Q39,NOT(ISBLANK(A40))),IF(ISBLANK(O40),INDEX(Summary!K:K,MATCH(Q40,Summary!A:A,0)),INDEX(Summary!K:K,MATCH(Q40,Summary!A:A,0))+1),IF(ISBLANK(O40),R39,R39+1))</f>
        <v>6</v>
      </c>
      <c r="S40" s="36">
        <f t="shared" si="1"/>
        <v>12</v>
      </c>
      <c r="T40" s="39"/>
      <c r="U40" s="39"/>
      <c r="V40" s="58"/>
      <c r="W40" s="58"/>
      <c r="X40" s="58"/>
      <c r="Y40" s="58"/>
      <c r="Z40" s="6"/>
      <c r="AA40" s="6"/>
      <c r="AB40" s="6"/>
      <c r="AC40" s="6"/>
      <c r="AD40" s="6"/>
      <c r="AE40" s="6"/>
      <c r="AF40" s="6"/>
      <c r="AG40" s="7"/>
      <c r="AH40" s="7"/>
      <c r="AI40" s="6"/>
      <c r="AJ40" s="7"/>
      <c r="AK40" s="7"/>
      <c r="AL40" s="7"/>
      <c r="AM40" s="7"/>
      <c r="AN40" s="7"/>
      <c r="AO40" s="7"/>
      <c r="AP40" s="7"/>
      <c r="AQ40" s="7"/>
    </row>
  </sheetData>
  <conditionalFormatting sqref="AB2:AB35">
    <cfRule type="containsText" dxfId="217" priority="17" operator="containsText" text="SPINE">
      <formula>NOT(ISERROR(SEARCH("SPINE",AB2)))</formula>
    </cfRule>
    <cfRule type="containsText" dxfId="216" priority="18" operator="containsText" text="LEAF2">
      <formula>NOT(ISERROR(SEARCH("LEAF2",AB2)))</formula>
    </cfRule>
    <cfRule type="containsText" dxfId="215" priority="19" operator="containsText" text="LEAF1">
      <formula>NOT(ISERROR(SEARCH("LEAF1",AB2)))</formula>
    </cfRule>
  </conditionalFormatting>
  <conditionalFormatting sqref="AB36">
    <cfRule type="containsText" dxfId="214" priority="13" operator="containsText" text="SPINE">
      <formula>NOT(ISERROR(SEARCH("SPINE",AB36)))</formula>
    </cfRule>
    <cfRule type="containsText" dxfId="213" priority="14" operator="containsText" text="LEAF2">
      <formula>NOT(ISERROR(SEARCH("LEAF2",AB36)))</formula>
    </cfRule>
    <cfRule type="containsText" dxfId="212" priority="15" operator="containsText" text="LEAF1">
      <formula>NOT(ISERROR(SEARCH("LEAF1",AB36)))</formula>
    </cfRule>
  </conditionalFormatting>
  <conditionalFormatting sqref="AB37">
    <cfRule type="containsText" dxfId="211" priority="10" operator="containsText" text="SPINE">
      <formula>NOT(ISERROR(SEARCH("SPINE",AB37)))</formula>
    </cfRule>
    <cfRule type="containsText" dxfId="210" priority="11" operator="containsText" text="LEAF2">
      <formula>NOT(ISERROR(SEARCH("LEAF2",AB37)))</formula>
    </cfRule>
    <cfRule type="containsText" dxfId="209" priority="12" operator="containsText" text="LEAF1">
      <formula>NOT(ISERROR(SEARCH("LEAF1",AB37)))</formula>
    </cfRule>
  </conditionalFormatting>
  <conditionalFormatting sqref="AB38">
    <cfRule type="containsText" dxfId="208" priority="7" operator="containsText" text="SPINE">
      <formula>NOT(ISERROR(SEARCH("SPINE",AB38)))</formula>
    </cfRule>
    <cfRule type="containsText" dxfId="207" priority="8" operator="containsText" text="LEAF2">
      <formula>NOT(ISERROR(SEARCH("LEAF2",AB38)))</formula>
    </cfRule>
    <cfRule type="containsText" dxfId="206" priority="9" operator="containsText" text="LEAF1">
      <formula>NOT(ISERROR(SEARCH("LEAF1",AB38)))</formula>
    </cfRule>
  </conditionalFormatting>
  <conditionalFormatting sqref="AB39">
    <cfRule type="containsText" dxfId="205" priority="4" operator="containsText" text="SPINE">
      <formula>NOT(ISERROR(SEARCH("SPINE",AB39)))</formula>
    </cfRule>
    <cfRule type="containsText" dxfId="204" priority="5" operator="containsText" text="LEAF2">
      <formula>NOT(ISERROR(SEARCH("LEAF2",AB39)))</formula>
    </cfRule>
    <cfRule type="containsText" dxfId="203" priority="6" operator="containsText" text="LEAF1">
      <formula>NOT(ISERROR(SEARCH("LEAF1",AB39)))</formula>
    </cfRule>
  </conditionalFormatting>
  <conditionalFormatting sqref="AB40">
    <cfRule type="containsText" dxfId="202" priority="1" operator="containsText" text="SPINE">
      <formula>NOT(ISERROR(SEARCH("SPINE",AB40)))</formula>
    </cfRule>
    <cfRule type="containsText" dxfId="201" priority="2" operator="containsText" text="LEAF2">
      <formula>NOT(ISERROR(SEARCH("LEAF2",AB40)))</formula>
    </cfRule>
    <cfRule type="containsText" dxfId="200" priority="3" operator="containsText" text="LEAF1">
      <formula>NOT(ISERROR(SEARCH("LEAF1",AB40)))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9213-6C27-4690-B272-4459FE7A1FD3}">
  <dimension ref="A1:AL582"/>
  <sheetViews>
    <sheetView topLeftCell="A529" workbookViewId="0">
      <selection activeCell="J8" sqref="J8"/>
    </sheetView>
  </sheetViews>
  <sheetFormatPr defaultRowHeight="14.3" x14ac:dyDescent="0.25"/>
  <cols>
    <col min="2" max="2" width="31" bestFit="1" customWidth="1"/>
    <col min="3" max="3" width="22.125" bestFit="1" customWidth="1"/>
  </cols>
  <sheetData>
    <row r="1" spans="1:38" ht="76.59999999999999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0" t="s">
        <v>382</v>
      </c>
      <c r="K1" s="30" t="s">
        <v>381</v>
      </c>
      <c r="L1" s="30" t="s">
        <v>383</v>
      </c>
      <c r="M1" s="30" t="s">
        <v>391</v>
      </c>
      <c r="N1" s="30" t="s">
        <v>392</v>
      </c>
      <c r="O1" s="30" t="s">
        <v>393</v>
      </c>
      <c r="P1" s="30" t="s">
        <v>549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</row>
    <row r="2" spans="1:38" ht="14.95" x14ac:dyDescent="0.25">
      <c r="A2" s="4" t="s">
        <v>349</v>
      </c>
      <c r="B2" s="32" t="s">
        <v>534</v>
      </c>
      <c r="C2" s="48" t="s">
        <v>535</v>
      </c>
      <c r="D2" s="9">
        <v>1</v>
      </c>
      <c r="E2" s="6">
        <v>1</v>
      </c>
      <c r="F2" s="6">
        <v>1</v>
      </c>
      <c r="G2" s="7">
        <v>21</v>
      </c>
      <c r="H2" s="7">
        <v>19</v>
      </c>
      <c r="I2" s="7">
        <v>6</v>
      </c>
      <c r="J2" s="36" t="s">
        <v>550</v>
      </c>
      <c r="K2" s="36" t="s">
        <v>598</v>
      </c>
      <c r="L2" s="36"/>
      <c r="M2" s="36" t="str">
        <f>IF(ISBLANK(A2),M1,A2)</f>
        <v>A10</v>
      </c>
      <c r="N2" s="36">
        <f>IF(AND(M2&lt;&gt;M1,NOT(ISBLANK(A2))),IF(ISBLANK(J2),INDEX(Summary!N:N,MATCH(M2,Summary!A:A,0)),INDEX(Summary!N:N,MATCH(M2,Summary!A:A,0))+1),IF(ISBLANK(J2),N1,N1+1))</f>
        <v>7</v>
      </c>
      <c r="O2" s="36">
        <f t="shared" ref="O2:O65" si="0">IF(AND(M2&lt;&gt;M1,NOT(ISBLANK(A2))),IF(ISBLANK(K2),_xlfn.MAXIFS(N:N,M:M,M2),_xlfn.MAXIFS(N:N,M:M,M2)+1),IF(ISBLANK(K2),O1,O1+1))</f>
        <v>85</v>
      </c>
      <c r="P2" s="36"/>
      <c r="Q2" s="6">
        <v>64</v>
      </c>
      <c r="R2" s="6">
        <v>9</v>
      </c>
      <c r="S2" s="6"/>
      <c r="T2" s="6"/>
      <c r="U2" s="9"/>
      <c r="V2" s="9"/>
      <c r="W2" s="9"/>
      <c r="X2" s="6">
        <v>64</v>
      </c>
      <c r="Y2" s="6">
        <v>9</v>
      </c>
      <c r="Z2" s="6">
        <v>0</v>
      </c>
      <c r="AA2" s="6">
        <v>0</v>
      </c>
      <c r="AB2" s="7">
        <v>0</v>
      </c>
      <c r="AC2" s="7">
        <v>0</v>
      </c>
      <c r="AD2" s="6"/>
      <c r="AE2" s="7">
        <v>81</v>
      </c>
      <c r="AF2" s="7">
        <v>12</v>
      </c>
      <c r="AG2" s="7" t="s">
        <v>34</v>
      </c>
      <c r="AH2" s="7">
        <v>0</v>
      </c>
      <c r="AI2" s="7">
        <v>0</v>
      </c>
      <c r="AJ2" s="7">
        <v>3</v>
      </c>
      <c r="AK2" s="7">
        <v>0</v>
      </c>
      <c r="AL2" s="7" t="s">
        <v>34</v>
      </c>
    </row>
    <row r="3" spans="1:38" ht="14.95" x14ac:dyDescent="0.25">
      <c r="A3" s="4"/>
      <c r="B3" s="32"/>
      <c r="C3" s="48"/>
      <c r="D3" s="9"/>
      <c r="E3" s="6"/>
      <c r="F3" s="6"/>
      <c r="G3" s="7"/>
      <c r="H3" s="7"/>
      <c r="I3" s="7"/>
      <c r="J3" s="36" t="s">
        <v>551</v>
      </c>
      <c r="K3" s="36" t="s">
        <v>599</v>
      </c>
      <c r="L3" s="36"/>
      <c r="M3" s="36" t="str">
        <f t="shared" ref="M3" si="1">IF(ISBLANK(A3),M2,A3)</f>
        <v>A10</v>
      </c>
      <c r="N3" s="36">
        <f>IF(AND(M3&lt;&gt;M2,NOT(ISBLANK(A3))),IF(ISBLANK(J3),INDEX(Summary!N:N,MATCH(M3,Summary!A:A,0)),INDEX(Summary!N:N,MATCH(M3,Summary!A:A,0))+1),IF(ISBLANK(J3),N2,N2+1))</f>
        <v>8</v>
      </c>
      <c r="O3" s="36">
        <f t="shared" si="0"/>
        <v>86</v>
      </c>
      <c r="P3" s="36"/>
      <c r="Q3" s="6"/>
      <c r="R3" s="6"/>
      <c r="S3" s="6"/>
      <c r="T3" s="6"/>
      <c r="U3" s="9"/>
      <c r="V3" s="9"/>
      <c r="W3" s="9"/>
      <c r="X3" s="6"/>
      <c r="Y3" s="6"/>
      <c r="Z3" s="6"/>
      <c r="AA3" s="6"/>
      <c r="AB3" s="7"/>
      <c r="AC3" s="7"/>
      <c r="AD3" s="6"/>
      <c r="AE3" s="7"/>
      <c r="AF3" s="7"/>
      <c r="AG3" s="7"/>
      <c r="AH3" s="7"/>
      <c r="AI3" s="7"/>
      <c r="AJ3" s="7"/>
      <c r="AK3" s="7"/>
      <c r="AL3" s="7"/>
    </row>
    <row r="4" spans="1:38" ht="14.95" x14ac:dyDescent="0.25">
      <c r="A4" s="4"/>
      <c r="B4" s="32"/>
      <c r="C4" s="48"/>
      <c r="D4" s="9"/>
      <c r="E4" s="6"/>
      <c r="F4" s="6"/>
      <c r="G4" s="7"/>
      <c r="H4" s="7"/>
      <c r="I4" s="7"/>
      <c r="J4" s="36" t="s">
        <v>552</v>
      </c>
      <c r="K4" s="36" t="s">
        <v>600</v>
      </c>
      <c r="L4" s="36"/>
      <c r="M4" s="36" t="str">
        <f t="shared" ref="M4:M67" si="2">IF(ISBLANK(A4),M3,A4)</f>
        <v>A10</v>
      </c>
      <c r="N4" s="36">
        <f>IF(AND(M4&lt;&gt;M3,NOT(ISBLANK(A4))),IF(ISBLANK(J4),INDEX(Summary!N:N,MATCH(M4,Summary!A:A,0)),INDEX(Summary!N:N,MATCH(M4,Summary!A:A,0))+1),IF(ISBLANK(J4),N3,N3+1))</f>
        <v>9</v>
      </c>
      <c r="O4" s="36">
        <f t="shared" si="0"/>
        <v>87</v>
      </c>
      <c r="P4" s="36"/>
      <c r="Q4" s="6"/>
      <c r="R4" s="6"/>
      <c r="S4" s="6"/>
      <c r="T4" s="6"/>
      <c r="U4" s="9"/>
      <c r="V4" s="9"/>
      <c r="W4" s="9"/>
      <c r="X4" s="6"/>
      <c r="Y4" s="6"/>
      <c r="Z4" s="6"/>
      <c r="AA4" s="6"/>
      <c r="AB4" s="7"/>
      <c r="AC4" s="7"/>
      <c r="AD4" s="6"/>
      <c r="AE4" s="7"/>
      <c r="AF4" s="7"/>
      <c r="AG4" s="7"/>
      <c r="AH4" s="7"/>
      <c r="AI4" s="7"/>
      <c r="AJ4" s="7"/>
      <c r="AK4" s="7"/>
      <c r="AL4" s="7"/>
    </row>
    <row r="5" spans="1:38" ht="14.95" x14ac:dyDescent="0.25">
      <c r="A5" s="4"/>
      <c r="B5" s="32"/>
      <c r="C5" s="48"/>
      <c r="D5" s="9"/>
      <c r="E5" s="6"/>
      <c r="F5" s="6"/>
      <c r="G5" s="7"/>
      <c r="H5" s="7"/>
      <c r="I5" s="7"/>
      <c r="J5" s="36" t="s">
        <v>553</v>
      </c>
      <c r="K5" s="36" t="s">
        <v>604</v>
      </c>
      <c r="L5" s="36"/>
      <c r="M5" s="36" t="str">
        <f t="shared" si="2"/>
        <v>A10</v>
      </c>
      <c r="N5" s="36">
        <f>IF(AND(M5&lt;&gt;M4,NOT(ISBLANK(A5))),IF(ISBLANK(J5),INDEX(Summary!N:N,MATCH(M5,Summary!A:A,0)),INDEX(Summary!N:N,MATCH(M5,Summary!A:A,0))+1),IF(ISBLANK(J5),N4,N4+1))</f>
        <v>10</v>
      </c>
      <c r="O5" s="36">
        <f t="shared" si="0"/>
        <v>88</v>
      </c>
      <c r="P5" s="36"/>
      <c r="Q5" s="6"/>
      <c r="R5" s="6"/>
      <c r="S5" s="6"/>
      <c r="T5" s="6"/>
      <c r="U5" s="9"/>
      <c r="V5" s="9"/>
      <c r="W5" s="9"/>
      <c r="X5" s="6"/>
      <c r="Y5" s="6"/>
      <c r="Z5" s="6"/>
      <c r="AA5" s="6"/>
      <c r="AB5" s="7"/>
      <c r="AC5" s="7"/>
      <c r="AD5" s="6"/>
      <c r="AE5" s="7"/>
      <c r="AF5" s="7"/>
      <c r="AG5" s="7"/>
      <c r="AH5" s="7"/>
      <c r="AI5" s="7"/>
      <c r="AJ5" s="7"/>
      <c r="AK5" s="7"/>
      <c r="AL5" s="7"/>
    </row>
    <row r="6" spans="1:38" ht="14.95" x14ac:dyDescent="0.25">
      <c r="A6" s="4"/>
      <c r="B6" s="32"/>
      <c r="C6" s="48"/>
      <c r="D6" s="9"/>
      <c r="E6" s="6"/>
      <c r="F6" s="6"/>
      <c r="G6" s="7"/>
      <c r="H6" s="7"/>
      <c r="I6" s="7"/>
      <c r="J6" s="36" t="s">
        <v>554</v>
      </c>
      <c r="K6" s="36" t="s">
        <v>605</v>
      </c>
      <c r="L6" s="36"/>
      <c r="M6" s="36" t="str">
        <f t="shared" si="2"/>
        <v>A10</v>
      </c>
      <c r="N6" s="36">
        <f>IF(AND(M6&lt;&gt;M5,NOT(ISBLANK(A6))),IF(ISBLANK(J6),INDEX(Summary!N:N,MATCH(M6,Summary!A:A,0)),INDEX(Summary!N:N,MATCH(M6,Summary!A:A,0))+1),IF(ISBLANK(J6),N5,N5+1))</f>
        <v>11</v>
      </c>
      <c r="O6" s="36">
        <f t="shared" si="0"/>
        <v>89</v>
      </c>
      <c r="P6" s="36"/>
      <c r="Q6" s="6"/>
      <c r="R6" s="6"/>
      <c r="S6" s="6"/>
      <c r="T6" s="6"/>
      <c r="U6" s="9"/>
      <c r="V6" s="9"/>
      <c r="W6" s="9"/>
      <c r="X6" s="6"/>
      <c r="Y6" s="6"/>
      <c r="Z6" s="6"/>
      <c r="AA6" s="6"/>
      <c r="AB6" s="7"/>
      <c r="AC6" s="7"/>
      <c r="AD6" s="6"/>
      <c r="AE6" s="7"/>
      <c r="AF6" s="7"/>
      <c r="AG6" s="7"/>
      <c r="AH6" s="7"/>
      <c r="AI6" s="7"/>
      <c r="AJ6" s="7"/>
      <c r="AK6" s="7"/>
      <c r="AL6" s="7"/>
    </row>
    <row r="7" spans="1:38" ht="14.95" x14ac:dyDescent="0.25">
      <c r="A7" s="4"/>
      <c r="B7" s="32"/>
      <c r="C7" s="48"/>
      <c r="D7" s="9"/>
      <c r="E7" s="6"/>
      <c r="F7" s="6"/>
      <c r="G7" s="7"/>
      <c r="H7" s="7"/>
      <c r="I7" s="7"/>
      <c r="J7" s="36" t="s">
        <v>555</v>
      </c>
      <c r="K7" s="36" t="s">
        <v>606</v>
      </c>
      <c r="L7" s="36"/>
      <c r="M7" s="36" t="str">
        <f t="shared" si="2"/>
        <v>A10</v>
      </c>
      <c r="N7" s="36">
        <f>IF(AND(M7&lt;&gt;M6,NOT(ISBLANK(A7))),IF(ISBLANK(J7),INDEX(Summary!N:N,MATCH(M7,Summary!A:A,0)),INDEX(Summary!N:N,MATCH(M7,Summary!A:A,0))+1),IF(ISBLANK(J7),N6,N6+1))</f>
        <v>12</v>
      </c>
      <c r="O7" s="36">
        <f t="shared" si="0"/>
        <v>90</v>
      </c>
      <c r="P7" s="36"/>
      <c r="Q7" s="6"/>
      <c r="R7" s="6"/>
      <c r="S7" s="6"/>
      <c r="T7" s="6"/>
      <c r="U7" s="9"/>
      <c r="V7" s="9"/>
      <c r="W7" s="9"/>
      <c r="X7" s="6"/>
      <c r="Y7" s="6"/>
      <c r="Z7" s="6"/>
      <c r="AA7" s="6"/>
      <c r="AB7" s="7"/>
      <c r="AC7" s="7"/>
      <c r="AD7" s="6"/>
      <c r="AE7" s="7"/>
      <c r="AF7" s="7"/>
      <c r="AG7" s="7"/>
      <c r="AH7" s="7"/>
      <c r="AI7" s="7"/>
      <c r="AJ7" s="7"/>
      <c r="AK7" s="7"/>
      <c r="AL7" s="7"/>
    </row>
    <row r="8" spans="1:38" ht="14.95" x14ac:dyDescent="0.25">
      <c r="A8" s="4"/>
      <c r="B8" s="32"/>
      <c r="C8" s="48"/>
      <c r="D8" s="9"/>
      <c r="E8" s="6"/>
      <c r="F8" s="6"/>
      <c r="G8" s="7"/>
      <c r="H8" s="7"/>
      <c r="I8" s="7"/>
      <c r="J8" s="36" t="s">
        <v>556</v>
      </c>
      <c r="K8" s="36" t="s">
        <v>610</v>
      </c>
      <c r="L8" s="36"/>
      <c r="M8" s="36" t="str">
        <f t="shared" si="2"/>
        <v>A10</v>
      </c>
      <c r="N8" s="36">
        <f>IF(AND(M8&lt;&gt;M7,NOT(ISBLANK(A8))),IF(ISBLANK(J8),INDEX(Summary!N:N,MATCH(M8,Summary!A:A,0)),INDEX(Summary!N:N,MATCH(M8,Summary!A:A,0))+1),IF(ISBLANK(J8),N7,N7+1))</f>
        <v>13</v>
      </c>
      <c r="O8" s="36">
        <f t="shared" si="0"/>
        <v>91</v>
      </c>
      <c r="P8" s="36"/>
      <c r="Q8" s="6"/>
      <c r="R8" s="6"/>
      <c r="S8" s="6"/>
      <c r="T8" s="6"/>
      <c r="U8" s="9"/>
      <c r="V8" s="9"/>
      <c r="W8" s="9"/>
      <c r="X8" s="6"/>
      <c r="Y8" s="6"/>
      <c r="Z8" s="6"/>
      <c r="AA8" s="6"/>
      <c r="AB8" s="7"/>
      <c r="AC8" s="7"/>
      <c r="AD8" s="6"/>
      <c r="AE8" s="7"/>
      <c r="AF8" s="7"/>
      <c r="AG8" s="7"/>
      <c r="AH8" s="7"/>
      <c r="AI8" s="7"/>
      <c r="AJ8" s="7"/>
      <c r="AK8" s="7"/>
      <c r="AL8" s="7"/>
    </row>
    <row r="9" spans="1:38" ht="14.95" x14ac:dyDescent="0.25">
      <c r="A9" s="4"/>
      <c r="B9" s="32"/>
      <c r="C9" s="48"/>
      <c r="D9" s="9"/>
      <c r="E9" s="6"/>
      <c r="F9" s="6"/>
      <c r="G9" s="7"/>
      <c r="H9" s="7"/>
      <c r="I9" s="7"/>
      <c r="J9" s="36" t="s">
        <v>557</v>
      </c>
      <c r="K9" s="36" t="s">
        <v>611</v>
      </c>
      <c r="L9" s="36"/>
      <c r="M9" s="36" t="str">
        <f t="shared" si="2"/>
        <v>A10</v>
      </c>
      <c r="N9" s="36">
        <f>IF(AND(M9&lt;&gt;M8,NOT(ISBLANK(A9))),IF(ISBLANK(J9),INDEX(Summary!N:N,MATCH(M9,Summary!A:A,0)),INDEX(Summary!N:N,MATCH(M9,Summary!A:A,0))+1),IF(ISBLANK(J9),N8,N8+1))</f>
        <v>14</v>
      </c>
      <c r="O9" s="36">
        <f t="shared" si="0"/>
        <v>92</v>
      </c>
      <c r="P9" s="36"/>
      <c r="Q9" s="6"/>
      <c r="R9" s="6"/>
      <c r="S9" s="6"/>
      <c r="T9" s="6"/>
      <c r="U9" s="9"/>
      <c r="V9" s="9"/>
      <c r="W9" s="9"/>
      <c r="X9" s="6"/>
      <c r="Y9" s="6"/>
      <c r="Z9" s="6"/>
      <c r="AA9" s="6"/>
      <c r="AB9" s="7"/>
      <c r="AC9" s="7"/>
      <c r="AD9" s="6"/>
      <c r="AE9" s="7"/>
      <c r="AF9" s="7"/>
      <c r="AG9" s="7"/>
      <c r="AH9" s="7"/>
      <c r="AI9" s="7"/>
      <c r="AJ9" s="7"/>
      <c r="AK9" s="7"/>
      <c r="AL9" s="7"/>
    </row>
    <row r="10" spans="1:38" ht="14.95" x14ac:dyDescent="0.25">
      <c r="A10" s="4"/>
      <c r="B10" s="32"/>
      <c r="C10" s="48"/>
      <c r="D10" s="9"/>
      <c r="E10" s="6"/>
      <c r="F10" s="6"/>
      <c r="G10" s="7"/>
      <c r="H10" s="7"/>
      <c r="I10" s="7"/>
      <c r="J10" s="36" t="s">
        <v>558</v>
      </c>
      <c r="K10" s="36" t="s">
        <v>612</v>
      </c>
      <c r="L10" s="36"/>
      <c r="M10" s="36" t="str">
        <f t="shared" si="2"/>
        <v>A10</v>
      </c>
      <c r="N10" s="36">
        <f>IF(AND(M10&lt;&gt;M9,NOT(ISBLANK(A10))),IF(ISBLANK(J10),INDEX(Summary!N:N,MATCH(M10,Summary!A:A,0)),INDEX(Summary!N:N,MATCH(M10,Summary!A:A,0))+1),IF(ISBLANK(J10),N9,N9+1))</f>
        <v>15</v>
      </c>
      <c r="O10" s="36">
        <f t="shared" si="0"/>
        <v>93</v>
      </c>
      <c r="P10" s="36"/>
      <c r="Q10" s="6"/>
      <c r="R10" s="6"/>
      <c r="S10" s="6"/>
      <c r="T10" s="6"/>
      <c r="U10" s="9"/>
      <c r="V10" s="9"/>
      <c r="W10" s="9"/>
      <c r="X10" s="6"/>
      <c r="Y10" s="6"/>
      <c r="Z10" s="6"/>
      <c r="AA10" s="6"/>
      <c r="AB10" s="7"/>
      <c r="AC10" s="7"/>
      <c r="AD10" s="6"/>
      <c r="AE10" s="7"/>
      <c r="AF10" s="7"/>
      <c r="AG10" s="7"/>
      <c r="AH10" s="7"/>
      <c r="AI10" s="7"/>
      <c r="AJ10" s="7"/>
      <c r="AK10" s="7"/>
      <c r="AL10" s="7"/>
    </row>
    <row r="11" spans="1:38" ht="14.95" x14ac:dyDescent="0.25">
      <c r="A11" s="4"/>
      <c r="B11" s="32"/>
      <c r="C11" s="48"/>
      <c r="D11" s="9"/>
      <c r="E11" s="6"/>
      <c r="F11" s="6"/>
      <c r="G11" s="7"/>
      <c r="H11" s="7"/>
      <c r="I11" s="7"/>
      <c r="J11" s="36" t="s">
        <v>559</v>
      </c>
      <c r="K11" s="36"/>
      <c r="L11" s="36"/>
      <c r="M11" s="36" t="str">
        <f t="shared" si="2"/>
        <v>A10</v>
      </c>
      <c r="N11" s="36">
        <f>IF(AND(M11&lt;&gt;M10,NOT(ISBLANK(A11))),IF(ISBLANK(J11),INDEX(Summary!N:N,MATCH(M11,Summary!A:A,0)),INDEX(Summary!N:N,MATCH(M11,Summary!A:A,0))+1),IF(ISBLANK(J11),N10,N10+1))</f>
        <v>16</v>
      </c>
      <c r="O11" s="36">
        <f t="shared" si="0"/>
        <v>93</v>
      </c>
      <c r="P11" s="36"/>
      <c r="Q11" s="6"/>
      <c r="R11" s="6"/>
      <c r="S11" s="6"/>
      <c r="T11" s="6"/>
      <c r="U11" s="9"/>
      <c r="V11" s="9"/>
      <c r="W11" s="9"/>
      <c r="X11" s="6"/>
      <c r="Y11" s="6"/>
      <c r="Z11" s="6"/>
      <c r="AA11" s="6"/>
      <c r="AB11" s="7"/>
      <c r="AC11" s="7"/>
      <c r="AD11" s="6"/>
      <c r="AE11" s="7"/>
      <c r="AF11" s="7"/>
      <c r="AG11" s="7"/>
      <c r="AH11" s="7"/>
      <c r="AI11" s="7"/>
      <c r="AJ11" s="7"/>
      <c r="AK11" s="7"/>
      <c r="AL11" s="7"/>
    </row>
    <row r="12" spans="1:38" ht="14.95" x14ac:dyDescent="0.25">
      <c r="A12" s="4"/>
      <c r="B12" s="32"/>
      <c r="C12" s="48"/>
      <c r="D12" s="9"/>
      <c r="E12" s="6"/>
      <c r="F12" s="6"/>
      <c r="G12" s="7"/>
      <c r="H12" s="7"/>
      <c r="I12" s="7"/>
      <c r="J12" s="36" t="s">
        <v>560</v>
      </c>
      <c r="K12" s="36"/>
      <c r="L12" s="36"/>
      <c r="M12" s="36" t="str">
        <f t="shared" si="2"/>
        <v>A10</v>
      </c>
      <c r="N12" s="36">
        <f>IF(AND(M12&lt;&gt;M11,NOT(ISBLANK(A12))),IF(ISBLANK(J12),INDEX(Summary!N:N,MATCH(M12,Summary!A:A,0)),INDEX(Summary!N:N,MATCH(M12,Summary!A:A,0))+1),IF(ISBLANK(J12),N11,N11+1))</f>
        <v>17</v>
      </c>
      <c r="O12" s="36">
        <f t="shared" si="0"/>
        <v>93</v>
      </c>
      <c r="P12" s="36"/>
      <c r="Q12" s="6"/>
      <c r="R12" s="6"/>
      <c r="S12" s="6"/>
      <c r="T12" s="6"/>
      <c r="U12" s="9"/>
      <c r="V12" s="9"/>
      <c r="W12" s="9"/>
      <c r="X12" s="6"/>
      <c r="Y12" s="6"/>
      <c r="Z12" s="6"/>
      <c r="AA12" s="6"/>
      <c r="AB12" s="7"/>
      <c r="AC12" s="7"/>
      <c r="AD12" s="6"/>
      <c r="AE12" s="7"/>
      <c r="AF12" s="7"/>
      <c r="AG12" s="7"/>
      <c r="AH12" s="7"/>
      <c r="AI12" s="7"/>
      <c r="AJ12" s="7"/>
      <c r="AK12" s="7"/>
      <c r="AL12" s="7"/>
    </row>
    <row r="13" spans="1:38" ht="14.95" x14ac:dyDescent="0.25">
      <c r="A13" s="4"/>
      <c r="B13" s="32"/>
      <c r="C13" s="48"/>
      <c r="D13" s="9"/>
      <c r="E13" s="6"/>
      <c r="F13" s="6"/>
      <c r="G13" s="7"/>
      <c r="H13" s="7"/>
      <c r="I13" s="7"/>
      <c r="J13" s="36" t="s">
        <v>561</v>
      </c>
      <c r="K13" s="36"/>
      <c r="L13" s="36"/>
      <c r="M13" s="36" t="str">
        <f t="shared" si="2"/>
        <v>A10</v>
      </c>
      <c r="N13" s="36">
        <f>IF(AND(M13&lt;&gt;M12,NOT(ISBLANK(A13))),IF(ISBLANK(J13),INDEX(Summary!N:N,MATCH(M13,Summary!A:A,0)),INDEX(Summary!N:N,MATCH(M13,Summary!A:A,0))+1),IF(ISBLANK(J13),N12,N12+1))</f>
        <v>18</v>
      </c>
      <c r="O13" s="36">
        <f t="shared" si="0"/>
        <v>93</v>
      </c>
      <c r="P13" s="36"/>
      <c r="Q13" s="6"/>
      <c r="R13" s="6"/>
      <c r="S13" s="6"/>
      <c r="T13" s="6"/>
      <c r="U13" s="9"/>
      <c r="V13" s="9"/>
      <c r="W13" s="9"/>
      <c r="X13" s="6"/>
      <c r="Y13" s="6"/>
      <c r="Z13" s="6"/>
      <c r="AA13" s="6"/>
      <c r="AB13" s="7"/>
      <c r="AC13" s="7"/>
      <c r="AD13" s="6"/>
      <c r="AE13" s="7"/>
      <c r="AF13" s="7"/>
      <c r="AG13" s="7"/>
      <c r="AH13" s="7"/>
      <c r="AI13" s="7"/>
      <c r="AJ13" s="7"/>
      <c r="AK13" s="7"/>
      <c r="AL13" s="7"/>
    </row>
    <row r="14" spans="1:38" ht="14.95" x14ac:dyDescent="0.25">
      <c r="A14" s="4"/>
      <c r="B14" s="32"/>
      <c r="C14" s="48"/>
      <c r="D14" s="9"/>
      <c r="E14" s="6"/>
      <c r="F14" s="6"/>
      <c r="G14" s="7"/>
      <c r="H14" s="7"/>
      <c r="I14" s="7"/>
      <c r="J14" s="36" t="s">
        <v>562</v>
      </c>
      <c r="K14" s="36"/>
      <c r="L14" s="36"/>
      <c r="M14" s="36" t="str">
        <f t="shared" si="2"/>
        <v>A10</v>
      </c>
      <c r="N14" s="36">
        <f>IF(AND(M14&lt;&gt;M13,NOT(ISBLANK(A14))),IF(ISBLANK(J14),INDEX(Summary!N:N,MATCH(M14,Summary!A:A,0)),INDEX(Summary!N:N,MATCH(M14,Summary!A:A,0))+1),IF(ISBLANK(J14),N13,N13+1))</f>
        <v>19</v>
      </c>
      <c r="O14" s="36">
        <f t="shared" si="0"/>
        <v>93</v>
      </c>
      <c r="P14" s="36"/>
      <c r="Q14" s="6"/>
      <c r="R14" s="6"/>
      <c r="S14" s="6"/>
      <c r="T14" s="6"/>
      <c r="U14" s="9"/>
      <c r="V14" s="9"/>
      <c r="W14" s="9"/>
      <c r="X14" s="6"/>
      <c r="Y14" s="6"/>
      <c r="Z14" s="6"/>
      <c r="AA14" s="6"/>
      <c r="AB14" s="7"/>
      <c r="AC14" s="7"/>
      <c r="AD14" s="6"/>
      <c r="AE14" s="7"/>
      <c r="AF14" s="7"/>
      <c r="AG14" s="7"/>
      <c r="AH14" s="7"/>
      <c r="AI14" s="7"/>
      <c r="AJ14" s="7"/>
      <c r="AK14" s="7"/>
      <c r="AL14" s="7"/>
    </row>
    <row r="15" spans="1:38" ht="14.95" x14ac:dyDescent="0.25">
      <c r="A15" s="4"/>
      <c r="B15" s="32"/>
      <c r="C15" s="48"/>
      <c r="D15" s="9"/>
      <c r="E15" s="6"/>
      <c r="F15" s="6"/>
      <c r="G15" s="7"/>
      <c r="H15" s="7"/>
      <c r="I15" s="7"/>
      <c r="J15" s="36" t="s">
        <v>563</v>
      </c>
      <c r="K15" s="36"/>
      <c r="L15" s="36"/>
      <c r="M15" s="36" t="str">
        <f t="shared" si="2"/>
        <v>A10</v>
      </c>
      <c r="N15" s="36">
        <f>IF(AND(M15&lt;&gt;M14,NOT(ISBLANK(A15))),IF(ISBLANK(J15),INDEX(Summary!N:N,MATCH(M15,Summary!A:A,0)),INDEX(Summary!N:N,MATCH(M15,Summary!A:A,0))+1),IF(ISBLANK(J15),N14,N14+1))</f>
        <v>20</v>
      </c>
      <c r="O15" s="36">
        <f t="shared" si="0"/>
        <v>93</v>
      </c>
      <c r="P15" s="36"/>
      <c r="Q15" s="6"/>
      <c r="R15" s="6"/>
      <c r="S15" s="6"/>
      <c r="T15" s="6"/>
      <c r="U15" s="9"/>
      <c r="V15" s="9"/>
      <c r="W15" s="9"/>
      <c r="X15" s="6"/>
      <c r="Y15" s="6"/>
      <c r="Z15" s="6"/>
      <c r="AA15" s="6"/>
      <c r="AB15" s="7"/>
      <c r="AC15" s="7"/>
      <c r="AD15" s="6"/>
      <c r="AE15" s="7"/>
      <c r="AF15" s="7"/>
      <c r="AG15" s="7"/>
      <c r="AH15" s="7"/>
      <c r="AI15" s="7"/>
      <c r="AJ15" s="7"/>
      <c r="AK15" s="7"/>
      <c r="AL15" s="7"/>
    </row>
    <row r="16" spans="1:38" ht="14.95" x14ac:dyDescent="0.25">
      <c r="A16" s="4"/>
      <c r="B16" s="32"/>
      <c r="C16" s="48"/>
      <c r="D16" s="9"/>
      <c r="E16" s="6"/>
      <c r="F16" s="6"/>
      <c r="G16" s="7"/>
      <c r="H16" s="7"/>
      <c r="I16" s="7"/>
      <c r="J16" s="36" t="s">
        <v>564</v>
      </c>
      <c r="K16" s="36"/>
      <c r="L16" s="36"/>
      <c r="M16" s="36" t="str">
        <f t="shared" si="2"/>
        <v>A10</v>
      </c>
      <c r="N16" s="36">
        <f>IF(AND(M16&lt;&gt;M15,NOT(ISBLANK(A16))),IF(ISBLANK(J16),INDEX(Summary!N:N,MATCH(M16,Summary!A:A,0)),INDEX(Summary!N:N,MATCH(M16,Summary!A:A,0))+1),IF(ISBLANK(J16),N15,N15+1))</f>
        <v>21</v>
      </c>
      <c r="O16" s="36">
        <f t="shared" si="0"/>
        <v>93</v>
      </c>
      <c r="P16" s="36"/>
      <c r="Q16" s="6"/>
      <c r="R16" s="6"/>
      <c r="S16" s="6"/>
      <c r="T16" s="6"/>
      <c r="U16" s="9"/>
      <c r="V16" s="9"/>
      <c r="W16" s="9"/>
      <c r="X16" s="6"/>
      <c r="Y16" s="6"/>
      <c r="Z16" s="6"/>
      <c r="AA16" s="6"/>
      <c r="AB16" s="7"/>
      <c r="AC16" s="7"/>
      <c r="AD16" s="6"/>
      <c r="AE16" s="7"/>
      <c r="AF16" s="7"/>
      <c r="AG16" s="7"/>
      <c r="AH16" s="7"/>
      <c r="AI16" s="7"/>
      <c r="AJ16" s="7"/>
      <c r="AK16" s="7"/>
      <c r="AL16" s="7"/>
    </row>
    <row r="17" spans="1:38" ht="14.95" x14ac:dyDescent="0.25">
      <c r="A17" s="4"/>
      <c r="B17" s="32"/>
      <c r="C17" s="48"/>
      <c r="D17" s="9"/>
      <c r="E17" s="6"/>
      <c r="F17" s="6"/>
      <c r="G17" s="7"/>
      <c r="H17" s="7"/>
      <c r="I17" s="7"/>
      <c r="J17" s="36" t="s">
        <v>565</v>
      </c>
      <c r="K17" s="36"/>
      <c r="L17" s="36"/>
      <c r="M17" s="36" t="str">
        <f t="shared" si="2"/>
        <v>A10</v>
      </c>
      <c r="N17" s="36">
        <f>IF(AND(M17&lt;&gt;M16,NOT(ISBLANK(A17))),IF(ISBLANK(J17),INDEX(Summary!N:N,MATCH(M17,Summary!A:A,0)),INDEX(Summary!N:N,MATCH(M17,Summary!A:A,0))+1),IF(ISBLANK(J17),N16,N16+1))</f>
        <v>22</v>
      </c>
      <c r="O17" s="36">
        <f t="shared" si="0"/>
        <v>93</v>
      </c>
      <c r="P17" s="36"/>
      <c r="Q17" s="6"/>
      <c r="R17" s="6"/>
      <c r="S17" s="6"/>
      <c r="T17" s="6"/>
      <c r="U17" s="9"/>
      <c r="V17" s="9"/>
      <c r="W17" s="9"/>
      <c r="X17" s="6"/>
      <c r="Y17" s="6"/>
      <c r="Z17" s="6"/>
      <c r="AA17" s="6"/>
      <c r="AB17" s="7"/>
      <c r="AC17" s="7"/>
      <c r="AD17" s="6"/>
      <c r="AE17" s="7"/>
      <c r="AF17" s="7"/>
      <c r="AG17" s="7"/>
      <c r="AH17" s="7"/>
      <c r="AI17" s="7"/>
      <c r="AJ17" s="7"/>
      <c r="AK17" s="7"/>
      <c r="AL17" s="7"/>
    </row>
    <row r="18" spans="1:38" ht="14.95" x14ac:dyDescent="0.25">
      <c r="A18" s="4"/>
      <c r="B18" s="32"/>
      <c r="C18" s="48"/>
      <c r="D18" s="9"/>
      <c r="E18" s="6"/>
      <c r="F18" s="6"/>
      <c r="G18" s="7"/>
      <c r="H18" s="7"/>
      <c r="I18" s="7"/>
      <c r="J18" s="36" t="s">
        <v>566</v>
      </c>
      <c r="K18" s="36"/>
      <c r="L18" s="36"/>
      <c r="M18" s="36" t="str">
        <f t="shared" si="2"/>
        <v>A10</v>
      </c>
      <c r="N18" s="36">
        <f>IF(AND(M18&lt;&gt;M17,NOT(ISBLANK(A18))),IF(ISBLANK(J18),INDEX(Summary!N:N,MATCH(M18,Summary!A:A,0)),INDEX(Summary!N:N,MATCH(M18,Summary!A:A,0))+1),IF(ISBLANK(J18),N17,N17+1))</f>
        <v>23</v>
      </c>
      <c r="O18" s="36">
        <f t="shared" si="0"/>
        <v>93</v>
      </c>
      <c r="P18" s="36"/>
      <c r="Q18" s="6"/>
      <c r="R18" s="6"/>
      <c r="S18" s="6"/>
      <c r="T18" s="6"/>
      <c r="U18" s="9"/>
      <c r="V18" s="9"/>
      <c r="W18" s="9"/>
      <c r="X18" s="6"/>
      <c r="Y18" s="6"/>
      <c r="Z18" s="6"/>
      <c r="AA18" s="6"/>
      <c r="AB18" s="7"/>
      <c r="AC18" s="7"/>
      <c r="AD18" s="6"/>
      <c r="AE18" s="7"/>
      <c r="AF18" s="7"/>
      <c r="AG18" s="7"/>
      <c r="AH18" s="7"/>
      <c r="AI18" s="7"/>
      <c r="AJ18" s="7"/>
      <c r="AK18" s="7"/>
      <c r="AL18" s="7"/>
    </row>
    <row r="19" spans="1:38" ht="14.95" x14ac:dyDescent="0.25">
      <c r="A19" s="4"/>
      <c r="B19" s="32"/>
      <c r="C19" s="48"/>
      <c r="D19" s="9"/>
      <c r="E19" s="6"/>
      <c r="F19" s="6"/>
      <c r="G19" s="7"/>
      <c r="H19" s="7"/>
      <c r="I19" s="7"/>
      <c r="J19" s="36" t="s">
        <v>567</v>
      </c>
      <c r="K19" s="36"/>
      <c r="L19" s="36"/>
      <c r="M19" s="36" t="str">
        <f t="shared" si="2"/>
        <v>A10</v>
      </c>
      <c r="N19" s="36">
        <f>IF(AND(M19&lt;&gt;M18,NOT(ISBLANK(A19))),IF(ISBLANK(J19),INDEX(Summary!N:N,MATCH(M19,Summary!A:A,0)),INDEX(Summary!N:N,MATCH(M19,Summary!A:A,0))+1),IF(ISBLANK(J19),N18,N18+1))</f>
        <v>24</v>
      </c>
      <c r="O19" s="36">
        <f t="shared" si="0"/>
        <v>93</v>
      </c>
      <c r="P19" s="36"/>
      <c r="Q19" s="6"/>
      <c r="R19" s="6"/>
      <c r="S19" s="6"/>
      <c r="T19" s="6"/>
      <c r="U19" s="9"/>
      <c r="V19" s="9"/>
      <c r="W19" s="9"/>
      <c r="X19" s="6"/>
      <c r="Y19" s="6"/>
      <c r="Z19" s="6"/>
      <c r="AA19" s="6"/>
      <c r="AB19" s="7"/>
      <c r="AC19" s="7"/>
      <c r="AD19" s="6"/>
      <c r="AE19" s="7"/>
      <c r="AF19" s="7"/>
      <c r="AG19" s="7"/>
      <c r="AH19" s="7"/>
      <c r="AI19" s="7"/>
      <c r="AJ19" s="7"/>
      <c r="AK19" s="7"/>
      <c r="AL19" s="7"/>
    </row>
    <row r="20" spans="1:38" x14ac:dyDescent="0.25">
      <c r="A20" s="4"/>
      <c r="B20" s="32"/>
      <c r="C20" s="48"/>
      <c r="D20" s="9"/>
      <c r="E20" s="6"/>
      <c r="F20" s="6"/>
      <c r="G20" s="7"/>
      <c r="H20" s="7"/>
      <c r="I20" s="7"/>
      <c r="J20" s="36" t="s">
        <v>568</v>
      </c>
      <c r="K20" s="36"/>
      <c r="L20" s="36"/>
      <c r="M20" s="36" t="str">
        <f t="shared" si="2"/>
        <v>A10</v>
      </c>
      <c r="N20" s="36">
        <f>IF(AND(M20&lt;&gt;M19,NOT(ISBLANK(A20))),IF(ISBLANK(J20),INDEX(Summary!N:N,MATCH(M20,Summary!A:A,0)),INDEX(Summary!N:N,MATCH(M20,Summary!A:A,0))+1),IF(ISBLANK(J20),N19,N19+1))</f>
        <v>25</v>
      </c>
      <c r="O20" s="36">
        <f t="shared" si="0"/>
        <v>93</v>
      </c>
      <c r="P20" s="36"/>
      <c r="Q20" s="6"/>
      <c r="R20" s="6"/>
      <c r="S20" s="6"/>
      <c r="T20" s="6"/>
      <c r="U20" s="9"/>
      <c r="V20" s="9"/>
      <c r="W20" s="9"/>
      <c r="X20" s="6"/>
      <c r="Y20" s="6"/>
      <c r="Z20" s="6"/>
      <c r="AA20" s="6"/>
      <c r="AB20" s="7"/>
      <c r="AC20" s="7"/>
      <c r="AD20" s="6"/>
      <c r="AE20" s="7"/>
      <c r="AF20" s="7"/>
      <c r="AG20" s="7"/>
      <c r="AH20" s="7"/>
      <c r="AI20" s="7"/>
      <c r="AJ20" s="7"/>
      <c r="AK20" s="7"/>
      <c r="AL20" s="7"/>
    </row>
    <row r="21" spans="1:38" x14ac:dyDescent="0.25">
      <c r="A21" s="4"/>
      <c r="B21" s="32"/>
      <c r="C21" s="48"/>
      <c r="D21" s="9"/>
      <c r="E21" s="6"/>
      <c r="F21" s="6"/>
      <c r="G21" s="7"/>
      <c r="H21" s="7"/>
      <c r="I21" s="7"/>
      <c r="J21" s="36" t="s">
        <v>569</v>
      </c>
      <c r="K21" s="36"/>
      <c r="L21" s="36"/>
      <c r="M21" s="36" t="str">
        <f t="shared" si="2"/>
        <v>A10</v>
      </c>
      <c r="N21" s="36">
        <f>IF(AND(M21&lt;&gt;M20,NOT(ISBLANK(A21))),IF(ISBLANK(J21),INDEX(Summary!N:N,MATCH(M21,Summary!A:A,0)),INDEX(Summary!N:N,MATCH(M21,Summary!A:A,0))+1),IF(ISBLANK(J21),N20,N20+1))</f>
        <v>26</v>
      </c>
      <c r="O21" s="36">
        <f t="shared" si="0"/>
        <v>93</v>
      </c>
      <c r="P21" s="36"/>
      <c r="Q21" s="6"/>
      <c r="R21" s="6"/>
      <c r="S21" s="6"/>
      <c r="T21" s="6"/>
      <c r="U21" s="9"/>
      <c r="V21" s="9"/>
      <c r="W21" s="9"/>
      <c r="X21" s="6"/>
      <c r="Y21" s="6"/>
      <c r="Z21" s="6"/>
      <c r="AA21" s="6"/>
      <c r="AB21" s="7"/>
      <c r="AC21" s="7"/>
      <c r="AD21" s="6"/>
      <c r="AE21" s="7"/>
      <c r="AF21" s="7"/>
      <c r="AG21" s="7"/>
      <c r="AH21" s="7"/>
      <c r="AI21" s="7"/>
      <c r="AJ21" s="7"/>
      <c r="AK21" s="7"/>
      <c r="AL21" s="7"/>
    </row>
    <row r="22" spans="1:38" x14ac:dyDescent="0.25">
      <c r="A22" s="4"/>
      <c r="B22" s="32"/>
      <c r="C22" s="48"/>
      <c r="D22" s="9"/>
      <c r="E22" s="6"/>
      <c r="F22" s="6"/>
      <c r="G22" s="7"/>
      <c r="H22" s="7"/>
      <c r="I22" s="7"/>
      <c r="J22" s="36" t="s">
        <v>570</v>
      </c>
      <c r="K22" s="36"/>
      <c r="L22" s="36"/>
      <c r="M22" s="36" t="str">
        <f t="shared" si="2"/>
        <v>A10</v>
      </c>
      <c r="N22" s="36">
        <f>IF(AND(M22&lt;&gt;M21,NOT(ISBLANK(A22))),IF(ISBLANK(J22),INDEX(Summary!N:N,MATCH(M22,Summary!A:A,0)),INDEX(Summary!N:N,MATCH(M22,Summary!A:A,0))+1),IF(ISBLANK(J22),N21,N21+1))</f>
        <v>27</v>
      </c>
      <c r="O22" s="36">
        <f t="shared" si="0"/>
        <v>93</v>
      </c>
      <c r="P22" s="36"/>
      <c r="Q22" s="6"/>
      <c r="R22" s="6"/>
      <c r="S22" s="6"/>
      <c r="T22" s="6"/>
      <c r="U22" s="9"/>
      <c r="V22" s="9"/>
      <c r="W22" s="9"/>
      <c r="X22" s="6"/>
      <c r="Y22" s="6"/>
      <c r="Z22" s="6"/>
      <c r="AA22" s="6"/>
      <c r="AB22" s="7"/>
      <c r="AC22" s="7"/>
      <c r="AD22" s="6"/>
      <c r="AE22" s="7"/>
      <c r="AF22" s="7"/>
      <c r="AG22" s="7"/>
      <c r="AH22" s="7"/>
      <c r="AI22" s="7"/>
      <c r="AJ22" s="7"/>
      <c r="AK22" s="7"/>
      <c r="AL22" s="7"/>
    </row>
    <row r="23" spans="1:38" x14ac:dyDescent="0.25">
      <c r="A23" s="4"/>
      <c r="B23" s="32"/>
      <c r="C23" s="48"/>
      <c r="D23" s="9"/>
      <c r="E23" s="6"/>
      <c r="F23" s="6"/>
      <c r="G23" s="7"/>
      <c r="H23" s="7"/>
      <c r="I23" s="7"/>
      <c r="J23" s="36" t="s">
        <v>571</v>
      </c>
      <c r="K23" s="36"/>
      <c r="L23" s="36"/>
      <c r="M23" s="36" t="str">
        <f t="shared" si="2"/>
        <v>A10</v>
      </c>
      <c r="N23" s="36">
        <f>IF(AND(M23&lt;&gt;M22,NOT(ISBLANK(A23))),IF(ISBLANK(J23),INDEX(Summary!N:N,MATCH(M23,Summary!A:A,0)),INDEX(Summary!N:N,MATCH(M23,Summary!A:A,0))+1),IF(ISBLANK(J23),N22,N22+1))</f>
        <v>28</v>
      </c>
      <c r="O23" s="36">
        <f t="shared" si="0"/>
        <v>93</v>
      </c>
      <c r="P23" s="36"/>
      <c r="Q23" s="6"/>
      <c r="R23" s="6"/>
      <c r="S23" s="6"/>
      <c r="T23" s="6"/>
      <c r="U23" s="9"/>
      <c r="V23" s="9"/>
      <c r="W23" s="9"/>
      <c r="X23" s="6"/>
      <c r="Y23" s="6"/>
      <c r="Z23" s="6"/>
      <c r="AA23" s="6"/>
      <c r="AB23" s="7"/>
      <c r="AC23" s="7"/>
      <c r="AD23" s="6"/>
      <c r="AE23" s="7"/>
      <c r="AF23" s="7"/>
      <c r="AG23" s="7"/>
      <c r="AH23" s="7"/>
      <c r="AI23" s="7"/>
      <c r="AJ23" s="7"/>
      <c r="AK23" s="7"/>
      <c r="AL23" s="7"/>
    </row>
    <row r="24" spans="1:38" x14ac:dyDescent="0.25">
      <c r="A24" s="4"/>
      <c r="B24" s="32"/>
      <c r="C24" s="48"/>
      <c r="D24" s="9"/>
      <c r="E24" s="6"/>
      <c r="F24" s="6"/>
      <c r="G24" s="7"/>
      <c r="H24" s="7"/>
      <c r="I24" s="7"/>
      <c r="J24" s="36" t="s">
        <v>572</v>
      </c>
      <c r="K24" s="36"/>
      <c r="L24" s="36"/>
      <c r="M24" s="36" t="str">
        <f t="shared" si="2"/>
        <v>A10</v>
      </c>
      <c r="N24" s="36">
        <f>IF(AND(M24&lt;&gt;M23,NOT(ISBLANK(A24))),IF(ISBLANK(J24),INDEX(Summary!N:N,MATCH(M24,Summary!A:A,0)),INDEX(Summary!N:N,MATCH(M24,Summary!A:A,0))+1),IF(ISBLANK(J24),N23,N23+1))</f>
        <v>29</v>
      </c>
      <c r="O24" s="36">
        <f t="shared" si="0"/>
        <v>93</v>
      </c>
      <c r="P24" s="36"/>
      <c r="Q24" s="6"/>
      <c r="R24" s="6"/>
      <c r="S24" s="6"/>
      <c r="T24" s="6"/>
      <c r="U24" s="9"/>
      <c r="V24" s="9"/>
      <c r="W24" s="9"/>
      <c r="X24" s="6"/>
      <c r="Y24" s="6"/>
      <c r="Z24" s="6"/>
      <c r="AA24" s="6"/>
      <c r="AB24" s="7"/>
      <c r="AC24" s="7"/>
      <c r="AD24" s="6"/>
      <c r="AE24" s="7"/>
      <c r="AF24" s="7"/>
      <c r="AG24" s="7"/>
      <c r="AH24" s="7"/>
      <c r="AI24" s="7"/>
      <c r="AJ24" s="7"/>
      <c r="AK24" s="7"/>
      <c r="AL24" s="7"/>
    </row>
    <row r="25" spans="1:38" x14ac:dyDescent="0.25">
      <c r="A25" s="4"/>
      <c r="B25" s="32"/>
      <c r="C25" s="48"/>
      <c r="D25" s="9"/>
      <c r="E25" s="6"/>
      <c r="F25" s="6"/>
      <c r="G25" s="7"/>
      <c r="H25" s="7"/>
      <c r="I25" s="7"/>
      <c r="J25" s="36" t="s">
        <v>573</v>
      </c>
      <c r="K25" s="36"/>
      <c r="L25" s="36"/>
      <c r="M25" s="36" t="str">
        <f t="shared" si="2"/>
        <v>A10</v>
      </c>
      <c r="N25" s="36">
        <f>IF(AND(M25&lt;&gt;M24,NOT(ISBLANK(A25))),IF(ISBLANK(J25),INDEX(Summary!N:N,MATCH(M25,Summary!A:A,0)),INDEX(Summary!N:N,MATCH(M25,Summary!A:A,0))+1),IF(ISBLANK(J25),N24,N24+1))</f>
        <v>30</v>
      </c>
      <c r="O25" s="36">
        <f t="shared" si="0"/>
        <v>93</v>
      </c>
      <c r="P25" s="36"/>
      <c r="Q25" s="6"/>
      <c r="R25" s="6"/>
      <c r="S25" s="6"/>
      <c r="T25" s="6"/>
      <c r="U25" s="9"/>
      <c r="V25" s="9"/>
      <c r="W25" s="9"/>
      <c r="X25" s="6"/>
      <c r="Y25" s="6"/>
      <c r="Z25" s="6"/>
      <c r="AA25" s="6"/>
      <c r="AB25" s="7"/>
      <c r="AC25" s="7"/>
      <c r="AD25" s="6"/>
      <c r="AE25" s="7"/>
      <c r="AF25" s="7"/>
      <c r="AG25" s="7"/>
      <c r="AH25" s="7"/>
      <c r="AI25" s="7"/>
      <c r="AJ25" s="7"/>
      <c r="AK25" s="7"/>
      <c r="AL25" s="7"/>
    </row>
    <row r="26" spans="1:38" x14ac:dyDescent="0.25">
      <c r="A26" s="4"/>
      <c r="B26" s="32"/>
      <c r="C26" s="48"/>
      <c r="D26" s="9"/>
      <c r="E26" s="6"/>
      <c r="F26" s="6"/>
      <c r="G26" s="7"/>
      <c r="H26" s="7"/>
      <c r="I26" s="7"/>
      <c r="J26" s="36" t="s">
        <v>574</v>
      </c>
      <c r="K26" s="36"/>
      <c r="L26" s="36"/>
      <c r="M26" s="36" t="str">
        <f t="shared" si="2"/>
        <v>A10</v>
      </c>
      <c r="N26" s="36">
        <f>IF(AND(M26&lt;&gt;M25,NOT(ISBLANK(A26))),IF(ISBLANK(J26),INDEX(Summary!N:N,MATCH(M26,Summary!A:A,0)),INDEX(Summary!N:N,MATCH(M26,Summary!A:A,0))+1),IF(ISBLANK(J26),N25,N25+1))</f>
        <v>31</v>
      </c>
      <c r="O26" s="36">
        <f t="shared" si="0"/>
        <v>93</v>
      </c>
      <c r="P26" s="36"/>
      <c r="Q26" s="6"/>
      <c r="R26" s="6"/>
      <c r="S26" s="6"/>
      <c r="T26" s="6"/>
      <c r="U26" s="9"/>
      <c r="V26" s="9"/>
      <c r="W26" s="9"/>
      <c r="X26" s="6"/>
      <c r="Y26" s="6"/>
      <c r="Z26" s="6"/>
      <c r="AA26" s="6"/>
      <c r="AB26" s="7"/>
      <c r="AC26" s="7"/>
      <c r="AD26" s="6"/>
      <c r="AE26" s="7"/>
      <c r="AF26" s="7"/>
      <c r="AG26" s="7"/>
      <c r="AH26" s="7"/>
      <c r="AI26" s="7"/>
      <c r="AJ26" s="7"/>
      <c r="AK26" s="7"/>
      <c r="AL26" s="7"/>
    </row>
    <row r="27" spans="1:38" x14ac:dyDescent="0.25">
      <c r="A27" s="4"/>
      <c r="B27" s="32"/>
      <c r="C27" s="48"/>
      <c r="D27" s="9"/>
      <c r="E27" s="6"/>
      <c r="F27" s="6"/>
      <c r="G27" s="7"/>
      <c r="H27" s="7"/>
      <c r="I27" s="7"/>
      <c r="J27" s="36" t="s">
        <v>575</v>
      </c>
      <c r="K27" s="36"/>
      <c r="L27" s="36"/>
      <c r="M27" s="36" t="str">
        <f t="shared" si="2"/>
        <v>A10</v>
      </c>
      <c r="N27" s="36">
        <f>IF(AND(M27&lt;&gt;M26,NOT(ISBLANK(A27))),IF(ISBLANK(J27),INDEX(Summary!N:N,MATCH(M27,Summary!A:A,0)),INDEX(Summary!N:N,MATCH(M27,Summary!A:A,0))+1),IF(ISBLANK(J27),N26,N26+1))</f>
        <v>32</v>
      </c>
      <c r="O27" s="36">
        <f t="shared" si="0"/>
        <v>93</v>
      </c>
      <c r="P27" s="36"/>
      <c r="Q27" s="6"/>
      <c r="R27" s="6"/>
      <c r="S27" s="6"/>
      <c r="T27" s="6"/>
      <c r="U27" s="9"/>
      <c r="V27" s="9"/>
      <c r="W27" s="9"/>
      <c r="X27" s="6"/>
      <c r="Y27" s="6"/>
      <c r="Z27" s="6"/>
      <c r="AA27" s="6"/>
      <c r="AB27" s="7"/>
      <c r="AC27" s="7"/>
      <c r="AD27" s="6"/>
      <c r="AE27" s="7"/>
      <c r="AF27" s="7"/>
      <c r="AG27" s="7"/>
      <c r="AH27" s="7"/>
      <c r="AI27" s="7"/>
      <c r="AJ27" s="7"/>
      <c r="AK27" s="7"/>
      <c r="AL27" s="7"/>
    </row>
    <row r="28" spans="1:38" x14ac:dyDescent="0.25">
      <c r="A28" s="4"/>
      <c r="B28" s="32"/>
      <c r="C28" s="48"/>
      <c r="D28" s="9"/>
      <c r="E28" s="6"/>
      <c r="F28" s="6"/>
      <c r="G28" s="7"/>
      <c r="H28" s="7"/>
      <c r="I28" s="7"/>
      <c r="J28" s="36" t="s">
        <v>576</v>
      </c>
      <c r="K28" s="36"/>
      <c r="L28" s="36"/>
      <c r="M28" s="36" t="str">
        <f t="shared" si="2"/>
        <v>A10</v>
      </c>
      <c r="N28" s="36">
        <f>IF(AND(M28&lt;&gt;M27,NOT(ISBLANK(A28))),IF(ISBLANK(J28),INDEX(Summary!N:N,MATCH(M28,Summary!A:A,0)),INDEX(Summary!N:N,MATCH(M28,Summary!A:A,0))+1),IF(ISBLANK(J28),N27,N27+1))</f>
        <v>33</v>
      </c>
      <c r="O28" s="36">
        <f t="shared" si="0"/>
        <v>93</v>
      </c>
      <c r="P28" s="36"/>
      <c r="Q28" s="6"/>
      <c r="R28" s="6"/>
      <c r="S28" s="6"/>
      <c r="T28" s="6"/>
      <c r="U28" s="9"/>
      <c r="V28" s="9"/>
      <c r="W28" s="9"/>
      <c r="X28" s="6"/>
      <c r="Y28" s="6"/>
      <c r="Z28" s="6"/>
      <c r="AA28" s="6"/>
      <c r="AB28" s="7"/>
      <c r="AC28" s="7"/>
      <c r="AD28" s="6"/>
      <c r="AE28" s="7"/>
      <c r="AF28" s="7"/>
      <c r="AG28" s="7"/>
      <c r="AH28" s="7"/>
      <c r="AI28" s="7"/>
      <c r="AJ28" s="7"/>
      <c r="AK28" s="7"/>
      <c r="AL28" s="7"/>
    </row>
    <row r="29" spans="1:38" x14ac:dyDescent="0.25">
      <c r="A29" s="4"/>
      <c r="B29" s="32"/>
      <c r="C29" s="48"/>
      <c r="D29" s="9"/>
      <c r="E29" s="6"/>
      <c r="F29" s="6"/>
      <c r="G29" s="7"/>
      <c r="H29" s="7"/>
      <c r="I29" s="7"/>
      <c r="J29" s="36" t="s">
        <v>577</v>
      </c>
      <c r="K29" s="36"/>
      <c r="L29" s="36"/>
      <c r="M29" s="36" t="str">
        <f t="shared" si="2"/>
        <v>A10</v>
      </c>
      <c r="N29" s="36">
        <f>IF(AND(M29&lt;&gt;M28,NOT(ISBLANK(A29))),IF(ISBLANK(J29),INDEX(Summary!N:N,MATCH(M29,Summary!A:A,0)),INDEX(Summary!N:N,MATCH(M29,Summary!A:A,0))+1),IF(ISBLANK(J29),N28,N28+1))</f>
        <v>34</v>
      </c>
      <c r="O29" s="36">
        <f t="shared" si="0"/>
        <v>93</v>
      </c>
      <c r="P29" s="36"/>
      <c r="Q29" s="6"/>
      <c r="R29" s="6"/>
      <c r="S29" s="6"/>
      <c r="T29" s="6"/>
      <c r="U29" s="9"/>
      <c r="V29" s="9"/>
      <c r="W29" s="9"/>
      <c r="X29" s="6"/>
      <c r="Y29" s="6"/>
      <c r="Z29" s="6"/>
      <c r="AA29" s="6"/>
      <c r="AB29" s="7"/>
      <c r="AC29" s="7"/>
      <c r="AD29" s="6"/>
      <c r="AE29" s="7"/>
      <c r="AF29" s="7"/>
      <c r="AG29" s="7"/>
      <c r="AH29" s="7"/>
      <c r="AI29" s="7"/>
      <c r="AJ29" s="7"/>
      <c r="AK29" s="7"/>
      <c r="AL29" s="7"/>
    </row>
    <row r="30" spans="1:38" x14ac:dyDescent="0.25">
      <c r="A30" s="4"/>
      <c r="B30" s="32"/>
      <c r="C30" s="48"/>
      <c r="D30" s="9"/>
      <c r="E30" s="6"/>
      <c r="F30" s="6"/>
      <c r="G30" s="7"/>
      <c r="H30" s="7"/>
      <c r="I30" s="7"/>
      <c r="J30" s="36" t="s">
        <v>578</v>
      </c>
      <c r="K30" s="36"/>
      <c r="L30" s="36"/>
      <c r="M30" s="36" t="str">
        <f t="shared" si="2"/>
        <v>A10</v>
      </c>
      <c r="N30" s="36">
        <f>IF(AND(M30&lt;&gt;M29,NOT(ISBLANK(A30))),IF(ISBLANK(J30),INDEX(Summary!N:N,MATCH(M30,Summary!A:A,0)),INDEX(Summary!N:N,MATCH(M30,Summary!A:A,0))+1),IF(ISBLANK(J30),N29,N29+1))</f>
        <v>35</v>
      </c>
      <c r="O30" s="36">
        <f t="shared" si="0"/>
        <v>93</v>
      </c>
      <c r="P30" s="36"/>
      <c r="Q30" s="6"/>
      <c r="R30" s="6"/>
      <c r="S30" s="6"/>
      <c r="T30" s="6"/>
      <c r="U30" s="9"/>
      <c r="V30" s="9"/>
      <c r="W30" s="9"/>
      <c r="X30" s="6"/>
      <c r="Y30" s="6"/>
      <c r="Z30" s="6"/>
      <c r="AA30" s="6"/>
      <c r="AB30" s="7"/>
      <c r="AC30" s="7"/>
      <c r="AD30" s="6"/>
      <c r="AE30" s="7"/>
      <c r="AF30" s="7"/>
      <c r="AG30" s="7"/>
      <c r="AH30" s="7"/>
      <c r="AI30" s="7"/>
      <c r="AJ30" s="7"/>
      <c r="AK30" s="7"/>
      <c r="AL30" s="7"/>
    </row>
    <row r="31" spans="1:38" x14ac:dyDescent="0.25">
      <c r="A31" s="4"/>
      <c r="B31" s="32"/>
      <c r="C31" s="48"/>
      <c r="D31" s="9"/>
      <c r="E31" s="6"/>
      <c r="F31" s="6"/>
      <c r="G31" s="7"/>
      <c r="H31" s="7"/>
      <c r="I31" s="7"/>
      <c r="J31" s="36" t="s">
        <v>579</v>
      </c>
      <c r="K31" s="36"/>
      <c r="L31" s="36"/>
      <c r="M31" s="36" t="str">
        <f t="shared" si="2"/>
        <v>A10</v>
      </c>
      <c r="N31" s="36">
        <f>IF(AND(M31&lt;&gt;M30,NOT(ISBLANK(A31))),IF(ISBLANK(J31),INDEX(Summary!N:N,MATCH(M31,Summary!A:A,0)),INDEX(Summary!N:N,MATCH(M31,Summary!A:A,0))+1),IF(ISBLANK(J31),N30,N30+1))</f>
        <v>36</v>
      </c>
      <c r="O31" s="36">
        <f t="shared" si="0"/>
        <v>93</v>
      </c>
      <c r="P31" s="36"/>
      <c r="Q31" s="6"/>
      <c r="R31" s="6"/>
      <c r="S31" s="6"/>
      <c r="T31" s="6"/>
      <c r="U31" s="9"/>
      <c r="V31" s="9"/>
      <c r="W31" s="9"/>
      <c r="X31" s="6"/>
      <c r="Y31" s="6"/>
      <c r="Z31" s="6"/>
      <c r="AA31" s="6"/>
      <c r="AB31" s="7"/>
      <c r="AC31" s="7"/>
      <c r="AD31" s="6"/>
      <c r="AE31" s="7"/>
      <c r="AF31" s="7"/>
      <c r="AG31" s="7"/>
      <c r="AH31" s="7"/>
      <c r="AI31" s="7"/>
      <c r="AJ31" s="7"/>
      <c r="AK31" s="7"/>
      <c r="AL31" s="7"/>
    </row>
    <row r="32" spans="1:38" x14ac:dyDescent="0.25">
      <c r="A32" s="4"/>
      <c r="B32" s="32"/>
      <c r="C32" s="48"/>
      <c r="D32" s="9"/>
      <c r="E32" s="6"/>
      <c r="F32" s="6"/>
      <c r="G32" s="7"/>
      <c r="H32" s="7"/>
      <c r="I32" s="7"/>
      <c r="J32" s="36" t="s">
        <v>580</v>
      </c>
      <c r="K32" s="36"/>
      <c r="L32" s="36"/>
      <c r="M32" s="36" t="str">
        <f t="shared" si="2"/>
        <v>A10</v>
      </c>
      <c r="N32" s="36">
        <f>IF(AND(M32&lt;&gt;M31,NOT(ISBLANK(A32))),IF(ISBLANK(J32),INDEX(Summary!N:N,MATCH(M32,Summary!A:A,0)),INDEX(Summary!N:N,MATCH(M32,Summary!A:A,0))+1),IF(ISBLANK(J32),N31,N31+1))</f>
        <v>37</v>
      </c>
      <c r="O32" s="36">
        <f t="shared" si="0"/>
        <v>93</v>
      </c>
      <c r="P32" s="36"/>
      <c r="Q32" s="6"/>
      <c r="R32" s="6"/>
      <c r="S32" s="6"/>
      <c r="T32" s="6"/>
      <c r="U32" s="9"/>
      <c r="V32" s="9"/>
      <c r="W32" s="9"/>
      <c r="X32" s="6"/>
      <c r="Y32" s="6"/>
      <c r="Z32" s="6"/>
      <c r="AA32" s="6"/>
      <c r="AB32" s="7"/>
      <c r="AC32" s="7"/>
      <c r="AD32" s="6"/>
      <c r="AE32" s="7"/>
      <c r="AF32" s="7"/>
      <c r="AG32" s="7"/>
      <c r="AH32" s="7"/>
      <c r="AI32" s="7"/>
      <c r="AJ32" s="7"/>
      <c r="AK32" s="7"/>
      <c r="AL32" s="7"/>
    </row>
    <row r="33" spans="1:38" x14ac:dyDescent="0.25">
      <c r="A33" s="4"/>
      <c r="B33" s="32"/>
      <c r="C33" s="48"/>
      <c r="D33" s="9"/>
      <c r="E33" s="6"/>
      <c r="F33" s="6"/>
      <c r="G33" s="7"/>
      <c r="H33" s="7"/>
      <c r="I33" s="7"/>
      <c r="J33" s="36" t="s">
        <v>581</v>
      </c>
      <c r="K33" s="36"/>
      <c r="L33" s="36"/>
      <c r="M33" s="36" t="str">
        <f t="shared" si="2"/>
        <v>A10</v>
      </c>
      <c r="N33" s="36">
        <f>IF(AND(M33&lt;&gt;M32,NOT(ISBLANK(A33))),IF(ISBLANK(J33),INDEX(Summary!N:N,MATCH(M33,Summary!A:A,0)),INDEX(Summary!N:N,MATCH(M33,Summary!A:A,0))+1),IF(ISBLANK(J33),N32,N32+1))</f>
        <v>38</v>
      </c>
      <c r="O33" s="36">
        <f t="shared" si="0"/>
        <v>93</v>
      </c>
      <c r="P33" s="36"/>
      <c r="Q33" s="6"/>
      <c r="R33" s="6"/>
      <c r="S33" s="6"/>
      <c r="T33" s="6"/>
      <c r="U33" s="9"/>
      <c r="V33" s="9"/>
      <c r="W33" s="9"/>
      <c r="X33" s="6"/>
      <c r="Y33" s="6"/>
      <c r="Z33" s="6"/>
      <c r="AA33" s="6"/>
      <c r="AB33" s="7"/>
      <c r="AC33" s="7"/>
      <c r="AD33" s="6"/>
      <c r="AE33" s="7"/>
      <c r="AF33" s="7"/>
      <c r="AG33" s="7"/>
      <c r="AH33" s="7"/>
      <c r="AI33" s="7"/>
      <c r="AJ33" s="7"/>
      <c r="AK33" s="7"/>
      <c r="AL33" s="7"/>
    </row>
    <row r="34" spans="1:38" x14ac:dyDescent="0.25">
      <c r="A34" s="4"/>
      <c r="B34" s="32"/>
      <c r="C34" s="48"/>
      <c r="D34" s="9"/>
      <c r="E34" s="6"/>
      <c r="F34" s="6"/>
      <c r="G34" s="7"/>
      <c r="H34" s="7"/>
      <c r="I34" s="7"/>
      <c r="J34" s="36" t="s">
        <v>582</v>
      </c>
      <c r="K34" s="36"/>
      <c r="L34" s="36"/>
      <c r="M34" s="36" t="str">
        <f t="shared" si="2"/>
        <v>A10</v>
      </c>
      <c r="N34" s="36">
        <f>IF(AND(M34&lt;&gt;M33,NOT(ISBLANK(A34))),IF(ISBLANK(J34),INDEX(Summary!N:N,MATCH(M34,Summary!A:A,0)),INDEX(Summary!N:N,MATCH(M34,Summary!A:A,0))+1),IF(ISBLANK(J34),N33,N33+1))</f>
        <v>39</v>
      </c>
      <c r="O34" s="36">
        <f t="shared" si="0"/>
        <v>93</v>
      </c>
      <c r="P34" s="36"/>
      <c r="Q34" s="6"/>
      <c r="R34" s="6"/>
      <c r="S34" s="6"/>
      <c r="T34" s="6"/>
      <c r="U34" s="9"/>
      <c r="V34" s="9"/>
      <c r="W34" s="9"/>
      <c r="X34" s="6"/>
      <c r="Y34" s="6"/>
      <c r="Z34" s="6"/>
      <c r="AA34" s="6"/>
      <c r="AB34" s="7"/>
      <c r="AC34" s="7"/>
      <c r="AD34" s="6"/>
      <c r="AE34" s="7"/>
      <c r="AF34" s="7"/>
      <c r="AG34" s="7"/>
      <c r="AH34" s="7"/>
      <c r="AI34" s="7"/>
      <c r="AJ34" s="7"/>
      <c r="AK34" s="7"/>
      <c r="AL34" s="7"/>
    </row>
    <row r="35" spans="1:38" x14ac:dyDescent="0.25">
      <c r="A35" s="4"/>
      <c r="B35" s="32"/>
      <c r="C35" s="48"/>
      <c r="D35" s="9"/>
      <c r="E35" s="6"/>
      <c r="F35" s="6"/>
      <c r="G35" s="7"/>
      <c r="H35" s="7"/>
      <c r="I35" s="7"/>
      <c r="J35" s="36" t="s">
        <v>583</v>
      </c>
      <c r="K35" s="36"/>
      <c r="L35" s="36"/>
      <c r="M35" s="36" t="str">
        <f t="shared" si="2"/>
        <v>A10</v>
      </c>
      <c r="N35" s="36">
        <f>IF(AND(M35&lt;&gt;M34,NOT(ISBLANK(A35))),IF(ISBLANK(J35),INDEX(Summary!N:N,MATCH(M35,Summary!A:A,0)),INDEX(Summary!N:N,MATCH(M35,Summary!A:A,0))+1),IF(ISBLANK(J35),N34,N34+1))</f>
        <v>40</v>
      </c>
      <c r="O35" s="36">
        <f t="shared" si="0"/>
        <v>93</v>
      </c>
      <c r="P35" s="36"/>
      <c r="Q35" s="6"/>
      <c r="R35" s="6"/>
      <c r="S35" s="6"/>
      <c r="T35" s="6"/>
      <c r="U35" s="9"/>
      <c r="V35" s="9"/>
      <c r="W35" s="9"/>
      <c r="X35" s="6"/>
      <c r="Y35" s="6"/>
      <c r="Z35" s="6"/>
      <c r="AA35" s="6"/>
      <c r="AB35" s="7"/>
      <c r="AC35" s="7"/>
      <c r="AD35" s="6"/>
      <c r="AE35" s="7"/>
      <c r="AF35" s="7"/>
      <c r="AG35" s="7"/>
      <c r="AH35" s="7"/>
      <c r="AI35" s="7"/>
      <c r="AJ35" s="7"/>
      <c r="AK35" s="7"/>
      <c r="AL35" s="7"/>
    </row>
    <row r="36" spans="1:38" x14ac:dyDescent="0.25">
      <c r="A36" s="4"/>
      <c r="B36" s="32"/>
      <c r="C36" s="48"/>
      <c r="D36" s="9"/>
      <c r="E36" s="6"/>
      <c r="F36" s="6"/>
      <c r="G36" s="7"/>
      <c r="H36" s="7"/>
      <c r="I36" s="7"/>
      <c r="J36" s="36" t="s">
        <v>584</v>
      </c>
      <c r="K36" s="36"/>
      <c r="L36" s="36"/>
      <c r="M36" s="36" t="str">
        <f t="shared" si="2"/>
        <v>A10</v>
      </c>
      <c r="N36" s="36">
        <f>IF(AND(M36&lt;&gt;M35,NOT(ISBLANK(A36))),IF(ISBLANK(J36),INDEX(Summary!N:N,MATCH(M36,Summary!A:A,0)),INDEX(Summary!N:N,MATCH(M36,Summary!A:A,0))+1),IF(ISBLANK(J36),N35,N35+1))</f>
        <v>41</v>
      </c>
      <c r="O36" s="36">
        <f t="shared" si="0"/>
        <v>93</v>
      </c>
      <c r="P36" s="36"/>
      <c r="Q36" s="6"/>
      <c r="R36" s="6"/>
      <c r="S36" s="6"/>
      <c r="T36" s="6"/>
      <c r="U36" s="9"/>
      <c r="V36" s="9"/>
      <c r="W36" s="9"/>
      <c r="X36" s="6"/>
      <c r="Y36" s="6"/>
      <c r="Z36" s="6"/>
      <c r="AA36" s="6"/>
      <c r="AB36" s="7"/>
      <c r="AC36" s="7"/>
      <c r="AD36" s="6"/>
      <c r="AE36" s="7"/>
      <c r="AF36" s="7"/>
      <c r="AG36" s="7"/>
      <c r="AH36" s="7"/>
      <c r="AI36" s="7"/>
      <c r="AJ36" s="7"/>
      <c r="AK36" s="7"/>
      <c r="AL36" s="7"/>
    </row>
    <row r="37" spans="1:38" x14ac:dyDescent="0.25">
      <c r="A37" s="4"/>
      <c r="B37" s="32"/>
      <c r="C37" s="48"/>
      <c r="D37" s="9"/>
      <c r="E37" s="6"/>
      <c r="F37" s="6"/>
      <c r="G37" s="7"/>
      <c r="H37" s="7"/>
      <c r="I37" s="7"/>
      <c r="J37" s="36" t="s">
        <v>585</v>
      </c>
      <c r="K37" s="36"/>
      <c r="L37" s="36"/>
      <c r="M37" s="36" t="str">
        <f t="shared" si="2"/>
        <v>A10</v>
      </c>
      <c r="N37" s="36">
        <f>IF(AND(M37&lt;&gt;M36,NOT(ISBLANK(A37))),IF(ISBLANK(J37),INDEX(Summary!N:N,MATCH(M37,Summary!A:A,0)),INDEX(Summary!N:N,MATCH(M37,Summary!A:A,0))+1),IF(ISBLANK(J37),N36,N36+1))</f>
        <v>42</v>
      </c>
      <c r="O37" s="36">
        <f t="shared" si="0"/>
        <v>93</v>
      </c>
      <c r="P37" s="36"/>
      <c r="Q37" s="6"/>
      <c r="R37" s="6"/>
      <c r="S37" s="6"/>
      <c r="T37" s="6"/>
      <c r="U37" s="9"/>
      <c r="V37" s="9"/>
      <c r="W37" s="9"/>
      <c r="X37" s="6"/>
      <c r="Y37" s="6"/>
      <c r="Z37" s="6"/>
      <c r="AA37" s="6"/>
      <c r="AB37" s="7"/>
      <c r="AC37" s="7"/>
      <c r="AD37" s="6"/>
      <c r="AE37" s="7"/>
      <c r="AF37" s="7"/>
      <c r="AG37" s="7"/>
      <c r="AH37" s="7"/>
      <c r="AI37" s="7"/>
      <c r="AJ37" s="7"/>
      <c r="AK37" s="7"/>
      <c r="AL37" s="7"/>
    </row>
    <row r="38" spans="1:38" x14ac:dyDescent="0.25">
      <c r="A38" s="4"/>
      <c r="B38" s="32"/>
      <c r="C38" s="48"/>
      <c r="D38" s="9"/>
      <c r="E38" s="6"/>
      <c r="F38" s="6"/>
      <c r="G38" s="7"/>
      <c r="H38" s="7"/>
      <c r="I38" s="7"/>
      <c r="J38" s="36" t="s">
        <v>586</v>
      </c>
      <c r="K38" s="36"/>
      <c r="L38" s="36"/>
      <c r="M38" s="36" t="str">
        <f t="shared" si="2"/>
        <v>A10</v>
      </c>
      <c r="N38" s="36">
        <f>IF(AND(M38&lt;&gt;M37,NOT(ISBLANK(A38))),IF(ISBLANK(J38),INDEX(Summary!N:N,MATCH(M38,Summary!A:A,0)),INDEX(Summary!N:N,MATCH(M38,Summary!A:A,0))+1),IF(ISBLANK(J38),N37,N37+1))</f>
        <v>43</v>
      </c>
      <c r="O38" s="36">
        <f t="shared" si="0"/>
        <v>93</v>
      </c>
      <c r="P38" s="36"/>
      <c r="Q38" s="6"/>
      <c r="R38" s="6"/>
      <c r="S38" s="6"/>
      <c r="T38" s="6"/>
      <c r="U38" s="9"/>
      <c r="V38" s="9"/>
      <c r="W38" s="9"/>
      <c r="X38" s="6"/>
      <c r="Y38" s="6"/>
      <c r="Z38" s="6"/>
      <c r="AA38" s="6"/>
      <c r="AB38" s="7"/>
      <c r="AC38" s="7"/>
      <c r="AD38" s="6"/>
      <c r="AE38" s="7"/>
      <c r="AF38" s="7"/>
      <c r="AG38" s="7"/>
      <c r="AH38" s="7"/>
      <c r="AI38" s="7"/>
      <c r="AJ38" s="7"/>
      <c r="AK38" s="7"/>
      <c r="AL38" s="7"/>
    </row>
    <row r="39" spans="1:38" x14ac:dyDescent="0.25">
      <c r="A39" s="4"/>
      <c r="B39" s="32"/>
      <c r="C39" s="48"/>
      <c r="D39" s="9"/>
      <c r="E39" s="6"/>
      <c r="F39" s="6"/>
      <c r="G39" s="7"/>
      <c r="H39" s="7"/>
      <c r="I39" s="7"/>
      <c r="J39" s="36" t="s">
        <v>587</v>
      </c>
      <c r="K39" s="36"/>
      <c r="L39" s="36"/>
      <c r="M39" s="36" t="str">
        <f t="shared" si="2"/>
        <v>A10</v>
      </c>
      <c r="N39" s="36">
        <f>IF(AND(M39&lt;&gt;M38,NOT(ISBLANK(A39))),IF(ISBLANK(J39),INDEX(Summary!N:N,MATCH(M39,Summary!A:A,0)),INDEX(Summary!N:N,MATCH(M39,Summary!A:A,0))+1),IF(ISBLANK(J39),N38,N38+1))</f>
        <v>44</v>
      </c>
      <c r="O39" s="36">
        <f t="shared" si="0"/>
        <v>93</v>
      </c>
      <c r="P39" s="36"/>
      <c r="Q39" s="6"/>
      <c r="R39" s="6"/>
      <c r="S39" s="6"/>
      <c r="T39" s="6"/>
      <c r="U39" s="9"/>
      <c r="V39" s="9"/>
      <c r="W39" s="9"/>
      <c r="X39" s="6"/>
      <c r="Y39" s="6"/>
      <c r="Z39" s="6"/>
      <c r="AA39" s="6"/>
      <c r="AB39" s="7"/>
      <c r="AC39" s="7"/>
      <c r="AD39" s="6"/>
      <c r="AE39" s="7"/>
      <c r="AF39" s="7"/>
      <c r="AG39" s="7"/>
      <c r="AH39" s="7"/>
      <c r="AI39" s="7"/>
      <c r="AJ39" s="7"/>
      <c r="AK39" s="7"/>
      <c r="AL39" s="7"/>
    </row>
    <row r="40" spans="1:38" x14ac:dyDescent="0.25">
      <c r="A40" s="4"/>
      <c r="B40" s="32"/>
      <c r="C40" s="48"/>
      <c r="D40" s="9"/>
      <c r="E40" s="6"/>
      <c r="F40" s="6"/>
      <c r="G40" s="7"/>
      <c r="H40" s="7"/>
      <c r="I40" s="7"/>
      <c r="J40" s="36" t="s">
        <v>588</v>
      </c>
      <c r="K40" s="36"/>
      <c r="L40" s="36"/>
      <c r="M40" s="36" t="str">
        <f t="shared" si="2"/>
        <v>A10</v>
      </c>
      <c r="N40" s="36">
        <f>IF(AND(M40&lt;&gt;M39,NOT(ISBLANK(A40))),IF(ISBLANK(J40),INDEX(Summary!N:N,MATCH(M40,Summary!A:A,0)),INDEX(Summary!N:N,MATCH(M40,Summary!A:A,0))+1),IF(ISBLANK(J40),N39,N39+1))</f>
        <v>45</v>
      </c>
      <c r="O40" s="36">
        <f t="shared" si="0"/>
        <v>93</v>
      </c>
      <c r="P40" s="36"/>
      <c r="Q40" s="6"/>
      <c r="R40" s="6"/>
      <c r="S40" s="6"/>
      <c r="T40" s="6"/>
      <c r="U40" s="9"/>
      <c r="V40" s="9"/>
      <c r="W40" s="9"/>
      <c r="X40" s="6"/>
      <c r="Y40" s="6"/>
      <c r="Z40" s="6"/>
      <c r="AA40" s="6"/>
      <c r="AB40" s="7"/>
      <c r="AC40" s="7"/>
      <c r="AD40" s="6"/>
      <c r="AE40" s="7"/>
      <c r="AF40" s="7"/>
      <c r="AG40" s="7"/>
      <c r="AH40" s="7"/>
      <c r="AI40" s="7"/>
      <c r="AJ40" s="7"/>
      <c r="AK40" s="7"/>
      <c r="AL40" s="7"/>
    </row>
    <row r="41" spans="1:38" x14ac:dyDescent="0.25">
      <c r="A41" s="4"/>
      <c r="B41" s="32"/>
      <c r="C41" s="48"/>
      <c r="D41" s="9"/>
      <c r="E41" s="6"/>
      <c r="F41" s="6"/>
      <c r="G41" s="7"/>
      <c r="H41" s="7"/>
      <c r="I41" s="7"/>
      <c r="J41" s="36" t="s">
        <v>589</v>
      </c>
      <c r="K41" s="36"/>
      <c r="L41" s="36"/>
      <c r="M41" s="36" t="str">
        <f t="shared" si="2"/>
        <v>A10</v>
      </c>
      <c r="N41" s="36">
        <f>IF(AND(M41&lt;&gt;M40,NOT(ISBLANK(A41))),IF(ISBLANK(J41),INDEX(Summary!N:N,MATCH(M41,Summary!A:A,0)),INDEX(Summary!N:N,MATCH(M41,Summary!A:A,0))+1),IF(ISBLANK(J41),N40,N40+1))</f>
        <v>46</v>
      </c>
      <c r="O41" s="36">
        <f t="shared" si="0"/>
        <v>93</v>
      </c>
      <c r="P41" s="36"/>
      <c r="Q41" s="6"/>
      <c r="R41" s="6"/>
      <c r="S41" s="6"/>
      <c r="T41" s="6"/>
      <c r="U41" s="9"/>
      <c r="V41" s="9"/>
      <c r="W41" s="9"/>
      <c r="X41" s="6"/>
      <c r="Y41" s="6"/>
      <c r="Z41" s="6"/>
      <c r="AA41" s="6"/>
      <c r="AB41" s="7"/>
      <c r="AC41" s="7"/>
      <c r="AD41" s="6"/>
      <c r="AE41" s="7"/>
      <c r="AF41" s="7"/>
      <c r="AG41" s="7"/>
      <c r="AH41" s="7"/>
      <c r="AI41" s="7"/>
      <c r="AJ41" s="7"/>
      <c r="AK41" s="7"/>
      <c r="AL41" s="7"/>
    </row>
    <row r="42" spans="1:38" x14ac:dyDescent="0.25">
      <c r="A42" s="4"/>
      <c r="B42" s="32"/>
      <c r="C42" s="48"/>
      <c r="D42" s="9"/>
      <c r="E42" s="6"/>
      <c r="F42" s="6"/>
      <c r="G42" s="7"/>
      <c r="H42" s="7"/>
      <c r="I42" s="7"/>
      <c r="J42" s="36" t="s">
        <v>590</v>
      </c>
      <c r="K42" s="36"/>
      <c r="L42" s="36"/>
      <c r="M42" s="36" t="str">
        <f t="shared" si="2"/>
        <v>A10</v>
      </c>
      <c r="N42" s="36">
        <f>IF(AND(M42&lt;&gt;M41,NOT(ISBLANK(A42))),IF(ISBLANK(J42),INDEX(Summary!N:N,MATCH(M42,Summary!A:A,0)),INDEX(Summary!N:N,MATCH(M42,Summary!A:A,0))+1),IF(ISBLANK(J42),N41,N41+1))</f>
        <v>47</v>
      </c>
      <c r="O42" s="36">
        <f t="shared" si="0"/>
        <v>93</v>
      </c>
      <c r="P42" s="36"/>
      <c r="Q42" s="6"/>
      <c r="R42" s="6"/>
      <c r="S42" s="6"/>
      <c r="T42" s="6"/>
      <c r="U42" s="9"/>
      <c r="V42" s="9"/>
      <c r="W42" s="9"/>
      <c r="X42" s="6"/>
      <c r="Y42" s="6"/>
      <c r="Z42" s="6"/>
      <c r="AA42" s="6"/>
      <c r="AB42" s="7"/>
      <c r="AC42" s="7"/>
      <c r="AD42" s="6"/>
      <c r="AE42" s="7"/>
      <c r="AF42" s="7"/>
      <c r="AG42" s="7"/>
      <c r="AH42" s="7"/>
      <c r="AI42" s="7"/>
      <c r="AJ42" s="7"/>
      <c r="AK42" s="7"/>
      <c r="AL42" s="7"/>
    </row>
    <row r="43" spans="1:38" x14ac:dyDescent="0.25">
      <c r="A43" s="4"/>
      <c r="B43" s="32"/>
      <c r="C43" s="48"/>
      <c r="D43" s="9"/>
      <c r="E43" s="6"/>
      <c r="F43" s="6"/>
      <c r="G43" s="7"/>
      <c r="H43" s="7"/>
      <c r="I43" s="7"/>
      <c r="J43" s="36" t="s">
        <v>591</v>
      </c>
      <c r="K43" s="36"/>
      <c r="L43" s="36"/>
      <c r="M43" s="36" t="str">
        <f t="shared" si="2"/>
        <v>A10</v>
      </c>
      <c r="N43" s="36">
        <f>IF(AND(M43&lt;&gt;M42,NOT(ISBLANK(A43))),IF(ISBLANK(J43),INDEX(Summary!N:N,MATCH(M43,Summary!A:A,0)),INDEX(Summary!N:N,MATCH(M43,Summary!A:A,0))+1),IF(ISBLANK(J43),N42,N42+1))</f>
        <v>48</v>
      </c>
      <c r="O43" s="36">
        <f t="shared" si="0"/>
        <v>93</v>
      </c>
      <c r="P43" s="36"/>
      <c r="Q43" s="6"/>
      <c r="R43" s="6"/>
      <c r="S43" s="6"/>
      <c r="T43" s="6"/>
      <c r="U43" s="9"/>
      <c r="V43" s="9"/>
      <c r="W43" s="9"/>
      <c r="X43" s="6"/>
      <c r="Y43" s="6"/>
      <c r="Z43" s="6"/>
      <c r="AA43" s="6"/>
      <c r="AB43" s="7"/>
      <c r="AC43" s="7"/>
      <c r="AD43" s="6"/>
      <c r="AE43" s="7"/>
      <c r="AF43" s="7"/>
      <c r="AG43" s="7"/>
      <c r="AH43" s="7"/>
      <c r="AI43" s="7"/>
      <c r="AJ43" s="7"/>
      <c r="AK43" s="7"/>
      <c r="AL43" s="7"/>
    </row>
    <row r="44" spans="1:38" x14ac:dyDescent="0.25">
      <c r="A44" s="4"/>
      <c r="B44" s="32"/>
      <c r="C44" s="48"/>
      <c r="D44" s="9"/>
      <c r="E44" s="6"/>
      <c r="F44" s="6"/>
      <c r="G44" s="7"/>
      <c r="H44" s="7"/>
      <c r="I44" s="7"/>
      <c r="J44" s="36" t="s">
        <v>592</v>
      </c>
      <c r="K44" s="36"/>
      <c r="L44" s="36"/>
      <c r="M44" s="36" t="str">
        <f t="shared" si="2"/>
        <v>A10</v>
      </c>
      <c r="N44" s="36">
        <f>IF(AND(M44&lt;&gt;M43,NOT(ISBLANK(A44))),IF(ISBLANK(J44),INDEX(Summary!N:N,MATCH(M44,Summary!A:A,0)),INDEX(Summary!N:N,MATCH(M44,Summary!A:A,0))+1),IF(ISBLANK(J44),N43,N43+1))</f>
        <v>49</v>
      </c>
      <c r="O44" s="36">
        <f t="shared" si="0"/>
        <v>93</v>
      </c>
      <c r="P44" s="36"/>
      <c r="Q44" s="6"/>
      <c r="R44" s="6"/>
      <c r="S44" s="6"/>
      <c r="T44" s="6"/>
      <c r="U44" s="9"/>
      <c r="V44" s="9"/>
      <c r="W44" s="9"/>
      <c r="X44" s="6"/>
      <c r="Y44" s="6"/>
      <c r="Z44" s="6"/>
      <c r="AA44" s="6"/>
      <c r="AB44" s="7"/>
      <c r="AC44" s="7"/>
      <c r="AD44" s="6"/>
      <c r="AE44" s="7"/>
      <c r="AF44" s="7"/>
      <c r="AG44" s="7"/>
      <c r="AH44" s="7"/>
      <c r="AI44" s="7"/>
      <c r="AJ44" s="7"/>
      <c r="AK44" s="7"/>
      <c r="AL44" s="7"/>
    </row>
    <row r="45" spans="1:38" x14ac:dyDescent="0.25">
      <c r="A45" s="4"/>
      <c r="B45" s="32"/>
      <c r="C45" s="48"/>
      <c r="D45" s="9"/>
      <c r="E45" s="6"/>
      <c r="F45" s="6"/>
      <c r="G45" s="7"/>
      <c r="H45" s="7"/>
      <c r="I45" s="7"/>
      <c r="J45" s="36" t="s">
        <v>593</v>
      </c>
      <c r="K45" s="36"/>
      <c r="L45" s="36"/>
      <c r="M45" s="36" t="str">
        <f t="shared" si="2"/>
        <v>A10</v>
      </c>
      <c r="N45" s="36">
        <f>IF(AND(M45&lt;&gt;M44,NOT(ISBLANK(A45))),IF(ISBLANK(J45),INDEX(Summary!N:N,MATCH(M45,Summary!A:A,0)),INDEX(Summary!N:N,MATCH(M45,Summary!A:A,0))+1),IF(ISBLANK(J45),N44,N44+1))</f>
        <v>50</v>
      </c>
      <c r="O45" s="36">
        <f t="shared" si="0"/>
        <v>93</v>
      </c>
      <c r="P45" s="36"/>
      <c r="Q45" s="6"/>
      <c r="R45" s="6"/>
      <c r="S45" s="6"/>
      <c r="T45" s="6"/>
      <c r="U45" s="9"/>
      <c r="V45" s="9"/>
      <c r="W45" s="9"/>
      <c r="X45" s="6"/>
      <c r="Y45" s="6"/>
      <c r="Z45" s="6"/>
      <c r="AA45" s="6"/>
      <c r="AB45" s="7"/>
      <c r="AC45" s="7"/>
      <c r="AD45" s="6"/>
      <c r="AE45" s="7"/>
      <c r="AF45" s="7"/>
      <c r="AG45" s="7"/>
      <c r="AH45" s="7"/>
      <c r="AI45" s="7"/>
      <c r="AJ45" s="7"/>
      <c r="AK45" s="7"/>
      <c r="AL45" s="7"/>
    </row>
    <row r="46" spans="1:38" x14ac:dyDescent="0.25">
      <c r="A46" s="4"/>
      <c r="B46" s="32"/>
      <c r="C46" s="48"/>
      <c r="D46" s="9"/>
      <c r="E46" s="6"/>
      <c r="F46" s="6"/>
      <c r="G46" s="7"/>
      <c r="H46" s="7"/>
      <c r="I46" s="7"/>
      <c r="J46" s="36" t="s">
        <v>594</v>
      </c>
      <c r="K46" s="36"/>
      <c r="L46" s="36"/>
      <c r="M46" s="36" t="str">
        <f t="shared" si="2"/>
        <v>A10</v>
      </c>
      <c r="N46" s="36">
        <f>IF(AND(M46&lt;&gt;M45,NOT(ISBLANK(A46))),IF(ISBLANK(J46),INDEX(Summary!N:N,MATCH(M46,Summary!A:A,0)),INDEX(Summary!N:N,MATCH(M46,Summary!A:A,0))+1),IF(ISBLANK(J46),N45,N45+1))</f>
        <v>51</v>
      </c>
      <c r="O46" s="36">
        <f t="shared" si="0"/>
        <v>93</v>
      </c>
      <c r="P46" s="36"/>
      <c r="Q46" s="6"/>
      <c r="R46" s="6"/>
      <c r="S46" s="6"/>
      <c r="T46" s="6"/>
      <c r="U46" s="9"/>
      <c r="V46" s="9"/>
      <c r="W46" s="9"/>
      <c r="X46" s="6"/>
      <c r="Y46" s="6"/>
      <c r="Z46" s="6"/>
      <c r="AA46" s="6"/>
      <c r="AB46" s="7"/>
      <c r="AC46" s="7"/>
      <c r="AD46" s="6"/>
      <c r="AE46" s="7"/>
      <c r="AF46" s="7"/>
      <c r="AG46" s="7"/>
      <c r="AH46" s="7"/>
      <c r="AI46" s="7"/>
      <c r="AJ46" s="7"/>
      <c r="AK46" s="7"/>
      <c r="AL46" s="7"/>
    </row>
    <row r="47" spans="1:38" x14ac:dyDescent="0.25">
      <c r="A47" s="4"/>
      <c r="B47" s="32"/>
      <c r="C47" s="48"/>
      <c r="D47" s="9"/>
      <c r="E47" s="6"/>
      <c r="F47" s="6"/>
      <c r="G47" s="7"/>
      <c r="H47" s="7"/>
      <c r="I47" s="7"/>
      <c r="J47" s="36" t="s">
        <v>595</v>
      </c>
      <c r="K47" s="36"/>
      <c r="L47" s="36"/>
      <c r="M47" s="36" t="str">
        <f t="shared" si="2"/>
        <v>A10</v>
      </c>
      <c r="N47" s="36">
        <f>IF(AND(M47&lt;&gt;M46,NOT(ISBLANK(A47))),IF(ISBLANK(J47),INDEX(Summary!N:N,MATCH(M47,Summary!A:A,0)),INDEX(Summary!N:N,MATCH(M47,Summary!A:A,0))+1),IF(ISBLANK(J47),N46,N46+1))</f>
        <v>52</v>
      </c>
      <c r="O47" s="36">
        <f t="shared" si="0"/>
        <v>93</v>
      </c>
      <c r="P47" s="36"/>
      <c r="Q47" s="6"/>
      <c r="R47" s="6"/>
      <c r="S47" s="6"/>
      <c r="T47" s="6"/>
      <c r="U47" s="9"/>
      <c r="V47" s="9"/>
      <c r="W47" s="9"/>
      <c r="X47" s="6"/>
      <c r="Y47" s="6"/>
      <c r="Z47" s="6"/>
      <c r="AA47" s="6"/>
      <c r="AB47" s="7"/>
      <c r="AC47" s="7"/>
      <c r="AD47" s="6"/>
      <c r="AE47" s="7"/>
      <c r="AF47" s="7"/>
      <c r="AG47" s="7"/>
      <c r="AH47" s="7"/>
      <c r="AI47" s="7"/>
      <c r="AJ47" s="7"/>
      <c r="AK47" s="7"/>
      <c r="AL47" s="7"/>
    </row>
    <row r="48" spans="1:38" x14ac:dyDescent="0.25">
      <c r="A48" s="4"/>
      <c r="B48" s="32"/>
      <c r="C48" s="48"/>
      <c r="D48" s="9"/>
      <c r="E48" s="6"/>
      <c r="F48" s="6"/>
      <c r="G48" s="7"/>
      <c r="H48" s="7"/>
      <c r="I48" s="7"/>
      <c r="J48" s="36" t="s">
        <v>596</v>
      </c>
      <c r="K48" s="36"/>
      <c r="L48" s="36"/>
      <c r="M48" s="36" t="str">
        <f t="shared" si="2"/>
        <v>A10</v>
      </c>
      <c r="N48" s="36">
        <f>IF(AND(M48&lt;&gt;M47,NOT(ISBLANK(A48))),IF(ISBLANK(J48),INDEX(Summary!N:N,MATCH(M48,Summary!A:A,0)),INDEX(Summary!N:N,MATCH(M48,Summary!A:A,0))+1),IF(ISBLANK(J48),N47,N47+1))</f>
        <v>53</v>
      </c>
      <c r="O48" s="36">
        <f t="shared" si="0"/>
        <v>93</v>
      </c>
      <c r="P48" s="36"/>
      <c r="Q48" s="6"/>
      <c r="R48" s="6"/>
      <c r="S48" s="6"/>
      <c r="T48" s="6"/>
      <c r="U48" s="9"/>
      <c r="V48" s="9"/>
      <c r="W48" s="9"/>
      <c r="X48" s="6"/>
      <c r="Y48" s="6"/>
      <c r="Z48" s="6"/>
      <c r="AA48" s="6"/>
      <c r="AB48" s="7"/>
      <c r="AC48" s="7"/>
      <c r="AD48" s="6"/>
      <c r="AE48" s="7"/>
      <c r="AF48" s="7"/>
      <c r="AG48" s="7"/>
      <c r="AH48" s="7"/>
      <c r="AI48" s="7"/>
      <c r="AJ48" s="7"/>
      <c r="AK48" s="7"/>
      <c r="AL48" s="7"/>
    </row>
    <row r="49" spans="1:38" x14ac:dyDescent="0.25">
      <c r="A49" s="4"/>
      <c r="B49" s="32"/>
      <c r="C49" s="48"/>
      <c r="D49" s="9"/>
      <c r="E49" s="6"/>
      <c r="F49" s="6"/>
      <c r="G49" s="7"/>
      <c r="H49" s="7"/>
      <c r="I49" s="7"/>
      <c r="J49" s="36" t="s">
        <v>597</v>
      </c>
      <c r="K49" s="36"/>
      <c r="L49" s="36"/>
      <c r="M49" s="36" t="str">
        <f t="shared" si="2"/>
        <v>A10</v>
      </c>
      <c r="N49" s="36">
        <f>IF(AND(M49&lt;&gt;M48,NOT(ISBLANK(A49))),IF(ISBLANK(J49),INDEX(Summary!N:N,MATCH(M49,Summary!A:A,0)),INDEX(Summary!N:N,MATCH(M49,Summary!A:A,0))+1),IF(ISBLANK(J49),N48,N48+1))</f>
        <v>54</v>
      </c>
      <c r="O49" s="36">
        <f t="shared" si="0"/>
        <v>93</v>
      </c>
      <c r="P49" s="36"/>
      <c r="Q49" s="6"/>
      <c r="R49" s="6"/>
      <c r="S49" s="6"/>
      <c r="T49" s="6"/>
      <c r="U49" s="9"/>
      <c r="V49" s="9"/>
      <c r="W49" s="9"/>
      <c r="X49" s="6"/>
      <c r="Y49" s="6"/>
      <c r="Z49" s="6"/>
      <c r="AA49" s="6"/>
      <c r="AB49" s="7"/>
      <c r="AC49" s="7"/>
      <c r="AD49" s="6"/>
      <c r="AE49" s="7"/>
      <c r="AF49" s="7"/>
      <c r="AG49" s="7"/>
      <c r="AH49" s="7"/>
      <c r="AI49" s="7"/>
      <c r="AJ49" s="7"/>
      <c r="AK49" s="7"/>
      <c r="AL49" s="7"/>
    </row>
    <row r="50" spans="1:38" x14ac:dyDescent="0.25">
      <c r="A50" s="4"/>
      <c r="B50" s="32"/>
      <c r="C50" s="48"/>
      <c r="D50" s="9"/>
      <c r="E50" s="6"/>
      <c r="F50" s="6"/>
      <c r="G50" s="7"/>
      <c r="H50" s="7"/>
      <c r="I50" s="7"/>
      <c r="J50" s="36" t="s">
        <v>620</v>
      </c>
      <c r="K50" s="36"/>
      <c r="M50" s="36" t="str">
        <f t="shared" si="2"/>
        <v>A10</v>
      </c>
      <c r="N50" s="36">
        <f>IF(AND(M50&lt;&gt;M49,NOT(ISBLANK(A50))),IF(ISBLANK(J50),INDEX(Summary!N:N,MATCH(M50,Summary!A:A,0)),INDEX(Summary!N:N,MATCH(M50,Summary!A:A,0))+1),IF(ISBLANK(J50),N49,N49+1))</f>
        <v>55</v>
      </c>
      <c r="O50" s="36">
        <f t="shared" si="0"/>
        <v>93</v>
      </c>
      <c r="P50" s="36"/>
      <c r="Q50" s="6"/>
      <c r="R50" s="6"/>
      <c r="S50" s="6"/>
      <c r="T50" s="6"/>
      <c r="U50" s="9"/>
      <c r="V50" s="9"/>
      <c r="W50" s="9"/>
      <c r="X50" s="6"/>
      <c r="Y50" s="6"/>
      <c r="Z50" s="6"/>
      <c r="AA50" s="6"/>
      <c r="AB50" s="7"/>
      <c r="AC50" s="7"/>
      <c r="AD50" s="6"/>
      <c r="AE50" s="7"/>
      <c r="AF50" s="7"/>
      <c r="AG50" s="7"/>
      <c r="AH50" s="7"/>
      <c r="AI50" s="7"/>
      <c r="AJ50" s="7"/>
      <c r="AK50" s="7"/>
      <c r="AL50" s="7"/>
    </row>
    <row r="51" spans="1:38" x14ac:dyDescent="0.25">
      <c r="A51" s="4"/>
      <c r="B51" s="32"/>
      <c r="C51" s="48"/>
      <c r="D51" s="9"/>
      <c r="E51" s="6"/>
      <c r="F51" s="6"/>
      <c r="G51" s="7"/>
      <c r="H51" s="7"/>
      <c r="I51" s="7"/>
      <c r="J51" s="36" t="s">
        <v>621</v>
      </c>
      <c r="K51" s="36"/>
      <c r="M51" s="36" t="str">
        <f t="shared" si="2"/>
        <v>A10</v>
      </c>
      <c r="N51" s="36">
        <f>IF(AND(M51&lt;&gt;M50,NOT(ISBLANK(A51))),IF(ISBLANK(J51),INDEX(Summary!N:N,MATCH(M51,Summary!A:A,0)),INDEX(Summary!N:N,MATCH(M51,Summary!A:A,0))+1),IF(ISBLANK(J51),N50,N50+1))</f>
        <v>56</v>
      </c>
      <c r="O51" s="36">
        <f t="shared" si="0"/>
        <v>93</v>
      </c>
      <c r="P51" s="36"/>
      <c r="Q51" s="6"/>
      <c r="R51" s="6"/>
      <c r="S51" s="6"/>
      <c r="T51" s="6"/>
      <c r="U51" s="9"/>
      <c r="V51" s="9"/>
      <c r="W51" s="9"/>
      <c r="X51" s="6"/>
      <c r="Y51" s="6"/>
      <c r="Z51" s="6"/>
      <c r="AA51" s="6"/>
      <c r="AB51" s="7"/>
      <c r="AC51" s="7"/>
      <c r="AD51" s="6"/>
      <c r="AE51" s="7"/>
      <c r="AF51" s="7"/>
      <c r="AG51" s="7"/>
      <c r="AH51" s="7"/>
      <c r="AI51" s="7"/>
      <c r="AJ51" s="7"/>
      <c r="AK51" s="7"/>
      <c r="AL51" s="7"/>
    </row>
    <row r="52" spans="1:38" x14ac:dyDescent="0.25">
      <c r="A52" s="4"/>
      <c r="B52" s="32"/>
      <c r="C52" s="48"/>
      <c r="D52" s="9"/>
      <c r="E52" s="6"/>
      <c r="F52" s="6"/>
      <c r="G52" s="7"/>
      <c r="H52" s="7"/>
      <c r="I52" s="7"/>
      <c r="J52" s="36" t="s">
        <v>622</v>
      </c>
      <c r="K52" s="36"/>
      <c r="M52" s="36" t="str">
        <f t="shared" si="2"/>
        <v>A10</v>
      </c>
      <c r="N52" s="36">
        <f>IF(AND(M52&lt;&gt;M51,NOT(ISBLANK(A52))),IF(ISBLANK(J52),INDEX(Summary!N:N,MATCH(M52,Summary!A:A,0)),INDEX(Summary!N:N,MATCH(M52,Summary!A:A,0))+1),IF(ISBLANK(J52),N51,N51+1))</f>
        <v>57</v>
      </c>
      <c r="O52" s="36">
        <f t="shared" si="0"/>
        <v>93</v>
      </c>
      <c r="P52" s="36"/>
      <c r="Q52" s="6"/>
      <c r="R52" s="6"/>
      <c r="S52" s="6"/>
      <c r="T52" s="6"/>
      <c r="U52" s="9"/>
      <c r="V52" s="9"/>
      <c r="W52" s="9"/>
      <c r="X52" s="6"/>
      <c r="Y52" s="6"/>
      <c r="Z52" s="6"/>
      <c r="AA52" s="6"/>
      <c r="AB52" s="7"/>
      <c r="AC52" s="7"/>
      <c r="AD52" s="6"/>
      <c r="AE52" s="7"/>
      <c r="AF52" s="7"/>
      <c r="AG52" s="7"/>
      <c r="AH52" s="7"/>
      <c r="AI52" s="7"/>
      <c r="AJ52" s="7"/>
      <c r="AK52" s="7"/>
      <c r="AL52" s="7"/>
    </row>
    <row r="53" spans="1:38" x14ac:dyDescent="0.25">
      <c r="A53" s="4"/>
      <c r="B53" s="32"/>
      <c r="C53" s="48"/>
      <c r="D53" s="9"/>
      <c r="E53" s="6"/>
      <c r="F53" s="6"/>
      <c r="G53" s="7"/>
      <c r="H53" s="7"/>
      <c r="I53" s="7"/>
      <c r="J53" s="36" t="s">
        <v>623</v>
      </c>
      <c r="K53" s="36"/>
      <c r="M53" s="36" t="str">
        <f t="shared" si="2"/>
        <v>A10</v>
      </c>
      <c r="N53" s="36">
        <f>IF(AND(M53&lt;&gt;M52,NOT(ISBLANK(A53))),IF(ISBLANK(J53),INDEX(Summary!N:N,MATCH(M53,Summary!A:A,0)),INDEX(Summary!N:N,MATCH(M53,Summary!A:A,0))+1),IF(ISBLANK(J53),N52,N52+1))</f>
        <v>58</v>
      </c>
      <c r="O53" s="36">
        <f t="shared" si="0"/>
        <v>93</v>
      </c>
      <c r="P53" s="36"/>
      <c r="Q53" s="6"/>
      <c r="R53" s="6"/>
      <c r="S53" s="6"/>
      <c r="T53" s="6"/>
      <c r="U53" s="9"/>
      <c r="V53" s="9"/>
      <c r="W53" s="9"/>
      <c r="X53" s="6"/>
      <c r="Y53" s="6"/>
      <c r="Z53" s="6"/>
      <c r="AA53" s="6"/>
      <c r="AB53" s="7"/>
      <c r="AC53" s="7"/>
      <c r="AD53" s="6"/>
      <c r="AE53" s="7"/>
      <c r="AF53" s="7"/>
      <c r="AG53" s="7"/>
      <c r="AH53" s="7"/>
      <c r="AI53" s="7"/>
      <c r="AJ53" s="7"/>
      <c r="AK53" s="7"/>
      <c r="AL53" s="7"/>
    </row>
    <row r="54" spans="1:38" x14ac:dyDescent="0.25">
      <c r="A54" s="4"/>
      <c r="B54" s="32"/>
      <c r="C54" s="48"/>
      <c r="D54" s="9"/>
      <c r="E54" s="6"/>
      <c r="F54" s="6"/>
      <c r="G54" s="7"/>
      <c r="H54" s="7"/>
      <c r="I54" s="7"/>
      <c r="J54" s="36" t="s">
        <v>624</v>
      </c>
      <c r="K54" s="36"/>
      <c r="M54" s="36" t="str">
        <f t="shared" si="2"/>
        <v>A10</v>
      </c>
      <c r="N54" s="36">
        <f>IF(AND(M54&lt;&gt;M53,NOT(ISBLANK(A54))),IF(ISBLANK(J54),INDEX(Summary!N:N,MATCH(M54,Summary!A:A,0)),INDEX(Summary!N:N,MATCH(M54,Summary!A:A,0))+1),IF(ISBLANK(J54),N53,N53+1))</f>
        <v>59</v>
      </c>
      <c r="O54" s="36">
        <f t="shared" si="0"/>
        <v>93</v>
      </c>
      <c r="P54" s="36"/>
      <c r="Q54" s="6"/>
      <c r="R54" s="6"/>
      <c r="S54" s="6"/>
      <c r="T54" s="6"/>
      <c r="U54" s="9"/>
      <c r="V54" s="9"/>
      <c r="W54" s="9"/>
      <c r="X54" s="6"/>
      <c r="Y54" s="6"/>
      <c r="Z54" s="6"/>
      <c r="AA54" s="6"/>
      <c r="AB54" s="7"/>
      <c r="AC54" s="7"/>
      <c r="AD54" s="6"/>
      <c r="AE54" s="7"/>
      <c r="AF54" s="7"/>
      <c r="AG54" s="7"/>
      <c r="AH54" s="7"/>
      <c r="AI54" s="7"/>
      <c r="AJ54" s="7"/>
      <c r="AK54" s="7"/>
      <c r="AL54" s="7"/>
    </row>
    <row r="55" spans="1:38" x14ac:dyDescent="0.25">
      <c r="A55" s="4"/>
      <c r="B55" s="32"/>
      <c r="C55" s="48"/>
      <c r="D55" s="9"/>
      <c r="E55" s="6"/>
      <c r="F55" s="6"/>
      <c r="G55" s="7"/>
      <c r="H55" s="7"/>
      <c r="I55" s="7"/>
      <c r="J55" s="36" t="s">
        <v>625</v>
      </c>
      <c r="K55" s="36"/>
      <c r="M55" s="36" t="str">
        <f t="shared" si="2"/>
        <v>A10</v>
      </c>
      <c r="N55" s="36">
        <f>IF(AND(M55&lt;&gt;M54,NOT(ISBLANK(A55))),IF(ISBLANK(J55),INDEX(Summary!N:N,MATCH(M55,Summary!A:A,0)),INDEX(Summary!N:N,MATCH(M55,Summary!A:A,0))+1),IF(ISBLANK(J55),N54,N54+1))</f>
        <v>60</v>
      </c>
      <c r="O55" s="36">
        <f t="shared" si="0"/>
        <v>93</v>
      </c>
      <c r="P55" s="36"/>
      <c r="Q55" s="6"/>
      <c r="R55" s="6"/>
      <c r="S55" s="6"/>
      <c r="T55" s="6"/>
      <c r="U55" s="9"/>
      <c r="V55" s="9"/>
      <c r="W55" s="9"/>
      <c r="X55" s="6"/>
      <c r="Y55" s="6"/>
      <c r="Z55" s="6"/>
      <c r="AA55" s="6"/>
      <c r="AB55" s="7"/>
      <c r="AC55" s="7"/>
      <c r="AD55" s="6"/>
      <c r="AE55" s="7"/>
      <c r="AF55" s="7"/>
      <c r="AG55" s="7"/>
      <c r="AH55" s="7"/>
      <c r="AI55" s="7"/>
      <c r="AJ55" s="7"/>
      <c r="AK55" s="7"/>
      <c r="AL55" s="7"/>
    </row>
    <row r="56" spans="1:38" x14ac:dyDescent="0.25">
      <c r="A56" s="4"/>
      <c r="B56" s="32"/>
      <c r="C56" s="48"/>
      <c r="D56" s="9"/>
      <c r="E56" s="6"/>
      <c r="F56" s="6"/>
      <c r="G56" s="7"/>
      <c r="H56" s="7"/>
      <c r="I56" s="7"/>
      <c r="J56" s="36" t="s">
        <v>626</v>
      </c>
      <c r="K56" s="36"/>
      <c r="M56" s="36" t="str">
        <f t="shared" si="2"/>
        <v>A10</v>
      </c>
      <c r="N56" s="36">
        <f>IF(AND(M56&lt;&gt;M55,NOT(ISBLANK(A56))),IF(ISBLANK(J56),INDEX(Summary!N:N,MATCH(M56,Summary!A:A,0)),INDEX(Summary!N:N,MATCH(M56,Summary!A:A,0))+1),IF(ISBLANK(J56),N55,N55+1))</f>
        <v>61</v>
      </c>
      <c r="O56" s="36">
        <f t="shared" si="0"/>
        <v>93</v>
      </c>
      <c r="P56" s="36"/>
      <c r="Q56" s="6"/>
      <c r="R56" s="6"/>
      <c r="S56" s="6"/>
      <c r="T56" s="6"/>
      <c r="U56" s="9"/>
      <c r="V56" s="9"/>
      <c r="W56" s="9"/>
      <c r="X56" s="6"/>
      <c r="Y56" s="6"/>
      <c r="Z56" s="6"/>
      <c r="AA56" s="6"/>
      <c r="AB56" s="7"/>
      <c r="AC56" s="7"/>
      <c r="AD56" s="6"/>
      <c r="AE56" s="7"/>
      <c r="AF56" s="7"/>
      <c r="AG56" s="7"/>
      <c r="AH56" s="7"/>
      <c r="AI56" s="7"/>
      <c r="AJ56" s="7"/>
      <c r="AK56" s="7"/>
      <c r="AL56" s="7"/>
    </row>
    <row r="57" spans="1:38" x14ac:dyDescent="0.25">
      <c r="A57" s="4"/>
      <c r="B57" s="32"/>
      <c r="C57" s="48"/>
      <c r="D57" s="9"/>
      <c r="E57" s="6"/>
      <c r="F57" s="6"/>
      <c r="G57" s="7"/>
      <c r="H57" s="7"/>
      <c r="I57" s="7"/>
      <c r="J57" s="36" t="s">
        <v>627</v>
      </c>
      <c r="K57" s="36"/>
      <c r="M57" s="36" t="str">
        <f t="shared" si="2"/>
        <v>A10</v>
      </c>
      <c r="N57" s="36">
        <f>IF(AND(M57&lt;&gt;M56,NOT(ISBLANK(A57))),IF(ISBLANK(J57),INDEX(Summary!N:N,MATCH(M57,Summary!A:A,0)),INDEX(Summary!N:N,MATCH(M57,Summary!A:A,0))+1),IF(ISBLANK(J57),N56,N56+1))</f>
        <v>62</v>
      </c>
      <c r="O57" s="36">
        <f t="shared" si="0"/>
        <v>93</v>
      </c>
      <c r="P57" s="36"/>
      <c r="Q57" s="6"/>
      <c r="R57" s="6"/>
      <c r="S57" s="6"/>
      <c r="T57" s="6"/>
      <c r="U57" s="9"/>
      <c r="V57" s="9"/>
      <c r="W57" s="9"/>
      <c r="X57" s="6"/>
      <c r="Y57" s="6"/>
      <c r="Z57" s="6"/>
      <c r="AA57" s="6"/>
      <c r="AB57" s="7"/>
      <c r="AC57" s="7"/>
      <c r="AD57" s="6"/>
      <c r="AE57" s="7"/>
      <c r="AF57" s="7"/>
      <c r="AG57" s="7"/>
      <c r="AH57" s="7"/>
      <c r="AI57" s="7"/>
      <c r="AJ57" s="7"/>
      <c r="AK57" s="7"/>
      <c r="AL57" s="7"/>
    </row>
    <row r="58" spans="1:38" x14ac:dyDescent="0.25">
      <c r="A58" s="4"/>
      <c r="B58" s="32"/>
      <c r="C58" s="48"/>
      <c r="D58" s="9"/>
      <c r="E58" s="6"/>
      <c r="F58" s="6"/>
      <c r="G58" s="7"/>
      <c r="H58" s="7"/>
      <c r="I58" s="7"/>
      <c r="J58" s="36" t="s">
        <v>628</v>
      </c>
      <c r="K58" s="36"/>
      <c r="M58" s="36" t="str">
        <f t="shared" si="2"/>
        <v>A10</v>
      </c>
      <c r="N58" s="36">
        <f>IF(AND(M58&lt;&gt;M57,NOT(ISBLANK(A58))),IF(ISBLANK(J58),INDEX(Summary!N:N,MATCH(M58,Summary!A:A,0)),INDEX(Summary!N:N,MATCH(M58,Summary!A:A,0))+1),IF(ISBLANK(J58),N57,N57+1))</f>
        <v>63</v>
      </c>
      <c r="O58" s="36">
        <f t="shared" si="0"/>
        <v>93</v>
      </c>
      <c r="P58" s="36"/>
      <c r="Q58" s="6"/>
      <c r="R58" s="6"/>
      <c r="S58" s="6"/>
      <c r="T58" s="6"/>
      <c r="U58" s="9"/>
      <c r="V58" s="9"/>
      <c r="W58" s="9"/>
      <c r="X58" s="6"/>
      <c r="Y58" s="6"/>
      <c r="Z58" s="6"/>
      <c r="AA58" s="6"/>
      <c r="AB58" s="7"/>
      <c r="AC58" s="7"/>
      <c r="AD58" s="6"/>
      <c r="AE58" s="7"/>
      <c r="AF58" s="7"/>
      <c r="AG58" s="7"/>
      <c r="AH58" s="7"/>
      <c r="AI58" s="7"/>
      <c r="AJ58" s="7"/>
      <c r="AK58" s="7"/>
      <c r="AL58" s="7"/>
    </row>
    <row r="59" spans="1:38" x14ac:dyDescent="0.25">
      <c r="A59" s="4"/>
      <c r="B59" s="32"/>
      <c r="C59" s="48"/>
      <c r="D59" s="9"/>
      <c r="E59" s="6"/>
      <c r="F59" s="6"/>
      <c r="G59" s="7"/>
      <c r="H59" s="7"/>
      <c r="I59" s="7"/>
      <c r="J59" s="36" t="s">
        <v>629</v>
      </c>
      <c r="K59" s="36"/>
      <c r="M59" s="36" t="str">
        <f t="shared" si="2"/>
        <v>A10</v>
      </c>
      <c r="N59" s="36">
        <f>IF(AND(M59&lt;&gt;M58,NOT(ISBLANK(A59))),IF(ISBLANK(J59),INDEX(Summary!N:N,MATCH(M59,Summary!A:A,0)),INDEX(Summary!N:N,MATCH(M59,Summary!A:A,0))+1),IF(ISBLANK(J59),N58,N58+1))</f>
        <v>64</v>
      </c>
      <c r="O59" s="36">
        <f t="shared" si="0"/>
        <v>93</v>
      </c>
      <c r="P59" s="36"/>
      <c r="Q59" s="6"/>
      <c r="R59" s="6"/>
      <c r="S59" s="6"/>
      <c r="T59" s="6"/>
      <c r="U59" s="9"/>
      <c r="V59" s="9"/>
      <c r="W59" s="9"/>
      <c r="X59" s="6"/>
      <c r="Y59" s="6"/>
      <c r="Z59" s="6"/>
      <c r="AA59" s="6"/>
      <c r="AB59" s="7"/>
      <c r="AC59" s="7"/>
      <c r="AD59" s="6"/>
      <c r="AE59" s="7"/>
      <c r="AF59" s="7"/>
      <c r="AG59" s="7"/>
      <c r="AH59" s="7"/>
      <c r="AI59" s="7"/>
      <c r="AJ59" s="7"/>
      <c r="AK59" s="7"/>
      <c r="AL59" s="7"/>
    </row>
    <row r="60" spans="1:38" x14ac:dyDescent="0.25">
      <c r="A60" s="4"/>
      <c r="B60" s="32"/>
      <c r="C60" s="48"/>
      <c r="D60" s="9"/>
      <c r="E60" s="6"/>
      <c r="F60" s="6"/>
      <c r="G60" s="7"/>
      <c r="H60" s="7"/>
      <c r="I60" s="7"/>
      <c r="J60" s="36" t="s">
        <v>630</v>
      </c>
      <c r="K60" s="36"/>
      <c r="M60" s="36" t="str">
        <f t="shared" si="2"/>
        <v>A10</v>
      </c>
      <c r="N60" s="36">
        <f>IF(AND(M60&lt;&gt;M59,NOT(ISBLANK(A60))),IF(ISBLANK(J60),INDEX(Summary!N:N,MATCH(M60,Summary!A:A,0)),INDEX(Summary!N:N,MATCH(M60,Summary!A:A,0))+1),IF(ISBLANK(J60),N59,N59+1))</f>
        <v>65</v>
      </c>
      <c r="O60" s="36">
        <f t="shared" si="0"/>
        <v>93</v>
      </c>
      <c r="P60" s="36"/>
      <c r="Q60" s="6"/>
      <c r="R60" s="6"/>
      <c r="S60" s="6"/>
      <c r="T60" s="6"/>
      <c r="U60" s="9"/>
      <c r="V60" s="9"/>
      <c r="W60" s="9"/>
      <c r="X60" s="6"/>
      <c r="Y60" s="6"/>
      <c r="Z60" s="6"/>
      <c r="AA60" s="6"/>
      <c r="AB60" s="7"/>
      <c r="AC60" s="7"/>
      <c r="AD60" s="6"/>
      <c r="AE60" s="7"/>
      <c r="AF60" s="7"/>
      <c r="AG60" s="7"/>
      <c r="AH60" s="7"/>
      <c r="AI60" s="7"/>
      <c r="AJ60" s="7"/>
      <c r="AK60" s="7"/>
      <c r="AL60" s="7"/>
    </row>
    <row r="61" spans="1:38" x14ac:dyDescent="0.25">
      <c r="A61" s="4"/>
      <c r="B61" s="32"/>
      <c r="C61" s="48"/>
      <c r="D61" s="9"/>
      <c r="E61" s="6"/>
      <c r="F61" s="6"/>
      <c r="G61" s="7"/>
      <c r="H61" s="7"/>
      <c r="I61" s="7"/>
      <c r="J61" s="36" t="s">
        <v>631</v>
      </c>
      <c r="K61" s="36"/>
      <c r="M61" s="36" t="str">
        <f t="shared" si="2"/>
        <v>A10</v>
      </c>
      <c r="N61" s="36">
        <f>IF(AND(M61&lt;&gt;M60,NOT(ISBLANK(A61))),IF(ISBLANK(J61),INDEX(Summary!N:N,MATCH(M61,Summary!A:A,0)),INDEX(Summary!N:N,MATCH(M61,Summary!A:A,0))+1),IF(ISBLANK(J61),N60,N60+1))</f>
        <v>66</v>
      </c>
      <c r="O61" s="36">
        <f t="shared" si="0"/>
        <v>93</v>
      </c>
      <c r="P61" s="36"/>
      <c r="Q61" s="6"/>
      <c r="R61" s="6"/>
      <c r="S61" s="6"/>
      <c r="T61" s="6"/>
      <c r="U61" s="9"/>
      <c r="V61" s="9"/>
      <c r="W61" s="9"/>
      <c r="X61" s="6"/>
      <c r="Y61" s="6"/>
      <c r="Z61" s="6"/>
      <c r="AA61" s="6"/>
      <c r="AB61" s="7"/>
      <c r="AC61" s="7"/>
      <c r="AD61" s="6"/>
      <c r="AE61" s="7"/>
      <c r="AF61" s="7"/>
      <c r="AG61" s="7"/>
      <c r="AH61" s="7"/>
      <c r="AI61" s="7"/>
      <c r="AJ61" s="7"/>
      <c r="AK61" s="7"/>
      <c r="AL61" s="7"/>
    </row>
    <row r="62" spans="1:38" x14ac:dyDescent="0.25">
      <c r="A62" s="4"/>
      <c r="B62" s="32"/>
      <c r="C62" s="48"/>
      <c r="D62" s="9"/>
      <c r="E62" s="6"/>
      <c r="F62" s="6"/>
      <c r="G62" s="7"/>
      <c r="H62" s="7"/>
      <c r="I62" s="7"/>
      <c r="J62" s="36" t="s">
        <v>632</v>
      </c>
      <c r="K62" s="36"/>
      <c r="L62" s="36"/>
      <c r="M62" s="36" t="str">
        <f t="shared" si="2"/>
        <v>A10</v>
      </c>
      <c r="N62" s="36">
        <f>IF(AND(M62&lt;&gt;M61,NOT(ISBLANK(A62))),IF(ISBLANK(J62),INDEX(Summary!N:N,MATCH(M62,Summary!A:A,0)),INDEX(Summary!N:N,MATCH(M62,Summary!A:A,0))+1),IF(ISBLANK(J62),N61,N61+1))</f>
        <v>67</v>
      </c>
      <c r="O62" s="36">
        <f t="shared" si="0"/>
        <v>93</v>
      </c>
      <c r="P62" s="36"/>
      <c r="Q62" s="6"/>
      <c r="R62" s="6"/>
      <c r="S62" s="6"/>
      <c r="T62" s="6"/>
      <c r="U62" s="9"/>
      <c r="V62" s="9"/>
      <c r="W62" s="9"/>
      <c r="X62" s="6"/>
      <c r="Y62" s="6"/>
      <c r="Z62" s="6"/>
      <c r="AA62" s="6"/>
      <c r="AB62" s="7"/>
      <c r="AC62" s="7"/>
      <c r="AD62" s="6"/>
      <c r="AE62" s="7"/>
      <c r="AF62" s="7"/>
      <c r="AG62" s="7"/>
      <c r="AH62" s="7"/>
      <c r="AI62" s="7"/>
      <c r="AJ62" s="7"/>
      <c r="AK62" s="7"/>
      <c r="AL62" s="7"/>
    </row>
    <row r="63" spans="1:38" x14ac:dyDescent="0.25">
      <c r="A63" s="4"/>
      <c r="B63" s="32"/>
      <c r="C63" s="48"/>
      <c r="D63" s="9"/>
      <c r="E63" s="6"/>
      <c r="F63" s="6"/>
      <c r="G63" s="7"/>
      <c r="H63" s="7"/>
      <c r="I63" s="7"/>
      <c r="J63" s="36" t="s">
        <v>633</v>
      </c>
      <c r="K63" s="36"/>
      <c r="L63" s="36"/>
      <c r="M63" s="36" t="str">
        <f t="shared" si="2"/>
        <v>A10</v>
      </c>
      <c r="N63" s="36">
        <f>IF(AND(M63&lt;&gt;M62,NOT(ISBLANK(A63))),IF(ISBLANK(J63),INDEX(Summary!N:N,MATCH(M63,Summary!A:A,0)),INDEX(Summary!N:N,MATCH(M63,Summary!A:A,0))+1),IF(ISBLANK(J63),N62,N62+1))</f>
        <v>68</v>
      </c>
      <c r="O63" s="36">
        <f t="shared" si="0"/>
        <v>93</v>
      </c>
      <c r="P63" s="36"/>
      <c r="Q63" s="6"/>
      <c r="R63" s="6"/>
      <c r="S63" s="6"/>
      <c r="T63" s="6"/>
      <c r="U63" s="9"/>
      <c r="V63" s="9"/>
      <c r="W63" s="9"/>
      <c r="X63" s="6"/>
      <c r="Y63" s="6"/>
      <c r="Z63" s="6"/>
      <c r="AA63" s="6"/>
      <c r="AB63" s="7"/>
      <c r="AC63" s="7"/>
      <c r="AD63" s="6"/>
      <c r="AE63" s="7"/>
      <c r="AF63" s="7"/>
      <c r="AG63" s="7"/>
      <c r="AH63" s="7"/>
      <c r="AI63" s="7"/>
      <c r="AJ63" s="7"/>
      <c r="AK63" s="7"/>
      <c r="AL63" s="7"/>
    </row>
    <row r="64" spans="1:38" x14ac:dyDescent="0.25">
      <c r="A64" s="4"/>
      <c r="B64" s="32"/>
      <c r="C64" s="48"/>
      <c r="D64" s="9"/>
      <c r="E64" s="6"/>
      <c r="F64" s="6"/>
      <c r="G64" s="7"/>
      <c r="H64" s="7"/>
      <c r="I64" s="7"/>
      <c r="J64" s="36" t="s">
        <v>634</v>
      </c>
      <c r="K64" s="36"/>
      <c r="L64" s="36"/>
      <c r="M64" s="36" t="str">
        <f t="shared" si="2"/>
        <v>A10</v>
      </c>
      <c r="N64" s="36">
        <f>IF(AND(M64&lt;&gt;M63,NOT(ISBLANK(A64))),IF(ISBLANK(J64),INDEX(Summary!N:N,MATCH(M64,Summary!A:A,0)),INDEX(Summary!N:N,MATCH(M64,Summary!A:A,0))+1),IF(ISBLANK(J64),N63,N63+1))</f>
        <v>69</v>
      </c>
      <c r="O64" s="36">
        <f t="shared" si="0"/>
        <v>93</v>
      </c>
      <c r="P64" s="36"/>
      <c r="Q64" s="6"/>
      <c r="R64" s="6"/>
      <c r="S64" s="6"/>
      <c r="T64" s="6"/>
      <c r="U64" s="9"/>
      <c r="V64" s="9"/>
      <c r="W64" s="9"/>
      <c r="X64" s="6"/>
      <c r="Y64" s="6"/>
      <c r="Z64" s="6"/>
      <c r="AA64" s="6"/>
      <c r="AB64" s="7"/>
      <c r="AC64" s="7"/>
      <c r="AD64" s="6"/>
      <c r="AE64" s="7"/>
      <c r="AF64" s="7"/>
      <c r="AG64" s="7"/>
      <c r="AH64" s="7"/>
      <c r="AI64" s="7"/>
      <c r="AJ64" s="7"/>
      <c r="AK64" s="7"/>
      <c r="AL64" s="7"/>
    </row>
    <row r="65" spans="1:38" x14ac:dyDescent="0.25">
      <c r="A65" s="4"/>
      <c r="B65" s="32"/>
      <c r="C65" s="48"/>
      <c r="D65" s="9"/>
      <c r="E65" s="6"/>
      <c r="F65" s="6"/>
      <c r="G65" s="7"/>
      <c r="H65" s="7"/>
      <c r="I65" s="7"/>
      <c r="J65" s="36" t="s">
        <v>635</v>
      </c>
      <c r="K65" s="36"/>
      <c r="L65" s="36"/>
      <c r="M65" s="36" t="str">
        <f t="shared" si="2"/>
        <v>A10</v>
      </c>
      <c r="N65" s="36">
        <f>IF(AND(M65&lt;&gt;M64,NOT(ISBLANK(A65))),IF(ISBLANK(J65),INDEX(Summary!N:N,MATCH(M65,Summary!A:A,0)),INDEX(Summary!N:N,MATCH(M65,Summary!A:A,0))+1),IF(ISBLANK(J65),N64,N64+1))</f>
        <v>70</v>
      </c>
      <c r="O65" s="36">
        <f t="shared" si="0"/>
        <v>93</v>
      </c>
      <c r="P65" s="36"/>
      <c r="Q65" s="6"/>
      <c r="R65" s="6"/>
      <c r="S65" s="6"/>
      <c r="T65" s="6"/>
      <c r="U65" s="9"/>
      <c r="V65" s="9"/>
      <c r="W65" s="9"/>
      <c r="X65" s="6"/>
      <c r="Y65" s="6"/>
      <c r="Z65" s="6"/>
      <c r="AA65" s="6"/>
      <c r="AB65" s="7"/>
      <c r="AC65" s="7"/>
      <c r="AD65" s="6"/>
      <c r="AE65" s="7"/>
      <c r="AF65" s="7"/>
      <c r="AG65" s="7"/>
      <c r="AH65" s="7"/>
      <c r="AI65" s="7"/>
      <c r="AJ65" s="7"/>
      <c r="AK65" s="7"/>
      <c r="AL65" s="7"/>
    </row>
    <row r="66" spans="1:38" x14ac:dyDescent="0.25">
      <c r="A66" s="85" t="s">
        <v>349</v>
      </c>
      <c r="B66" s="43" t="s">
        <v>943</v>
      </c>
      <c r="C66" s="43" t="s">
        <v>944</v>
      </c>
      <c r="D66" s="45">
        <v>7</v>
      </c>
      <c r="E66" s="46">
        <v>7</v>
      </c>
      <c r="F66" s="46"/>
      <c r="G66" s="47">
        <v>13</v>
      </c>
      <c r="H66" s="47">
        <v>13</v>
      </c>
      <c r="I66" s="47">
        <v>5</v>
      </c>
      <c r="J66" s="36">
        <v>1</v>
      </c>
      <c r="K66" s="36"/>
      <c r="L66" s="36"/>
      <c r="M66" s="36" t="str">
        <f t="shared" si="2"/>
        <v>A10</v>
      </c>
      <c r="N66" s="36">
        <f>IF(AND(M66&lt;&gt;M65,NOT(ISBLANK(A66))),IF(ISBLANK(J66),INDEX(Summary!N:N,MATCH(M66,Summary!A:A,0)),INDEX(Summary!N:N,MATCH(M66,Summary!A:A,0))+1),IF(ISBLANK(J66),N65,N65+1))</f>
        <v>71</v>
      </c>
      <c r="O66" s="36">
        <f t="shared" ref="O66:O129" si="3">IF(AND(M66&lt;&gt;M65,NOT(ISBLANK(A66))),IF(ISBLANK(K66),_xlfn.MAXIFS(N:N,M:M,M66),_xlfn.MAXIFS(N:N,M:M,M66)+1),IF(ISBLANK(K66),O65,O65+1))</f>
        <v>93</v>
      </c>
      <c r="P66" s="36"/>
      <c r="Q66" s="46">
        <v>1</v>
      </c>
      <c r="R66" s="46"/>
      <c r="S66" s="46"/>
      <c r="T66" s="46"/>
      <c r="U66" s="45"/>
      <c r="V66" s="45"/>
      <c r="W66" s="45"/>
      <c r="X66" s="46">
        <v>7</v>
      </c>
      <c r="Y66" s="46">
        <v>0</v>
      </c>
      <c r="Z66" s="46">
        <v>0</v>
      </c>
      <c r="AA66" s="46">
        <v>0</v>
      </c>
      <c r="AB66" s="47">
        <v>0</v>
      </c>
      <c r="AC66" s="47">
        <v>0</v>
      </c>
      <c r="AD66" s="46"/>
      <c r="AE66" s="47">
        <v>10</v>
      </c>
      <c r="AF66" s="47">
        <v>3</v>
      </c>
      <c r="AG66" s="47" t="s">
        <v>34</v>
      </c>
      <c r="AH66" s="47">
        <v>0</v>
      </c>
      <c r="AI66" s="47">
        <v>0</v>
      </c>
      <c r="AJ66" s="47">
        <v>3</v>
      </c>
      <c r="AK66" s="47">
        <v>0</v>
      </c>
      <c r="AL66" s="47" t="s">
        <v>34</v>
      </c>
    </row>
    <row r="67" spans="1:38" x14ac:dyDescent="0.25">
      <c r="A67" s="85" t="s">
        <v>349</v>
      </c>
      <c r="B67" s="43" t="s">
        <v>943</v>
      </c>
      <c r="C67" s="43" t="s">
        <v>944</v>
      </c>
      <c r="D67" s="45"/>
      <c r="E67" s="46"/>
      <c r="F67" s="46"/>
      <c r="G67" s="47"/>
      <c r="H67" s="47"/>
      <c r="I67" s="47"/>
      <c r="J67" s="36">
        <v>1</v>
      </c>
      <c r="K67" s="36"/>
      <c r="L67" s="36"/>
      <c r="M67" s="36" t="str">
        <f t="shared" si="2"/>
        <v>A10</v>
      </c>
      <c r="N67" s="36">
        <f>IF(AND(M67&lt;&gt;M66,NOT(ISBLANK(A67))),IF(ISBLANK(J67),INDEX(Summary!N:N,MATCH(M67,Summary!A:A,0)),INDEX(Summary!N:N,MATCH(M67,Summary!A:A,0))+1),IF(ISBLANK(J67),N66,N66+1))</f>
        <v>72</v>
      </c>
      <c r="O67" s="36">
        <f t="shared" si="3"/>
        <v>93</v>
      </c>
      <c r="P67" s="36"/>
      <c r="Q67" s="46"/>
      <c r="R67" s="46"/>
      <c r="S67" s="46"/>
      <c r="T67" s="46"/>
      <c r="U67" s="45"/>
      <c r="V67" s="45"/>
      <c r="W67" s="45"/>
      <c r="X67" s="46"/>
      <c r="Y67" s="46"/>
      <c r="Z67" s="46"/>
      <c r="AA67" s="46"/>
      <c r="AB67" s="47"/>
      <c r="AC67" s="47"/>
      <c r="AD67" s="46"/>
      <c r="AE67" s="47"/>
      <c r="AF67" s="47"/>
      <c r="AG67" s="47"/>
      <c r="AH67" s="47"/>
      <c r="AI67" s="47"/>
      <c r="AJ67" s="47"/>
      <c r="AK67" s="47"/>
      <c r="AL67" s="47"/>
    </row>
    <row r="68" spans="1:38" x14ac:dyDescent="0.25">
      <c r="A68" s="85" t="s">
        <v>349</v>
      </c>
      <c r="B68" s="43" t="s">
        <v>943</v>
      </c>
      <c r="C68" s="43" t="s">
        <v>944</v>
      </c>
      <c r="D68" s="45"/>
      <c r="E68" s="46"/>
      <c r="F68" s="46"/>
      <c r="G68" s="47"/>
      <c r="H68" s="47"/>
      <c r="I68" s="47"/>
      <c r="J68" s="36">
        <v>1</v>
      </c>
      <c r="K68" s="36"/>
      <c r="L68" s="36"/>
      <c r="M68" s="36" t="str">
        <f t="shared" ref="M68:M131" si="4">IF(ISBLANK(A68),M67,A68)</f>
        <v>A10</v>
      </c>
      <c r="N68" s="36">
        <f>IF(AND(M68&lt;&gt;M67,NOT(ISBLANK(A68))),IF(ISBLANK(J68),INDEX(Summary!N:N,MATCH(M68,Summary!A:A,0)),INDEX(Summary!N:N,MATCH(M68,Summary!A:A,0))+1),IF(ISBLANK(J68),N67,N67+1))</f>
        <v>73</v>
      </c>
      <c r="O68" s="36">
        <f t="shared" si="3"/>
        <v>93</v>
      </c>
      <c r="P68" s="36"/>
      <c r="Q68" s="46"/>
      <c r="R68" s="46"/>
      <c r="S68" s="46"/>
      <c r="T68" s="46"/>
      <c r="U68" s="45"/>
      <c r="V68" s="45"/>
      <c r="W68" s="45"/>
      <c r="X68" s="46"/>
      <c r="Y68" s="46"/>
      <c r="Z68" s="46"/>
      <c r="AA68" s="46"/>
      <c r="AB68" s="47"/>
      <c r="AC68" s="47"/>
      <c r="AD68" s="46"/>
      <c r="AE68" s="47"/>
      <c r="AF68" s="47"/>
      <c r="AG68" s="47"/>
      <c r="AH68" s="47"/>
      <c r="AI68" s="47"/>
      <c r="AJ68" s="47"/>
      <c r="AK68" s="47"/>
      <c r="AL68" s="47"/>
    </row>
    <row r="69" spans="1:38" x14ac:dyDescent="0.25">
      <c r="A69" s="85" t="s">
        <v>349</v>
      </c>
      <c r="B69" s="43" t="s">
        <v>943</v>
      </c>
      <c r="C69" s="43" t="s">
        <v>944</v>
      </c>
      <c r="D69" s="45"/>
      <c r="E69" s="46"/>
      <c r="F69" s="46"/>
      <c r="G69" s="47"/>
      <c r="H69" s="47"/>
      <c r="I69" s="47"/>
      <c r="J69" s="36">
        <v>1</v>
      </c>
      <c r="K69" s="36"/>
      <c r="L69" s="36"/>
      <c r="M69" s="36" t="str">
        <f t="shared" si="4"/>
        <v>A10</v>
      </c>
      <c r="N69" s="36">
        <f>IF(AND(M69&lt;&gt;M68,NOT(ISBLANK(A69))),IF(ISBLANK(J69),INDEX(Summary!N:N,MATCH(M69,Summary!A:A,0)),INDEX(Summary!N:N,MATCH(M69,Summary!A:A,0))+1),IF(ISBLANK(J69),N68,N68+1))</f>
        <v>74</v>
      </c>
      <c r="O69" s="36">
        <f t="shared" si="3"/>
        <v>93</v>
      </c>
      <c r="P69" s="36"/>
      <c r="Q69" s="46"/>
      <c r="R69" s="46"/>
      <c r="S69" s="46"/>
      <c r="T69" s="46"/>
      <c r="U69" s="45"/>
      <c r="V69" s="45"/>
      <c r="W69" s="45"/>
      <c r="X69" s="46"/>
      <c r="Y69" s="46"/>
      <c r="Z69" s="46"/>
      <c r="AA69" s="46"/>
      <c r="AB69" s="47"/>
      <c r="AC69" s="47"/>
      <c r="AD69" s="46"/>
      <c r="AE69" s="47"/>
      <c r="AF69" s="47"/>
      <c r="AG69" s="47"/>
      <c r="AH69" s="47"/>
      <c r="AI69" s="47"/>
      <c r="AJ69" s="47"/>
      <c r="AK69" s="47"/>
      <c r="AL69" s="47"/>
    </row>
    <row r="70" spans="1:38" x14ac:dyDescent="0.25">
      <c r="A70" s="85" t="s">
        <v>349</v>
      </c>
      <c r="B70" s="43" t="s">
        <v>943</v>
      </c>
      <c r="C70" s="43" t="s">
        <v>944</v>
      </c>
      <c r="D70" s="45"/>
      <c r="E70" s="46"/>
      <c r="F70" s="46"/>
      <c r="G70" s="47"/>
      <c r="H70" s="47"/>
      <c r="I70" s="47"/>
      <c r="J70" s="36">
        <v>1</v>
      </c>
      <c r="K70" s="36"/>
      <c r="L70" s="36"/>
      <c r="M70" s="36" t="str">
        <f t="shared" si="4"/>
        <v>A10</v>
      </c>
      <c r="N70" s="36">
        <f>IF(AND(M70&lt;&gt;M69,NOT(ISBLANK(A70))),IF(ISBLANK(J70),INDEX(Summary!N:N,MATCH(M70,Summary!A:A,0)),INDEX(Summary!N:N,MATCH(M70,Summary!A:A,0))+1),IF(ISBLANK(J70),N69,N69+1))</f>
        <v>75</v>
      </c>
      <c r="O70" s="36">
        <f t="shared" si="3"/>
        <v>93</v>
      </c>
      <c r="P70" s="36"/>
      <c r="Q70" s="46"/>
      <c r="R70" s="46"/>
      <c r="S70" s="46"/>
      <c r="T70" s="46"/>
      <c r="U70" s="45"/>
      <c r="V70" s="45"/>
      <c r="W70" s="45"/>
      <c r="X70" s="46"/>
      <c r="Y70" s="46"/>
      <c r="Z70" s="46"/>
      <c r="AA70" s="46"/>
      <c r="AB70" s="47"/>
      <c r="AC70" s="47"/>
      <c r="AD70" s="46"/>
      <c r="AE70" s="47"/>
      <c r="AF70" s="47"/>
      <c r="AG70" s="47"/>
      <c r="AH70" s="47"/>
      <c r="AI70" s="47"/>
      <c r="AJ70" s="47"/>
      <c r="AK70" s="47"/>
      <c r="AL70" s="47"/>
    </row>
    <row r="71" spans="1:38" x14ac:dyDescent="0.25">
      <c r="A71" s="85" t="s">
        <v>349</v>
      </c>
      <c r="B71" s="43" t="s">
        <v>943</v>
      </c>
      <c r="C71" s="43" t="s">
        <v>944</v>
      </c>
      <c r="D71" s="45"/>
      <c r="E71" s="46"/>
      <c r="F71" s="46"/>
      <c r="G71" s="47"/>
      <c r="H71" s="47"/>
      <c r="I71" s="47"/>
      <c r="J71" s="36">
        <v>1</v>
      </c>
      <c r="K71" s="36"/>
      <c r="L71" s="36"/>
      <c r="M71" s="36" t="str">
        <f t="shared" si="4"/>
        <v>A10</v>
      </c>
      <c r="N71" s="36">
        <f>IF(AND(M71&lt;&gt;M70,NOT(ISBLANK(A71))),IF(ISBLANK(J71),INDEX(Summary!N:N,MATCH(M71,Summary!A:A,0)),INDEX(Summary!N:N,MATCH(M71,Summary!A:A,0))+1),IF(ISBLANK(J71),N70,N70+1))</f>
        <v>76</v>
      </c>
      <c r="O71" s="36">
        <f t="shared" si="3"/>
        <v>93</v>
      </c>
      <c r="P71" s="36"/>
      <c r="Q71" s="46"/>
      <c r="R71" s="46"/>
      <c r="S71" s="46"/>
      <c r="T71" s="46"/>
      <c r="U71" s="45"/>
      <c r="V71" s="45"/>
      <c r="W71" s="45"/>
      <c r="X71" s="46"/>
      <c r="Y71" s="46"/>
      <c r="Z71" s="46"/>
      <c r="AA71" s="46"/>
      <c r="AB71" s="47"/>
      <c r="AC71" s="47"/>
      <c r="AD71" s="46"/>
      <c r="AE71" s="47"/>
      <c r="AF71" s="47"/>
      <c r="AG71" s="47"/>
      <c r="AH71" s="47"/>
      <c r="AI71" s="47"/>
      <c r="AJ71" s="47"/>
      <c r="AK71" s="47"/>
      <c r="AL71" s="47"/>
    </row>
    <row r="72" spans="1:38" x14ac:dyDescent="0.25">
      <c r="A72" s="85" t="s">
        <v>349</v>
      </c>
      <c r="B72" s="43" t="s">
        <v>943</v>
      </c>
      <c r="C72" s="43" t="s">
        <v>944</v>
      </c>
      <c r="D72" s="45"/>
      <c r="E72" s="46"/>
      <c r="F72" s="46"/>
      <c r="G72" s="47"/>
      <c r="H72" s="47"/>
      <c r="I72" s="47"/>
      <c r="J72" s="36">
        <v>1</v>
      </c>
      <c r="K72" s="36"/>
      <c r="L72" s="36"/>
      <c r="M72" s="36" t="str">
        <f t="shared" si="4"/>
        <v>A10</v>
      </c>
      <c r="N72" s="36">
        <f>IF(AND(M72&lt;&gt;M71,NOT(ISBLANK(A72))),IF(ISBLANK(J72),INDEX(Summary!N:N,MATCH(M72,Summary!A:A,0)),INDEX(Summary!N:N,MATCH(M72,Summary!A:A,0))+1),IF(ISBLANK(J72),N71,N71+1))</f>
        <v>77</v>
      </c>
      <c r="O72" s="36">
        <f t="shared" si="3"/>
        <v>93</v>
      </c>
      <c r="P72" s="36"/>
      <c r="Q72" s="46"/>
      <c r="R72" s="46"/>
      <c r="S72" s="46"/>
      <c r="T72" s="46"/>
      <c r="U72" s="45"/>
      <c r="V72" s="45"/>
      <c r="W72" s="45"/>
      <c r="X72" s="46"/>
      <c r="Y72" s="46"/>
      <c r="Z72" s="46"/>
      <c r="AA72" s="46"/>
      <c r="AB72" s="47"/>
      <c r="AC72" s="47"/>
      <c r="AD72" s="46"/>
      <c r="AE72" s="47"/>
      <c r="AF72" s="47"/>
      <c r="AG72" s="47"/>
      <c r="AH72" s="47"/>
      <c r="AI72" s="47"/>
      <c r="AJ72" s="47"/>
      <c r="AK72" s="47"/>
      <c r="AL72" s="47"/>
    </row>
    <row r="73" spans="1:38" x14ac:dyDescent="0.25">
      <c r="A73" s="85" t="s">
        <v>349</v>
      </c>
      <c r="B73" s="43" t="s">
        <v>945</v>
      </c>
      <c r="C73" s="43" t="s">
        <v>946</v>
      </c>
      <c r="D73" s="45">
        <v>1</v>
      </c>
      <c r="E73" s="46">
        <v>1</v>
      </c>
      <c r="F73" s="46"/>
      <c r="G73" s="47">
        <v>14</v>
      </c>
      <c r="H73" s="47">
        <v>14</v>
      </c>
      <c r="I73" s="47">
        <v>5</v>
      </c>
      <c r="J73" s="36">
        <v>1</v>
      </c>
      <c r="K73" s="36"/>
      <c r="L73" s="36"/>
      <c r="M73" s="36" t="str">
        <f t="shared" si="4"/>
        <v>A10</v>
      </c>
      <c r="N73" s="36">
        <f>IF(AND(M73&lt;&gt;M72,NOT(ISBLANK(A73))),IF(ISBLANK(J73),INDEX(Summary!N:N,MATCH(M73,Summary!A:A,0)),INDEX(Summary!N:N,MATCH(M73,Summary!A:A,0))+1),IF(ISBLANK(J73),N72,N72+1))</f>
        <v>78</v>
      </c>
      <c r="O73" s="36">
        <f t="shared" si="3"/>
        <v>93</v>
      </c>
      <c r="P73" s="36"/>
      <c r="Q73" s="46">
        <v>1</v>
      </c>
      <c r="R73" s="46"/>
      <c r="S73" s="46"/>
      <c r="T73" s="46"/>
      <c r="U73" s="45"/>
      <c r="V73" s="45"/>
      <c r="W73" s="45"/>
      <c r="X73" s="46">
        <v>1</v>
      </c>
      <c r="Y73" s="46">
        <v>0</v>
      </c>
      <c r="Z73" s="46">
        <v>0</v>
      </c>
      <c r="AA73" s="46">
        <v>0</v>
      </c>
      <c r="AB73" s="47">
        <v>0</v>
      </c>
      <c r="AC73" s="47">
        <v>0</v>
      </c>
      <c r="AD73" s="46"/>
      <c r="AE73" s="47">
        <v>11</v>
      </c>
      <c r="AF73" s="47">
        <v>3</v>
      </c>
      <c r="AG73" s="47" t="s">
        <v>34</v>
      </c>
      <c r="AH73" s="47">
        <v>0</v>
      </c>
      <c r="AI73" s="47">
        <v>0</v>
      </c>
      <c r="AJ73" s="47">
        <v>3</v>
      </c>
      <c r="AK73" s="47">
        <v>0</v>
      </c>
      <c r="AL73" s="47" t="s">
        <v>34</v>
      </c>
    </row>
    <row r="74" spans="1:38" x14ac:dyDescent="0.25">
      <c r="A74" s="85" t="s">
        <v>349</v>
      </c>
      <c r="B74" s="43" t="s">
        <v>947</v>
      </c>
      <c r="C74" s="43" t="s">
        <v>946</v>
      </c>
      <c r="D74" s="45">
        <v>1</v>
      </c>
      <c r="E74" s="46">
        <v>1</v>
      </c>
      <c r="F74" s="46"/>
      <c r="G74" s="47">
        <v>15</v>
      </c>
      <c r="H74" s="47">
        <v>15</v>
      </c>
      <c r="I74" s="47">
        <v>5</v>
      </c>
      <c r="J74" s="36">
        <v>1</v>
      </c>
      <c r="K74" s="36"/>
      <c r="L74" s="36"/>
      <c r="M74" s="36" t="str">
        <f t="shared" si="4"/>
        <v>A10</v>
      </c>
      <c r="N74" s="36">
        <f>IF(AND(M74&lt;&gt;M73,NOT(ISBLANK(A74))),IF(ISBLANK(J74),INDEX(Summary!N:N,MATCH(M74,Summary!A:A,0)),INDEX(Summary!N:N,MATCH(M74,Summary!A:A,0))+1),IF(ISBLANK(J74),N73,N73+1))</f>
        <v>79</v>
      </c>
      <c r="O74" s="36">
        <f t="shared" si="3"/>
        <v>93</v>
      </c>
      <c r="P74" s="36"/>
      <c r="Q74" s="46">
        <v>1</v>
      </c>
      <c r="R74" s="46"/>
      <c r="S74" s="46"/>
      <c r="T74" s="46"/>
      <c r="U74" s="45"/>
      <c r="V74" s="45"/>
      <c r="W74" s="45"/>
      <c r="X74" s="46">
        <v>1</v>
      </c>
      <c r="Y74" s="46">
        <v>0</v>
      </c>
      <c r="Z74" s="46">
        <v>0</v>
      </c>
      <c r="AA74" s="46">
        <v>0</v>
      </c>
      <c r="AB74" s="47">
        <v>0</v>
      </c>
      <c r="AC74" s="47">
        <v>0</v>
      </c>
      <c r="AD74" s="46"/>
      <c r="AE74" s="47">
        <v>12</v>
      </c>
      <c r="AF74" s="47">
        <v>3</v>
      </c>
      <c r="AG74" s="47" t="s">
        <v>34</v>
      </c>
      <c r="AH74" s="47">
        <v>0</v>
      </c>
      <c r="AI74" s="47">
        <v>0</v>
      </c>
      <c r="AJ74" s="47">
        <v>3</v>
      </c>
      <c r="AK74" s="47">
        <v>0</v>
      </c>
      <c r="AL74" s="47" t="s">
        <v>34</v>
      </c>
    </row>
    <row r="75" spans="1:38" x14ac:dyDescent="0.25">
      <c r="A75" s="85" t="s">
        <v>349</v>
      </c>
      <c r="B75" s="43" t="s">
        <v>948</v>
      </c>
      <c r="C75" s="43" t="s">
        <v>946</v>
      </c>
      <c r="D75" s="45">
        <v>1</v>
      </c>
      <c r="E75" s="46">
        <v>1</v>
      </c>
      <c r="F75" s="46"/>
      <c r="G75" s="47">
        <v>16</v>
      </c>
      <c r="H75" s="47">
        <v>16</v>
      </c>
      <c r="I75" s="47">
        <v>5</v>
      </c>
      <c r="J75" s="36">
        <v>1</v>
      </c>
      <c r="K75" s="36"/>
      <c r="L75" s="36"/>
      <c r="M75" s="36" t="str">
        <f t="shared" si="4"/>
        <v>A10</v>
      </c>
      <c r="N75" s="36">
        <f>IF(AND(M75&lt;&gt;M74,NOT(ISBLANK(A75))),IF(ISBLANK(J75),INDEX(Summary!N:N,MATCH(M75,Summary!A:A,0)),INDEX(Summary!N:N,MATCH(M75,Summary!A:A,0))+1),IF(ISBLANK(J75),N74,N74+1))</f>
        <v>80</v>
      </c>
      <c r="O75" s="36">
        <f t="shared" si="3"/>
        <v>93</v>
      </c>
      <c r="P75" s="36"/>
      <c r="Q75" s="46">
        <v>1</v>
      </c>
      <c r="R75" s="46"/>
      <c r="S75" s="46"/>
      <c r="T75" s="46"/>
      <c r="U75" s="45"/>
      <c r="V75" s="45"/>
      <c r="W75" s="45"/>
      <c r="X75" s="46">
        <v>1</v>
      </c>
      <c r="Y75" s="46">
        <v>0</v>
      </c>
      <c r="Z75" s="46">
        <v>0</v>
      </c>
      <c r="AA75" s="46">
        <v>0</v>
      </c>
      <c r="AB75" s="47">
        <v>0</v>
      </c>
      <c r="AC75" s="47">
        <v>0</v>
      </c>
      <c r="AD75" s="46"/>
      <c r="AE75" s="47">
        <v>13</v>
      </c>
      <c r="AF75" s="47">
        <v>3</v>
      </c>
      <c r="AG75" s="47" t="s">
        <v>34</v>
      </c>
      <c r="AH75" s="47">
        <v>0</v>
      </c>
      <c r="AI75" s="47">
        <v>0</v>
      </c>
      <c r="AJ75" s="47">
        <v>3</v>
      </c>
      <c r="AK75" s="47">
        <v>0</v>
      </c>
      <c r="AL75" s="47" t="s">
        <v>34</v>
      </c>
    </row>
    <row r="76" spans="1:38" x14ac:dyDescent="0.25">
      <c r="A76" s="85" t="s">
        <v>349</v>
      </c>
      <c r="B76" s="43" t="s">
        <v>949</v>
      </c>
      <c r="C76" s="43" t="s">
        <v>946</v>
      </c>
      <c r="D76" s="45">
        <v>4</v>
      </c>
      <c r="E76" s="46">
        <v>2</v>
      </c>
      <c r="F76" s="46"/>
      <c r="G76" s="47">
        <v>20</v>
      </c>
      <c r="H76" s="47">
        <v>18</v>
      </c>
      <c r="I76" s="47">
        <v>5</v>
      </c>
      <c r="J76" s="36">
        <v>1</v>
      </c>
      <c r="K76" s="36"/>
      <c r="L76" s="36"/>
      <c r="M76" s="36" t="str">
        <f t="shared" si="4"/>
        <v>A10</v>
      </c>
      <c r="N76" s="36">
        <f>IF(AND(M76&lt;&gt;M75,NOT(ISBLANK(A76))),IF(ISBLANK(J76),INDEX(Summary!N:N,MATCH(M76,Summary!A:A,0)),INDEX(Summary!N:N,MATCH(M76,Summary!A:A,0))+1),IF(ISBLANK(J76),N75,N75+1))</f>
        <v>81</v>
      </c>
      <c r="O76" s="36">
        <f t="shared" si="3"/>
        <v>93</v>
      </c>
      <c r="P76" s="36"/>
      <c r="Q76" s="89">
        <v>1</v>
      </c>
      <c r="R76" s="46"/>
      <c r="S76" s="46"/>
      <c r="T76" s="46"/>
      <c r="U76" s="45"/>
      <c r="V76" s="45"/>
      <c r="W76" s="45"/>
      <c r="X76" s="46">
        <v>4</v>
      </c>
      <c r="Y76" s="46">
        <v>0</v>
      </c>
      <c r="Z76" s="46">
        <v>0</v>
      </c>
      <c r="AA76" s="46">
        <v>0</v>
      </c>
      <c r="AB76" s="47">
        <v>0</v>
      </c>
      <c r="AC76" s="47">
        <v>0</v>
      </c>
      <c r="AD76" s="46"/>
      <c r="AE76" s="47">
        <v>17</v>
      </c>
      <c r="AF76" s="47">
        <v>3</v>
      </c>
      <c r="AG76" s="47" t="s">
        <v>34</v>
      </c>
      <c r="AH76" s="47">
        <v>0</v>
      </c>
      <c r="AI76" s="47">
        <v>0</v>
      </c>
      <c r="AJ76" s="47">
        <v>3</v>
      </c>
      <c r="AK76" s="47">
        <v>0</v>
      </c>
      <c r="AL76" s="47" t="s">
        <v>34</v>
      </c>
    </row>
    <row r="77" spans="1:38" x14ac:dyDescent="0.25">
      <c r="A77" s="85" t="s">
        <v>349</v>
      </c>
      <c r="B77" s="43" t="s">
        <v>949</v>
      </c>
      <c r="C77" s="43" t="s">
        <v>946</v>
      </c>
      <c r="D77" s="45"/>
      <c r="E77" s="46"/>
      <c r="F77" s="46"/>
      <c r="G77" s="47"/>
      <c r="H77" s="47"/>
      <c r="I77" s="47"/>
      <c r="J77" s="36">
        <v>1</v>
      </c>
      <c r="K77" s="36"/>
      <c r="L77" s="36"/>
      <c r="M77" s="36" t="str">
        <f t="shared" si="4"/>
        <v>A10</v>
      </c>
      <c r="N77" s="36">
        <f>IF(AND(M77&lt;&gt;M76,NOT(ISBLANK(A77))),IF(ISBLANK(J77),INDEX(Summary!N:N,MATCH(M77,Summary!A:A,0)),INDEX(Summary!N:N,MATCH(M77,Summary!A:A,0))+1),IF(ISBLANK(J77),N76,N76+1))</f>
        <v>82</v>
      </c>
      <c r="O77" s="36">
        <f t="shared" si="3"/>
        <v>93</v>
      </c>
      <c r="P77" s="36"/>
      <c r="Q77" s="89"/>
      <c r="R77" s="46"/>
      <c r="S77" s="46"/>
      <c r="T77" s="46"/>
      <c r="U77" s="45"/>
      <c r="V77" s="45"/>
      <c r="W77" s="45"/>
      <c r="X77" s="46"/>
      <c r="Y77" s="46"/>
      <c r="Z77" s="46"/>
      <c r="AA77" s="46"/>
      <c r="AB77" s="47"/>
      <c r="AC77" s="47"/>
      <c r="AD77" s="46"/>
      <c r="AE77" s="47"/>
      <c r="AF77" s="47"/>
      <c r="AG77" s="47"/>
      <c r="AH77" s="47"/>
      <c r="AI77" s="47"/>
      <c r="AJ77" s="47"/>
      <c r="AK77" s="47"/>
      <c r="AL77" s="47"/>
    </row>
    <row r="78" spans="1:38" x14ac:dyDescent="0.25">
      <c r="A78" s="85" t="s">
        <v>349</v>
      </c>
      <c r="B78" s="43" t="s">
        <v>949</v>
      </c>
      <c r="C78" s="43" t="s">
        <v>946</v>
      </c>
      <c r="D78" s="45"/>
      <c r="E78" s="46"/>
      <c r="F78" s="46"/>
      <c r="G78" s="47"/>
      <c r="H78" s="47"/>
      <c r="I78" s="47"/>
      <c r="J78" s="36">
        <v>1</v>
      </c>
      <c r="K78" s="36"/>
      <c r="L78" s="36"/>
      <c r="M78" s="36" t="str">
        <f t="shared" si="4"/>
        <v>A10</v>
      </c>
      <c r="N78" s="36">
        <f>IF(AND(M78&lt;&gt;M77,NOT(ISBLANK(A78))),IF(ISBLANK(J78),INDEX(Summary!N:N,MATCH(M78,Summary!A:A,0)),INDEX(Summary!N:N,MATCH(M78,Summary!A:A,0))+1),IF(ISBLANK(J78),N77,N77+1))</f>
        <v>83</v>
      </c>
      <c r="O78" s="36">
        <f t="shared" si="3"/>
        <v>93</v>
      </c>
      <c r="P78" s="36"/>
      <c r="Q78" s="89"/>
      <c r="R78" s="46"/>
      <c r="S78" s="46"/>
      <c r="T78" s="46"/>
      <c r="U78" s="45"/>
      <c r="V78" s="45"/>
      <c r="W78" s="45"/>
      <c r="X78" s="46"/>
      <c r="Y78" s="46"/>
      <c r="Z78" s="46"/>
      <c r="AA78" s="46"/>
      <c r="AB78" s="47"/>
      <c r="AC78" s="47"/>
      <c r="AD78" s="46"/>
      <c r="AE78" s="47"/>
      <c r="AF78" s="47"/>
      <c r="AG78" s="47"/>
      <c r="AH78" s="47"/>
      <c r="AI78" s="47"/>
      <c r="AJ78" s="47"/>
      <c r="AK78" s="47"/>
      <c r="AL78" s="47"/>
    </row>
    <row r="79" spans="1:38" x14ac:dyDescent="0.25">
      <c r="A79" s="85" t="s">
        <v>349</v>
      </c>
      <c r="B79" s="43" t="s">
        <v>949</v>
      </c>
      <c r="C79" s="43" t="s">
        <v>946</v>
      </c>
      <c r="D79" s="45"/>
      <c r="E79" s="46"/>
      <c r="F79" s="46"/>
      <c r="G79" s="47"/>
      <c r="H79" s="47"/>
      <c r="I79" s="47"/>
      <c r="J79" s="36">
        <v>1</v>
      </c>
      <c r="K79" s="36"/>
      <c r="L79" s="36"/>
      <c r="M79" s="36" t="str">
        <f t="shared" si="4"/>
        <v>A10</v>
      </c>
      <c r="N79" s="36">
        <f>IF(AND(M79&lt;&gt;M78,NOT(ISBLANK(A79))),IF(ISBLANK(J79),INDEX(Summary!N:N,MATCH(M79,Summary!A:A,0)),INDEX(Summary!N:N,MATCH(M79,Summary!A:A,0))+1),IF(ISBLANK(J79),N78,N78+1))</f>
        <v>84</v>
      </c>
      <c r="O79" s="36">
        <f t="shared" si="3"/>
        <v>93</v>
      </c>
      <c r="P79" s="36"/>
      <c r="Q79" s="89"/>
      <c r="R79" s="46"/>
      <c r="S79" s="46"/>
      <c r="T79" s="46"/>
      <c r="U79" s="45"/>
      <c r="V79" s="45"/>
      <c r="W79" s="45"/>
      <c r="X79" s="46"/>
      <c r="Y79" s="46"/>
      <c r="Z79" s="46"/>
      <c r="AA79" s="46"/>
      <c r="AB79" s="47"/>
      <c r="AC79" s="47"/>
      <c r="AD79" s="46"/>
      <c r="AE79" s="47"/>
      <c r="AF79" s="47"/>
      <c r="AG79" s="47"/>
      <c r="AH79" s="47"/>
      <c r="AI79" s="47"/>
      <c r="AJ79" s="47"/>
      <c r="AK79" s="47"/>
      <c r="AL79" s="47"/>
    </row>
    <row r="80" spans="1:38" x14ac:dyDescent="0.25">
      <c r="A80" s="4" t="s">
        <v>350</v>
      </c>
      <c r="B80" s="32" t="s">
        <v>536</v>
      </c>
      <c r="C80" s="48" t="s">
        <v>535</v>
      </c>
      <c r="D80" s="9">
        <v>1</v>
      </c>
      <c r="E80" s="6">
        <v>1</v>
      </c>
      <c r="F80" s="6">
        <v>1</v>
      </c>
      <c r="G80" s="7">
        <v>23</v>
      </c>
      <c r="H80" s="7">
        <v>21</v>
      </c>
      <c r="I80" s="7">
        <v>7</v>
      </c>
      <c r="J80" s="36" t="s">
        <v>550</v>
      </c>
      <c r="K80" s="36" t="s">
        <v>574</v>
      </c>
      <c r="L80" s="36"/>
      <c r="M80" s="36" t="str">
        <f t="shared" si="4"/>
        <v>A20</v>
      </c>
      <c r="N80" s="36">
        <f>IF(AND(M80&lt;&gt;M79,NOT(ISBLANK(A80))),IF(ISBLANK(J80),INDEX(Summary!N:N,MATCH(M80,Summary!A:A,0)),INDEX(Summary!N:N,MATCH(M80,Summary!A:A,0))+1),IF(ISBLANK(J80),N79,N79+1))</f>
        <v>7</v>
      </c>
      <c r="O80" s="36">
        <f t="shared" si="3"/>
        <v>61</v>
      </c>
      <c r="P80" s="36"/>
      <c r="Q80" s="6">
        <v>40</v>
      </c>
      <c r="R80" s="6">
        <v>47</v>
      </c>
      <c r="S80" s="6">
        <v>3</v>
      </c>
      <c r="T80" s="6"/>
      <c r="U80" s="9"/>
      <c r="V80" s="9"/>
      <c r="W80" s="9"/>
      <c r="X80" s="6">
        <v>40</v>
      </c>
      <c r="Y80" s="6">
        <v>47</v>
      </c>
      <c r="Z80" s="6">
        <v>4</v>
      </c>
      <c r="AA80" s="6">
        <v>0</v>
      </c>
      <c r="AB80" s="7">
        <v>0</v>
      </c>
      <c r="AC80" s="7">
        <v>0</v>
      </c>
      <c r="AD80" s="6"/>
      <c r="AE80" s="7">
        <v>57</v>
      </c>
      <c r="AF80" s="7">
        <v>54</v>
      </c>
      <c r="AG80" s="7" t="s">
        <v>34</v>
      </c>
      <c r="AH80" s="7">
        <v>0</v>
      </c>
      <c r="AI80" s="7">
        <v>0</v>
      </c>
      <c r="AJ80" s="7">
        <v>3</v>
      </c>
      <c r="AK80" s="7">
        <v>0</v>
      </c>
      <c r="AL80" s="7" t="s">
        <v>34</v>
      </c>
    </row>
    <row r="81" spans="1:38" x14ac:dyDescent="0.25">
      <c r="A81" s="4"/>
      <c r="B81" s="32"/>
      <c r="C81" s="48"/>
      <c r="D81" s="9"/>
      <c r="E81" s="6"/>
      <c r="F81" s="6"/>
      <c r="G81" s="7"/>
      <c r="H81" s="7"/>
      <c r="I81" s="7"/>
      <c r="J81" s="36" t="s">
        <v>551</v>
      </c>
      <c r="K81" s="36" t="s">
        <v>575</v>
      </c>
      <c r="L81" s="36"/>
      <c r="M81" s="36" t="str">
        <f t="shared" si="4"/>
        <v>A20</v>
      </c>
      <c r="N81" s="36">
        <f>IF(AND(M81&lt;&gt;M80,NOT(ISBLANK(A81))),IF(ISBLANK(J81),INDEX(Summary!N:N,MATCH(M81,Summary!A:A,0)),INDEX(Summary!N:N,MATCH(M81,Summary!A:A,0))+1),IF(ISBLANK(J81),N80,N80+1))</f>
        <v>8</v>
      </c>
      <c r="O81" s="36">
        <f t="shared" si="3"/>
        <v>62</v>
      </c>
      <c r="P81" s="36"/>
      <c r="Q81" s="6"/>
      <c r="R81" s="6"/>
      <c r="S81" s="6"/>
      <c r="T81" s="6"/>
      <c r="U81" s="9"/>
      <c r="V81" s="9"/>
      <c r="W81" s="9"/>
      <c r="X81" s="6"/>
      <c r="Y81" s="6"/>
      <c r="Z81" s="6"/>
      <c r="AA81" s="6"/>
      <c r="AB81" s="7"/>
      <c r="AC81" s="7"/>
      <c r="AD81" s="6"/>
      <c r="AE81" s="7"/>
      <c r="AF81" s="7"/>
      <c r="AG81" s="7"/>
      <c r="AH81" s="7"/>
      <c r="AI81" s="7"/>
      <c r="AJ81" s="7"/>
      <c r="AK81" s="7"/>
      <c r="AL81" s="7"/>
    </row>
    <row r="82" spans="1:38" x14ac:dyDescent="0.25">
      <c r="A82" s="4"/>
      <c r="B82" s="32"/>
      <c r="C82" s="48"/>
      <c r="D82" s="9"/>
      <c r="E82" s="6"/>
      <c r="F82" s="6"/>
      <c r="G82" s="7"/>
      <c r="H82" s="7"/>
      <c r="I82" s="7"/>
      <c r="J82" s="36" t="s">
        <v>552</v>
      </c>
      <c r="K82" s="36" t="s">
        <v>576</v>
      </c>
      <c r="L82" s="36"/>
      <c r="M82" s="36" t="str">
        <f t="shared" si="4"/>
        <v>A20</v>
      </c>
      <c r="N82" s="36">
        <f>IF(AND(M82&lt;&gt;M81,NOT(ISBLANK(A82))),IF(ISBLANK(J82),INDEX(Summary!N:N,MATCH(M82,Summary!A:A,0)),INDEX(Summary!N:N,MATCH(M82,Summary!A:A,0))+1),IF(ISBLANK(J82),N81,N81+1))</f>
        <v>9</v>
      </c>
      <c r="O82" s="36">
        <f t="shared" si="3"/>
        <v>63</v>
      </c>
      <c r="P82" s="36"/>
      <c r="Q82" s="6"/>
      <c r="R82" s="6"/>
      <c r="S82" s="6"/>
      <c r="T82" s="6"/>
      <c r="U82" s="9"/>
      <c r="V82" s="9"/>
      <c r="W82" s="9"/>
      <c r="X82" s="6"/>
      <c r="Y82" s="6"/>
      <c r="Z82" s="6"/>
      <c r="AA82" s="6"/>
      <c r="AB82" s="7"/>
      <c r="AC82" s="7"/>
      <c r="AD82" s="6"/>
      <c r="AE82" s="7"/>
      <c r="AF82" s="7"/>
      <c r="AG82" s="7"/>
      <c r="AH82" s="7"/>
      <c r="AI82" s="7"/>
      <c r="AJ82" s="7"/>
      <c r="AK82" s="7"/>
      <c r="AL82" s="7"/>
    </row>
    <row r="83" spans="1:38" x14ac:dyDescent="0.25">
      <c r="A83" s="4"/>
      <c r="B83" s="32"/>
      <c r="C83" s="48"/>
      <c r="D83" s="9"/>
      <c r="E83" s="6"/>
      <c r="F83" s="6"/>
      <c r="G83" s="7"/>
      <c r="H83" s="7"/>
      <c r="I83" s="7"/>
      <c r="J83" s="36" t="s">
        <v>553</v>
      </c>
      <c r="K83" s="36" t="s">
        <v>577</v>
      </c>
      <c r="L83" s="36"/>
      <c r="M83" s="36" t="str">
        <f t="shared" si="4"/>
        <v>A20</v>
      </c>
      <c r="N83" s="36">
        <f>IF(AND(M83&lt;&gt;M82,NOT(ISBLANK(A83))),IF(ISBLANK(J83),INDEX(Summary!N:N,MATCH(M83,Summary!A:A,0)),INDEX(Summary!N:N,MATCH(M83,Summary!A:A,0))+1),IF(ISBLANK(J83),N82,N82+1))</f>
        <v>10</v>
      </c>
      <c r="O83" s="36">
        <f t="shared" si="3"/>
        <v>64</v>
      </c>
      <c r="P83" s="36"/>
      <c r="Q83" s="6"/>
      <c r="R83" s="6"/>
      <c r="S83" s="6"/>
      <c r="T83" s="6"/>
      <c r="U83" s="9"/>
      <c r="V83" s="9"/>
      <c r="W83" s="9"/>
      <c r="X83" s="6"/>
      <c r="Y83" s="6"/>
      <c r="Z83" s="6"/>
      <c r="AA83" s="6"/>
      <c r="AB83" s="7"/>
      <c r="AC83" s="7"/>
      <c r="AD83" s="6"/>
      <c r="AE83" s="7"/>
      <c r="AF83" s="7"/>
      <c r="AG83" s="7"/>
      <c r="AH83" s="7"/>
      <c r="AI83" s="7"/>
      <c r="AJ83" s="7"/>
      <c r="AK83" s="7"/>
      <c r="AL83" s="7"/>
    </row>
    <row r="84" spans="1:38" x14ac:dyDescent="0.25">
      <c r="A84" s="4"/>
      <c r="B84" s="32"/>
      <c r="C84" s="48"/>
      <c r="D84" s="9"/>
      <c r="E84" s="6"/>
      <c r="F84" s="6"/>
      <c r="G84" s="7"/>
      <c r="H84" s="7"/>
      <c r="I84" s="7"/>
      <c r="J84" s="36" t="s">
        <v>554</v>
      </c>
      <c r="K84" s="36" t="s">
        <v>578</v>
      </c>
      <c r="L84" s="36"/>
      <c r="M84" s="36" t="str">
        <f t="shared" si="4"/>
        <v>A20</v>
      </c>
      <c r="N84" s="36">
        <f>IF(AND(M84&lt;&gt;M83,NOT(ISBLANK(A84))),IF(ISBLANK(J84),INDEX(Summary!N:N,MATCH(M84,Summary!A:A,0)),INDEX(Summary!N:N,MATCH(M84,Summary!A:A,0))+1),IF(ISBLANK(J84),N83,N83+1))</f>
        <v>11</v>
      </c>
      <c r="O84" s="36">
        <f t="shared" si="3"/>
        <v>65</v>
      </c>
      <c r="P84" s="36"/>
      <c r="Q84" s="6"/>
      <c r="R84" s="6"/>
      <c r="S84" s="6"/>
      <c r="T84" s="6"/>
      <c r="U84" s="9"/>
      <c r="V84" s="9"/>
      <c r="W84" s="9"/>
      <c r="X84" s="6"/>
      <c r="Y84" s="6"/>
      <c r="Z84" s="6"/>
      <c r="AA84" s="6"/>
      <c r="AB84" s="7"/>
      <c r="AC84" s="7"/>
      <c r="AD84" s="6"/>
      <c r="AE84" s="7"/>
      <c r="AF84" s="7"/>
      <c r="AG84" s="7"/>
      <c r="AH84" s="7"/>
      <c r="AI84" s="7"/>
      <c r="AJ84" s="7"/>
      <c r="AK84" s="7"/>
      <c r="AL84" s="7"/>
    </row>
    <row r="85" spans="1:38" x14ac:dyDescent="0.25">
      <c r="A85" s="4"/>
      <c r="B85" s="32"/>
      <c r="C85" s="48"/>
      <c r="D85" s="9"/>
      <c r="E85" s="6"/>
      <c r="F85" s="6"/>
      <c r="G85" s="7"/>
      <c r="H85" s="7"/>
      <c r="I85" s="7"/>
      <c r="J85" s="36" t="s">
        <v>555</v>
      </c>
      <c r="K85" s="36" t="s">
        <v>579</v>
      </c>
      <c r="L85" s="36"/>
      <c r="M85" s="36" t="str">
        <f t="shared" si="4"/>
        <v>A20</v>
      </c>
      <c r="N85" s="36">
        <f>IF(AND(M85&lt;&gt;M84,NOT(ISBLANK(A85))),IF(ISBLANK(J85),INDEX(Summary!N:N,MATCH(M85,Summary!A:A,0)),INDEX(Summary!N:N,MATCH(M85,Summary!A:A,0))+1),IF(ISBLANK(J85),N84,N84+1))</f>
        <v>12</v>
      </c>
      <c r="O85" s="36">
        <f t="shared" si="3"/>
        <v>66</v>
      </c>
      <c r="P85" s="36"/>
      <c r="Q85" s="6"/>
      <c r="R85" s="6"/>
      <c r="S85" s="6"/>
      <c r="T85" s="6"/>
      <c r="U85" s="9"/>
      <c r="V85" s="9"/>
      <c r="W85" s="9"/>
      <c r="X85" s="6"/>
      <c r="Y85" s="6"/>
      <c r="Z85" s="6"/>
      <c r="AA85" s="6"/>
      <c r="AB85" s="7"/>
      <c r="AC85" s="7"/>
      <c r="AD85" s="6"/>
      <c r="AE85" s="7"/>
      <c r="AF85" s="7"/>
      <c r="AG85" s="7"/>
      <c r="AH85" s="7"/>
      <c r="AI85" s="7"/>
      <c r="AJ85" s="7"/>
      <c r="AK85" s="7"/>
      <c r="AL85" s="7"/>
    </row>
    <row r="86" spans="1:38" x14ac:dyDescent="0.25">
      <c r="A86" s="4"/>
      <c r="B86" s="32"/>
      <c r="C86" s="48"/>
      <c r="D86" s="9"/>
      <c r="E86" s="6"/>
      <c r="F86" s="6"/>
      <c r="G86" s="7"/>
      <c r="H86" s="7"/>
      <c r="I86" s="7"/>
      <c r="J86" s="36" t="s">
        <v>556</v>
      </c>
      <c r="K86" s="36" t="s">
        <v>580</v>
      </c>
      <c r="L86" s="36"/>
      <c r="M86" s="36" t="str">
        <f t="shared" si="4"/>
        <v>A20</v>
      </c>
      <c r="N86" s="36">
        <f>IF(AND(M86&lt;&gt;M85,NOT(ISBLANK(A86))),IF(ISBLANK(J86),INDEX(Summary!N:N,MATCH(M86,Summary!A:A,0)),INDEX(Summary!N:N,MATCH(M86,Summary!A:A,0))+1),IF(ISBLANK(J86),N85,N85+1))</f>
        <v>13</v>
      </c>
      <c r="O86" s="36">
        <f t="shared" si="3"/>
        <v>67</v>
      </c>
      <c r="P86" s="36"/>
      <c r="Q86" s="6"/>
      <c r="R86" s="6"/>
      <c r="S86" s="6"/>
      <c r="T86" s="6"/>
      <c r="U86" s="9"/>
      <c r="V86" s="9"/>
      <c r="W86" s="9"/>
      <c r="X86" s="6"/>
      <c r="Y86" s="6"/>
      <c r="Z86" s="6"/>
      <c r="AA86" s="6"/>
      <c r="AB86" s="7"/>
      <c r="AC86" s="7"/>
      <c r="AD86" s="6"/>
      <c r="AE86" s="7"/>
      <c r="AF86" s="7"/>
      <c r="AG86" s="7"/>
      <c r="AH86" s="7"/>
      <c r="AI86" s="7"/>
      <c r="AJ86" s="7"/>
      <c r="AK86" s="7"/>
      <c r="AL86" s="7"/>
    </row>
    <row r="87" spans="1:38" x14ac:dyDescent="0.25">
      <c r="A87" s="4"/>
      <c r="B87" s="32"/>
      <c r="C87" s="48"/>
      <c r="D87" s="9"/>
      <c r="E87" s="6"/>
      <c r="F87" s="6"/>
      <c r="G87" s="7"/>
      <c r="H87" s="7"/>
      <c r="I87" s="7"/>
      <c r="J87" s="36" t="s">
        <v>557</v>
      </c>
      <c r="K87" s="36" t="s">
        <v>581</v>
      </c>
      <c r="L87" s="36"/>
      <c r="M87" s="36" t="str">
        <f t="shared" si="4"/>
        <v>A20</v>
      </c>
      <c r="N87" s="36">
        <f>IF(AND(M87&lt;&gt;M86,NOT(ISBLANK(A87))),IF(ISBLANK(J87),INDEX(Summary!N:N,MATCH(M87,Summary!A:A,0)),INDEX(Summary!N:N,MATCH(M87,Summary!A:A,0))+1),IF(ISBLANK(J87),N86,N86+1))</f>
        <v>14</v>
      </c>
      <c r="O87" s="36">
        <f t="shared" si="3"/>
        <v>68</v>
      </c>
      <c r="P87" s="36"/>
      <c r="Q87" s="6"/>
      <c r="R87" s="6"/>
      <c r="S87" s="6"/>
      <c r="T87" s="6"/>
      <c r="U87" s="9"/>
      <c r="V87" s="9"/>
      <c r="W87" s="9"/>
      <c r="X87" s="6"/>
      <c r="Y87" s="6"/>
      <c r="Z87" s="6"/>
      <c r="AA87" s="6"/>
      <c r="AB87" s="7"/>
      <c r="AC87" s="7"/>
      <c r="AD87" s="6"/>
      <c r="AE87" s="7"/>
      <c r="AF87" s="7"/>
      <c r="AG87" s="7"/>
      <c r="AH87" s="7"/>
      <c r="AI87" s="7"/>
      <c r="AJ87" s="7"/>
      <c r="AK87" s="7"/>
      <c r="AL87" s="7"/>
    </row>
    <row r="88" spans="1:38" x14ac:dyDescent="0.25">
      <c r="A88" s="4"/>
      <c r="B88" s="32"/>
      <c r="C88" s="48"/>
      <c r="D88" s="9"/>
      <c r="E88" s="6"/>
      <c r="F88" s="6"/>
      <c r="G88" s="7"/>
      <c r="H88" s="7"/>
      <c r="I88" s="7"/>
      <c r="J88" s="36" t="s">
        <v>558</v>
      </c>
      <c r="K88" s="36" t="s">
        <v>582</v>
      </c>
      <c r="L88" s="36"/>
      <c r="M88" s="36" t="str">
        <f t="shared" si="4"/>
        <v>A20</v>
      </c>
      <c r="N88" s="36">
        <f>IF(AND(M88&lt;&gt;M87,NOT(ISBLANK(A88))),IF(ISBLANK(J88),INDEX(Summary!N:N,MATCH(M88,Summary!A:A,0)),INDEX(Summary!N:N,MATCH(M88,Summary!A:A,0))+1),IF(ISBLANK(J88),N87,N87+1))</f>
        <v>15</v>
      </c>
      <c r="O88" s="36">
        <f t="shared" si="3"/>
        <v>69</v>
      </c>
      <c r="P88" s="36"/>
      <c r="Q88" s="6"/>
      <c r="R88" s="6"/>
      <c r="S88" s="6"/>
      <c r="T88" s="6"/>
      <c r="U88" s="9"/>
      <c r="V88" s="9"/>
      <c r="W88" s="9"/>
      <c r="X88" s="6"/>
      <c r="Y88" s="6"/>
      <c r="Z88" s="6"/>
      <c r="AA88" s="6"/>
      <c r="AB88" s="7"/>
      <c r="AC88" s="7"/>
      <c r="AD88" s="6"/>
      <c r="AE88" s="7"/>
      <c r="AF88" s="7"/>
      <c r="AG88" s="7"/>
      <c r="AH88" s="7"/>
      <c r="AI88" s="7"/>
      <c r="AJ88" s="7"/>
      <c r="AK88" s="7"/>
      <c r="AL88" s="7"/>
    </row>
    <row r="89" spans="1:38" x14ac:dyDescent="0.25">
      <c r="A89" s="4"/>
      <c r="B89" s="32"/>
      <c r="C89" s="48"/>
      <c r="D89" s="9"/>
      <c r="E89" s="6"/>
      <c r="F89" s="6"/>
      <c r="G89" s="7"/>
      <c r="H89" s="7"/>
      <c r="I89" s="7"/>
      <c r="J89" s="36" t="s">
        <v>559</v>
      </c>
      <c r="K89" s="36" t="s">
        <v>583</v>
      </c>
      <c r="L89" s="36"/>
      <c r="M89" s="36" t="str">
        <f t="shared" si="4"/>
        <v>A20</v>
      </c>
      <c r="N89" s="36">
        <f>IF(AND(M89&lt;&gt;M88,NOT(ISBLANK(A89))),IF(ISBLANK(J89),INDEX(Summary!N:N,MATCH(M89,Summary!A:A,0)),INDEX(Summary!N:N,MATCH(M89,Summary!A:A,0))+1),IF(ISBLANK(J89),N88,N88+1))</f>
        <v>16</v>
      </c>
      <c r="O89" s="36">
        <f t="shared" si="3"/>
        <v>70</v>
      </c>
      <c r="P89" s="36"/>
      <c r="Q89" s="6"/>
      <c r="R89" s="6"/>
      <c r="S89" s="6"/>
      <c r="T89" s="6"/>
      <c r="U89" s="9"/>
      <c r="V89" s="9"/>
      <c r="W89" s="9"/>
      <c r="X89" s="6"/>
      <c r="Y89" s="6"/>
      <c r="Z89" s="6"/>
      <c r="AA89" s="6"/>
      <c r="AB89" s="7"/>
      <c r="AC89" s="7"/>
      <c r="AD89" s="6"/>
      <c r="AE89" s="7"/>
      <c r="AF89" s="7"/>
      <c r="AG89" s="7"/>
      <c r="AH89" s="7"/>
      <c r="AI89" s="7"/>
      <c r="AJ89" s="7"/>
      <c r="AK89" s="7"/>
      <c r="AL89" s="7"/>
    </row>
    <row r="90" spans="1:38" x14ac:dyDescent="0.25">
      <c r="A90" s="4"/>
      <c r="B90" s="32"/>
      <c r="C90" s="48"/>
      <c r="D90" s="9"/>
      <c r="E90" s="6"/>
      <c r="F90" s="6"/>
      <c r="G90" s="7"/>
      <c r="H90" s="7"/>
      <c r="I90" s="7"/>
      <c r="J90" s="36" t="s">
        <v>560</v>
      </c>
      <c r="K90" s="36" t="s">
        <v>584</v>
      </c>
      <c r="L90" s="36"/>
      <c r="M90" s="36" t="str">
        <f t="shared" si="4"/>
        <v>A20</v>
      </c>
      <c r="N90" s="36">
        <f>IF(AND(M90&lt;&gt;M89,NOT(ISBLANK(A90))),IF(ISBLANK(J90),INDEX(Summary!N:N,MATCH(M90,Summary!A:A,0)),INDEX(Summary!N:N,MATCH(M90,Summary!A:A,0))+1),IF(ISBLANK(J90),N89,N89+1))</f>
        <v>17</v>
      </c>
      <c r="O90" s="36">
        <f t="shared" si="3"/>
        <v>71</v>
      </c>
      <c r="P90" s="36"/>
      <c r="Q90" s="6"/>
      <c r="R90" s="6"/>
      <c r="S90" s="6"/>
      <c r="T90" s="6"/>
      <c r="U90" s="9"/>
      <c r="V90" s="9"/>
      <c r="W90" s="9"/>
      <c r="X90" s="6"/>
      <c r="Y90" s="6"/>
      <c r="Z90" s="6"/>
      <c r="AA90" s="6"/>
      <c r="AB90" s="7"/>
      <c r="AC90" s="7"/>
      <c r="AD90" s="6"/>
      <c r="AE90" s="7"/>
      <c r="AF90" s="7"/>
      <c r="AG90" s="7"/>
      <c r="AH90" s="7"/>
      <c r="AI90" s="7"/>
      <c r="AJ90" s="7"/>
      <c r="AK90" s="7"/>
      <c r="AL90" s="7"/>
    </row>
    <row r="91" spans="1:38" x14ac:dyDescent="0.25">
      <c r="A91" s="4"/>
      <c r="B91" s="32"/>
      <c r="C91" s="48"/>
      <c r="D91" s="9"/>
      <c r="E91" s="6"/>
      <c r="F91" s="6"/>
      <c r="G91" s="7"/>
      <c r="H91" s="7"/>
      <c r="I91" s="7"/>
      <c r="J91" s="36" t="s">
        <v>561</v>
      </c>
      <c r="K91" s="36" t="s">
        <v>585</v>
      </c>
      <c r="L91" s="36"/>
      <c r="M91" s="36" t="str">
        <f t="shared" si="4"/>
        <v>A20</v>
      </c>
      <c r="N91" s="36">
        <f>IF(AND(M91&lt;&gt;M90,NOT(ISBLANK(A91))),IF(ISBLANK(J91),INDEX(Summary!N:N,MATCH(M91,Summary!A:A,0)),INDEX(Summary!N:N,MATCH(M91,Summary!A:A,0))+1),IF(ISBLANK(J91),N90,N90+1))</f>
        <v>18</v>
      </c>
      <c r="O91" s="36">
        <f t="shared" si="3"/>
        <v>72</v>
      </c>
      <c r="P91" s="36"/>
      <c r="Q91" s="6"/>
      <c r="R91" s="6"/>
      <c r="S91" s="6"/>
      <c r="T91" s="6"/>
      <c r="U91" s="9"/>
      <c r="V91" s="9"/>
      <c r="W91" s="9"/>
      <c r="X91" s="6"/>
      <c r="Y91" s="6"/>
      <c r="Z91" s="6"/>
      <c r="AA91" s="6"/>
      <c r="AB91" s="7"/>
      <c r="AC91" s="7"/>
      <c r="AD91" s="6"/>
      <c r="AE91" s="7"/>
      <c r="AF91" s="7"/>
      <c r="AG91" s="7"/>
      <c r="AH91" s="7"/>
      <c r="AI91" s="7"/>
      <c r="AJ91" s="7"/>
      <c r="AK91" s="7"/>
      <c r="AL91" s="7"/>
    </row>
    <row r="92" spans="1:38" x14ac:dyDescent="0.25">
      <c r="A92" s="4"/>
      <c r="B92" s="32"/>
      <c r="C92" s="48"/>
      <c r="D92" s="9"/>
      <c r="E92" s="6"/>
      <c r="F92" s="6"/>
      <c r="G92" s="7"/>
      <c r="H92" s="7"/>
      <c r="I92" s="7"/>
      <c r="J92" s="36" t="s">
        <v>562</v>
      </c>
      <c r="K92" s="36" t="s">
        <v>586</v>
      </c>
      <c r="L92" s="36"/>
      <c r="M92" s="36" t="str">
        <f t="shared" si="4"/>
        <v>A20</v>
      </c>
      <c r="N92" s="36">
        <f>IF(AND(M92&lt;&gt;M91,NOT(ISBLANK(A92))),IF(ISBLANK(J92),INDEX(Summary!N:N,MATCH(M92,Summary!A:A,0)),INDEX(Summary!N:N,MATCH(M92,Summary!A:A,0))+1),IF(ISBLANK(J92),N91,N91+1))</f>
        <v>19</v>
      </c>
      <c r="O92" s="36">
        <f t="shared" si="3"/>
        <v>73</v>
      </c>
      <c r="P92" s="36"/>
      <c r="Q92" s="6"/>
      <c r="R92" s="6"/>
      <c r="S92" s="6"/>
      <c r="T92" s="6"/>
      <c r="U92" s="9"/>
      <c r="V92" s="9"/>
      <c r="W92" s="9"/>
      <c r="X92" s="6"/>
      <c r="Y92" s="6"/>
      <c r="Z92" s="6"/>
      <c r="AA92" s="6"/>
      <c r="AB92" s="7"/>
      <c r="AC92" s="7"/>
      <c r="AD92" s="6"/>
      <c r="AE92" s="7"/>
      <c r="AF92" s="7"/>
      <c r="AG92" s="7"/>
      <c r="AH92" s="7"/>
      <c r="AI92" s="7"/>
      <c r="AJ92" s="7"/>
      <c r="AK92" s="7"/>
      <c r="AL92" s="7"/>
    </row>
    <row r="93" spans="1:38" x14ac:dyDescent="0.25">
      <c r="A93" s="4"/>
      <c r="B93" s="32"/>
      <c r="C93" s="48"/>
      <c r="D93" s="9"/>
      <c r="E93" s="6"/>
      <c r="F93" s="6"/>
      <c r="G93" s="7"/>
      <c r="H93" s="7"/>
      <c r="I93" s="7"/>
      <c r="J93" s="36" t="s">
        <v>563</v>
      </c>
      <c r="K93" s="36" t="s">
        <v>587</v>
      </c>
      <c r="L93" s="36"/>
      <c r="M93" s="36" t="str">
        <f t="shared" si="4"/>
        <v>A20</v>
      </c>
      <c r="N93" s="36">
        <f>IF(AND(M93&lt;&gt;M92,NOT(ISBLANK(A93))),IF(ISBLANK(J93),INDEX(Summary!N:N,MATCH(M93,Summary!A:A,0)),INDEX(Summary!N:N,MATCH(M93,Summary!A:A,0))+1),IF(ISBLANK(J93),N92,N92+1))</f>
        <v>20</v>
      </c>
      <c r="O93" s="36">
        <f t="shared" si="3"/>
        <v>74</v>
      </c>
      <c r="P93" s="36"/>
      <c r="Q93" s="6"/>
      <c r="R93" s="6"/>
      <c r="S93" s="6"/>
      <c r="T93" s="6"/>
      <c r="U93" s="9"/>
      <c r="V93" s="9"/>
      <c r="W93" s="9"/>
      <c r="X93" s="6"/>
      <c r="Y93" s="6"/>
      <c r="Z93" s="6"/>
      <c r="AA93" s="6"/>
      <c r="AB93" s="7"/>
      <c r="AC93" s="7"/>
      <c r="AD93" s="6"/>
      <c r="AE93" s="7"/>
      <c r="AF93" s="7"/>
      <c r="AG93" s="7"/>
      <c r="AH93" s="7"/>
      <c r="AI93" s="7"/>
      <c r="AJ93" s="7"/>
      <c r="AK93" s="7"/>
      <c r="AL93" s="7"/>
    </row>
    <row r="94" spans="1:38" x14ac:dyDescent="0.25">
      <c r="A94" s="4"/>
      <c r="B94" s="32"/>
      <c r="C94" s="48"/>
      <c r="D94" s="9"/>
      <c r="E94" s="6"/>
      <c r="F94" s="6"/>
      <c r="G94" s="7"/>
      <c r="H94" s="7"/>
      <c r="I94" s="7"/>
      <c r="J94" s="36" t="s">
        <v>564</v>
      </c>
      <c r="K94" s="36" t="s">
        <v>598</v>
      </c>
      <c r="L94" s="36"/>
      <c r="M94" s="36" t="str">
        <f t="shared" si="4"/>
        <v>A20</v>
      </c>
      <c r="N94" s="36">
        <f>IF(AND(M94&lt;&gt;M93,NOT(ISBLANK(A94))),IF(ISBLANK(J94),INDEX(Summary!N:N,MATCH(M94,Summary!A:A,0)),INDEX(Summary!N:N,MATCH(M94,Summary!A:A,0))+1),IF(ISBLANK(J94),N93,N93+1))</f>
        <v>21</v>
      </c>
      <c r="O94" s="36">
        <f t="shared" si="3"/>
        <v>75</v>
      </c>
      <c r="P94" s="36"/>
      <c r="Q94" s="6"/>
      <c r="R94" s="6"/>
      <c r="S94" s="6"/>
      <c r="T94" s="6"/>
      <c r="U94" s="9"/>
      <c r="V94" s="9"/>
      <c r="W94" s="9"/>
      <c r="X94" s="6"/>
      <c r="Y94" s="6"/>
      <c r="Z94" s="6"/>
      <c r="AA94" s="6"/>
      <c r="AB94" s="7"/>
      <c r="AC94" s="7"/>
      <c r="AD94" s="6"/>
      <c r="AE94" s="7"/>
      <c r="AF94" s="7"/>
      <c r="AG94" s="7"/>
      <c r="AH94" s="7"/>
      <c r="AI94" s="7"/>
      <c r="AJ94" s="7"/>
      <c r="AK94" s="7"/>
      <c r="AL94" s="7"/>
    </row>
    <row r="95" spans="1:38" x14ac:dyDescent="0.25">
      <c r="A95" s="4"/>
      <c r="B95" s="32"/>
      <c r="C95" s="48"/>
      <c r="D95" s="9"/>
      <c r="E95" s="6"/>
      <c r="F95" s="6"/>
      <c r="G95" s="7"/>
      <c r="H95" s="7"/>
      <c r="I95" s="7"/>
      <c r="J95" s="36" t="s">
        <v>565</v>
      </c>
      <c r="K95" s="36" t="s">
        <v>599</v>
      </c>
      <c r="L95" s="36"/>
      <c r="M95" s="36" t="str">
        <f t="shared" si="4"/>
        <v>A20</v>
      </c>
      <c r="N95" s="36">
        <f>IF(AND(M95&lt;&gt;M94,NOT(ISBLANK(A95))),IF(ISBLANK(J95),INDEX(Summary!N:N,MATCH(M95,Summary!A:A,0)),INDEX(Summary!N:N,MATCH(M95,Summary!A:A,0))+1),IF(ISBLANK(J95),N94,N94+1))</f>
        <v>22</v>
      </c>
      <c r="O95" s="36">
        <f t="shared" si="3"/>
        <v>76</v>
      </c>
      <c r="P95" s="36"/>
      <c r="Q95" s="6"/>
      <c r="R95" s="6"/>
      <c r="S95" s="6"/>
      <c r="T95" s="6"/>
      <c r="U95" s="9"/>
      <c r="V95" s="9"/>
      <c r="W95" s="9"/>
      <c r="X95" s="6"/>
      <c r="Y95" s="6"/>
      <c r="Z95" s="6"/>
      <c r="AA95" s="6"/>
      <c r="AB95" s="7"/>
      <c r="AC95" s="7"/>
      <c r="AD95" s="6"/>
      <c r="AE95" s="7"/>
      <c r="AF95" s="7"/>
      <c r="AG95" s="7"/>
      <c r="AH95" s="7"/>
      <c r="AI95" s="7"/>
      <c r="AJ95" s="7"/>
      <c r="AK95" s="7"/>
      <c r="AL95" s="7"/>
    </row>
    <row r="96" spans="1:38" x14ac:dyDescent="0.25">
      <c r="A96" s="4"/>
      <c r="B96" s="32"/>
      <c r="C96" s="48"/>
      <c r="D96" s="9"/>
      <c r="E96" s="6"/>
      <c r="F96" s="6"/>
      <c r="G96" s="7"/>
      <c r="H96" s="7"/>
      <c r="I96" s="7"/>
      <c r="J96" s="36" t="s">
        <v>566</v>
      </c>
      <c r="K96" s="36" t="s">
        <v>600</v>
      </c>
      <c r="L96" s="36"/>
      <c r="M96" s="36" t="str">
        <f t="shared" si="4"/>
        <v>A20</v>
      </c>
      <c r="N96" s="36">
        <f>IF(AND(M96&lt;&gt;M95,NOT(ISBLANK(A96))),IF(ISBLANK(J96),INDEX(Summary!N:N,MATCH(M96,Summary!A:A,0)),INDEX(Summary!N:N,MATCH(M96,Summary!A:A,0))+1),IF(ISBLANK(J96),N95,N95+1))</f>
        <v>23</v>
      </c>
      <c r="O96" s="36">
        <f t="shared" si="3"/>
        <v>77</v>
      </c>
      <c r="P96" s="36"/>
      <c r="Q96" s="6"/>
      <c r="R96" s="6"/>
      <c r="S96" s="6"/>
      <c r="T96" s="6"/>
      <c r="U96" s="9"/>
      <c r="V96" s="9"/>
      <c r="W96" s="9"/>
      <c r="X96" s="6"/>
      <c r="Y96" s="6"/>
      <c r="Z96" s="6"/>
      <c r="AA96" s="6"/>
      <c r="AB96" s="7"/>
      <c r="AC96" s="7"/>
      <c r="AD96" s="6"/>
      <c r="AE96" s="7"/>
      <c r="AF96" s="7"/>
      <c r="AG96" s="7"/>
      <c r="AH96" s="7"/>
      <c r="AI96" s="7"/>
      <c r="AJ96" s="7"/>
      <c r="AK96" s="7"/>
      <c r="AL96" s="7"/>
    </row>
    <row r="97" spans="1:38" x14ac:dyDescent="0.25">
      <c r="A97" s="4"/>
      <c r="B97" s="32"/>
      <c r="C97" s="48"/>
      <c r="D97" s="9"/>
      <c r="E97" s="6"/>
      <c r="F97" s="6"/>
      <c r="G97" s="7"/>
      <c r="H97" s="7"/>
      <c r="I97" s="7"/>
      <c r="J97" s="36" t="s">
        <v>567</v>
      </c>
      <c r="K97" s="36" t="s">
        <v>601</v>
      </c>
      <c r="L97" s="36"/>
      <c r="M97" s="36" t="str">
        <f t="shared" si="4"/>
        <v>A20</v>
      </c>
      <c r="N97" s="36">
        <f>IF(AND(M97&lt;&gt;M96,NOT(ISBLANK(A97))),IF(ISBLANK(J97),INDEX(Summary!N:N,MATCH(M97,Summary!A:A,0)),INDEX(Summary!N:N,MATCH(M97,Summary!A:A,0))+1),IF(ISBLANK(J97),N96,N96+1))</f>
        <v>24</v>
      </c>
      <c r="O97" s="36">
        <f t="shared" si="3"/>
        <v>78</v>
      </c>
      <c r="P97" s="36"/>
      <c r="Q97" s="6"/>
      <c r="R97" s="6"/>
      <c r="S97" s="6"/>
      <c r="T97" s="6"/>
      <c r="U97" s="9"/>
      <c r="V97" s="9"/>
      <c r="W97" s="9"/>
      <c r="X97" s="6"/>
      <c r="Y97" s="6"/>
      <c r="Z97" s="6"/>
      <c r="AA97" s="6"/>
      <c r="AB97" s="7"/>
      <c r="AC97" s="7"/>
      <c r="AD97" s="6"/>
      <c r="AE97" s="7"/>
      <c r="AF97" s="7"/>
      <c r="AG97" s="7"/>
      <c r="AH97" s="7"/>
      <c r="AI97" s="7"/>
      <c r="AJ97" s="7"/>
      <c r="AK97" s="7"/>
      <c r="AL97" s="7"/>
    </row>
    <row r="98" spans="1:38" x14ac:dyDescent="0.25">
      <c r="A98" s="4"/>
      <c r="B98" s="32"/>
      <c r="C98" s="48"/>
      <c r="D98" s="9"/>
      <c r="E98" s="6"/>
      <c r="F98" s="6"/>
      <c r="G98" s="7"/>
      <c r="H98" s="7"/>
      <c r="I98" s="7"/>
      <c r="J98" s="36" t="s">
        <v>568</v>
      </c>
      <c r="K98" s="36" t="s">
        <v>602</v>
      </c>
      <c r="L98" s="36"/>
      <c r="M98" s="36" t="str">
        <f t="shared" si="4"/>
        <v>A20</v>
      </c>
      <c r="N98" s="36">
        <f>IF(AND(M98&lt;&gt;M97,NOT(ISBLANK(A98))),IF(ISBLANK(J98),INDEX(Summary!N:N,MATCH(M98,Summary!A:A,0)),INDEX(Summary!N:N,MATCH(M98,Summary!A:A,0))+1),IF(ISBLANK(J98),N97,N97+1))</f>
        <v>25</v>
      </c>
      <c r="O98" s="36">
        <f t="shared" si="3"/>
        <v>79</v>
      </c>
      <c r="P98" s="36"/>
      <c r="Q98" s="6"/>
      <c r="R98" s="6"/>
      <c r="S98" s="6"/>
      <c r="T98" s="6"/>
      <c r="U98" s="9"/>
      <c r="V98" s="9"/>
      <c r="W98" s="9"/>
      <c r="X98" s="6"/>
      <c r="Y98" s="6"/>
      <c r="Z98" s="6"/>
      <c r="AA98" s="6"/>
      <c r="AB98" s="7"/>
      <c r="AC98" s="7"/>
      <c r="AD98" s="6"/>
      <c r="AE98" s="7"/>
      <c r="AF98" s="7"/>
      <c r="AG98" s="7"/>
      <c r="AH98" s="7"/>
      <c r="AI98" s="7"/>
      <c r="AJ98" s="7"/>
      <c r="AK98" s="7"/>
      <c r="AL98" s="7"/>
    </row>
    <row r="99" spans="1:38" x14ac:dyDescent="0.25">
      <c r="A99" s="4"/>
      <c r="B99" s="32"/>
      <c r="C99" s="48"/>
      <c r="D99" s="9"/>
      <c r="E99" s="6"/>
      <c r="F99" s="6"/>
      <c r="G99" s="7"/>
      <c r="H99" s="7"/>
      <c r="I99" s="7"/>
      <c r="J99" s="36" t="s">
        <v>569</v>
      </c>
      <c r="K99" s="36" t="s">
        <v>603</v>
      </c>
      <c r="L99" s="36"/>
      <c r="M99" s="36" t="str">
        <f t="shared" si="4"/>
        <v>A20</v>
      </c>
      <c r="N99" s="36">
        <f>IF(AND(M99&lt;&gt;M98,NOT(ISBLANK(A99))),IF(ISBLANK(J99),INDEX(Summary!N:N,MATCH(M99,Summary!A:A,0)),INDEX(Summary!N:N,MATCH(M99,Summary!A:A,0))+1),IF(ISBLANK(J99),N98,N98+1))</f>
        <v>26</v>
      </c>
      <c r="O99" s="36">
        <f t="shared" si="3"/>
        <v>80</v>
      </c>
      <c r="P99" s="36"/>
      <c r="Q99" s="6"/>
      <c r="R99" s="6"/>
      <c r="S99" s="6"/>
      <c r="T99" s="6"/>
      <c r="U99" s="9"/>
      <c r="V99" s="9"/>
      <c r="W99" s="9"/>
      <c r="X99" s="6"/>
      <c r="Y99" s="6"/>
      <c r="Z99" s="6"/>
      <c r="AA99" s="6"/>
      <c r="AB99" s="7"/>
      <c r="AC99" s="7"/>
      <c r="AD99" s="6"/>
      <c r="AE99" s="7"/>
      <c r="AF99" s="7"/>
      <c r="AG99" s="7"/>
      <c r="AH99" s="7"/>
      <c r="AI99" s="7"/>
      <c r="AJ99" s="7"/>
      <c r="AK99" s="7"/>
      <c r="AL99" s="7"/>
    </row>
    <row r="100" spans="1:38" x14ac:dyDescent="0.25">
      <c r="A100" s="4"/>
      <c r="B100" s="32"/>
      <c r="C100" s="48"/>
      <c r="D100" s="9"/>
      <c r="E100" s="6"/>
      <c r="F100" s="6"/>
      <c r="G100" s="7"/>
      <c r="H100" s="7"/>
      <c r="I100" s="7"/>
      <c r="J100" s="36" t="s">
        <v>570</v>
      </c>
      <c r="K100" s="36" t="s">
        <v>644</v>
      </c>
      <c r="L100" s="36"/>
      <c r="M100" s="36" t="str">
        <f t="shared" si="4"/>
        <v>A20</v>
      </c>
      <c r="N100" s="36">
        <f>IF(AND(M100&lt;&gt;M99,NOT(ISBLANK(A100))),IF(ISBLANK(J100),INDEX(Summary!N:N,MATCH(M100,Summary!A:A,0)),INDEX(Summary!N:N,MATCH(M100,Summary!A:A,0))+1),IF(ISBLANK(J100),N99,N99+1))</f>
        <v>27</v>
      </c>
      <c r="O100" s="36">
        <f t="shared" si="3"/>
        <v>81</v>
      </c>
      <c r="P100" s="36"/>
      <c r="Q100" s="6"/>
      <c r="R100" s="6"/>
      <c r="S100" s="6"/>
      <c r="T100" s="6"/>
      <c r="U100" s="9"/>
      <c r="V100" s="9"/>
      <c r="W100" s="9"/>
      <c r="X100" s="6"/>
      <c r="Y100" s="6"/>
      <c r="Z100" s="6"/>
      <c r="AA100" s="6"/>
      <c r="AB100" s="7"/>
      <c r="AC100" s="7"/>
      <c r="AD100" s="6"/>
      <c r="AE100" s="7"/>
      <c r="AF100" s="7"/>
      <c r="AG100" s="7"/>
      <c r="AH100" s="7"/>
      <c r="AI100" s="7"/>
      <c r="AJ100" s="7"/>
      <c r="AK100" s="7"/>
      <c r="AL100" s="7"/>
    </row>
    <row r="101" spans="1:38" x14ac:dyDescent="0.25">
      <c r="A101" s="4"/>
      <c r="B101" s="32"/>
      <c r="C101" s="48"/>
      <c r="D101" s="9"/>
      <c r="E101" s="6"/>
      <c r="F101" s="6"/>
      <c r="G101" s="7"/>
      <c r="H101" s="7"/>
      <c r="I101" s="7"/>
      <c r="J101" s="36" t="s">
        <v>571</v>
      </c>
      <c r="K101" s="36" t="s">
        <v>645</v>
      </c>
      <c r="L101" s="36"/>
      <c r="M101" s="36" t="str">
        <f t="shared" si="4"/>
        <v>A20</v>
      </c>
      <c r="N101" s="36">
        <f>IF(AND(M101&lt;&gt;M100,NOT(ISBLANK(A101))),IF(ISBLANK(J101),INDEX(Summary!N:N,MATCH(M101,Summary!A:A,0)),INDEX(Summary!N:N,MATCH(M101,Summary!A:A,0))+1),IF(ISBLANK(J101),N100,N100+1))</f>
        <v>28</v>
      </c>
      <c r="O101" s="36">
        <f t="shared" si="3"/>
        <v>82</v>
      </c>
      <c r="P101" s="36"/>
      <c r="Q101" s="6"/>
      <c r="R101" s="6"/>
      <c r="S101" s="6"/>
      <c r="T101" s="6"/>
      <c r="U101" s="9"/>
      <c r="V101" s="9"/>
      <c r="W101" s="9"/>
      <c r="X101" s="6"/>
      <c r="Y101" s="6"/>
      <c r="Z101" s="6"/>
      <c r="AA101" s="6"/>
      <c r="AB101" s="7"/>
      <c r="AC101" s="7"/>
      <c r="AD101" s="6"/>
      <c r="AE101" s="7"/>
      <c r="AF101" s="7"/>
      <c r="AG101" s="7"/>
      <c r="AH101" s="7"/>
      <c r="AI101" s="7"/>
      <c r="AJ101" s="7"/>
      <c r="AK101" s="7"/>
      <c r="AL101" s="7"/>
    </row>
    <row r="102" spans="1:38" x14ac:dyDescent="0.25">
      <c r="A102" s="4"/>
      <c r="B102" s="32"/>
      <c r="C102" s="48"/>
      <c r="D102" s="9"/>
      <c r="E102" s="6"/>
      <c r="F102" s="6"/>
      <c r="G102" s="7"/>
      <c r="H102" s="7"/>
      <c r="I102" s="7"/>
      <c r="J102" s="36" t="s">
        <v>572</v>
      </c>
      <c r="K102" s="36" t="s">
        <v>604</v>
      </c>
      <c r="L102" s="36"/>
      <c r="M102" s="36" t="str">
        <f t="shared" si="4"/>
        <v>A20</v>
      </c>
      <c r="N102" s="36">
        <f>IF(AND(M102&lt;&gt;M101,NOT(ISBLANK(A102))),IF(ISBLANK(J102),INDEX(Summary!N:N,MATCH(M102,Summary!A:A,0)),INDEX(Summary!N:N,MATCH(M102,Summary!A:A,0))+1),IF(ISBLANK(J102),N101,N101+1))</f>
        <v>29</v>
      </c>
      <c r="O102" s="36">
        <f t="shared" si="3"/>
        <v>83</v>
      </c>
      <c r="P102" s="36"/>
      <c r="Q102" s="6"/>
      <c r="R102" s="6"/>
      <c r="S102" s="6"/>
      <c r="T102" s="6"/>
      <c r="U102" s="9"/>
      <c r="V102" s="9"/>
      <c r="W102" s="9"/>
      <c r="X102" s="6"/>
      <c r="Y102" s="6"/>
      <c r="Z102" s="6"/>
      <c r="AA102" s="6"/>
      <c r="AB102" s="7"/>
      <c r="AC102" s="7"/>
      <c r="AD102" s="6"/>
      <c r="AE102" s="7"/>
      <c r="AF102" s="7"/>
      <c r="AG102" s="7"/>
      <c r="AH102" s="7"/>
      <c r="AI102" s="7"/>
      <c r="AJ102" s="7"/>
      <c r="AK102" s="7"/>
      <c r="AL102" s="7"/>
    </row>
    <row r="103" spans="1:38" x14ac:dyDescent="0.25">
      <c r="A103" s="4"/>
      <c r="B103" s="32"/>
      <c r="C103" s="48"/>
      <c r="D103" s="9"/>
      <c r="E103" s="6"/>
      <c r="F103" s="6"/>
      <c r="G103" s="7"/>
      <c r="H103" s="7"/>
      <c r="I103" s="7"/>
      <c r="J103" s="36" t="s">
        <v>573</v>
      </c>
      <c r="K103" s="36" t="s">
        <v>605</v>
      </c>
      <c r="L103" s="36"/>
      <c r="M103" s="36" t="str">
        <f t="shared" si="4"/>
        <v>A20</v>
      </c>
      <c r="N103" s="36">
        <f>IF(AND(M103&lt;&gt;M102,NOT(ISBLANK(A103))),IF(ISBLANK(J103),INDEX(Summary!N:N,MATCH(M103,Summary!A:A,0)),INDEX(Summary!N:N,MATCH(M103,Summary!A:A,0))+1),IF(ISBLANK(J103),N102,N102+1))</f>
        <v>30</v>
      </c>
      <c r="O103" s="36">
        <f t="shared" si="3"/>
        <v>84</v>
      </c>
      <c r="P103" s="36"/>
      <c r="Q103" s="6"/>
      <c r="R103" s="6"/>
      <c r="S103" s="6"/>
      <c r="T103" s="6"/>
      <c r="U103" s="9"/>
      <c r="V103" s="9"/>
      <c r="W103" s="9"/>
      <c r="X103" s="6"/>
      <c r="Y103" s="6"/>
      <c r="Z103" s="6"/>
      <c r="AA103" s="6"/>
      <c r="AB103" s="7"/>
      <c r="AC103" s="7"/>
      <c r="AD103" s="6"/>
      <c r="AE103" s="7"/>
      <c r="AF103" s="7"/>
      <c r="AG103" s="7"/>
      <c r="AH103" s="7"/>
      <c r="AI103" s="7"/>
      <c r="AJ103" s="7"/>
      <c r="AK103" s="7"/>
      <c r="AL103" s="7"/>
    </row>
    <row r="104" spans="1:38" x14ac:dyDescent="0.25">
      <c r="A104" s="4"/>
      <c r="B104" s="32"/>
      <c r="C104" s="48"/>
      <c r="D104" s="9"/>
      <c r="E104" s="6"/>
      <c r="F104" s="6"/>
      <c r="G104" s="7"/>
      <c r="H104" s="7"/>
      <c r="I104" s="7"/>
      <c r="J104" s="36" t="s">
        <v>620</v>
      </c>
      <c r="K104" s="36" t="s">
        <v>606</v>
      </c>
      <c r="L104" s="36"/>
      <c r="M104" s="36" t="str">
        <f t="shared" si="4"/>
        <v>A20</v>
      </c>
      <c r="N104" s="36">
        <f>IF(AND(M104&lt;&gt;M103,NOT(ISBLANK(A104))),IF(ISBLANK(J104),INDEX(Summary!N:N,MATCH(M104,Summary!A:A,0)),INDEX(Summary!N:N,MATCH(M104,Summary!A:A,0))+1),IF(ISBLANK(J104),N103,N103+1))</f>
        <v>31</v>
      </c>
      <c r="O104" s="36">
        <f t="shared" si="3"/>
        <v>85</v>
      </c>
      <c r="P104" s="36"/>
      <c r="Q104" s="6"/>
      <c r="R104" s="6"/>
      <c r="S104" s="6"/>
      <c r="T104" s="6"/>
      <c r="U104" s="9"/>
      <c r="V104" s="9"/>
      <c r="W104" s="9"/>
      <c r="X104" s="6"/>
      <c r="Y104" s="6"/>
      <c r="Z104" s="6"/>
      <c r="AA104" s="6"/>
      <c r="AB104" s="7"/>
      <c r="AC104" s="7"/>
      <c r="AD104" s="6"/>
      <c r="AE104" s="7"/>
      <c r="AF104" s="7"/>
      <c r="AG104" s="7"/>
      <c r="AH104" s="7"/>
      <c r="AI104" s="7"/>
      <c r="AJ104" s="7"/>
      <c r="AK104" s="7"/>
      <c r="AL104" s="7"/>
    </row>
    <row r="105" spans="1:38" x14ac:dyDescent="0.25">
      <c r="A105" s="4"/>
      <c r="B105" s="32"/>
      <c r="C105" s="48"/>
      <c r="D105" s="9"/>
      <c r="E105" s="6"/>
      <c r="F105" s="6"/>
      <c r="G105" s="7"/>
      <c r="H105" s="7"/>
      <c r="I105" s="7"/>
      <c r="J105" s="36" t="s">
        <v>621</v>
      </c>
      <c r="K105" s="36" t="s">
        <v>607</v>
      </c>
      <c r="L105" s="36"/>
      <c r="M105" s="36" t="str">
        <f t="shared" si="4"/>
        <v>A20</v>
      </c>
      <c r="N105" s="36">
        <f>IF(AND(M105&lt;&gt;M104,NOT(ISBLANK(A105))),IF(ISBLANK(J105),INDEX(Summary!N:N,MATCH(M105,Summary!A:A,0)),INDEX(Summary!N:N,MATCH(M105,Summary!A:A,0))+1),IF(ISBLANK(J105),N104,N104+1))</f>
        <v>32</v>
      </c>
      <c r="O105" s="36">
        <f t="shared" si="3"/>
        <v>86</v>
      </c>
      <c r="P105" s="36"/>
      <c r="Q105" s="6"/>
      <c r="R105" s="6"/>
      <c r="S105" s="6"/>
      <c r="T105" s="6"/>
      <c r="U105" s="9"/>
      <c r="V105" s="9"/>
      <c r="W105" s="9"/>
      <c r="X105" s="6"/>
      <c r="Y105" s="6"/>
      <c r="Z105" s="6"/>
      <c r="AA105" s="6"/>
      <c r="AB105" s="7"/>
      <c r="AC105" s="7"/>
      <c r="AD105" s="6"/>
      <c r="AE105" s="7"/>
      <c r="AF105" s="7"/>
      <c r="AG105" s="7"/>
      <c r="AH105" s="7"/>
      <c r="AI105" s="7"/>
      <c r="AJ105" s="7"/>
      <c r="AK105" s="7"/>
      <c r="AL105" s="7"/>
    </row>
    <row r="106" spans="1:38" x14ac:dyDescent="0.25">
      <c r="A106" s="4"/>
      <c r="B106" s="32"/>
      <c r="C106" s="48"/>
      <c r="D106" s="9"/>
      <c r="E106" s="6"/>
      <c r="F106" s="6"/>
      <c r="G106" s="7"/>
      <c r="H106" s="7"/>
      <c r="I106" s="7"/>
      <c r="J106" s="36" t="s">
        <v>622</v>
      </c>
      <c r="K106" s="36" t="s">
        <v>608</v>
      </c>
      <c r="L106" s="36"/>
      <c r="M106" s="36" t="str">
        <f t="shared" si="4"/>
        <v>A20</v>
      </c>
      <c r="N106" s="36">
        <f>IF(AND(M106&lt;&gt;M105,NOT(ISBLANK(A106))),IF(ISBLANK(J106),INDEX(Summary!N:N,MATCH(M106,Summary!A:A,0)),INDEX(Summary!N:N,MATCH(M106,Summary!A:A,0))+1),IF(ISBLANK(J106),N105,N105+1))</f>
        <v>33</v>
      </c>
      <c r="O106" s="36">
        <f t="shared" si="3"/>
        <v>87</v>
      </c>
      <c r="P106" s="36"/>
      <c r="Q106" s="6"/>
      <c r="R106" s="6"/>
      <c r="S106" s="6"/>
      <c r="T106" s="6"/>
      <c r="U106" s="9"/>
      <c r="V106" s="9"/>
      <c r="W106" s="9"/>
      <c r="X106" s="6"/>
      <c r="Y106" s="6"/>
      <c r="Z106" s="6"/>
      <c r="AA106" s="6"/>
      <c r="AB106" s="7"/>
      <c r="AC106" s="7"/>
      <c r="AD106" s="6"/>
      <c r="AE106" s="7"/>
      <c r="AF106" s="7"/>
      <c r="AG106" s="7"/>
      <c r="AH106" s="7"/>
      <c r="AI106" s="7"/>
      <c r="AJ106" s="7"/>
      <c r="AK106" s="7"/>
      <c r="AL106" s="7"/>
    </row>
    <row r="107" spans="1:38" x14ac:dyDescent="0.25">
      <c r="A107" s="4"/>
      <c r="B107" s="32"/>
      <c r="C107" s="48"/>
      <c r="D107" s="9"/>
      <c r="E107" s="6"/>
      <c r="F107" s="6"/>
      <c r="G107" s="7"/>
      <c r="H107" s="7"/>
      <c r="I107" s="7"/>
      <c r="J107" s="36" t="s">
        <v>623</v>
      </c>
      <c r="K107" s="36" t="s">
        <v>609</v>
      </c>
      <c r="L107" s="36"/>
      <c r="M107" s="36" t="str">
        <f t="shared" si="4"/>
        <v>A20</v>
      </c>
      <c r="N107" s="36">
        <f>IF(AND(M107&lt;&gt;M106,NOT(ISBLANK(A107))),IF(ISBLANK(J107),INDEX(Summary!N:N,MATCH(M107,Summary!A:A,0)),INDEX(Summary!N:N,MATCH(M107,Summary!A:A,0))+1),IF(ISBLANK(J107),N106,N106+1))</f>
        <v>34</v>
      </c>
      <c r="O107" s="36">
        <f t="shared" si="3"/>
        <v>88</v>
      </c>
      <c r="P107" s="36"/>
      <c r="Q107" s="6"/>
      <c r="R107" s="6"/>
      <c r="S107" s="6"/>
      <c r="T107" s="6"/>
      <c r="U107" s="9"/>
      <c r="V107" s="9"/>
      <c r="W107" s="9"/>
      <c r="X107" s="6"/>
      <c r="Y107" s="6"/>
      <c r="Z107" s="6"/>
      <c r="AA107" s="6"/>
      <c r="AB107" s="7"/>
      <c r="AC107" s="7"/>
      <c r="AD107" s="6"/>
      <c r="AE107" s="7"/>
      <c r="AF107" s="7"/>
      <c r="AG107" s="7"/>
      <c r="AH107" s="7"/>
      <c r="AI107" s="7"/>
      <c r="AJ107" s="7"/>
      <c r="AK107" s="7"/>
      <c r="AL107" s="7"/>
    </row>
    <row r="108" spans="1:38" x14ac:dyDescent="0.25">
      <c r="A108" s="4"/>
      <c r="B108" s="32"/>
      <c r="C108" s="48"/>
      <c r="D108" s="9"/>
      <c r="E108" s="6"/>
      <c r="F108" s="6"/>
      <c r="G108" s="7"/>
      <c r="H108" s="7"/>
      <c r="I108" s="7"/>
      <c r="J108" s="36" t="s">
        <v>624</v>
      </c>
      <c r="K108" s="36" t="s">
        <v>658</v>
      </c>
      <c r="L108" s="36"/>
      <c r="M108" s="36" t="str">
        <f t="shared" si="4"/>
        <v>A20</v>
      </c>
      <c r="N108" s="36">
        <f>IF(AND(M108&lt;&gt;M107,NOT(ISBLANK(A108))),IF(ISBLANK(J108),INDEX(Summary!N:N,MATCH(M108,Summary!A:A,0)),INDEX(Summary!N:N,MATCH(M108,Summary!A:A,0))+1),IF(ISBLANK(J108),N107,N107+1))</f>
        <v>35</v>
      </c>
      <c r="O108" s="36">
        <f t="shared" si="3"/>
        <v>89</v>
      </c>
      <c r="P108" s="36"/>
      <c r="Q108" s="6"/>
      <c r="R108" s="6"/>
      <c r="S108" s="6"/>
      <c r="T108" s="6"/>
      <c r="U108" s="9"/>
      <c r="V108" s="9"/>
      <c r="W108" s="9"/>
      <c r="X108" s="6"/>
      <c r="Y108" s="6"/>
      <c r="Z108" s="6"/>
      <c r="AA108" s="6"/>
      <c r="AB108" s="7"/>
      <c r="AC108" s="7"/>
      <c r="AD108" s="6"/>
      <c r="AE108" s="7"/>
      <c r="AF108" s="7"/>
      <c r="AG108" s="7"/>
      <c r="AH108" s="7"/>
      <c r="AI108" s="7"/>
      <c r="AJ108" s="7"/>
      <c r="AK108" s="7"/>
      <c r="AL108" s="7"/>
    </row>
    <row r="109" spans="1:38" x14ac:dyDescent="0.25">
      <c r="A109" s="4"/>
      <c r="B109" s="32"/>
      <c r="C109" s="48"/>
      <c r="D109" s="9"/>
      <c r="E109" s="6"/>
      <c r="F109" s="6"/>
      <c r="G109" s="7"/>
      <c r="H109" s="7"/>
      <c r="I109" s="7"/>
      <c r="J109" s="36" t="s">
        <v>625</v>
      </c>
      <c r="K109" s="36" t="s">
        <v>659</v>
      </c>
      <c r="L109" s="36"/>
      <c r="M109" s="36" t="str">
        <f t="shared" si="4"/>
        <v>A20</v>
      </c>
      <c r="N109" s="36">
        <f>IF(AND(M109&lt;&gt;M108,NOT(ISBLANK(A109))),IF(ISBLANK(J109),INDEX(Summary!N:N,MATCH(M109,Summary!A:A,0)),INDEX(Summary!N:N,MATCH(M109,Summary!A:A,0))+1),IF(ISBLANK(J109),N108,N108+1))</f>
        <v>36</v>
      </c>
      <c r="O109" s="36">
        <f t="shared" si="3"/>
        <v>90</v>
      </c>
      <c r="P109" s="36"/>
      <c r="Q109" s="6"/>
      <c r="R109" s="6"/>
      <c r="S109" s="6"/>
      <c r="T109" s="6"/>
      <c r="U109" s="9"/>
      <c r="V109" s="9"/>
      <c r="W109" s="9"/>
      <c r="X109" s="6"/>
      <c r="Y109" s="6"/>
      <c r="Z109" s="6"/>
      <c r="AA109" s="6"/>
      <c r="AB109" s="7"/>
      <c r="AC109" s="7"/>
      <c r="AD109" s="6"/>
      <c r="AE109" s="7"/>
      <c r="AF109" s="7"/>
      <c r="AG109" s="7"/>
      <c r="AH109" s="7"/>
      <c r="AI109" s="7"/>
      <c r="AJ109" s="7"/>
      <c r="AK109" s="7"/>
      <c r="AL109" s="7"/>
    </row>
    <row r="110" spans="1:38" x14ac:dyDescent="0.25">
      <c r="A110" s="4"/>
      <c r="B110" s="32"/>
      <c r="C110" s="48"/>
      <c r="D110" s="9"/>
      <c r="E110" s="6"/>
      <c r="F110" s="6"/>
      <c r="G110" s="7"/>
      <c r="H110" s="7"/>
      <c r="I110" s="7"/>
      <c r="J110" s="36" t="s">
        <v>626</v>
      </c>
      <c r="K110" s="36" t="s">
        <v>610</v>
      </c>
      <c r="L110" s="36"/>
      <c r="M110" s="36" t="str">
        <f t="shared" si="4"/>
        <v>A20</v>
      </c>
      <c r="N110" s="36">
        <f>IF(AND(M110&lt;&gt;M109,NOT(ISBLANK(A110))),IF(ISBLANK(J110),INDEX(Summary!N:N,MATCH(M110,Summary!A:A,0)),INDEX(Summary!N:N,MATCH(M110,Summary!A:A,0))+1),IF(ISBLANK(J110),N109,N109+1))</f>
        <v>37</v>
      </c>
      <c r="O110" s="36">
        <f t="shared" si="3"/>
        <v>91</v>
      </c>
      <c r="P110" s="36"/>
      <c r="Q110" s="6"/>
      <c r="R110" s="6"/>
      <c r="S110" s="6"/>
      <c r="T110" s="6"/>
      <c r="U110" s="9"/>
      <c r="V110" s="9"/>
      <c r="W110" s="9"/>
      <c r="X110" s="6"/>
      <c r="Y110" s="6"/>
      <c r="Z110" s="6"/>
      <c r="AA110" s="6"/>
      <c r="AB110" s="7"/>
      <c r="AC110" s="7"/>
      <c r="AD110" s="6"/>
      <c r="AE110" s="7"/>
      <c r="AF110" s="7"/>
      <c r="AG110" s="7"/>
      <c r="AH110" s="7"/>
      <c r="AI110" s="7"/>
      <c r="AJ110" s="7"/>
      <c r="AK110" s="7"/>
      <c r="AL110" s="7"/>
    </row>
    <row r="111" spans="1:38" x14ac:dyDescent="0.25">
      <c r="A111" s="4"/>
      <c r="B111" s="32"/>
      <c r="C111" s="48"/>
      <c r="D111" s="9"/>
      <c r="E111" s="6"/>
      <c r="F111" s="6"/>
      <c r="G111" s="7"/>
      <c r="H111" s="7"/>
      <c r="I111" s="7"/>
      <c r="J111" s="36" t="s">
        <v>627</v>
      </c>
      <c r="K111" s="36" t="s">
        <v>611</v>
      </c>
      <c r="L111" s="36"/>
      <c r="M111" s="36" t="str">
        <f t="shared" si="4"/>
        <v>A20</v>
      </c>
      <c r="N111" s="36">
        <f>IF(AND(M111&lt;&gt;M110,NOT(ISBLANK(A111))),IF(ISBLANK(J111),INDEX(Summary!N:N,MATCH(M111,Summary!A:A,0)),INDEX(Summary!N:N,MATCH(M111,Summary!A:A,0))+1),IF(ISBLANK(J111),N110,N110+1))</f>
        <v>38</v>
      </c>
      <c r="O111" s="36">
        <f t="shared" si="3"/>
        <v>92</v>
      </c>
      <c r="P111" s="36"/>
      <c r="Q111" s="6"/>
      <c r="R111" s="6"/>
      <c r="S111" s="6"/>
      <c r="T111" s="6"/>
      <c r="U111" s="9"/>
      <c r="V111" s="9"/>
      <c r="W111" s="9"/>
      <c r="X111" s="6"/>
      <c r="Y111" s="6"/>
      <c r="Z111" s="6"/>
      <c r="AA111" s="6"/>
      <c r="AB111" s="7"/>
      <c r="AC111" s="7"/>
      <c r="AD111" s="6"/>
      <c r="AE111" s="7"/>
      <c r="AF111" s="7"/>
      <c r="AG111" s="7"/>
      <c r="AH111" s="7"/>
      <c r="AI111" s="7"/>
      <c r="AJ111" s="7"/>
      <c r="AK111" s="7"/>
      <c r="AL111" s="7"/>
    </row>
    <row r="112" spans="1:38" x14ac:dyDescent="0.25">
      <c r="A112" s="4"/>
      <c r="B112" s="32"/>
      <c r="C112" s="48"/>
      <c r="D112" s="9"/>
      <c r="E112" s="6"/>
      <c r="F112" s="6"/>
      <c r="G112" s="7"/>
      <c r="H112" s="7"/>
      <c r="I112" s="7"/>
      <c r="J112" s="36" t="s">
        <v>628</v>
      </c>
      <c r="K112" s="36" t="s">
        <v>612</v>
      </c>
      <c r="L112" s="36"/>
      <c r="M112" s="36" t="str">
        <f t="shared" si="4"/>
        <v>A20</v>
      </c>
      <c r="N112" s="36">
        <f>IF(AND(M112&lt;&gt;M111,NOT(ISBLANK(A112))),IF(ISBLANK(J112),INDEX(Summary!N:N,MATCH(M112,Summary!A:A,0)),INDEX(Summary!N:N,MATCH(M112,Summary!A:A,0))+1),IF(ISBLANK(J112),N111,N111+1))</f>
        <v>39</v>
      </c>
      <c r="O112" s="36">
        <f t="shared" si="3"/>
        <v>93</v>
      </c>
      <c r="P112" s="36"/>
      <c r="Q112" s="6"/>
      <c r="R112" s="6"/>
      <c r="S112" s="6"/>
      <c r="T112" s="6"/>
      <c r="U112" s="9"/>
      <c r="V112" s="9"/>
      <c r="W112" s="9"/>
      <c r="X112" s="6"/>
      <c r="Y112" s="6"/>
      <c r="Z112" s="6"/>
      <c r="AA112" s="6"/>
      <c r="AB112" s="7"/>
      <c r="AC112" s="7"/>
      <c r="AD112" s="6"/>
      <c r="AE112" s="7"/>
      <c r="AF112" s="7"/>
      <c r="AG112" s="7"/>
      <c r="AH112" s="7"/>
      <c r="AI112" s="7"/>
      <c r="AJ112" s="7"/>
      <c r="AK112" s="7"/>
      <c r="AL112" s="7"/>
    </row>
    <row r="113" spans="1:38" x14ac:dyDescent="0.25">
      <c r="A113" s="4"/>
      <c r="B113" s="32"/>
      <c r="C113" s="48"/>
      <c r="D113" s="9"/>
      <c r="E113" s="6"/>
      <c r="F113" s="6"/>
      <c r="G113" s="7"/>
      <c r="H113" s="7"/>
      <c r="I113" s="7"/>
      <c r="J113" s="36" t="s">
        <v>629</v>
      </c>
      <c r="K113" s="36" t="s">
        <v>613</v>
      </c>
      <c r="L113" s="36"/>
      <c r="M113" s="36" t="str">
        <f t="shared" si="4"/>
        <v>A20</v>
      </c>
      <c r="N113" s="36">
        <f>IF(AND(M113&lt;&gt;M112,NOT(ISBLANK(A113))),IF(ISBLANK(J113),INDEX(Summary!N:N,MATCH(M113,Summary!A:A,0)),INDEX(Summary!N:N,MATCH(M113,Summary!A:A,0))+1),IF(ISBLANK(J113),N112,N112+1))</f>
        <v>40</v>
      </c>
      <c r="O113" s="36">
        <f t="shared" si="3"/>
        <v>94</v>
      </c>
      <c r="P113" s="36"/>
      <c r="Q113" s="6"/>
      <c r="R113" s="6"/>
      <c r="S113" s="6"/>
      <c r="T113" s="6"/>
      <c r="U113" s="9"/>
      <c r="V113" s="9"/>
      <c r="W113" s="9"/>
      <c r="X113" s="6"/>
      <c r="Y113" s="6"/>
      <c r="Z113" s="6"/>
      <c r="AA113" s="6"/>
      <c r="AB113" s="7"/>
      <c r="AC113" s="7"/>
      <c r="AD113" s="6"/>
      <c r="AE113" s="7"/>
      <c r="AF113" s="7"/>
      <c r="AG113" s="7"/>
      <c r="AH113" s="7"/>
      <c r="AI113" s="7"/>
      <c r="AJ113" s="7"/>
      <c r="AK113" s="7"/>
      <c r="AL113" s="7"/>
    </row>
    <row r="114" spans="1:38" x14ac:dyDescent="0.25">
      <c r="A114" s="4"/>
      <c r="B114" s="32"/>
      <c r="C114" s="48"/>
      <c r="D114" s="9"/>
      <c r="E114" s="6"/>
      <c r="F114" s="6"/>
      <c r="G114" s="7"/>
      <c r="H114" s="7"/>
      <c r="I114" s="7"/>
      <c r="J114" s="36" t="s">
        <v>630</v>
      </c>
      <c r="K114" s="36" t="s">
        <v>614</v>
      </c>
      <c r="L114" s="36"/>
      <c r="M114" s="36" t="str">
        <f t="shared" si="4"/>
        <v>A20</v>
      </c>
      <c r="N114" s="36">
        <f>IF(AND(M114&lt;&gt;M113,NOT(ISBLANK(A114))),IF(ISBLANK(J114),INDEX(Summary!N:N,MATCH(M114,Summary!A:A,0)),INDEX(Summary!N:N,MATCH(M114,Summary!A:A,0))+1),IF(ISBLANK(J114),N113,N113+1))</f>
        <v>41</v>
      </c>
      <c r="O114" s="36">
        <f t="shared" si="3"/>
        <v>95</v>
      </c>
      <c r="P114" s="36"/>
      <c r="Q114" s="6"/>
      <c r="R114" s="6"/>
      <c r="S114" s="6"/>
      <c r="T114" s="6"/>
      <c r="U114" s="9"/>
      <c r="V114" s="9"/>
      <c r="W114" s="9"/>
      <c r="X114" s="6"/>
      <c r="Y114" s="6"/>
      <c r="Z114" s="6"/>
      <c r="AA114" s="6"/>
      <c r="AB114" s="7"/>
      <c r="AC114" s="7"/>
      <c r="AD114" s="6"/>
      <c r="AE114" s="7"/>
      <c r="AF114" s="7"/>
      <c r="AG114" s="7"/>
      <c r="AH114" s="7"/>
      <c r="AI114" s="7"/>
      <c r="AJ114" s="7"/>
      <c r="AK114" s="7"/>
      <c r="AL114" s="7"/>
    </row>
    <row r="115" spans="1:38" x14ac:dyDescent="0.25">
      <c r="A115" s="4"/>
      <c r="B115" s="32"/>
      <c r="C115" s="48"/>
      <c r="D115" s="9"/>
      <c r="E115" s="6"/>
      <c r="F115" s="6"/>
      <c r="G115" s="7"/>
      <c r="H115" s="7"/>
      <c r="I115" s="7"/>
      <c r="J115" s="36" t="s">
        <v>631</v>
      </c>
      <c r="K115" s="36" t="s">
        <v>615</v>
      </c>
      <c r="L115" s="36"/>
      <c r="M115" s="36" t="str">
        <f t="shared" si="4"/>
        <v>A20</v>
      </c>
      <c r="N115" s="36">
        <f>IF(AND(M115&lt;&gt;M114,NOT(ISBLANK(A115))),IF(ISBLANK(J115),INDEX(Summary!N:N,MATCH(M115,Summary!A:A,0)),INDEX(Summary!N:N,MATCH(M115,Summary!A:A,0))+1),IF(ISBLANK(J115),N114,N114+1))</f>
        <v>42</v>
      </c>
      <c r="O115" s="36">
        <f t="shared" si="3"/>
        <v>96</v>
      </c>
      <c r="P115" s="36"/>
      <c r="Q115" s="6"/>
      <c r="R115" s="6"/>
      <c r="S115" s="6"/>
      <c r="T115" s="6"/>
      <c r="U115" s="9"/>
      <c r="V115" s="9"/>
      <c r="W115" s="9"/>
      <c r="X115" s="6"/>
      <c r="Y115" s="6"/>
      <c r="Z115" s="6"/>
      <c r="AA115" s="6"/>
      <c r="AB115" s="7"/>
      <c r="AC115" s="7"/>
      <c r="AD115" s="6"/>
      <c r="AE115" s="7"/>
      <c r="AF115" s="7"/>
      <c r="AG115" s="7"/>
      <c r="AH115" s="7"/>
      <c r="AI115" s="7"/>
      <c r="AJ115" s="7"/>
      <c r="AK115" s="7"/>
      <c r="AL115" s="7"/>
    </row>
    <row r="116" spans="1:38" x14ac:dyDescent="0.25">
      <c r="A116" s="4"/>
      <c r="B116" s="32"/>
      <c r="C116" s="48"/>
      <c r="D116" s="9"/>
      <c r="E116" s="6"/>
      <c r="F116" s="6"/>
      <c r="G116" s="7"/>
      <c r="H116" s="7"/>
      <c r="I116" s="7"/>
      <c r="J116" s="36" t="s">
        <v>632</v>
      </c>
      <c r="K116" s="36" t="s">
        <v>660</v>
      </c>
      <c r="L116" s="36"/>
      <c r="M116" s="36" t="str">
        <f t="shared" si="4"/>
        <v>A20</v>
      </c>
      <c r="N116" s="36">
        <f>IF(AND(M116&lt;&gt;M115,NOT(ISBLANK(A116))),IF(ISBLANK(J116),INDEX(Summary!N:N,MATCH(M116,Summary!A:A,0)),INDEX(Summary!N:N,MATCH(M116,Summary!A:A,0))+1),IF(ISBLANK(J116),N115,N115+1))</f>
        <v>43</v>
      </c>
      <c r="O116" s="36">
        <f t="shared" si="3"/>
        <v>97</v>
      </c>
      <c r="P116" s="36"/>
      <c r="Q116" s="6"/>
      <c r="R116" s="6"/>
      <c r="S116" s="6"/>
      <c r="T116" s="6"/>
      <c r="U116" s="9"/>
      <c r="V116" s="9"/>
      <c r="W116" s="9"/>
      <c r="X116" s="6"/>
      <c r="Y116" s="6"/>
      <c r="Z116" s="6"/>
      <c r="AA116" s="6"/>
      <c r="AB116" s="7"/>
      <c r="AC116" s="7"/>
      <c r="AD116" s="6"/>
      <c r="AE116" s="7"/>
      <c r="AF116" s="7"/>
      <c r="AG116" s="7"/>
      <c r="AH116" s="7"/>
      <c r="AI116" s="7"/>
      <c r="AJ116" s="7"/>
      <c r="AK116" s="7"/>
      <c r="AL116" s="7"/>
    </row>
    <row r="117" spans="1:38" x14ac:dyDescent="0.25">
      <c r="A117" s="4"/>
      <c r="B117" s="32"/>
      <c r="C117" s="48"/>
      <c r="D117" s="9"/>
      <c r="E117" s="6"/>
      <c r="F117" s="6"/>
      <c r="G117" s="7"/>
      <c r="H117" s="7"/>
      <c r="I117" s="7"/>
      <c r="J117" s="36" t="s">
        <v>633</v>
      </c>
      <c r="K117" s="36" t="s">
        <v>661</v>
      </c>
      <c r="L117" s="36"/>
      <c r="M117" s="36" t="str">
        <f t="shared" si="4"/>
        <v>A20</v>
      </c>
      <c r="N117" s="36">
        <f>IF(AND(M117&lt;&gt;M116,NOT(ISBLANK(A117))),IF(ISBLANK(J117),INDEX(Summary!N:N,MATCH(M117,Summary!A:A,0)),INDEX(Summary!N:N,MATCH(M117,Summary!A:A,0))+1),IF(ISBLANK(J117),N116,N116+1))</f>
        <v>44</v>
      </c>
      <c r="O117" s="36">
        <f t="shared" si="3"/>
        <v>98</v>
      </c>
      <c r="P117" s="36"/>
      <c r="Q117" s="6"/>
      <c r="R117" s="6"/>
      <c r="S117" s="6"/>
      <c r="T117" s="6"/>
      <c r="U117" s="9"/>
      <c r="V117" s="9"/>
      <c r="W117" s="9"/>
      <c r="X117" s="6"/>
      <c r="Y117" s="6"/>
      <c r="Z117" s="6"/>
      <c r="AA117" s="6"/>
      <c r="AB117" s="7"/>
      <c r="AC117" s="7"/>
      <c r="AD117" s="6"/>
      <c r="AE117" s="7"/>
      <c r="AF117" s="7"/>
      <c r="AG117" s="7"/>
      <c r="AH117" s="7"/>
      <c r="AI117" s="7"/>
      <c r="AJ117" s="7"/>
      <c r="AK117" s="7"/>
      <c r="AL117" s="7"/>
    </row>
    <row r="118" spans="1:38" x14ac:dyDescent="0.25">
      <c r="A118" s="4"/>
      <c r="B118" s="32"/>
      <c r="C118" s="48"/>
      <c r="D118" s="9"/>
      <c r="E118" s="6"/>
      <c r="F118" s="6"/>
      <c r="G118" s="7"/>
      <c r="H118" s="7"/>
      <c r="I118" s="7"/>
      <c r="J118" s="36" t="s">
        <v>634</v>
      </c>
      <c r="K118" s="36" t="s">
        <v>662</v>
      </c>
      <c r="L118" s="36"/>
      <c r="M118" s="36" t="str">
        <f t="shared" si="4"/>
        <v>A20</v>
      </c>
      <c r="N118" s="36">
        <f>IF(AND(M118&lt;&gt;M117,NOT(ISBLANK(A118))),IF(ISBLANK(J118),INDEX(Summary!N:N,MATCH(M118,Summary!A:A,0)),INDEX(Summary!N:N,MATCH(M118,Summary!A:A,0))+1),IF(ISBLANK(J118),N117,N117+1))</f>
        <v>45</v>
      </c>
      <c r="O118" s="36">
        <f t="shared" si="3"/>
        <v>99</v>
      </c>
      <c r="P118" s="36"/>
      <c r="Q118" s="6"/>
      <c r="R118" s="6"/>
      <c r="S118" s="6"/>
      <c r="T118" s="6"/>
      <c r="U118" s="9"/>
      <c r="V118" s="9"/>
      <c r="W118" s="9"/>
      <c r="X118" s="6"/>
      <c r="Y118" s="6"/>
      <c r="Z118" s="6"/>
      <c r="AA118" s="6"/>
      <c r="AB118" s="7"/>
      <c r="AC118" s="7"/>
      <c r="AD118" s="6"/>
      <c r="AE118" s="7"/>
      <c r="AF118" s="7"/>
      <c r="AG118" s="7"/>
      <c r="AH118" s="7"/>
      <c r="AI118" s="7"/>
      <c r="AJ118" s="7"/>
      <c r="AK118" s="7"/>
      <c r="AL118" s="7"/>
    </row>
    <row r="119" spans="1:38" x14ac:dyDescent="0.25">
      <c r="A119" s="4"/>
      <c r="B119" s="32"/>
      <c r="C119" s="48"/>
      <c r="D119" s="9"/>
      <c r="E119" s="6"/>
      <c r="F119" s="6"/>
      <c r="G119" s="7"/>
      <c r="H119" s="7"/>
      <c r="I119" s="7"/>
      <c r="J119" s="36" t="s">
        <v>635</v>
      </c>
      <c r="K119" s="36" t="s">
        <v>663</v>
      </c>
      <c r="L119" s="36"/>
      <c r="M119" s="36" t="str">
        <f t="shared" si="4"/>
        <v>A20</v>
      </c>
      <c r="N119" s="36">
        <f>IF(AND(M119&lt;&gt;M118,NOT(ISBLANK(A119))),IF(ISBLANK(J119),INDEX(Summary!N:N,MATCH(M119,Summary!A:A,0)),INDEX(Summary!N:N,MATCH(M119,Summary!A:A,0))+1),IF(ISBLANK(J119),N118,N118+1))</f>
        <v>46</v>
      </c>
      <c r="O119" s="36">
        <f t="shared" si="3"/>
        <v>100</v>
      </c>
      <c r="P119" s="36"/>
      <c r="Q119" s="6"/>
      <c r="R119" s="6"/>
      <c r="S119" s="6"/>
      <c r="T119" s="6"/>
      <c r="U119" s="9"/>
      <c r="V119" s="9"/>
      <c r="W119" s="9"/>
      <c r="X119" s="6"/>
      <c r="Y119" s="6"/>
      <c r="Z119" s="6"/>
      <c r="AA119" s="6"/>
      <c r="AB119" s="7"/>
      <c r="AC119" s="7"/>
      <c r="AD119" s="6"/>
      <c r="AE119" s="7"/>
      <c r="AF119" s="7"/>
      <c r="AG119" s="7"/>
      <c r="AH119" s="7"/>
      <c r="AI119" s="7"/>
      <c r="AJ119" s="7"/>
      <c r="AK119" s="7"/>
      <c r="AL119" s="7"/>
    </row>
    <row r="120" spans="1:38" x14ac:dyDescent="0.25">
      <c r="A120" s="4"/>
      <c r="B120" s="32"/>
      <c r="C120" s="48"/>
      <c r="D120" s="9"/>
      <c r="E120" s="6"/>
      <c r="F120" s="6"/>
      <c r="G120" s="7"/>
      <c r="H120" s="7"/>
      <c r="I120" s="7"/>
      <c r="J120" s="36"/>
      <c r="K120" s="36" t="s">
        <v>664</v>
      </c>
      <c r="L120" s="36"/>
      <c r="M120" s="36" t="str">
        <f t="shared" si="4"/>
        <v>A20</v>
      </c>
      <c r="N120" s="36">
        <f>IF(AND(M120&lt;&gt;M119,NOT(ISBLANK(A120))),IF(ISBLANK(J120),INDEX(Summary!N:N,MATCH(M120,Summary!A:A,0)),INDEX(Summary!N:N,MATCH(M120,Summary!A:A,0))+1),IF(ISBLANK(J120),N119,N119+1))</f>
        <v>46</v>
      </c>
      <c r="O120" s="36">
        <f t="shared" si="3"/>
        <v>101</v>
      </c>
      <c r="P120" s="36"/>
      <c r="Q120" s="6"/>
      <c r="R120" s="6"/>
      <c r="S120" s="6"/>
      <c r="T120" s="6"/>
      <c r="U120" s="9"/>
      <c r="V120" s="9"/>
      <c r="W120" s="9"/>
      <c r="X120" s="6"/>
      <c r="Y120" s="6"/>
      <c r="Z120" s="6"/>
      <c r="AA120" s="6"/>
      <c r="AB120" s="7"/>
      <c r="AC120" s="7"/>
      <c r="AD120" s="6"/>
      <c r="AE120" s="7"/>
      <c r="AF120" s="7"/>
      <c r="AG120" s="7"/>
      <c r="AH120" s="7"/>
      <c r="AI120" s="7"/>
      <c r="AJ120" s="7"/>
      <c r="AK120" s="7"/>
      <c r="AL120" s="7"/>
    </row>
    <row r="121" spans="1:38" x14ac:dyDescent="0.25">
      <c r="A121" s="4"/>
      <c r="B121" s="32"/>
      <c r="C121" s="48"/>
      <c r="D121" s="9"/>
      <c r="E121" s="6"/>
      <c r="F121" s="6"/>
      <c r="G121" s="7"/>
      <c r="H121" s="7"/>
      <c r="I121" s="7"/>
      <c r="J121" s="36"/>
      <c r="K121" s="36" t="s">
        <v>665</v>
      </c>
      <c r="L121" s="36"/>
      <c r="M121" s="36" t="str">
        <f t="shared" si="4"/>
        <v>A20</v>
      </c>
      <c r="N121" s="36">
        <f>IF(AND(M121&lt;&gt;M120,NOT(ISBLANK(A121))),IF(ISBLANK(J121),INDEX(Summary!N:N,MATCH(M121,Summary!A:A,0)),INDEX(Summary!N:N,MATCH(M121,Summary!A:A,0))+1),IF(ISBLANK(J121),N120,N120+1))</f>
        <v>46</v>
      </c>
      <c r="O121" s="36">
        <f t="shared" si="3"/>
        <v>102</v>
      </c>
      <c r="P121" s="36"/>
      <c r="Q121" s="6"/>
      <c r="R121" s="6"/>
      <c r="S121" s="6"/>
      <c r="T121" s="6"/>
      <c r="U121" s="9"/>
      <c r="V121" s="9"/>
      <c r="W121" s="9"/>
      <c r="X121" s="6"/>
      <c r="Y121" s="6"/>
      <c r="Z121" s="6"/>
      <c r="AA121" s="6"/>
      <c r="AB121" s="7"/>
      <c r="AC121" s="7"/>
      <c r="AD121" s="6"/>
      <c r="AE121" s="7"/>
      <c r="AF121" s="7"/>
      <c r="AG121" s="7"/>
      <c r="AH121" s="7"/>
      <c r="AI121" s="7"/>
      <c r="AJ121" s="7"/>
      <c r="AK121" s="7"/>
      <c r="AL121" s="7"/>
    </row>
    <row r="122" spans="1:38" x14ac:dyDescent="0.25">
      <c r="A122" s="4"/>
      <c r="B122" s="32"/>
      <c r="C122" s="48"/>
      <c r="D122" s="9"/>
      <c r="E122" s="6"/>
      <c r="F122" s="6"/>
      <c r="G122" s="7"/>
      <c r="H122" s="7"/>
      <c r="I122" s="7"/>
      <c r="J122" s="36"/>
      <c r="K122" s="36" t="s">
        <v>666</v>
      </c>
      <c r="L122" s="36"/>
      <c r="M122" s="36" t="str">
        <f t="shared" si="4"/>
        <v>A20</v>
      </c>
      <c r="N122" s="36">
        <f>IF(AND(M122&lt;&gt;M121,NOT(ISBLANK(A122))),IF(ISBLANK(J122),INDEX(Summary!N:N,MATCH(M122,Summary!A:A,0)),INDEX(Summary!N:N,MATCH(M122,Summary!A:A,0))+1),IF(ISBLANK(J122),N121,N121+1))</f>
        <v>46</v>
      </c>
      <c r="O122" s="36">
        <f t="shared" si="3"/>
        <v>103</v>
      </c>
      <c r="P122" s="36"/>
      <c r="Q122" s="6"/>
      <c r="R122" s="6"/>
      <c r="S122" s="6"/>
      <c r="T122" s="6"/>
      <c r="U122" s="9"/>
      <c r="V122" s="9"/>
      <c r="W122" s="9"/>
      <c r="X122" s="6"/>
      <c r="Y122" s="6"/>
      <c r="Z122" s="6"/>
      <c r="AA122" s="6"/>
      <c r="AB122" s="7"/>
      <c r="AC122" s="7"/>
      <c r="AD122" s="6"/>
      <c r="AE122" s="7"/>
      <c r="AF122" s="7"/>
      <c r="AG122" s="7"/>
      <c r="AH122" s="7"/>
      <c r="AI122" s="7"/>
      <c r="AJ122" s="7"/>
      <c r="AK122" s="7"/>
      <c r="AL122" s="7"/>
    </row>
    <row r="123" spans="1:38" x14ac:dyDescent="0.25">
      <c r="A123" s="4"/>
      <c r="B123" s="32"/>
      <c r="C123" s="48"/>
      <c r="D123" s="9"/>
      <c r="E123" s="6"/>
      <c r="F123" s="6"/>
      <c r="G123" s="7"/>
      <c r="H123" s="7"/>
      <c r="I123" s="7"/>
      <c r="J123" s="36"/>
      <c r="K123" s="36" t="s">
        <v>667</v>
      </c>
      <c r="L123" s="36"/>
      <c r="M123" s="36" t="str">
        <f t="shared" si="4"/>
        <v>A20</v>
      </c>
      <c r="N123" s="36">
        <f>IF(AND(M123&lt;&gt;M122,NOT(ISBLANK(A123))),IF(ISBLANK(J123),INDEX(Summary!N:N,MATCH(M123,Summary!A:A,0)),INDEX(Summary!N:N,MATCH(M123,Summary!A:A,0))+1),IF(ISBLANK(J123),N122,N122+1))</f>
        <v>46</v>
      </c>
      <c r="O123" s="36">
        <f t="shared" si="3"/>
        <v>104</v>
      </c>
      <c r="P123" s="36"/>
      <c r="Q123" s="6"/>
      <c r="R123" s="6"/>
      <c r="S123" s="6"/>
      <c r="T123" s="6"/>
      <c r="U123" s="9"/>
      <c r="V123" s="9"/>
      <c r="W123" s="9"/>
      <c r="X123" s="6"/>
      <c r="Y123" s="6"/>
      <c r="Z123" s="6"/>
      <c r="AA123" s="6"/>
      <c r="AB123" s="7"/>
      <c r="AC123" s="7"/>
      <c r="AD123" s="6"/>
      <c r="AE123" s="7"/>
      <c r="AF123" s="7"/>
      <c r="AG123" s="7"/>
      <c r="AH123" s="7"/>
      <c r="AI123" s="7"/>
      <c r="AJ123" s="7"/>
      <c r="AK123" s="7"/>
      <c r="AL123" s="7"/>
    </row>
    <row r="124" spans="1:38" x14ac:dyDescent="0.25">
      <c r="A124" s="4"/>
      <c r="B124" s="32"/>
      <c r="C124" s="48"/>
      <c r="D124" s="9"/>
      <c r="E124" s="6"/>
      <c r="F124" s="6"/>
      <c r="G124" s="7"/>
      <c r="H124" s="7"/>
      <c r="I124" s="7"/>
      <c r="J124" s="36"/>
      <c r="K124" s="36" t="s">
        <v>668</v>
      </c>
      <c r="L124" s="36"/>
      <c r="M124" s="36" t="str">
        <f t="shared" si="4"/>
        <v>A20</v>
      </c>
      <c r="N124" s="36">
        <f>IF(AND(M124&lt;&gt;M123,NOT(ISBLANK(A124))),IF(ISBLANK(J124),INDEX(Summary!N:N,MATCH(M124,Summary!A:A,0)),INDEX(Summary!N:N,MATCH(M124,Summary!A:A,0))+1),IF(ISBLANK(J124),N123,N123+1))</f>
        <v>46</v>
      </c>
      <c r="O124" s="36">
        <f t="shared" si="3"/>
        <v>105</v>
      </c>
      <c r="P124" s="36"/>
      <c r="Q124" s="6"/>
      <c r="R124" s="6"/>
      <c r="S124" s="6"/>
      <c r="T124" s="6"/>
      <c r="U124" s="9"/>
      <c r="V124" s="9"/>
      <c r="W124" s="9"/>
      <c r="X124" s="6"/>
      <c r="Y124" s="6"/>
      <c r="Z124" s="6"/>
      <c r="AA124" s="6"/>
      <c r="AB124" s="7"/>
      <c r="AC124" s="7"/>
      <c r="AD124" s="6"/>
      <c r="AE124" s="7"/>
      <c r="AF124" s="7"/>
      <c r="AG124" s="7"/>
      <c r="AH124" s="7"/>
      <c r="AI124" s="7"/>
      <c r="AJ124" s="7"/>
      <c r="AK124" s="7"/>
      <c r="AL124" s="7"/>
    </row>
    <row r="125" spans="1:38" x14ac:dyDescent="0.25">
      <c r="A125" s="4"/>
      <c r="B125" s="32"/>
      <c r="C125" s="48"/>
      <c r="D125" s="9"/>
      <c r="E125" s="6"/>
      <c r="F125" s="6"/>
      <c r="G125" s="7"/>
      <c r="H125" s="7"/>
      <c r="I125" s="7"/>
      <c r="J125" s="36"/>
      <c r="K125" s="36" t="s">
        <v>669</v>
      </c>
      <c r="L125" s="36"/>
      <c r="M125" s="36" t="str">
        <f t="shared" si="4"/>
        <v>A20</v>
      </c>
      <c r="N125" s="36">
        <f>IF(AND(M125&lt;&gt;M124,NOT(ISBLANK(A125))),IF(ISBLANK(J125),INDEX(Summary!N:N,MATCH(M125,Summary!A:A,0)),INDEX(Summary!N:N,MATCH(M125,Summary!A:A,0))+1),IF(ISBLANK(J125),N124,N124+1))</f>
        <v>46</v>
      </c>
      <c r="O125" s="36">
        <f t="shared" si="3"/>
        <v>106</v>
      </c>
      <c r="P125" s="36"/>
      <c r="Q125" s="6"/>
      <c r="R125" s="6"/>
      <c r="S125" s="6"/>
      <c r="T125" s="6"/>
      <c r="U125" s="9"/>
      <c r="V125" s="9"/>
      <c r="W125" s="9"/>
      <c r="X125" s="6"/>
      <c r="Y125" s="6"/>
      <c r="Z125" s="6"/>
      <c r="AA125" s="6"/>
      <c r="AB125" s="7"/>
      <c r="AC125" s="7"/>
      <c r="AD125" s="6"/>
      <c r="AE125" s="7"/>
      <c r="AF125" s="7"/>
      <c r="AG125" s="7"/>
      <c r="AH125" s="7"/>
      <c r="AI125" s="7"/>
      <c r="AJ125" s="7"/>
      <c r="AK125" s="7"/>
      <c r="AL125" s="7"/>
    </row>
    <row r="126" spans="1:38" x14ac:dyDescent="0.25">
      <c r="A126" s="4"/>
      <c r="B126" s="32"/>
      <c r="C126" s="48"/>
      <c r="D126" s="9"/>
      <c r="E126" s="6"/>
      <c r="F126" s="6"/>
      <c r="G126" s="7"/>
      <c r="H126" s="7"/>
      <c r="I126" s="7"/>
      <c r="J126" s="36"/>
      <c r="K126" s="36" t="s">
        <v>670</v>
      </c>
      <c r="L126" s="36"/>
      <c r="M126" s="36" t="str">
        <f t="shared" si="4"/>
        <v>A20</v>
      </c>
      <c r="N126" s="36">
        <f>IF(AND(M126&lt;&gt;M125,NOT(ISBLANK(A126))),IF(ISBLANK(J126),INDEX(Summary!N:N,MATCH(M126,Summary!A:A,0)),INDEX(Summary!N:N,MATCH(M126,Summary!A:A,0))+1),IF(ISBLANK(J126),N125,N125+1))</f>
        <v>46</v>
      </c>
      <c r="O126" s="36">
        <f t="shared" si="3"/>
        <v>107</v>
      </c>
      <c r="P126" s="36"/>
      <c r="Q126" s="6"/>
      <c r="R126" s="6"/>
      <c r="S126" s="6"/>
      <c r="T126" s="6"/>
      <c r="U126" s="9"/>
      <c r="V126" s="9"/>
      <c r="W126" s="9"/>
      <c r="X126" s="6"/>
      <c r="Y126" s="6"/>
      <c r="Z126" s="6"/>
      <c r="AA126" s="6"/>
      <c r="AB126" s="7"/>
      <c r="AC126" s="7"/>
      <c r="AD126" s="6"/>
      <c r="AE126" s="7"/>
      <c r="AF126" s="7"/>
      <c r="AG126" s="7"/>
      <c r="AH126" s="7"/>
      <c r="AI126" s="7"/>
      <c r="AJ126" s="7"/>
      <c r="AK126" s="7"/>
      <c r="AL126" s="7"/>
    </row>
    <row r="127" spans="1:38" x14ac:dyDescent="0.25">
      <c r="A127" s="4"/>
      <c r="B127" s="32"/>
      <c r="C127" s="48"/>
      <c r="D127" s="9"/>
      <c r="E127" s="6"/>
      <c r="F127" s="6"/>
      <c r="G127" s="7"/>
      <c r="H127" s="7"/>
      <c r="I127" s="7"/>
      <c r="J127" s="36"/>
      <c r="K127" s="36" t="s">
        <v>671</v>
      </c>
      <c r="L127" s="36"/>
      <c r="M127" s="36" t="str">
        <f t="shared" si="4"/>
        <v>A20</v>
      </c>
      <c r="N127" s="36">
        <f>IF(AND(M127&lt;&gt;M126,NOT(ISBLANK(A127))),IF(ISBLANK(J127),INDEX(Summary!N:N,MATCH(M127,Summary!A:A,0)),INDEX(Summary!N:N,MATCH(M127,Summary!A:A,0))+1),IF(ISBLANK(J127),N126,N126+1))</f>
        <v>46</v>
      </c>
      <c r="O127" s="36">
        <f t="shared" si="3"/>
        <v>108</v>
      </c>
      <c r="P127" s="36"/>
      <c r="Q127" s="6"/>
      <c r="R127" s="6"/>
      <c r="S127" s="6"/>
      <c r="T127" s="6"/>
      <c r="U127" s="9"/>
      <c r="V127" s="9"/>
      <c r="W127" s="9"/>
      <c r="X127" s="6"/>
      <c r="Y127" s="6"/>
      <c r="Z127" s="6"/>
      <c r="AA127" s="6"/>
      <c r="AB127" s="7"/>
      <c r="AC127" s="7"/>
      <c r="AD127" s="6"/>
      <c r="AE127" s="7"/>
      <c r="AF127" s="7"/>
      <c r="AG127" s="7"/>
      <c r="AH127" s="7"/>
      <c r="AI127" s="7"/>
      <c r="AJ127" s="7"/>
      <c r="AK127" s="7"/>
      <c r="AL127" s="7"/>
    </row>
    <row r="128" spans="1:38" x14ac:dyDescent="0.25">
      <c r="A128" s="4"/>
      <c r="B128" s="32"/>
      <c r="C128" s="48"/>
      <c r="D128" s="9"/>
      <c r="E128" s="6"/>
      <c r="F128" s="6"/>
      <c r="G128" s="7"/>
      <c r="H128" s="7"/>
      <c r="I128" s="7"/>
      <c r="J128" s="36"/>
      <c r="K128" s="36" t="s">
        <v>672</v>
      </c>
      <c r="L128" s="36"/>
      <c r="M128" s="36" t="str">
        <f t="shared" si="4"/>
        <v>A20</v>
      </c>
      <c r="N128" s="36">
        <f>IF(AND(M128&lt;&gt;M127,NOT(ISBLANK(A128))),IF(ISBLANK(J128),INDEX(Summary!N:N,MATCH(M128,Summary!A:A,0)),INDEX(Summary!N:N,MATCH(M128,Summary!A:A,0))+1),IF(ISBLANK(J128),N127,N127+1))</f>
        <v>46</v>
      </c>
      <c r="O128" s="36">
        <f t="shared" si="3"/>
        <v>109</v>
      </c>
      <c r="P128" s="36"/>
      <c r="Q128" s="6"/>
      <c r="R128" s="6"/>
      <c r="S128" s="6"/>
      <c r="T128" s="6"/>
      <c r="U128" s="9"/>
      <c r="V128" s="9"/>
      <c r="W128" s="9"/>
      <c r="X128" s="6"/>
      <c r="Y128" s="6"/>
      <c r="Z128" s="6"/>
      <c r="AA128" s="6"/>
      <c r="AB128" s="7"/>
      <c r="AC128" s="7"/>
      <c r="AD128" s="6"/>
      <c r="AE128" s="7"/>
      <c r="AF128" s="7"/>
      <c r="AG128" s="7"/>
      <c r="AH128" s="7"/>
      <c r="AI128" s="7"/>
      <c r="AJ128" s="7"/>
      <c r="AK128" s="7"/>
      <c r="AL128" s="7"/>
    </row>
    <row r="129" spans="1:38" x14ac:dyDescent="0.25">
      <c r="A129" s="4"/>
      <c r="B129" s="32"/>
      <c r="C129" s="48"/>
      <c r="D129" s="9"/>
      <c r="E129" s="6"/>
      <c r="F129" s="6"/>
      <c r="G129" s="7"/>
      <c r="H129" s="7"/>
      <c r="I129" s="7"/>
      <c r="J129" s="36"/>
      <c r="K129" s="36" t="s">
        <v>673</v>
      </c>
      <c r="L129" s="36"/>
      <c r="M129" s="36" t="str">
        <f t="shared" si="4"/>
        <v>A20</v>
      </c>
      <c r="N129" s="36">
        <f>IF(AND(M129&lt;&gt;M128,NOT(ISBLANK(A129))),IF(ISBLANK(J129),INDEX(Summary!N:N,MATCH(M129,Summary!A:A,0)),INDEX(Summary!N:N,MATCH(M129,Summary!A:A,0))+1),IF(ISBLANK(J129),N128,N128+1))</f>
        <v>46</v>
      </c>
      <c r="O129" s="36">
        <f t="shared" si="3"/>
        <v>110</v>
      </c>
      <c r="P129" s="36"/>
      <c r="Q129" s="6"/>
      <c r="R129" s="6"/>
      <c r="S129" s="6"/>
      <c r="T129" s="6"/>
      <c r="U129" s="9"/>
      <c r="V129" s="9"/>
      <c r="W129" s="9"/>
      <c r="X129" s="6"/>
      <c r="Y129" s="6"/>
      <c r="Z129" s="6"/>
      <c r="AA129" s="6"/>
      <c r="AB129" s="7"/>
      <c r="AC129" s="7"/>
      <c r="AD129" s="6"/>
      <c r="AE129" s="7"/>
      <c r="AF129" s="7"/>
      <c r="AG129" s="7"/>
      <c r="AH129" s="7"/>
      <c r="AI129" s="7"/>
      <c r="AJ129" s="7"/>
      <c r="AK129" s="7"/>
      <c r="AL129" s="7"/>
    </row>
    <row r="130" spans="1:38" x14ac:dyDescent="0.25">
      <c r="A130" s="85" t="s">
        <v>350</v>
      </c>
      <c r="B130" s="43" t="s">
        <v>943</v>
      </c>
      <c r="C130" s="43" t="s">
        <v>944</v>
      </c>
      <c r="D130" s="45">
        <v>7</v>
      </c>
      <c r="E130" s="46">
        <v>7</v>
      </c>
      <c r="F130" s="46"/>
      <c r="G130" s="47">
        <v>15</v>
      </c>
      <c r="H130" s="47">
        <v>15</v>
      </c>
      <c r="I130" s="47">
        <v>6</v>
      </c>
      <c r="J130" s="36">
        <v>1</v>
      </c>
      <c r="K130" s="36"/>
      <c r="L130" s="36"/>
      <c r="M130" s="36" t="str">
        <f t="shared" si="4"/>
        <v>A20</v>
      </c>
      <c r="N130" s="36">
        <f>IF(AND(M130&lt;&gt;M129,NOT(ISBLANK(A130))),IF(ISBLANK(J130),INDEX(Summary!N:N,MATCH(M130,Summary!A:A,0)),INDEX(Summary!N:N,MATCH(M130,Summary!A:A,0))+1),IF(ISBLANK(J130),N129,N129+1))</f>
        <v>47</v>
      </c>
      <c r="O130" s="36">
        <f t="shared" ref="O130:O193" si="5">IF(AND(M130&lt;&gt;M129,NOT(ISBLANK(A130))),IF(ISBLANK(K130),_xlfn.MAXIFS(N:N,M:M,M130),_xlfn.MAXIFS(N:N,M:M,M130)+1),IF(ISBLANK(K130),O129,O129+1))</f>
        <v>110</v>
      </c>
      <c r="P130" s="36"/>
      <c r="Q130" s="46">
        <v>1</v>
      </c>
      <c r="R130" s="46"/>
      <c r="S130" s="46"/>
      <c r="T130" s="46"/>
      <c r="U130" s="45"/>
      <c r="V130" s="45"/>
      <c r="W130" s="45"/>
      <c r="X130" s="46">
        <v>7</v>
      </c>
      <c r="Y130" s="46">
        <v>0</v>
      </c>
      <c r="Z130" s="46">
        <v>0</v>
      </c>
      <c r="AA130" s="46">
        <v>0</v>
      </c>
      <c r="AB130" s="47">
        <v>0</v>
      </c>
      <c r="AC130" s="47">
        <v>0</v>
      </c>
      <c r="AD130" s="46"/>
      <c r="AE130" s="47">
        <v>10</v>
      </c>
      <c r="AF130" s="47">
        <v>3</v>
      </c>
      <c r="AG130" s="47" t="s">
        <v>34</v>
      </c>
      <c r="AH130" s="47">
        <v>0</v>
      </c>
      <c r="AI130" s="47">
        <v>0</v>
      </c>
      <c r="AJ130" s="47">
        <v>3</v>
      </c>
      <c r="AK130" s="47">
        <v>0</v>
      </c>
      <c r="AL130" s="47" t="s">
        <v>34</v>
      </c>
    </row>
    <row r="131" spans="1:38" x14ac:dyDescent="0.25">
      <c r="A131" s="85" t="s">
        <v>350</v>
      </c>
      <c r="B131" s="43" t="s">
        <v>943</v>
      </c>
      <c r="C131" s="43" t="s">
        <v>944</v>
      </c>
      <c r="D131" s="45"/>
      <c r="E131" s="46"/>
      <c r="F131" s="46"/>
      <c r="G131" s="47"/>
      <c r="H131" s="47"/>
      <c r="I131" s="47"/>
      <c r="J131" s="36">
        <v>1</v>
      </c>
      <c r="K131" s="36"/>
      <c r="L131" s="36"/>
      <c r="M131" s="36" t="str">
        <f t="shared" si="4"/>
        <v>A20</v>
      </c>
      <c r="N131" s="36">
        <f>IF(AND(M131&lt;&gt;M130,NOT(ISBLANK(A131))),IF(ISBLANK(J131),INDEX(Summary!N:N,MATCH(M131,Summary!A:A,0)),INDEX(Summary!N:N,MATCH(M131,Summary!A:A,0))+1),IF(ISBLANK(J131),N130,N130+1))</f>
        <v>48</v>
      </c>
      <c r="O131" s="36">
        <f t="shared" si="5"/>
        <v>110</v>
      </c>
      <c r="P131" s="36"/>
      <c r="Q131" s="88"/>
      <c r="R131" s="46"/>
      <c r="S131" s="46"/>
      <c r="T131" s="46"/>
      <c r="U131" s="45"/>
      <c r="V131" s="45"/>
      <c r="W131" s="45"/>
      <c r="X131" s="46"/>
      <c r="Y131" s="46"/>
      <c r="Z131" s="46"/>
      <c r="AA131" s="46"/>
      <c r="AB131" s="47"/>
      <c r="AC131" s="47"/>
      <c r="AD131" s="46"/>
      <c r="AE131" s="47"/>
      <c r="AF131" s="47"/>
      <c r="AG131" s="47"/>
      <c r="AH131" s="47"/>
      <c r="AI131" s="47"/>
      <c r="AJ131" s="47"/>
      <c r="AK131" s="47"/>
      <c r="AL131" s="47"/>
    </row>
    <row r="132" spans="1:38" x14ac:dyDescent="0.25">
      <c r="A132" s="85" t="s">
        <v>350</v>
      </c>
      <c r="B132" s="43" t="s">
        <v>943</v>
      </c>
      <c r="C132" s="43" t="s">
        <v>944</v>
      </c>
      <c r="D132" s="45"/>
      <c r="E132" s="46"/>
      <c r="F132" s="46"/>
      <c r="G132" s="47"/>
      <c r="H132" s="47"/>
      <c r="I132" s="47"/>
      <c r="J132" s="36">
        <v>1</v>
      </c>
      <c r="K132" s="36"/>
      <c r="L132" s="36"/>
      <c r="M132" s="36" t="str">
        <f t="shared" ref="M132:M195" si="6">IF(ISBLANK(A132),M131,A132)</f>
        <v>A20</v>
      </c>
      <c r="N132" s="36">
        <f>IF(AND(M132&lt;&gt;M131,NOT(ISBLANK(A132))),IF(ISBLANK(J132),INDEX(Summary!N:N,MATCH(M132,Summary!A:A,0)),INDEX(Summary!N:N,MATCH(M132,Summary!A:A,0))+1),IF(ISBLANK(J132),N131,N131+1))</f>
        <v>49</v>
      </c>
      <c r="O132" s="36">
        <f t="shared" si="5"/>
        <v>110</v>
      </c>
      <c r="P132" s="36"/>
      <c r="Q132" s="88"/>
      <c r="R132" s="46"/>
      <c r="S132" s="46"/>
      <c r="T132" s="46"/>
      <c r="U132" s="45"/>
      <c r="V132" s="45"/>
      <c r="W132" s="45"/>
      <c r="X132" s="46"/>
      <c r="Y132" s="46"/>
      <c r="Z132" s="46"/>
      <c r="AA132" s="46"/>
      <c r="AB132" s="47"/>
      <c r="AC132" s="47"/>
      <c r="AD132" s="46"/>
      <c r="AE132" s="47"/>
      <c r="AF132" s="47"/>
      <c r="AG132" s="47"/>
      <c r="AH132" s="47"/>
      <c r="AI132" s="47"/>
      <c r="AJ132" s="47"/>
      <c r="AK132" s="47"/>
      <c r="AL132" s="47"/>
    </row>
    <row r="133" spans="1:38" x14ac:dyDescent="0.25">
      <c r="A133" s="85" t="s">
        <v>350</v>
      </c>
      <c r="B133" s="43" t="s">
        <v>943</v>
      </c>
      <c r="C133" s="43" t="s">
        <v>944</v>
      </c>
      <c r="D133" s="45"/>
      <c r="E133" s="46"/>
      <c r="F133" s="46"/>
      <c r="G133" s="47"/>
      <c r="H133" s="47"/>
      <c r="I133" s="47"/>
      <c r="J133" s="36">
        <v>1</v>
      </c>
      <c r="K133" s="36"/>
      <c r="L133" s="36"/>
      <c r="M133" s="36" t="str">
        <f t="shared" si="6"/>
        <v>A20</v>
      </c>
      <c r="N133" s="36">
        <f>IF(AND(M133&lt;&gt;M132,NOT(ISBLANK(A133))),IF(ISBLANK(J133),INDEX(Summary!N:N,MATCH(M133,Summary!A:A,0)),INDEX(Summary!N:N,MATCH(M133,Summary!A:A,0))+1),IF(ISBLANK(J133),N132,N132+1))</f>
        <v>50</v>
      </c>
      <c r="O133" s="36">
        <f t="shared" si="5"/>
        <v>110</v>
      </c>
      <c r="P133" s="36"/>
      <c r="Q133" s="88"/>
      <c r="R133" s="46"/>
      <c r="S133" s="46"/>
      <c r="T133" s="46"/>
      <c r="U133" s="45"/>
      <c r="V133" s="45"/>
      <c r="W133" s="45"/>
      <c r="X133" s="46"/>
      <c r="Y133" s="46"/>
      <c r="Z133" s="46"/>
      <c r="AA133" s="46"/>
      <c r="AB133" s="47"/>
      <c r="AC133" s="47"/>
      <c r="AD133" s="46"/>
      <c r="AE133" s="47"/>
      <c r="AF133" s="47"/>
      <c r="AG133" s="47"/>
      <c r="AH133" s="47"/>
      <c r="AI133" s="47"/>
      <c r="AJ133" s="47"/>
      <c r="AK133" s="47"/>
      <c r="AL133" s="47"/>
    </row>
    <row r="134" spans="1:38" x14ac:dyDescent="0.25">
      <c r="A134" s="85" t="s">
        <v>350</v>
      </c>
      <c r="B134" s="43" t="s">
        <v>943</v>
      </c>
      <c r="C134" s="43" t="s">
        <v>944</v>
      </c>
      <c r="D134" s="45"/>
      <c r="E134" s="46"/>
      <c r="F134" s="46"/>
      <c r="G134" s="47"/>
      <c r="H134" s="47"/>
      <c r="I134" s="47"/>
      <c r="J134" s="36">
        <v>1</v>
      </c>
      <c r="K134" s="36"/>
      <c r="L134" s="36"/>
      <c r="M134" s="36" t="str">
        <f t="shared" si="6"/>
        <v>A20</v>
      </c>
      <c r="N134" s="36">
        <f>IF(AND(M134&lt;&gt;M133,NOT(ISBLANK(A134))),IF(ISBLANK(J134),INDEX(Summary!N:N,MATCH(M134,Summary!A:A,0)),INDEX(Summary!N:N,MATCH(M134,Summary!A:A,0))+1),IF(ISBLANK(J134),N133,N133+1))</f>
        <v>51</v>
      </c>
      <c r="O134" s="36">
        <f t="shared" si="5"/>
        <v>110</v>
      </c>
      <c r="P134" s="36"/>
      <c r="Q134" s="88"/>
      <c r="R134" s="46"/>
      <c r="S134" s="46"/>
      <c r="T134" s="46"/>
      <c r="U134" s="45"/>
      <c r="V134" s="45"/>
      <c r="W134" s="45"/>
      <c r="X134" s="46"/>
      <c r="Y134" s="46"/>
      <c r="Z134" s="46"/>
      <c r="AA134" s="46"/>
      <c r="AB134" s="47"/>
      <c r="AC134" s="47"/>
      <c r="AD134" s="46"/>
      <c r="AE134" s="47"/>
      <c r="AF134" s="47"/>
      <c r="AG134" s="47"/>
      <c r="AH134" s="47"/>
      <c r="AI134" s="47"/>
      <c r="AJ134" s="47"/>
      <c r="AK134" s="47"/>
      <c r="AL134" s="47"/>
    </row>
    <row r="135" spans="1:38" x14ac:dyDescent="0.25">
      <c r="A135" s="85" t="s">
        <v>350</v>
      </c>
      <c r="B135" s="43" t="s">
        <v>943</v>
      </c>
      <c r="C135" s="43" t="s">
        <v>944</v>
      </c>
      <c r="D135" s="45"/>
      <c r="E135" s="46"/>
      <c r="F135" s="46"/>
      <c r="G135" s="47"/>
      <c r="H135" s="47"/>
      <c r="I135" s="47"/>
      <c r="J135" s="36">
        <v>1</v>
      </c>
      <c r="K135" s="36"/>
      <c r="L135" s="36"/>
      <c r="M135" s="36" t="str">
        <f t="shared" si="6"/>
        <v>A20</v>
      </c>
      <c r="N135" s="36">
        <f>IF(AND(M135&lt;&gt;M134,NOT(ISBLANK(A135))),IF(ISBLANK(J135),INDEX(Summary!N:N,MATCH(M135,Summary!A:A,0)),INDEX(Summary!N:N,MATCH(M135,Summary!A:A,0))+1),IF(ISBLANK(J135),N134,N134+1))</f>
        <v>52</v>
      </c>
      <c r="O135" s="36">
        <f t="shared" si="5"/>
        <v>110</v>
      </c>
      <c r="P135" s="36"/>
      <c r="Q135" s="88"/>
      <c r="R135" s="46"/>
      <c r="S135" s="46"/>
      <c r="T135" s="46"/>
      <c r="U135" s="45"/>
      <c r="V135" s="45"/>
      <c r="W135" s="45"/>
      <c r="X135" s="46"/>
      <c r="Y135" s="46"/>
      <c r="Z135" s="46"/>
      <c r="AA135" s="46"/>
      <c r="AB135" s="47"/>
      <c r="AC135" s="47"/>
      <c r="AD135" s="46"/>
      <c r="AE135" s="47"/>
      <c r="AF135" s="47"/>
      <c r="AG135" s="47"/>
      <c r="AH135" s="47"/>
      <c r="AI135" s="47"/>
      <c r="AJ135" s="47"/>
      <c r="AK135" s="47"/>
      <c r="AL135" s="47"/>
    </row>
    <row r="136" spans="1:38" x14ac:dyDescent="0.25">
      <c r="A136" s="85" t="s">
        <v>350</v>
      </c>
      <c r="B136" s="43" t="s">
        <v>943</v>
      </c>
      <c r="C136" s="43" t="s">
        <v>944</v>
      </c>
      <c r="D136" s="45"/>
      <c r="E136" s="46"/>
      <c r="F136" s="46"/>
      <c r="G136" s="47"/>
      <c r="H136" s="47"/>
      <c r="I136" s="47"/>
      <c r="J136" s="36">
        <v>1</v>
      </c>
      <c r="K136" s="36"/>
      <c r="L136" s="36"/>
      <c r="M136" s="36" t="str">
        <f t="shared" si="6"/>
        <v>A20</v>
      </c>
      <c r="N136" s="36">
        <f>IF(AND(M136&lt;&gt;M135,NOT(ISBLANK(A136))),IF(ISBLANK(J136),INDEX(Summary!N:N,MATCH(M136,Summary!A:A,0)),INDEX(Summary!N:N,MATCH(M136,Summary!A:A,0))+1),IF(ISBLANK(J136),N135,N135+1))</f>
        <v>53</v>
      </c>
      <c r="O136" s="36">
        <f t="shared" si="5"/>
        <v>110</v>
      </c>
      <c r="P136" s="36"/>
      <c r="Q136" s="88"/>
      <c r="R136" s="46"/>
      <c r="S136" s="46"/>
      <c r="T136" s="46"/>
      <c r="U136" s="45"/>
      <c r="V136" s="45"/>
      <c r="W136" s="45"/>
      <c r="X136" s="46"/>
      <c r="Y136" s="46"/>
      <c r="Z136" s="46"/>
      <c r="AA136" s="46"/>
      <c r="AB136" s="47"/>
      <c r="AC136" s="47"/>
      <c r="AD136" s="46"/>
      <c r="AE136" s="47"/>
      <c r="AF136" s="47"/>
      <c r="AG136" s="47"/>
      <c r="AH136" s="47"/>
      <c r="AI136" s="47"/>
      <c r="AJ136" s="47"/>
      <c r="AK136" s="47"/>
      <c r="AL136" s="47"/>
    </row>
    <row r="137" spans="1:38" x14ac:dyDescent="0.25">
      <c r="A137" s="85" t="s">
        <v>350</v>
      </c>
      <c r="B137" s="43" t="s">
        <v>949</v>
      </c>
      <c r="C137" s="43" t="s">
        <v>946</v>
      </c>
      <c r="D137" s="45">
        <v>7</v>
      </c>
      <c r="E137" s="46">
        <v>5</v>
      </c>
      <c r="F137" s="46"/>
      <c r="G137" s="47">
        <v>22</v>
      </c>
      <c r="H137" s="47">
        <v>20</v>
      </c>
      <c r="I137" s="47">
        <v>6</v>
      </c>
      <c r="J137" s="36">
        <v>1</v>
      </c>
      <c r="K137" s="36"/>
      <c r="L137" s="36"/>
      <c r="M137" s="36" t="str">
        <f t="shared" si="6"/>
        <v>A20</v>
      </c>
      <c r="N137" s="36">
        <f>IF(AND(M137&lt;&gt;M136,NOT(ISBLANK(A137))),IF(ISBLANK(J137),INDEX(Summary!N:N,MATCH(M137,Summary!A:A,0)),INDEX(Summary!N:N,MATCH(M137,Summary!A:A,0))+1),IF(ISBLANK(J137),N136,N136+1))</f>
        <v>54</v>
      </c>
      <c r="O137" s="36">
        <f t="shared" si="5"/>
        <v>110</v>
      </c>
      <c r="P137" s="36"/>
      <c r="Q137" s="89">
        <v>1</v>
      </c>
      <c r="R137" s="46"/>
      <c r="S137" s="46"/>
      <c r="T137" s="46"/>
      <c r="U137" s="45"/>
      <c r="V137" s="45"/>
      <c r="W137" s="45"/>
      <c r="X137" s="46">
        <v>7</v>
      </c>
      <c r="Y137" s="46">
        <v>0</v>
      </c>
      <c r="Z137" s="46">
        <v>0</v>
      </c>
      <c r="AA137" s="46">
        <v>0</v>
      </c>
      <c r="AB137" s="47">
        <v>0</v>
      </c>
      <c r="AC137" s="47">
        <v>0</v>
      </c>
      <c r="AD137" s="46"/>
      <c r="AE137" s="47">
        <v>17</v>
      </c>
      <c r="AF137" s="47">
        <v>3</v>
      </c>
      <c r="AG137" s="47" t="s">
        <v>34</v>
      </c>
      <c r="AH137" s="47">
        <v>0</v>
      </c>
      <c r="AI137" s="47">
        <v>0</v>
      </c>
      <c r="AJ137" s="47">
        <v>3</v>
      </c>
      <c r="AK137" s="47">
        <v>0</v>
      </c>
      <c r="AL137" s="47" t="s">
        <v>34</v>
      </c>
    </row>
    <row r="138" spans="1:38" x14ac:dyDescent="0.25">
      <c r="A138" s="85" t="s">
        <v>350</v>
      </c>
      <c r="B138" s="43" t="s">
        <v>949</v>
      </c>
      <c r="C138" s="43" t="s">
        <v>946</v>
      </c>
      <c r="D138" s="45"/>
      <c r="E138" s="46"/>
      <c r="F138" s="46"/>
      <c r="G138" s="47"/>
      <c r="H138" s="47"/>
      <c r="I138" s="47"/>
      <c r="J138" s="36">
        <v>1</v>
      </c>
      <c r="K138" s="36"/>
      <c r="L138" s="36"/>
      <c r="M138" s="36" t="str">
        <f t="shared" si="6"/>
        <v>A20</v>
      </c>
      <c r="N138" s="36">
        <f>IF(AND(M138&lt;&gt;M137,NOT(ISBLANK(A138))),IF(ISBLANK(J138),INDEX(Summary!N:N,MATCH(M138,Summary!A:A,0)),INDEX(Summary!N:N,MATCH(M138,Summary!A:A,0))+1),IF(ISBLANK(J138),N137,N137+1))</f>
        <v>55</v>
      </c>
      <c r="O138" s="36">
        <f t="shared" si="5"/>
        <v>110</v>
      </c>
      <c r="P138" s="36"/>
      <c r="Q138" s="89"/>
      <c r="R138" s="46"/>
      <c r="S138" s="46"/>
      <c r="T138" s="46"/>
      <c r="U138" s="45"/>
      <c r="V138" s="45"/>
      <c r="W138" s="45"/>
      <c r="X138" s="46"/>
      <c r="Y138" s="46"/>
      <c r="Z138" s="46"/>
      <c r="AA138" s="46"/>
      <c r="AB138" s="47"/>
      <c r="AC138" s="47"/>
      <c r="AD138" s="46"/>
      <c r="AE138" s="47"/>
      <c r="AF138" s="47"/>
      <c r="AG138" s="47"/>
      <c r="AH138" s="47"/>
      <c r="AI138" s="47"/>
      <c r="AJ138" s="47"/>
      <c r="AK138" s="47"/>
      <c r="AL138" s="47"/>
    </row>
    <row r="139" spans="1:38" x14ac:dyDescent="0.25">
      <c r="A139" s="85" t="s">
        <v>350</v>
      </c>
      <c r="B139" s="43" t="s">
        <v>949</v>
      </c>
      <c r="C139" s="43" t="s">
        <v>946</v>
      </c>
      <c r="D139" s="45"/>
      <c r="E139" s="46"/>
      <c r="F139" s="46"/>
      <c r="G139" s="47"/>
      <c r="H139" s="47"/>
      <c r="I139" s="47"/>
      <c r="J139" s="36">
        <v>1</v>
      </c>
      <c r="K139" s="36"/>
      <c r="L139" s="36"/>
      <c r="M139" s="36" t="str">
        <f t="shared" si="6"/>
        <v>A20</v>
      </c>
      <c r="N139" s="36">
        <f>IF(AND(M139&lt;&gt;M138,NOT(ISBLANK(A139))),IF(ISBLANK(J139),INDEX(Summary!N:N,MATCH(M139,Summary!A:A,0)),INDEX(Summary!N:N,MATCH(M139,Summary!A:A,0))+1),IF(ISBLANK(J139),N138,N138+1))</f>
        <v>56</v>
      </c>
      <c r="O139" s="36">
        <f t="shared" si="5"/>
        <v>110</v>
      </c>
      <c r="P139" s="36"/>
      <c r="Q139" s="89"/>
      <c r="R139" s="46"/>
      <c r="S139" s="46"/>
      <c r="T139" s="46"/>
      <c r="U139" s="45"/>
      <c r="V139" s="45"/>
      <c r="W139" s="45"/>
      <c r="X139" s="46"/>
      <c r="Y139" s="46"/>
      <c r="Z139" s="46"/>
      <c r="AA139" s="46"/>
      <c r="AB139" s="47"/>
      <c r="AC139" s="47"/>
      <c r="AD139" s="46"/>
      <c r="AE139" s="47"/>
      <c r="AF139" s="47"/>
      <c r="AG139" s="47"/>
      <c r="AH139" s="47"/>
      <c r="AI139" s="47"/>
      <c r="AJ139" s="47"/>
      <c r="AK139" s="47"/>
      <c r="AL139" s="47"/>
    </row>
    <row r="140" spans="1:38" x14ac:dyDescent="0.25">
      <c r="A140" s="85" t="s">
        <v>350</v>
      </c>
      <c r="B140" s="43" t="s">
        <v>949</v>
      </c>
      <c r="C140" s="43" t="s">
        <v>946</v>
      </c>
      <c r="D140" s="45"/>
      <c r="E140" s="46"/>
      <c r="F140" s="46"/>
      <c r="G140" s="47"/>
      <c r="H140" s="47"/>
      <c r="I140" s="47"/>
      <c r="J140" s="36">
        <v>1</v>
      </c>
      <c r="K140" s="36"/>
      <c r="L140" s="36"/>
      <c r="M140" s="36" t="str">
        <f t="shared" si="6"/>
        <v>A20</v>
      </c>
      <c r="N140" s="36">
        <f>IF(AND(M140&lt;&gt;M139,NOT(ISBLANK(A140))),IF(ISBLANK(J140),INDEX(Summary!N:N,MATCH(M140,Summary!A:A,0)),INDEX(Summary!N:N,MATCH(M140,Summary!A:A,0))+1),IF(ISBLANK(J140),N139,N139+1))</f>
        <v>57</v>
      </c>
      <c r="O140" s="36">
        <f t="shared" si="5"/>
        <v>110</v>
      </c>
      <c r="P140" s="36"/>
      <c r="Q140" s="89"/>
      <c r="R140" s="46"/>
      <c r="S140" s="46"/>
      <c r="T140" s="46"/>
      <c r="U140" s="45"/>
      <c r="V140" s="45"/>
      <c r="W140" s="45"/>
      <c r="X140" s="46"/>
      <c r="Y140" s="46"/>
      <c r="Z140" s="46"/>
      <c r="AA140" s="46"/>
      <c r="AB140" s="47"/>
      <c r="AC140" s="47"/>
      <c r="AD140" s="46"/>
      <c r="AE140" s="47"/>
      <c r="AF140" s="47"/>
      <c r="AG140" s="47"/>
      <c r="AH140" s="47"/>
      <c r="AI140" s="47"/>
      <c r="AJ140" s="47"/>
      <c r="AK140" s="47"/>
      <c r="AL140" s="47"/>
    </row>
    <row r="141" spans="1:38" x14ac:dyDescent="0.25">
      <c r="A141" s="85" t="s">
        <v>350</v>
      </c>
      <c r="B141" s="43" t="s">
        <v>949</v>
      </c>
      <c r="C141" s="43" t="s">
        <v>946</v>
      </c>
      <c r="D141" s="45"/>
      <c r="E141" s="46"/>
      <c r="F141" s="46"/>
      <c r="G141" s="47"/>
      <c r="H141" s="47"/>
      <c r="I141" s="47"/>
      <c r="J141" s="36">
        <v>1</v>
      </c>
      <c r="K141" s="36"/>
      <c r="L141" s="36"/>
      <c r="M141" s="36" t="str">
        <f t="shared" si="6"/>
        <v>A20</v>
      </c>
      <c r="N141" s="36">
        <f>IF(AND(M141&lt;&gt;M140,NOT(ISBLANK(A141))),IF(ISBLANK(J141),INDEX(Summary!N:N,MATCH(M141,Summary!A:A,0)),INDEX(Summary!N:N,MATCH(M141,Summary!A:A,0))+1),IF(ISBLANK(J141),N140,N140+1))</f>
        <v>58</v>
      </c>
      <c r="O141" s="36">
        <f t="shared" si="5"/>
        <v>110</v>
      </c>
      <c r="P141" s="36"/>
      <c r="Q141" s="89"/>
      <c r="R141" s="46"/>
      <c r="S141" s="46"/>
      <c r="T141" s="46"/>
      <c r="U141" s="45"/>
      <c r="V141" s="45"/>
      <c r="W141" s="45"/>
      <c r="X141" s="46"/>
      <c r="Y141" s="46"/>
      <c r="Z141" s="46"/>
      <c r="AA141" s="46"/>
      <c r="AB141" s="47"/>
      <c r="AC141" s="47"/>
      <c r="AD141" s="46"/>
      <c r="AE141" s="47"/>
      <c r="AF141" s="47"/>
      <c r="AG141" s="47"/>
      <c r="AH141" s="47"/>
      <c r="AI141" s="47"/>
      <c r="AJ141" s="47"/>
      <c r="AK141" s="47"/>
      <c r="AL141" s="47"/>
    </row>
    <row r="142" spans="1:38" x14ac:dyDescent="0.25">
      <c r="A142" s="85" t="s">
        <v>350</v>
      </c>
      <c r="B142" s="43" t="s">
        <v>949</v>
      </c>
      <c r="C142" s="43" t="s">
        <v>946</v>
      </c>
      <c r="D142" s="45"/>
      <c r="E142" s="46"/>
      <c r="F142" s="46"/>
      <c r="G142" s="47"/>
      <c r="H142" s="47"/>
      <c r="I142" s="47"/>
      <c r="J142" s="36">
        <v>1</v>
      </c>
      <c r="K142" s="36"/>
      <c r="L142" s="36"/>
      <c r="M142" s="36" t="str">
        <f t="shared" si="6"/>
        <v>A20</v>
      </c>
      <c r="N142" s="36">
        <f>IF(AND(M142&lt;&gt;M141,NOT(ISBLANK(A142))),IF(ISBLANK(J142),INDEX(Summary!N:N,MATCH(M142,Summary!A:A,0)),INDEX(Summary!N:N,MATCH(M142,Summary!A:A,0))+1),IF(ISBLANK(J142),N141,N141+1))</f>
        <v>59</v>
      </c>
      <c r="O142" s="36">
        <f t="shared" si="5"/>
        <v>110</v>
      </c>
      <c r="P142" s="36"/>
      <c r="Q142" s="89"/>
      <c r="R142" s="46"/>
      <c r="S142" s="46"/>
      <c r="T142" s="46"/>
      <c r="U142" s="45"/>
      <c r="V142" s="45"/>
      <c r="W142" s="45"/>
      <c r="X142" s="46"/>
      <c r="Y142" s="46"/>
      <c r="Z142" s="46"/>
      <c r="AA142" s="46"/>
      <c r="AB142" s="47"/>
      <c r="AC142" s="47"/>
      <c r="AD142" s="46"/>
      <c r="AE142" s="47"/>
      <c r="AF142" s="47"/>
      <c r="AG142" s="47"/>
      <c r="AH142" s="47"/>
      <c r="AI142" s="47"/>
      <c r="AJ142" s="47"/>
      <c r="AK142" s="47"/>
      <c r="AL142" s="47"/>
    </row>
    <row r="143" spans="1:38" x14ac:dyDescent="0.25">
      <c r="A143" s="85" t="s">
        <v>350</v>
      </c>
      <c r="B143" s="43" t="s">
        <v>949</v>
      </c>
      <c r="C143" s="43" t="s">
        <v>946</v>
      </c>
      <c r="D143" s="45"/>
      <c r="E143" s="46"/>
      <c r="F143" s="46"/>
      <c r="G143" s="47"/>
      <c r="H143" s="47"/>
      <c r="I143" s="47"/>
      <c r="J143" s="36">
        <v>1</v>
      </c>
      <c r="K143" s="36"/>
      <c r="L143" s="36"/>
      <c r="M143" s="36" t="str">
        <f t="shared" si="6"/>
        <v>A20</v>
      </c>
      <c r="N143" s="36">
        <f>IF(AND(M143&lt;&gt;M142,NOT(ISBLANK(A143))),IF(ISBLANK(J143),INDEX(Summary!N:N,MATCH(M143,Summary!A:A,0)),INDEX(Summary!N:N,MATCH(M143,Summary!A:A,0))+1),IF(ISBLANK(J143),N142,N142+1))</f>
        <v>60</v>
      </c>
      <c r="O143" s="36">
        <f t="shared" si="5"/>
        <v>110</v>
      </c>
      <c r="P143" s="36"/>
      <c r="Q143" s="89"/>
      <c r="R143" s="46"/>
      <c r="S143" s="46"/>
      <c r="T143" s="46"/>
      <c r="U143" s="45"/>
      <c r="V143" s="45"/>
      <c r="W143" s="45"/>
      <c r="X143" s="46"/>
      <c r="Y143" s="46"/>
      <c r="Z143" s="46"/>
      <c r="AA143" s="46"/>
      <c r="AB143" s="47"/>
      <c r="AC143" s="47"/>
      <c r="AD143" s="46"/>
      <c r="AE143" s="47"/>
      <c r="AF143" s="47"/>
      <c r="AG143" s="47"/>
      <c r="AH143" s="47"/>
      <c r="AI143" s="47"/>
      <c r="AJ143" s="47"/>
      <c r="AK143" s="47"/>
      <c r="AL143" s="47"/>
    </row>
    <row r="144" spans="1:38" x14ac:dyDescent="0.25">
      <c r="A144" s="4" t="s">
        <v>351</v>
      </c>
      <c r="B144" s="32" t="s">
        <v>537</v>
      </c>
      <c r="C144" s="48" t="s">
        <v>535</v>
      </c>
      <c r="D144" s="9">
        <v>1</v>
      </c>
      <c r="E144" s="6">
        <v>1</v>
      </c>
      <c r="F144" s="6">
        <v>1</v>
      </c>
      <c r="G144" s="7">
        <v>18</v>
      </c>
      <c r="H144" s="7">
        <v>22</v>
      </c>
      <c r="I144" s="7">
        <v>5</v>
      </c>
      <c r="J144" s="36"/>
      <c r="K144" s="36"/>
      <c r="L144" s="36" t="s">
        <v>550</v>
      </c>
      <c r="M144" s="36" t="str">
        <f t="shared" si="6"/>
        <v>A30</v>
      </c>
      <c r="N144" s="36">
        <f>IF(AND(M144&lt;&gt;M143,NOT(ISBLANK(A144))),IF(ISBLANK(J144),INDEX(Summary!N:N,MATCH(M144,Summary!A:A,0)),INDEX(Summary!N:N,MATCH(M144,Summary!A:A,0))+1),IF(ISBLANK(J144),N143,N143+1))</f>
        <v>6</v>
      </c>
      <c r="O144" s="36">
        <f t="shared" si="5"/>
        <v>18</v>
      </c>
      <c r="P144" s="36"/>
      <c r="Q144" s="6"/>
      <c r="R144" s="6"/>
      <c r="S144" s="6"/>
      <c r="T144" s="6">
        <v>8</v>
      </c>
      <c r="U144" s="9"/>
      <c r="V144" s="9"/>
      <c r="W144" s="9" t="s">
        <v>56</v>
      </c>
      <c r="X144" s="6">
        <v>0</v>
      </c>
      <c r="Y144" s="6">
        <v>0</v>
      </c>
      <c r="Z144" s="6">
        <v>0</v>
      </c>
      <c r="AA144" s="6">
        <v>16</v>
      </c>
      <c r="AB144" s="7">
        <v>16</v>
      </c>
      <c r="AC144" s="7">
        <v>0</v>
      </c>
      <c r="AD144" s="6"/>
      <c r="AE144" s="7">
        <v>15</v>
      </c>
      <c r="AF144" s="7">
        <v>3</v>
      </c>
      <c r="AG144" s="7" t="s">
        <v>34</v>
      </c>
      <c r="AH144" s="7">
        <v>16</v>
      </c>
      <c r="AI144" s="7">
        <v>16</v>
      </c>
      <c r="AJ144" s="7">
        <v>3</v>
      </c>
      <c r="AK144" s="7">
        <v>0</v>
      </c>
      <c r="AL144" s="7" t="s">
        <v>34</v>
      </c>
    </row>
    <row r="145" spans="1:38" x14ac:dyDescent="0.25">
      <c r="A145" s="4"/>
      <c r="B145" s="32"/>
      <c r="C145" s="48"/>
      <c r="D145" s="9"/>
      <c r="E145" s="6"/>
      <c r="F145" s="6"/>
      <c r="G145" s="7"/>
      <c r="H145" s="7"/>
      <c r="I145" s="7"/>
      <c r="J145" s="36"/>
      <c r="K145" s="36"/>
      <c r="L145" s="36" t="s">
        <v>551</v>
      </c>
      <c r="M145" s="36" t="str">
        <f t="shared" si="6"/>
        <v>A30</v>
      </c>
      <c r="N145" s="36">
        <f>IF(AND(M145&lt;&gt;M144,NOT(ISBLANK(A145))),IF(ISBLANK(J145),INDEX(Summary!N:N,MATCH(M145,Summary!A:A,0)),INDEX(Summary!N:N,MATCH(M145,Summary!A:A,0))+1),IF(ISBLANK(J145),N144,N144+1))</f>
        <v>6</v>
      </c>
      <c r="O145" s="36">
        <f t="shared" si="5"/>
        <v>18</v>
      </c>
      <c r="P145" s="36"/>
      <c r="Q145" s="6"/>
      <c r="R145" s="6"/>
      <c r="S145" s="6"/>
      <c r="T145" s="6"/>
      <c r="U145" s="9"/>
      <c r="V145" s="9"/>
      <c r="W145" s="9"/>
      <c r="X145" s="6"/>
      <c r="Y145" s="6"/>
      <c r="Z145" s="6"/>
      <c r="AA145" s="6"/>
      <c r="AB145" s="7"/>
      <c r="AC145" s="7"/>
      <c r="AD145" s="6"/>
      <c r="AE145" s="7"/>
      <c r="AF145" s="7"/>
      <c r="AG145" s="7"/>
      <c r="AH145" s="7"/>
      <c r="AI145" s="7"/>
      <c r="AJ145" s="7"/>
      <c r="AK145" s="7"/>
      <c r="AL145" s="7"/>
    </row>
    <row r="146" spans="1:38" x14ac:dyDescent="0.25">
      <c r="A146" s="4"/>
      <c r="B146" s="32"/>
      <c r="C146" s="48"/>
      <c r="D146" s="9"/>
      <c r="E146" s="6"/>
      <c r="F146" s="6"/>
      <c r="G146" s="7"/>
      <c r="H146" s="7"/>
      <c r="I146" s="7"/>
      <c r="J146" s="36"/>
      <c r="K146" s="36"/>
      <c r="L146" s="36" t="s">
        <v>552</v>
      </c>
      <c r="M146" s="36" t="str">
        <f t="shared" si="6"/>
        <v>A30</v>
      </c>
      <c r="N146" s="36">
        <f>IF(AND(M146&lt;&gt;M145,NOT(ISBLANK(A146))),IF(ISBLANK(J146),INDEX(Summary!N:N,MATCH(M146,Summary!A:A,0)),INDEX(Summary!N:N,MATCH(M146,Summary!A:A,0))+1),IF(ISBLANK(J146),N145,N145+1))</f>
        <v>6</v>
      </c>
      <c r="O146" s="36">
        <f t="shared" si="5"/>
        <v>18</v>
      </c>
      <c r="P146" s="36"/>
      <c r="Q146" s="6"/>
      <c r="R146" s="6"/>
      <c r="S146" s="6"/>
      <c r="T146" s="6"/>
      <c r="U146" s="9"/>
      <c r="V146" s="9"/>
      <c r="W146" s="9"/>
      <c r="X146" s="6"/>
      <c r="Y146" s="6"/>
      <c r="Z146" s="6"/>
      <c r="AA146" s="6"/>
      <c r="AB146" s="7"/>
      <c r="AC146" s="7"/>
      <c r="AD146" s="6"/>
      <c r="AE146" s="7"/>
      <c r="AF146" s="7"/>
      <c r="AG146" s="7"/>
      <c r="AH146" s="7"/>
      <c r="AI146" s="7"/>
      <c r="AJ146" s="7"/>
      <c r="AK146" s="7"/>
      <c r="AL146" s="7"/>
    </row>
    <row r="147" spans="1:38" x14ac:dyDescent="0.25">
      <c r="A147" s="4"/>
      <c r="B147" s="32"/>
      <c r="C147" s="48"/>
      <c r="D147" s="9"/>
      <c r="E147" s="6"/>
      <c r="F147" s="6"/>
      <c r="G147" s="7"/>
      <c r="H147" s="7"/>
      <c r="I147" s="7"/>
      <c r="J147" s="36"/>
      <c r="K147" s="36"/>
      <c r="L147" s="36" t="s">
        <v>553</v>
      </c>
      <c r="M147" s="36" t="str">
        <f t="shared" si="6"/>
        <v>A30</v>
      </c>
      <c r="N147" s="36">
        <f>IF(AND(M147&lt;&gt;M146,NOT(ISBLANK(A147))),IF(ISBLANK(J147),INDEX(Summary!N:N,MATCH(M147,Summary!A:A,0)),INDEX(Summary!N:N,MATCH(M147,Summary!A:A,0))+1),IF(ISBLANK(J147),N146,N146+1))</f>
        <v>6</v>
      </c>
      <c r="O147" s="36">
        <f t="shared" si="5"/>
        <v>18</v>
      </c>
      <c r="P147" s="36"/>
      <c r="Q147" s="6"/>
      <c r="R147" s="6"/>
      <c r="S147" s="6"/>
      <c r="T147" s="6"/>
      <c r="U147" s="9"/>
      <c r="V147" s="9"/>
      <c r="W147" s="9"/>
      <c r="X147" s="6"/>
      <c r="Y147" s="6"/>
      <c r="Z147" s="6"/>
      <c r="AA147" s="6"/>
      <c r="AB147" s="7"/>
      <c r="AC147" s="7"/>
      <c r="AD147" s="6"/>
      <c r="AE147" s="7"/>
      <c r="AF147" s="7"/>
      <c r="AG147" s="7"/>
      <c r="AH147" s="7"/>
      <c r="AI147" s="7"/>
      <c r="AJ147" s="7"/>
      <c r="AK147" s="7"/>
      <c r="AL147" s="7"/>
    </row>
    <row r="148" spans="1:38" x14ac:dyDescent="0.25">
      <c r="A148" s="4"/>
      <c r="B148" s="32"/>
      <c r="C148" s="48"/>
      <c r="D148" s="9"/>
      <c r="E148" s="6"/>
      <c r="F148" s="6"/>
      <c r="G148" s="7"/>
      <c r="H148" s="7"/>
      <c r="I148" s="7"/>
      <c r="J148" s="36"/>
      <c r="K148" s="36"/>
      <c r="L148" s="36" t="s">
        <v>554</v>
      </c>
      <c r="M148" s="36" t="str">
        <f t="shared" si="6"/>
        <v>A30</v>
      </c>
      <c r="N148" s="36">
        <f>IF(AND(M148&lt;&gt;M147,NOT(ISBLANK(A148))),IF(ISBLANK(J148),INDEX(Summary!N:N,MATCH(M148,Summary!A:A,0)),INDEX(Summary!N:N,MATCH(M148,Summary!A:A,0))+1),IF(ISBLANK(J148),N147,N147+1))</f>
        <v>6</v>
      </c>
      <c r="O148" s="36">
        <f t="shared" si="5"/>
        <v>18</v>
      </c>
      <c r="P148" s="36"/>
      <c r="Q148" s="6"/>
      <c r="R148" s="6"/>
      <c r="S148" s="6"/>
      <c r="T148" s="6"/>
      <c r="U148" s="9"/>
      <c r="V148" s="9"/>
      <c r="W148" s="9"/>
      <c r="X148" s="6"/>
      <c r="Y148" s="6"/>
      <c r="Z148" s="6"/>
      <c r="AA148" s="6"/>
      <c r="AB148" s="7"/>
      <c r="AC148" s="7"/>
      <c r="AD148" s="6"/>
      <c r="AE148" s="7"/>
      <c r="AF148" s="7"/>
      <c r="AG148" s="7"/>
      <c r="AH148" s="7"/>
      <c r="AI148" s="7"/>
      <c r="AJ148" s="7"/>
      <c r="AK148" s="7"/>
      <c r="AL148" s="7"/>
    </row>
    <row r="149" spans="1:38" x14ac:dyDescent="0.25">
      <c r="A149" s="4"/>
      <c r="B149" s="32"/>
      <c r="C149" s="48"/>
      <c r="D149" s="9"/>
      <c r="E149" s="6"/>
      <c r="F149" s="6"/>
      <c r="G149" s="7"/>
      <c r="H149" s="7"/>
      <c r="I149" s="7"/>
      <c r="J149" s="36"/>
      <c r="K149" s="36"/>
      <c r="L149" s="36" t="s">
        <v>555</v>
      </c>
      <c r="M149" s="36" t="str">
        <f t="shared" si="6"/>
        <v>A30</v>
      </c>
      <c r="N149" s="36">
        <f>IF(AND(M149&lt;&gt;M148,NOT(ISBLANK(A149))),IF(ISBLANK(J149),INDEX(Summary!N:N,MATCH(M149,Summary!A:A,0)),INDEX(Summary!N:N,MATCH(M149,Summary!A:A,0))+1),IF(ISBLANK(J149),N148,N148+1))</f>
        <v>6</v>
      </c>
      <c r="O149" s="36">
        <f t="shared" si="5"/>
        <v>18</v>
      </c>
      <c r="P149" s="36"/>
      <c r="Q149" s="6"/>
      <c r="R149" s="6"/>
      <c r="S149" s="6"/>
      <c r="T149" s="6"/>
      <c r="U149" s="9"/>
      <c r="V149" s="9"/>
      <c r="W149" s="9"/>
      <c r="X149" s="6"/>
      <c r="Y149" s="6"/>
      <c r="Z149" s="6"/>
      <c r="AA149" s="6"/>
      <c r="AB149" s="7"/>
      <c r="AC149" s="7"/>
      <c r="AD149" s="6"/>
      <c r="AE149" s="7"/>
      <c r="AF149" s="7"/>
      <c r="AG149" s="7"/>
      <c r="AH149" s="7"/>
      <c r="AI149" s="7"/>
      <c r="AJ149" s="7"/>
      <c r="AK149" s="7"/>
      <c r="AL149" s="7"/>
    </row>
    <row r="150" spans="1:38" x14ac:dyDescent="0.25">
      <c r="A150" s="4"/>
      <c r="B150" s="32"/>
      <c r="C150" s="48"/>
      <c r="D150" s="9"/>
      <c r="E150" s="6"/>
      <c r="F150" s="6"/>
      <c r="G150" s="7"/>
      <c r="H150" s="7"/>
      <c r="I150" s="7"/>
      <c r="J150" s="36"/>
      <c r="K150" s="36"/>
      <c r="L150" s="36" t="s">
        <v>556</v>
      </c>
      <c r="M150" s="36" t="str">
        <f t="shared" si="6"/>
        <v>A30</v>
      </c>
      <c r="N150" s="36">
        <f>IF(AND(M150&lt;&gt;M149,NOT(ISBLANK(A150))),IF(ISBLANK(J150),INDEX(Summary!N:N,MATCH(M150,Summary!A:A,0)),INDEX(Summary!N:N,MATCH(M150,Summary!A:A,0))+1),IF(ISBLANK(J150),N149,N149+1))</f>
        <v>6</v>
      </c>
      <c r="O150" s="36">
        <f t="shared" si="5"/>
        <v>18</v>
      </c>
      <c r="P150" s="36"/>
      <c r="Q150" s="6"/>
      <c r="R150" s="6"/>
      <c r="S150" s="6"/>
      <c r="T150" s="6"/>
      <c r="U150" s="9"/>
      <c r="V150" s="9"/>
      <c r="W150" s="9"/>
      <c r="X150" s="6"/>
      <c r="Y150" s="6"/>
      <c r="Z150" s="6"/>
      <c r="AA150" s="6"/>
      <c r="AB150" s="7"/>
      <c r="AC150" s="7"/>
      <c r="AD150" s="6"/>
      <c r="AE150" s="7"/>
      <c r="AF150" s="7"/>
      <c r="AG150" s="7"/>
      <c r="AH150" s="7"/>
      <c r="AI150" s="7"/>
      <c r="AJ150" s="7"/>
      <c r="AK150" s="7"/>
      <c r="AL150" s="7"/>
    </row>
    <row r="151" spans="1:38" x14ac:dyDescent="0.25">
      <c r="A151" s="4"/>
      <c r="B151" s="32"/>
      <c r="C151" s="48"/>
      <c r="D151" s="9"/>
      <c r="E151" s="6"/>
      <c r="F151" s="6"/>
      <c r="G151" s="7"/>
      <c r="H151" s="7"/>
      <c r="I151" s="7"/>
      <c r="J151" s="36"/>
      <c r="K151" s="36"/>
      <c r="L151" s="36" t="s">
        <v>557</v>
      </c>
      <c r="M151" s="36" t="str">
        <f t="shared" si="6"/>
        <v>A30</v>
      </c>
      <c r="N151" s="36">
        <f>IF(AND(M151&lt;&gt;M150,NOT(ISBLANK(A151))),IF(ISBLANK(J151),INDEX(Summary!N:N,MATCH(M151,Summary!A:A,0)),INDEX(Summary!N:N,MATCH(M151,Summary!A:A,0))+1),IF(ISBLANK(J151),N150,N150+1))</f>
        <v>6</v>
      </c>
      <c r="O151" s="36">
        <f t="shared" si="5"/>
        <v>18</v>
      </c>
      <c r="P151" s="36"/>
      <c r="Q151" s="6"/>
      <c r="R151" s="6"/>
      <c r="S151" s="6"/>
      <c r="T151" s="6"/>
      <c r="U151" s="9"/>
      <c r="V151" s="9"/>
      <c r="W151" s="9"/>
      <c r="X151" s="6"/>
      <c r="Y151" s="6"/>
      <c r="Z151" s="6"/>
      <c r="AA151" s="6"/>
      <c r="AB151" s="7"/>
      <c r="AC151" s="7"/>
      <c r="AD151" s="6"/>
      <c r="AE151" s="7"/>
      <c r="AF151" s="7"/>
      <c r="AG151" s="7"/>
      <c r="AH151" s="7"/>
      <c r="AI151" s="7"/>
      <c r="AJ151" s="7"/>
      <c r="AK151" s="7"/>
      <c r="AL151" s="7"/>
    </row>
    <row r="152" spans="1:38" x14ac:dyDescent="0.25">
      <c r="A152" s="85" t="s">
        <v>351</v>
      </c>
      <c r="B152" s="43" t="s">
        <v>943</v>
      </c>
      <c r="C152" s="43" t="s">
        <v>944</v>
      </c>
      <c r="D152" s="45">
        <v>6</v>
      </c>
      <c r="E152" s="46">
        <v>6</v>
      </c>
      <c r="F152" s="46"/>
      <c r="G152" s="47">
        <v>11</v>
      </c>
      <c r="H152" s="47">
        <v>11</v>
      </c>
      <c r="I152" s="47">
        <v>4</v>
      </c>
      <c r="J152" s="36">
        <v>1</v>
      </c>
      <c r="K152" s="36"/>
      <c r="L152" s="36"/>
      <c r="M152" s="36" t="str">
        <f t="shared" si="6"/>
        <v>A30</v>
      </c>
      <c r="N152" s="36">
        <f>IF(AND(M152&lt;&gt;M151,NOT(ISBLANK(A152))),IF(ISBLANK(J152),INDEX(Summary!N:N,MATCH(M152,Summary!A:A,0)),INDEX(Summary!N:N,MATCH(M152,Summary!A:A,0))+1),IF(ISBLANK(J152),N151,N151+1))</f>
        <v>7</v>
      </c>
      <c r="O152" s="36">
        <f t="shared" si="5"/>
        <v>18</v>
      </c>
      <c r="P152" s="36"/>
      <c r="Q152" s="46">
        <v>1</v>
      </c>
      <c r="R152" s="46"/>
      <c r="S152" s="46"/>
      <c r="T152" s="46"/>
      <c r="U152" s="45"/>
      <c r="V152" s="45"/>
      <c r="W152" s="45"/>
      <c r="X152" s="46">
        <v>6</v>
      </c>
      <c r="Y152" s="46">
        <v>0</v>
      </c>
      <c r="Z152" s="46">
        <v>0</v>
      </c>
      <c r="AA152" s="46">
        <v>0</v>
      </c>
      <c r="AB152" s="47">
        <v>0</v>
      </c>
      <c r="AC152" s="47">
        <v>0</v>
      </c>
      <c r="AD152" s="46"/>
      <c r="AE152" s="47">
        <v>9</v>
      </c>
      <c r="AF152" s="47">
        <v>3</v>
      </c>
      <c r="AG152" s="47" t="s">
        <v>34</v>
      </c>
      <c r="AH152" s="47">
        <v>0</v>
      </c>
      <c r="AI152" s="47">
        <v>0</v>
      </c>
      <c r="AJ152" s="47">
        <v>3</v>
      </c>
      <c r="AK152" s="47">
        <v>0</v>
      </c>
      <c r="AL152" s="47" t="s">
        <v>34</v>
      </c>
    </row>
    <row r="153" spans="1:38" x14ac:dyDescent="0.25">
      <c r="A153" s="85" t="s">
        <v>351</v>
      </c>
      <c r="B153" s="43" t="s">
        <v>943</v>
      </c>
      <c r="C153" s="43" t="s">
        <v>944</v>
      </c>
      <c r="D153" s="45"/>
      <c r="E153" s="46"/>
      <c r="F153" s="46"/>
      <c r="G153" s="47"/>
      <c r="H153" s="47"/>
      <c r="I153" s="47"/>
      <c r="J153" s="36">
        <v>1</v>
      </c>
      <c r="K153" s="36"/>
      <c r="L153" s="36"/>
      <c r="M153" s="36" t="str">
        <f t="shared" si="6"/>
        <v>A30</v>
      </c>
      <c r="N153" s="36">
        <f>IF(AND(M153&lt;&gt;M152,NOT(ISBLANK(A153))),IF(ISBLANK(J153),INDEX(Summary!N:N,MATCH(M153,Summary!A:A,0)),INDEX(Summary!N:N,MATCH(M153,Summary!A:A,0))+1),IF(ISBLANK(J153),N152,N152+1))</f>
        <v>8</v>
      </c>
      <c r="O153" s="36">
        <f t="shared" si="5"/>
        <v>18</v>
      </c>
      <c r="P153" s="36"/>
      <c r="Q153" s="88"/>
      <c r="R153" s="46"/>
      <c r="S153" s="46"/>
      <c r="T153" s="46"/>
      <c r="U153" s="45"/>
      <c r="V153" s="45"/>
      <c r="W153" s="45"/>
      <c r="X153" s="46"/>
      <c r="Y153" s="46"/>
      <c r="Z153" s="46"/>
      <c r="AA153" s="46"/>
      <c r="AB153" s="47"/>
      <c r="AC153" s="47"/>
      <c r="AD153" s="46"/>
      <c r="AE153" s="47"/>
      <c r="AF153" s="47"/>
      <c r="AG153" s="47"/>
      <c r="AH153" s="47"/>
      <c r="AI153" s="47"/>
      <c r="AJ153" s="47"/>
      <c r="AK153" s="47"/>
      <c r="AL153" s="47"/>
    </row>
    <row r="154" spans="1:38" x14ac:dyDescent="0.25">
      <c r="A154" s="85" t="s">
        <v>351</v>
      </c>
      <c r="B154" s="43" t="s">
        <v>943</v>
      </c>
      <c r="C154" s="43" t="s">
        <v>944</v>
      </c>
      <c r="D154" s="45"/>
      <c r="E154" s="46"/>
      <c r="F154" s="46"/>
      <c r="G154" s="47"/>
      <c r="H154" s="47"/>
      <c r="I154" s="47"/>
      <c r="J154" s="36">
        <v>1</v>
      </c>
      <c r="K154" s="36"/>
      <c r="L154" s="36"/>
      <c r="M154" s="36" t="str">
        <f t="shared" si="6"/>
        <v>A30</v>
      </c>
      <c r="N154" s="36">
        <f>IF(AND(M154&lt;&gt;M153,NOT(ISBLANK(A154))),IF(ISBLANK(J154),INDEX(Summary!N:N,MATCH(M154,Summary!A:A,0)),INDEX(Summary!N:N,MATCH(M154,Summary!A:A,0))+1),IF(ISBLANK(J154),N153,N153+1))</f>
        <v>9</v>
      </c>
      <c r="O154" s="36">
        <f t="shared" si="5"/>
        <v>18</v>
      </c>
      <c r="P154" s="36"/>
      <c r="Q154" s="88"/>
      <c r="R154" s="46"/>
      <c r="S154" s="46"/>
      <c r="T154" s="46"/>
      <c r="U154" s="45"/>
      <c r="V154" s="45"/>
      <c r="W154" s="45"/>
      <c r="X154" s="46"/>
      <c r="Y154" s="46"/>
      <c r="Z154" s="46"/>
      <c r="AA154" s="46"/>
      <c r="AB154" s="47"/>
      <c r="AC154" s="47"/>
      <c r="AD154" s="46"/>
      <c r="AE154" s="47"/>
      <c r="AF154" s="47"/>
      <c r="AG154" s="47"/>
      <c r="AH154" s="47"/>
      <c r="AI154" s="47"/>
      <c r="AJ154" s="47"/>
      <c r="AK154" s="47"/>
      <c r="AL154" s="47"/>
    </row>
    <row r="155" spans="1:38" x14ac:dyDescent="0.25">
      <c r="A155" s="85" t="s">
        <v>351</v>
      </c>
      <c r="B155" s="43" t="s">
        <v>943</v>
      </c>
      <c r="C155" s="43" t="s">
        <v>944</v>
      </c>
      <c r="D155" s="45"/>
      <c r="E155" s="46"/>
      <c r="F155" s="46"/>
      <c r="G155" s="47"/>
      <c r="H155" s="47"/>
      <c r="I155" s="47"/>
      <c r="J155" s="36">
        <v>1</v>
      </c>
      <c r="K155" s="36"/>
      <c r="L155" s="36"/>
      <c r="M155" s="36" t="str">
        <f t="shared" si="6"/>
        <v>A30</v>
      </c>
      <c r="N155" s="36">
        <f>IF(AND(M155&lt;&gt;M154,NOT(ISBLANK(A155))),IF(ISBLANK(J155),INDEX(Summary!N:N,MATCH(M155,Summary!A:A,0)),INDEX(Summary!N:N,MATCH(M155,Summary!A:A,0))+1),IF(ISBLANK(J155),N154,N154+1))</f>
        <v>10</v>
      </c>
      <c r="O155" s="36">
        <f t="shared" si="5"/>
        <v>18</v>
      </c>
      <c r="P155" s="36"/>
      <c r="Q155" s="88"/>
      <c r="R155" s="46"/>
      <c r="S155" s="46"/>
      <c r="T155" s="46"/>
      <c r="U155" s="45"/>
      <c r="V155" s="45"/>
      <c r="W155" s="45"/>
      <c r="X155" s="46"/>
      <c r="Y155" s="46"/>
      <c r="Z155" s="46"/>
      <c r="AA155" s="46"/>
      <c r="AB155" s="47"/>
      <c r="AC155" s="47"/>
      <c r="AD155" s="46"/>
      <c r="AE155" s="47"/>
      <c r="AF155" s="47"/>
      <c r="AG155" s="47"/>
      <c r="AH155" s="47"/>
      <c r="AI155" s="47"/>
      <c r="AJ155" s="47"/>
      <c r="AK155" s="47"/>
      <c r="AL155" s="47"/>
    </row>
    <row r="156" spans="1:38" x14ac:dyDescent="0.25">
      <c r="A156" s="85" t="s">
        <v>351</v>
      </c>
      <c r="B156" s="43" t="s">
        <v>943</v>
      </c>
      <c r="C156" s="43" t="s">
        <v>944</v>
      </c>
      <c r="D156" s="45"/>
      <c r="E156" s="46"/>
      <c r="F156" s="46"/>
      <c r="G156" s="47"/>
      <c r="H156" s="47"/>
      <c r="I156" s="47"/>
      <c r="J156" s="36">
        <v>1</v>
      </c>
      <c r="K156" s="36"/>
      <c r="L156" s="36"/>
      <c r="M156" s="36" t="str">
        <f t="shared" si="6"/>
        <v>A30</v>
      </c>
      <c r="N156" s="36">
        <f>IF(AND(M156&lt;&gt;M155,NOT(ISBLANK(A156))),IF(ISBLANK(J156),INDEX(Summary!N:N,MATCH(M156,Summary!A:A,0)),INDEX(Summary!N:N,MATCH(M156,Summary!A:A,0))+1),IF(ISBLANK(J156),N155,N155+1))</f>
        <v>11</v>
      </c>
      <c r="O156" s="36">
        <f t="shared" si="5"/>
        <v>18</v>
      </c>
      <c r="P156" s="36"/>
      <c r="Q156" s="88"/>
      <c r="R156" s="46"/>
      <c r="S156" s="46"/>
      <c r="T156" s="46"/>
      <c r="U156" s="45"/>
      <c r="V156" s="45"/>
      <c r="W156" s="45"/>
      <c r="X156" s="46"/>
      <c r="Y156" s="46"/>
      <c r="Z156" s="46"/>
      <c r="AA156" s="46"/>
      <c r="AB156" s="47"/>
      <c r="AC156" s="47"/>
      <c r="AD156" s="46"/>
      <c r="AE156" s="47"/>
      <c r="AF156" s="47"/>
      <c r="AG156" s="47"/>
      <c r="AH156" s="47"/>
      <c r="AI156" s="47"/>
      <c r="AJ156" s="47"/>
      <c r="AK156" s="47"/>
      <c r="AL156" s="47"/>
    </row>
    <row r="157" spans="1:38" x14ac:dyDescent="0.25">
      <c r="A157" s="85" t="s">
        <v>351</v>
      </c>
      <c r="B157" s="43" t="s">
        <v>943</v>
      </c>
      <c r="C157" s="43" t="s">
        <v>944</v>
      </c>
      <c r="D157" s="45"/>
      <c r="E157" s="46"/>
      <c r="F157" s="46"/>
      <c r="G157" s="47"/>
      <c r="H157" s="47"/>
      <c r="I157" s="47"/>
      <c r="J157" s="36">
        <v>1</v>
      </c>
      <c r="K157" s="36"/>
      <c r="L157" s="36"/>
      <c r="M157" s="36" t="str">
        <f t="shared" si="6"/>
        <v>A30</v>
      </c>
      <c r="N157" s="36">
        <f>IF(AND(M157&lt;&gt;M156,NOT(ISBLANK(A157))),IF(ISBLANK(J157),INDEX(Summary!N:N,MATCH(M157,Summary!A:A,0)),INDEX(Summary!N:N,MATCH(M157,Summary!A:A,0))+1),IF(ISBLANK(J157),N156,N156+1))</f>
        <v>12</v>
      </c>
      <c r="O157" s="36">
        <f t="shared" si="5"/>
        <v>18</v>
      </c>
      <c r="P157" s="36"/>
      <c r="Q157" s="88"/>
      <c r="R157" s="46"/>
      <c r="S157" s="46"/>
      <c r="T157" s="46"/>
      <c r="U157" s="45"/>
      <c r="V157" s="45"/>
      <c r="W157" s="45"/>
      <c r="X157" s="46"/>
      <c r="Y157" s="46"/>
      <c r="Z157" s="46"/>
      <c r="AA157" s="46"/>
      <c r="AB157" s="47"/>
      <c r="AC157" s="47"/>
      <c r="AD157" s="46"/>
      <c r="AE157" s="47"/>
      <c r="AF157" s="47"/>
      <c r="AG157" s="47"/>
      <c r="AH157" s="47"/>
      <c r="AI157" s="47"/>
      <c r="AJ157" s="47"/>
      <c r="AK157" s="47"/>
      <c r="AL157" s="47"/>
    </row>
    <row r="158" spans="1:38" x14ac:dyDescent="0.25">
      <c r="A158" s="85" t="s">
        <v>351</v>
      </c>
      <c r="B158" s="43" t="s">
        <v>950</v>
      </c>
      <c r="C158" s="43" t="s">
        <v>946</v>
      </c>
      <c r="D158" s="45">
        <v>3</v>
      </c>
      <c r="E158" s="46">
        <v>5</v>
      </c>
      <c r="F158" s="46"/>
      <c r="G158" s="47">
        <v>14</v>
      </c>
      <c r="H158" s="47">
        <v>16</v>
      </c>
      <c r="I158" s="47">
        <v>4</v>
      </c>
      <c r="J158" s="36">
        <v>1</v>
      </c>
      <c r="K158" s="36"/>
      <c r="L158" s="36"/>
      <c r="M158" s="36" t="str">
        <f t="shared" si="6"/>
        <v>A30</v>
      </c>
      <c r="N158" s="36">
        <f>IF(AND(M158&lt;&gt;M157,NOT(ISBLANK(A158))),IF(ISBLANK(J158),INDEX(Summary!N:N,MATCH(M158,Summary!A:A,0)),INDEX(Summary!N:N,MATCH(M158,Summary!A:A,0))+1),IF(ISBLANK(J158),N157,N157+1))</f>
        <v>13</v>
      </c>
      <c r="O158" s="36">
        <f t="shared" si="5"/>
        <v>18</v>
      </c>
      <c r="P158" s="36"/>
      <c r="Q158" s="89">
        <v>1</v>
      </c>
      <c r="R158" s="46"/>
      <c r="S158" s="46"/>
      <c r="T158" s="46"/>
      <c r="U158" s="45"/>
      <c r="V158" s="45"/>
      <c r="W158" s="45"/>
      <c r="X158" s="46">
        <v>3</v>
      </c>
      <c r="Y158" s="46">
        <v>0</v>
      </c>
      <c r="Z158" s="46">
        <v>0</v>
      </c>
      <c r="AA158" s="46">
        <v>0</v>
      </c>
      <c r="AB158" s="47">
        <v>0</v>
      </c>
      <c r="AC158" s="47">
        <v>0</v>
      </c>
      <c r="AD158" s="46"/>
      <c r="AE158" s="47">
        <v>12</v>
      </c>
      <c r="AF158" s="47">
        <v>3</v>
      </c>
      <c r="AG158" s="47" t="s">
        <v>34</v>
      </c>
      <c r="AH158" s="47">
        <v>0</v>
      </c>
      <c r="AI158" s="47">
        <v>0</v>
      </c>
      <c r="AJ158" s="47">
        <v>3</v>
      </c>
      <c r="AK158" s="47">
        <v>0</v>
      </c>
      <c r="AL158" s="47" t="s">
        <v>34</v>
      </c>
    </row>
    <row r="159" spans="1:38" x14ac:dyDescent="0.25">
      <c r="A159" s="85" t="s">
        <v>351</v>
      </c>
      <c r="B159" s="43" t="s">
        <v>950</v>
      </c>
      <c r="C159" s="43" t="s">
        <v>946</v>
      </c>
      <c r="D159" s="45"/>
      <c r="E159" s="46"/>
      <c r="F159" s="46"/>
      <c r="G159" s="47"/>
      <c r="H159" s="47"/>
      <c r="I159" s="47"/>
      <c r="J159" s="36">
        <v>1</v>
      </c>
      <c r="K159" s="36"/>
      <c r="L159" s="36"/>
      <c r="M159" s="36" t="str">
        <f t="shared" si="6"/>
        <v>A30</v>
      </c>
      <c r="N159" s="36">
        <f>IF(AND(M159&lt;&gt;M158,NOT(ISBLANK(A159))),IF(ISBLANK(J159),INDEX(Summary!N:N,MATCH(M159,Summary!A:A,0)),INDEX(Summary!N:N,MATCH(M159,Summary!A:A,0))+1),IF(ISBLANK(J159),N158,N158+1))</f>
        <v>14</v>
      </c>
      <c r="O159" s="36">
        <f t="shared" si="5"/>
        <v>18</v>
      </c>
      <c r="P159" s="36"/>
      <c r="Q159" s="88"/>
      <c r="R159" s="46"/>
      <c r="S159" s="46"/>
      <c r="T159" s="46"/>
      <c r="U159" s="45"/>
      <c r="V159" s="45"/>
      <c r="W159" s="45"/>
      <c r="X159" s="46"/>
      <c r="Y159" s="46"/>
      <c r="Z159" s="46"/>
      <c r="AA159" s="46"/>
      <c r="AB159" s="47"/>
      <c r="AC159" s="47"/>
      <c r="AD159" s="46"/>
      <c r="AE159" s="47"/>
      <c r="AF159" s="47"/>
      <c r="AG159" s="47"/>
      <c r="AH159" s="47"/>
      <c r="AI159" s="47"/>
      <c r="AJ159" s="47"/>
      <c r="AK159" s="47"/>
      <c r="AL159" s="47"/>
    </row>
    <row r="160" spans="1:38" x14ac:dyDescent="0.25">
      <c r="A160" s="85" t="s">
        <v>351</v>
      </c>
      <c r="B160" s="43" t="s">
        <v>950</v>
      </c>
      <c r="C160" s="43" t="s">
        <v>946</v>
      </c>
      <c r="D160" s="45"/>
      <c r="E160" s="46"/>
      <c r="F160" s="46"/>
      <c r="G160" s="47"/>
      <c r="H160" s="47"/>
      <c r="I160" s="47"/>
      <c r="J160" s="36">
        <v>1</v>
      </c>
      <c r="K160" s="36"/>
      <c r="L160" s="36"/>
      <c r="M160" s="36" t="str">
        <f t="shared" si="6"/>
        <v>A30</v>
      </c>
      <c r="N160" s="36">
        <f>IF(AND(M160&lt;&gt;M159,NOT(ISBLANK(A160))),IF(ISBLANK(J160),INDEX(Summary!N:N,MATCH(M160,Summary!A:A,0)),INDEX(Summary!N:N,MATCH(M160,Summary!A:A,0))+1),IF(ISBLANK(J160),N159,N159+1))</f>
        <v>15</v>
      </c>
      <c r="O160" s="36">
        <f t="shared" si="5"/>
        <v>18</v>
      </c>
      <c r="P160" s="36"/>
      <c r="Q160" s="88"/>
      <c r="R160" s="46"/>
      <c r="S160" s="46"/>
      <c r="T160" s="46"/>
      <c r="U160" s="45"/>
      <c r="V160" s="45"/>
      <c r="W160" s="45"/>
      <c r="X160" s="46"/>
      <c r="Y160" s="46"/>
      <c r="Z160" s="46"/>
      <c r="AA160" s="46"/>
      <c r="AB160" s="47"/>
      <c r="AC160" s="47"/>
      <c r="AD160" s="46"/>
      <c r="AE160" s="47"/>
      <c r="AF160" s="47"/>
      <c r="AG160" s="47"/>
      <c r="AH160" s="47"/>
      <c r="AI160" s="47"/>
      <c r="AJ160" s="47"/>
      <c r="AK160" s="47"/>
      <c r="AL160" s="47"/>
    </row>
    <row r="161" spans="1:38" x14ac:dyDescent="0.25">
      <c r="A161" s="85" t="s">
        <v>351</v>
      </c>
      <c r="B161" s="43" t="s">
        <v>951</v>
      </c>
      <c r="C161" s="43" t="s">
        <v>946</v>
      </c>
      <c r="D161" s="45">
        <v>3</v>
      </c>
      <c r="E161" s="46">
        <v>5</v>
      </c>
      <c r="F161" s="46"/>
      <c r="G161" s="47">
        <v>17</v>
      </c>
      <c r="H161" s="47">
        <v>21</v>
      </c>
      <c r="I161" s="47">
        <v>4</v>
      </c>
      <c r="J161" s="36">
        <v>1</v>
      </c>
      <c r="K161" s="36"/>
      <c r="L161" s="36"/>
      <c r="M161" s="36" t="str">
        <f t="shared" si="6"/>
        <v>A30</v>
      </c>
      <c r="N161" s="36">
        <f>IF(AND(M161&lt;&gt;M160,NOT(ISBLANK(A161))),IF(ISBLANK(J161),INDEX(Summary!N:N,MATCH(M161,Summary!A:A,0)),INDEX(Summary!N:N,MATCH(M161,Summary!A:A,0))+1),IF(ISBLANK(J161),N160,N160+1))</f>
        <v>16</v>
      </c>
      <c r="O161" s="36">
        <f t="shared" si="5"/>
        <v>18</v>
      </c>
      <c r="P161" s="36"/>
      <c r="Q161" s="89">
        <v>1</v>
      </c>
      <c r="R161" s="46"/>
      <c r="S161" s="46"/>
      <c r="T161" s="46"/>
      <c r="U161" s="45"/>
      <c r="V161" s="45"/>
      <c r="W161" s="45"/>
      <c r="X161" s="46">
        <v>3</v>
      </c>
      <c r="Y161" s="46">
        <v>0</v>
      </c>
      <c r="Z161" s="46">
        <v>0</v>
      </c>
      <c r="AA161" s="46">
        <v>0</v>
      </c>
      <c r="AB161" s="47">
        <v>0</v>
      </c>
      <c r="AC161" s="47">
        <v>0</v>
      </c>
      <c r="AD161" s="46"/>
      <c r="AE161" s="47">
        <v>15</v>
      </c>
      <c r="AF161" s="47">
        <v>3</v>
      </c>
      <c r="AG161" s="47" t="s">
        <v>34</v>
      </c>
      <c r="AH161" s="47">
        <v>0</v>
      </c>
      <c r="AI161" s="47">
        <v>0</v>
      </c>
      <c r="AJ161" s="47">
        <v>3</v>
      </c>
      <c r="AK161" s="47">
        <v>0</v>
      </c>
      <c r="AL161" s="47" t="s">
        <v>34</v>
      </c>
    </row>
    <row r="162" spans="1:38" x14ac:dyDescent="0.25">
      <c r="A162" s="85" t="s">
        <v>351</v>
      </c>
      <c r="B162" s="43" t="s">
        <v>951</v>
      </c>
      <c r="C162" s="43" t="s">
        <v>946</v>
      </c>
      <c r="D162" s="45"/>
      <c r="E162" s="46"/>
      <c r="F162" s="46"/>
      <c r="G162" s="47"/>
      <c r="H162" s="47"/>
      <c r="I162" s="47"/>
      <c r="J162" s="36">
        <v>1</v>
      </c>
      <c r="K162" s="36"/>
      <c r="L162" s="36"/>
      <c r="M162" s="36" t="str">
        <f t="shared" si="6"/>
        <v>A30</v>
      </c>
      <c r="N162" s="36">
        <f>IF(AND(M162&lt;&gt;M161,NOT(ISBLANK(A162))),IF(ISBLANK(J162),INDEX(Summary!N:N,MATCH(M162,Summary!A:A,0)),INDEX(Summary!N:N,MATCH(M162,Summary!A:A,0))+1),IF(ISBLANK(J162),N161,N161+1))</f>
        <v>17</v>
      </c>
      <c r="O162" s="36">
        <f t="shared" si="5"/>
        <v>18</v>
      </c>
      <c r="P162" s="36"/>
      <c r="Q162" s="88"/>
      <c r="R162" s="46"/>
      <c r="S162" s="46"/>
      <c r="T162" s="46"/>
      <c r="U162" s="45"/>
      <c r="V162" s="45"/>
      <c r="W162" s="45"/>
      <c r="X162" s="46"/>
      <c r="Y162" s="46"/>
      <c r="Z162" s="46"/>
      <c r="AA162" s="46"/>
      <c r="AB162" s="47"/>
      <c r="AC162" s="47"/>
      <c r="AD162" s="46"/>
      <c r="AE162" s="47"/>
      <c r="AF162" s="47"/>
      <c r="AG162" s="47"/>
      <c r="AH162" s="47"/>
      <c r="AI162" s="47"/>
      <c r="AJ162" s="47"/>
      <c r="AK162" s="47"/>
      <c r="AL162" s="47"/>
    </row>
    <row r="163" spans="1:38" x14ac:dyDescent="0.25">
      <c r="A163" s="85" t="s">
        <v>351</v>
      </c>
      <c r="B163" s="43" t="s">
        <v>951</v>
      </c>
      <c r="C163" s="43" t="s">
        <v>946</v>
      </c>
      <c r="D163" s="45"/>
      <c r="E163" s="46"/>
      <c r="F163" s="46"/>
      <c r="G163" s="47"/>
      <c r="H163" s="47"/>
      <c r="I163" s="47"/>
      <c r="J163" s="36">
        <v>1</v>
      </c>
      <c r="K163" s="36"/>
      <c r="L163" s="36"/>
      <c r="M163" s="36" t="str">
        <f t="shared" si="6"/>
        <v>A30</v>
      </c>
      <c r="N163" s="36">
        <f>IF(AND(M163&lt;&gt;M162,NOT(ISBLANK(A163))),IF(ISBLANK(J163),INDEX(Summary!N:N,MATCH(M163,Summary!A:A,0)),INDEX(Summary!N:N,MATCH(M163,Summary!A:A,0))+1),IF(ISBLANK(J163),N162,N162+1))</f>
        <v>18</v>
      </c>
      <c r="O163" s="36">
        <f t="shared" si="5"/>
        <v>18</v>
      </c>
      <c r="P163" s="36"/>
      <c r="Q163" s="88"/>
      <c r="R163" s="46"/>
      <c r="S163" s="46"/>
      <c r="T163" s="46"/>
      <c r="U163" s="45"/>
      <c r="V163" s="45"/>
      <c r="W163" s="45"/>
      <c r="X163" s="46"/>
      <c r="Y163" s="46"/>
      <c r="Z163" s="46"/>
      <c r="AA163" s="46"/>
      <c r="AB163" s="47"/>
      <c r="AC163" s="47"/>
      <c r="AD163" s="46"/>
      <c r="AE163" s="47"/>
      <c r="AF163" s="47"/>
      <c r="AG163" s="47"/>
      <c r="AH163" s="47"/>
      <c r="AI163" s="47"/>
      <c r="AJ163" s="47"/>
      <c r="AK163" s="47"/>
      <c r="AL163" s="47"/>
    </row>
    <row r="164" spans="1:38" x14ac:dyDescent="0.25">
      <c r="A164" s="4" t="s">
        <v>352</v>
      </c>
      <c r="B164" s="32" t="s">
        <v>536</v>
      </c>
      <c r="C164" s="48" t="s">
        <v>535</v>
      </c>
      <c r="D164" s="9">
        <v>1</v>
      </c>
      <c r="E164" s="6">
        <v>1</v>
      </c>
      <c r="F164" s="6">
        <v>1</v>
      </c>
      <c r="G164" s="7">
        <v>21</v>
      </c>
      <c r="H164" s="7">
        <v>19</v>
      </c>
      <c r="I164" s="7">
        <v>6</v>
      </c>
      <c r="J164" s="36" t="s">
        <v>550</v>
      </c>
      <c r="K164" s="36" t="s">
        <v>562</v>
      </c>
      <c r="L164" s="39"/>
      <c r="M164" s="36" t="str">
        <f t="shared" si="6"/>
        <v>A40</v>
      </c>
      <c r="N164" s="36">
        <f>IF(AND(M164&lt;&gt;M163,NOT(ISBLANK(A164))),IF(ISBLANK(J164),INDEX(Summary!N:N,MATCH(M164,Summary!A:A,0)),INDEX(Summary!N:N,MATCH(M164,Summary!A:A,0))+1),IF(ISBLANK(J164),N163,N163+1))</f>
        <v>43</v>
      </c>
      <c r="O164" s="36">
        <f t="shared" si="5"/>
        <v>81</v>
      </c>
      <c r="P164" s="36"/>
      <c r="Q164" s="6">
        <v>24</v>
      </c>
      <c r="R164" s="6">
        <v>8</v>
      </c>
      <c r="S164" s="10"/>
      <c r="T164" s="10"/>
      <c r="U164" s="9"/>
      <c r="V164" s="9"/>
      <c r="W164" s="9"/>
      <c r="X164" s="6">
        <v>24</v>
      </c>
      <c r="Y164" s="6">
        <v>8</v>
      </c>
      <c r="Z164" s="6">
        <v>0</v>
      </c>
      <c r="AA164" s="6">
        <v>0</v>
      </c>
      <c r="AB164" s="7">
        <v>0</v>
      </c>
      <c r="AC164" s="7">
        <v>0</v>
      </c>
      <c r="AD164" s="6"/>
      <c r="AE164" s="7">
        <v>50</v>
      </c>
      <c r="AF164" s="7">
        <v>20</v>
      </c>
      <c r="AG164" s="7" t="s">
        <v>34</v>
      </c>
      <c r="AH164" s="7">
        <v>0</v>
      </c>
      <c r="AI164" s="7">
        <v>0</v>
      </c>
      <c r="AJ164" s="7">
        <v>6</v>
      </c>
      <c r="AK164" s="7">
        <v>0</v>
      </c>
      <c r="AL164" s="7" t="s">
        <v>34</v>
      </c>
    </row>
    <row r="165" spans="1:38" x14ac:dyDescent="0.25">
      <c r="A165" s="4"/>
      <c r="B165" s="32"/>
      <c r="C165" s="48"/>
      <c r="D165" s="9"/>
      <c r="E165" s="6"/>
      <c r="F165" s="6"/>
      <c r="G165" s="7"/>
      <c r="H165" s="7"/>
      <c r="I165" s="7"/>
      <c r="J165" s="36" t="s">
        <v>551</v>
      </c>
      <c r="K165" s="36" t="s">
        <v>563</v>
      </c>
      <c r="L165" s="39"/>
      <c r="M165" s="36" t="str">
        <f t="shared" si="6"/>
        <v>A40</v>
      </c>
      <c r="N165" s="36">
        <f>IF(AND(M165&lt;&gt;M164,NOT(ISBLANK(A165))),IF(ISBLANK(J165),INDEX(Summary!N:N,MATCH(M165,Summary!A:A,0)),INDEX(Summary!N:N,MATCH(M165,Summary!A:A,0))+1),IF(ISBLANK(J165),N164,N164+1))</f>
        <v>44</v>
      </c>
      <c r="O165" s="36">
        <f t="shared" si="5"/>
        <v>82</v>
      </c>
      <c r="P165" s="39"/>
      <c r="Q165" s="6"/>
      <c r="R165" s="6"/>
      <c r="S165" s="10"/>
      <c r="T165" s="10"/>
      <c r="U165" s="9"/>
      <c r="V165" s="9"/>
      <c r="W165" s="9"/>
      <c r="X165" s="6"/>
      <c r="Y165" s="6"/>
      <c r="Z165" s="6"/>
      <c r="AA165" s="6"/>
      <c r="AB165" s="7"/>
      <c r="AC165" s="7"/>
      <c r="AD165" s="6"/>
      <c r="AE165" s="7"/>
      <c r="AF165" s="7"/>
      <c r="AG165" s="7"/>
      <c r="AH165" s="7"/>
      <c r="AI165" s="7"/>
      <c r="AJ165" s="7"/>
      <c r="AK165" s="7"/>
      <c r="AL165" s="7"/>
    </row>
    <row r="166" spans="1:38" x14ac:dyDescent="0.25">
      <c r="A166" s="4"/>
      <c r="B166" s="32"/>
      <c r="C166" s="48"/>
      <c r="D166" s="9"/>
      <c r="E166" s="6"/>
      <c r="F166" s="6"/>
      <c r="G166" s="7"/>
      <c r="H166" s="7"/>
      <c r="I166" s="7"/>
      <c r="J166" s="36" t="s">
        <v>552</v>
      </c>
      <c r="K166" s="36" t="s">
        <v>564</v>
      </c>
      <c r="L166" s="39"/>
      <c r="M166" s="36" t="str">
        <f t="shared" si="6"/>
        <v>A40</v>
      </c>
      <c r="N166" s="36">
        <f>IF(AND(M166&lt;&gt;M165,NOT(ISBLANK(A166))),IF(ISBLANK(J166),INDEX(Summary!N:N,MATCH(M166,Summary!A:A,0)),INDEX(Summary!N:N,MATCH(M166,Summary!A:A,0))+1),IF(ISBLANK(J166),N165,N165+1))</f>
        <v>45</v>
      </c>
      <c r="O166" s="36">
        <f t="shared" si="5"/>
        <v>83</v>
      </c>
      <c r="P166" s="39"/>
      <c r="Q166" s="6"/>
      <c r="R166" s="6"/>
      <c r="S166" s="10"/>
      <c r="T166" s="10"/>
      <c r="U166" s="9"/>
      <c r="V166" s="9"/>
      <c r="W166" s="9"/>
      <c r="X166" s="6"/>
      <c r="Y166" s="6"/>
      <c r="Z166" s="6"/>
      <c r="AA166" s="6"/>
      <c r="AB166" s="7"/>
      <c r="AC166" s="7"/>
      <c r="AD166" s="6"/>
      <c r="AE166" s="7"/>
      <c r="AF166" s="7"/>
      <c r="AG166" s="7"/>
      <c r="AH166" s="7"/>
      <c r="AI166" s="7"/>
      <c r="AJ166" s="7"/>
      <c r="AK166" s="7"/>
      <c r="AL166" s="7"/>
    </row>
    <row r="167" spans="1:38" x14ac:dyDescent="0.25">
      <c r="A167" s="4"/>
      <c r="B167" s="32"/>
      <c r="C167" s="48"/>
      <c r="D167" s="9"/>
      <c r="E167" s="6"/>
      <c r="F167" s="6"/>
      <c r="G167" s="7"/>
      <c r="H167" s="7"/>
      <c r="I167" s="7"/>
      <c r="J167" s="36" t="s">
        <v>553</v>
      </c>
      <c r="K167" s="36" t="s">
        <v>565</v>
      </c>
      <c r="L167" s="39"/>
      <c r="M167" s="36" t="str">
        <f t="shared" si="6"/>
        <v>A40</v>
      </c>
      <c r="N167" s="36">
        <f>IF(AND(M167&lt;&gt;M166,NOT(ISBLANK(A167))),IF(ISBLANK(J167),INDEX(Summary!N:N,MATCH(M167,Summary!A:A,0)),INDEX(Summary!N:N,MATCH(M167,Summary!A:A,0))+1),IF(ISBLANK(J167),N166,N166+1))</f>
        <v>46</v>
      </c>
      <c r="O167" s="36">
        <f t="shared" si="5"/>
        <v>84</v>
      </c>
      <c r="P167" s="39"/>
      <c r="Q167" s="6"/>
      <c r="R167" s="6"/>
      <c r="S167" s="10"/>
      <c r="T167" s="10"/>
      <c r="U167" s="9"/>
      <c r="V167" s="9"/>
      <c r="W167" s="9"/>
      <c r="X167" s="6"/>
      <c r="Y167" s="6"/>
      <c r="Z167" s="6"/>
      <c r="AA167" s="6"/>
      <c r="AB167" s="7"/>
      <c r="AC167" s="7"/>
      <c r="AD167" s="6"/>
      <c r="AE167" s="7"/>
      <c r="AF167" s="7"/>
      <c r="AG167" s="7"/>
      <c r="AH167" s="7"/>
      <c r="AI167" s="7"/>
      <c r="AJ167" s="7"/>
      <c r="AK167" s="7"/>
      <c r="AL167" s="7"/>
    </row>
    <row r="168" spans="1:38" x14ac:dyDescent="0.25">
      <c r="A168" s="4"/>
      <c r="B168" s="32"/>
      <c r="C168" s="48"/>
      <c r="D168" s="9"/>
      <c r="E168" s="6"/>
      <c r="F168" s="6"/>
      <c r="G168" s="7"/>
      <c r="H168" s="7"/>
      <c r="I168" s="7"/>
      <c r="J168" s="36" t="s">
        <v>554</v>
      </c>
      <c r="K168" s="36" t="s">
        <v>566</v>
      </c>
      <c r="L168" s="39"/>
      <c r="M168" s="36" t="str">
        <f t="shared" si="6"/>
        <v>A40</v>
      </c>
      <c r="N168" s="36">
        <f>IF(AND(M168&lt;&gt;M167,NOT(ISBLANK(A168))),IF(ISBLANK(J168),INDEX(Summary!N:N,MATCH(M168,Summary!A:A,0)),INDEX(Summary!N:N,MATCH(M168,Summary!A:A,0))+1),IF(ISBLANK(J168),N167,N167+1))</f>
        <v>47</v>
      </c>
      <c r="O168" s="36">
        <f t="shared" si="5"/>
        <v>85</v>
      </c>
      <c r="P168" s="39"/>
      <c r="Q168" s="6"/>
      <c r="R168" s="6"/>
      <c r="S168" s="10"/>
      <c r="T168" s="10"/>
      <c r="U168" s="9"/>
      <c r="V168" s="9"/>
      <c r="W168" s="9"/>
      <c r="X168" s="6"/>
      <c r="Y168" s="6"/>
      <c r="Z168" s="6"/>
      <c r="AA168" s="6"/>
      <c r="AB168" s="7"/>
      <c r="AC168" s="7"/>
      <c r="AD168" s="6"/>
      <c r="AE168" s="7"/>
      <c r="AF168" s="7"/>
      <c r="AG168" s="7"/>
      <c r="AH168" s="7"/>
      <c r="AI168" s="7"/>
      <c r="AJ168" s="7"/>
      <c r="AK168" s="7"/>
      <c r="AL168" s="7"/>
    </row>
    <row r="169" spans="1:38" x14ac:dyDescent="0.25">
      <c r="A169" s="4"/>
      <c r="B169" s="32"/>
      <c r="C169" s="48"/>
      <c r="D169" s="9"/>
      <c r="E169" s="6"/>
      <c r="F169" s="6"/>
      <c r="G169" s="7"/>
      <c r="H169" s="7"/>
      <c r="I169" s="7"/>
      <c r="J169" s="36" t="s">
        <v>555</v>
      </c>
      <c r="K169" s="36" t="s">
        <v>567</v>
      </c>
      <c r="L169" s="39"/>
      <c r="M169" s="36" t="str">
        <f t="shared" si="6"/>
        <v>A40</v>
      </c>
      <c r="N169" s="36">
        <f>IF(AND(M169&lt;&gt;M168,NOT(ISBLANK(A169))),IF(ISBLANK(J169),INDEX(Summary!N:N,MATCH(M169,Summary!A:A,0)),INDEX(Summary!N:N,MATCH(M169,Summary!A:A,0))+1),IF(ISBLANK(J169),N168,N168+1))</f>
        <v>48</v>
      </c>
      <c r="O169" s="36">
        <f t="shared" si="5"/>
        <v>86</v>
      </c>
      <c r="P169" s="39"/>
      <c r="Q169" s="6"/>
      <c r="R169" s="6"/>
      <c r="S169" s="10"/>
      <c r="T169" s="10"/>
      <c r="U169" s="9"/>
      <c r="V169" s="9"/>
      <c r="W169" s="9"/>
      <c r="X169" s="6"/>
      <c r="Y169" s="6"/>
      <c r="Z169" s="6"/>
      <c r="AA169" s="6"/>
      <c r="AB169" s="7"/>
      <c r="AC169" s="7"/>
      <c r="AD169" s="6"/>
      <c r="AE169" s="7"/>
      <c r="AF169" s="7"/>
      <c r="AG169" s="7"/>
      <c r="AH169" s="7"/>
      <c r="AI169" s="7"/>
      <c r="AJ169" s="7"/>
      <c r="AK169" s="7"/>
      <c r="AL169" s="7"/>
    </row>
    <row r="170" spans="1:38" x14ac:dyDescent="0.25">
      <c r="A170" s="4"/>
      <c r="B170" s="32"/>
      <c r="C170" s="48"/>
      <c r="D170" s="9"/>
      <c r="E170" s="6"/>
      <c r="F170" s="6"/>
      <c r="G170" s="7"/>
      <c r="H170" s="7"/>
      <c r="I170" s="7"/>
      <c r="J170" s="36" t="s">
        <v>556</v>
      </c>
      <c r="K170" s="36" t="s">
        <v>568</v>
      </c>
      <c r="L170" s="39"/>
      <c r="M170" s="36" t="str">
        <f t="shared" si="6"/>
        <v>A40</v>
      </c>
      <c r="N170" s="36">
        <f>IF(AND(M170&lt;&gt;M169,NOT(ISBLANK(A170))),IF(ISBLANK(J170),INDEX(Summary!N:N,MATCH(M170,Summary!A:A,0)),INDEX(Summary!N:N,MATCH(M170,Summary!A:A,0))+1),IF(ISBLANK(J170),N169,N169+1))</f>
        <v>49</v>
      </c>
      <c r="O170" s="36">
        <f t="shared" si="5"/>
        <v>87</v>
      </c>
      <c r="P170" s="39"/>
      <c r="Q170" s="6"/>
      <c r="R170" s="6"/>
      <c r="S170" s="10"/>
      <c r="T170" s="10"/>
      <c r="U170" s="9"/>
      <c r="V170" s="9"/>
      <c r="W170" s="9"/>
      <c r="X170" s="6"/>
      <c r="Y170" s="6"/>
      <c r="Z170" s="6"/>
      <c r="AA170" s="6"/>
      <c r="AB170" s="7"/>
      <c r="AC170" s="7"/>
      <c r="AD170" s="6"/>
      <c r="AE170" s="7"/>
      <c r="AF170" s="7"/>
      <c r="AG170" s="7"/>
      <c r="AH170" s="7"/>
      <c r="AI170" s="7"/>
      <c r="AJ170" s="7"/>
      <c r="AK170" s="7"/>
      <c r="AL170" s="7"/>
    </row>
    <row r="171" spans="1:38" x14ac:dyDescent="0.25">
      <c r="A171" s="4"/>
      <c r="B171" s="32"/>
      <c r="C171" s="48"/>
      <c r="D171" s="9"/>
      <c r="E171" s="6"/>
      <c r="F171" s="6"/>
      <c r="G171" s="7"/>
      <c r="H171" s="7"/>
      <c r="I171" s="7"/>
      <c r="J171" s="36" t="s">
        <v>557</v>
      </c>
      <c r="K171" s="36" t="s">
        <v>569</v>
      </c>
      <c r="L171" s="39"/>
      <c r="M171" s="36" t="str">
        <f t="shared" si="6"/>
        <v>A40</v>
      </c>
      <c r="N171" s="36">
        <f>IF(AND(M171&lt;&gt;M170,NOT(ISBLANK(A171))),IF(ISBLANK(J171),INDEX(Summary!N:N,MATCH(M171,Summary!A:A,0)),INDEX(Summary!N:N,MATCH(M171,Summary!A:A,0))+1),IF(ISBLANK(J171),N170,N170+1))</f>
        <v>50</v>
      </c>
      <c r="O171" s="36">
        <f t="shared" si="5"/>
        <v>88</v>
      </c>
      <c r="P171" s="39"/>
      <c r="Q171" s="6"/>
      <c r="R171" s="6"/>
      <c r="S171" s="10"/>
      <c r="T171" s="10"/>
      <c r="U171" s="9"/>
      <c r="V171" s="9"/>
      <c r="W171" s="9"/>
      <c r="X171" s="6"/>
      <c r="Y171" s="6"/>
      <c r="Z171" s="6"/>
      <c r="AA171" s="6"/>
      <c r="AB171" s="7"/>
      <c r="AC171" s="7"/>
      <c r="AD171" s="6"/>
      <c r="AE171" s="7"/>
      <c r="AF171" s="7"/>
      <c r="AG171" s="7"/>
      <c r="AH171" s="7"/>
      <c r="AI171" s="7"/>
      <c r="AJ171" s="7"/>
      <c r="AK171" s="7"/>
      <c r="AL171" s="7"/>
    </row>
    <row r="172" spans="1:38" x14ac:dyDescent="0.25">
      <c r="A172" s="4"/>
      <c r="B172" s="32"/>
      <c r="C172" s="48"/>
      <c r="D172" s="9"/>
      <c r="E172" s="6"/>
      <c r="F172" s="6"/>
      <c r="G172" s="7"/>
      <c r="H172" s="7"/>
      <c r="I172" s="7"/>
      <c r="J172" s="36" t="s">
        <v>558</v>
      </c>
      <c r="K172" s="39"/>
      <c r="L172" s="39"/>
      <c r="M172" s="36" t="str">
        <f t="shared" si="6"/>
        <v>A40</v>
      </c>
      <c r="N172" s="36">
        <f>IF(AND(M172&lt;&gt;M171,NOT(ISBLANK(A172))),IF(ISBLANK(J172),INDEX(Summary!N:N,MATCH(M172,Summary!A:A,0)),INDEX(Summary!N:N,MATCH(M172,Summary!A:A,0))+1),IF(ISBLANK(J172),N171,N171+1))</f>
        <v>51</v>
      </c>
      <c r="O172" s="36">
        <f t="shared" si="5"/>
        <v>88</v>
      </c>
      <c r="P172" s="39"/>
      <c r="Q172" s="6"/>
      <c r="R172" s="6"/>
      <c r="S172" s="10"/>
      <c r="T172" s="10"/>
      <c r="U172" s="9"/>
      <c r="V172" s="9"/>
      <c r="W172" s="9"/>
      <c r="X172" s="6"/>
      <c r="Y172" s="6"/>
      <c r="Z172" s="6"/>
      <c r="AA172" s="6"/>
      <c r="AB172" s="7"/>
      <c r="AC172" s="7"/>
      <c r="AD172" s="6"/>
      <c r="AE172" s="7"/>
      <c r="AF172" s="7"/>
      <c r="AG172" s="7"/>
      <c r="AH172" s="7"/>
      <c r="AI172" s="7"/>
      <c r="AJ172" s="7"/>
      <c r="AK172" s="7"/>
      <c r="AL172" s="7"/>
    </row>
    <row r="173" spans="1:38" x14ac:dyDescent="0.25">
      <c r="A173" s="4"/>
      <c r="B173" s="32"/>
      <c r="C173" s="48"/>
      <c r="D173" s="9"/>
      <c r="E173" s="6"/>
      <c r="F173" s="6"/>
      <c r="G173" s="7"/>
      <c r="H173" s="7"/>
      <c r="I173" s="7"/>
      <c r="J173" s="36" t="s">
        <v>559</v>
      </c>
      <c r="K173" s="39"/>
      <c r="L173" s="39"/>
      <c r="M173" s="36" t="str">
        <f t="shared" si="6"/>
        <v>A40</v>
      </c>
      <c r="N173" s="36">
        <f>IF(AND(M173&lt;&gt;M172,NOT(ISBLANK(A173))),IF(ISBLANK(J173),INDEX(Summary!N:N,MATCH(M173,Summary!A:A,0)),INDEX(Summary!N:N,MATCH(M173,Summary!A:A,0))+1),IF(ISBLANK(J173),N172,N172+1))</f>
        <v>52</v>
      </c>
      <c r="O173" s="36">
        <f t="shared" si="5"/>
        <v>88</v>
      </c>
      <c r="P173" s="39"/>
      <c r="Q173" s="6"/>
      <c r="R173" s="6"/>
      <c r="S173" s="10"/>
      <c r="T173" s="10"/>
      <c r="U173" s="9"/>
      <c r="V173" s="9"/>
      <c r="W173" s="9"/>
      <c r="X173" s="6"/>
      <c r="Y173" s="6"/>
      <c r="Z173" s="6"/>
      <c r="AA173" s="6"/>
      <c r="AB173" s="7"/>
      <c r="AC173" s="7"/>
      <c r="AD173" s="6"/>
      <c r="AE173" s="7"/>
      <c r="AF173" s="7"/>
      <c r="AG173" s="7"/>
      <c r="AH173" s="7"/>
      <c r="AI173" s="7"/>
      <c r="AJ173" s="7"/>
      <c r="AK173" s="7"/>
      <c r="AL173" s="7"/>
    </row>
    <row r="174" spans="1:38" x14ac:dyDescent="0.25">
      <c r="A174" s="4"/>
      <c r="B174" s="32"/>
      <c r="C174" s="48"/>
      <c r="D174" s="9"/>
      <c r="E174" s="6"/>
      <c r="F174" s="6"/>
      <c r="G174" s="7"/>
      <c r="H174" s="7"/>
      <c r="I174" s="7"/>
      <c r="J174" s="36" t="s">
        <v>560</v>
      </c>
      <c r="K174" s="39"/>
      <c r="L174" s="39"/>
      <c r="M174" s="36" t="str">
        <f t="shared" si="6"/>
        <v>A40</v>
      </c>
      <c r="N174" s="36">
        <f>IF(AND(M174&lt;&gt;M173,NOT(ISBLANK(A174))),IF(ISBLANK(J174),INDEX(Summary!N:N,MATCH(M174,Summary!A:A,0)),INDEX(Summary!N:N,MATCH(M174,Summary!A:A,0))+1),IF(ISBLANK(J174),N173,N173+1))</f>
        <v>53</v>
      </c>
      <c r="O174" s="36">
        <f t="shared" si="5"/>
        <v>88</v>
      </c>
      <c r="P174" s="39"/>
      <c r="Q174" s="6"/>
      <c r="R174" s="6"/>
      <c r="S174" s="10"/>
      <c r="T174" s="10"/>
      <c r="U174" s="9"/>
      <c r="V174" s="9"/>
      <c r="W174" s="9"/>
      <c r="X174" s="6"/>
      <c r="Y174" s="6"/>
      <c r="Z174" s="6"/>
      <c r="AA174" s="6"/>
      <c r="AB174" s="7"/>
      <c r="AC174" s="7"/>
      <c r="AD174" s="6"/>
      <c r="AE174" s="7"/>
      <c r="AF174" s="7"/>
      <c r="AG174" s="7"/>
      <c r="AH174" s="7"/>
      <c r="AI174" s="7"/>
      <c r="AJ174" s="7"/>
      <c r="AK174" s="7"/>
      <c r="AL174" s="7"/>
    </row>
    <row r="175" spans="1:38" x14ac:dyDescent="0.25">
      <c r="A175" s="4"/>
      <c r="B175" s="32"/>
      <c r="C175" s="48"/>
      <c r="D175" s="9"/>
      <c r="E175" s="6"/>
      <c r="F175" s="6"/>
      <c r="G175" s="7"/>
      <c r="H175" s="7"/>
      <c r="I175" s="7"/>
      <c r="J175" s="36" t="s">
        <v>561</v>
      </c>
      <c r="K175" s="39"/>
      <c r="L175" s="39"/>
      <c r="M175" s="36" t="str">
        <f t="shared" si="6"/>
        <v>A40</v>
      </c>
      <c r="N175" s="36">
        <f>IF(AND(M175&lt;&gt;M174,NOT(ISBLANK(A175))),IF(ISBLANK(J175),INDEX(Summary!N:N,MATCH(M175,Summary!A:A,0)),INDEX(Summary!N:N,MATCH(M175,Summary!A:A,0))+1),IF(ISBLANK(J175),N174,N174+1))</f>
        <v>54</v>
      </c>
      <c r="O175" s="36">
        <f t="shared" si="5"/>
        <v>88</v>
      </c>
      <c r="P175" s="39"/>
      <c r="Q175" s="6"/>
      <c r="R175" s="6"/>
      <c r="S175" s="10"/>
      <c r="T175" s="10"/>
      <c r="U175" s="9"/>
      <c r="V175" s="9"/>
      <c r="W175" s="9"/>
      <c r="X175" s="6"/>
      <c r="Y175" s="6"/>
      <c r="Z175" s="6"/>
      <c r="AA175" s="6"/>
      <c r="AB175" s="7"/>
      <c r="AC175" s="7"/>
      <c r="AD175" s="6"/>
      <c r="AE175" s="7"/>
      <c r="AF175" s="7"/>
      <c r="AG175" s="7"/>
      <c r="AH175" s="7"/>
      <c r="AI175" s="7"/>
      <c r="AJ175" s="7"/>
      <c r="AK175" s="7"/>
      <c r="AL175" s="7"/>
    </row>
    <row r="176" spans="1:38" x14ac:dyDescent="0.25">
      <c r="A176" s="4"/>
      <c r="B176" s="32"/>
      <c r="C176" s="48"/>
      <c r="D176" s="9"/>
      <c r="E176" s="6"/>
      <c r="F176" s="6"/>
      <c r="G176" s="7"/>
      <c r="H176" s="7"/>
      <c r="I176" s="7"/>
      <c r="J176" s="36" t="s">
        <v>574</v>
      </c>
      <c r="K176" s="39"/>
      <c r="L176" s="39"/>
      <c r="M176" s="36" t="str">
        <f t="shared" si="6"/>
        <v>A40</v>
      </c>
      <c r="N176" s="36">
        <f>IF(AND(M176&lt;&gt;M175,NOT(ISBLANK(A176))),IF(ISBLANK(J176),INDEX(Summary!N:N,MATCH(M176,Summary!A:A,0)),INDEX(Summary!N:N,MATCH(M176,Summary!A:A,0))+1),IF(ISBLANK(J176),N175,N175+1))</f>
        <v>55</v>
      </c>
      <c r="O176" s="36">
        <f t="shared" si="5"/>
        <v>88</v>
      </c>
      <c r="P176" s="39"/>
      <c r="Q176" s="6"/>
      <c r="R176" s="6"/>
      <c r="S176" s="10"/>
      <c r="T176" s="10"/>
      <c r="U176" s="9"/>
      <c r="V176" s="9"/>
      <c r="W176" s="9"/>
      <c r="X176" s="6"/>
      <c r="Y176" s="6"/>
      <c r="Z176" s="6"/>
      <c r="AA176" s="6"/>
      <c r="AB176" s="7"/>
      <c r="AC176" s="7"/>
      <c r="AD176" s="6"/>
      <c r="AE176" s="7"/>
      <c r="AF176" s="7"/>
      <c r="AG176" s="7"/>
      <c r="AH176" s="7"/>
      <c r="AI176" s="7"/>
      <c r="AJ176" s="7"/>
      <c r="AK176" s="7"/>
      <c r="AL176" s="7"/>
    </row>
    <row r="177" spans="1:38" x14ac:dyDescent="0.25">
      <c r="A177" s="4"/>
      <c r="B177" s="32"/>
      <c r="C177" s="48"/>
      <c r="D177" s="9"/>
      <c r="E177" s="6"/>
      <c r="F177" s="6"/>
      <c r="G177" s="7"/>
      <c r="H177" s="7"/>
      <c r="I177" s="7"/>
      <c r="J177" s="36" t="s">
        <v>575</v>
      </c>
      <c r="K177" s="39"/>
      <c r="L177" s="39"/>
      <c r="M177" s="36" t="str">
        <f t="shared" si="6"/>
        <v>A40</v>
      </c>
      <c r="N177" s="36">
        <f>IF(AND(M177&lt;&gt;M176,NOT(ISBLANK(A177))),IF(ISBLANK(J177),INDEX(Summary!N:N,MATCH(M177,Summary!A:A,0)),INDEX(Summary!N:N,MATCH(M177,Summary!A:A,0))+1),IF(ISBLANK(J177),N176,N176+1))</f>
        <v>56</v>
      </c>
      <c r="O177" s="36">
        <f t="shared" si="5"/>
        <v>88</v>
      </c>
      <c r="P177" s="39"/>
      <c r="Q177" s="6"/>
      <c r="R177" s="6"/>
      <c r="S177" s="10"/>
      <c r="T177" s="10"/>
      <c r="U177" s="9"/>
      <c r="V177" s="9"/>
      <c r="W177" s="9"/>
      <c r="X177" s="6"/>
      <c r="Y177" s="6"/>
      <c r="Z177" s="6"/>
      <c r="AA177" s="6"/>
      <c r="AB177" s="7"/>
      <c r="AC177" s="7"/>
      <c r="AD177" s="6"/>
      <c r="AE177" s="7"/>
      <c r="AF177" s="7"/>
      <c r="AG177" s="7"/>
      <c r="AH177" s="7"/>
      <c r="AI177" s="7"/>
      <c r="AJ177" s="7"/>
      <c r="AK177" s="7"/>
      <c r="AL177" s="7"/>
    </row>
    <row r="178" spans="1:38" x14ac:dyDescent="0.25">
      <c r="A178" s="4"/>
      <c r="B178" s="32"/>
      <c r="C178" s="48"/>
      <c r="D178" s="9"/>
      <c r="E178" s="6"/>
      <c r="F178" s="6"/>
      <c r="G178" s="7"/>
      <c r="H178" s="7"/>
      <c r="I178" s="7"/>
      <c r="J178" s="36" t="s">
        <v>576</v>
      </c>
      <c r="K178" s="39"/>
      <c r="L178" s="39"/>
      <c r="M178" s="36" t="str">
        <f t="shared" si="6"/>
        <v>A40</v>
      </c>
      <c r="N178" s="36">
        <f>IF(AND(M178&lt;&gt;M177,NOT(ISBLANK(A178))),IF(ISBLANK(J178),INDEX(Summary!N:N,MATCH(M178,Summary!A:A,0)),INDEX(Summary!N:N,MATCH(M178,Summary!A:A,0))+1),IF(ISBLANK(J178),N177,N177+1))</f>
        <v>57</v>
      </c>
      <c r="O178" s="36">
        <f t="shared" si="5"/>
        <v>88</v>
      </c>
      <c r="P178" s="39"/>
      <c r="Q178" s="6"/>
      <c r="R178" s="6"/>
      <c r="S178" s="10"/>
      <c r="T178" s="10"/>
      <c r="U178" s="9"/>
      <c r="V178" s="9"/>
      <c r="W178" s="9"/>
      <c r="X178" s="6"/>
      <c r="Y178" s="6"/>
      <c r="Z178" s="6"/>
      <c r="AA178" s="6"/>
      <c r="AB178" s="7"/>
      <c r="AC178" s="7"/>
      <c r="AD178" s="6"/>
      <c r="AE178" s="7"/>
      <c r="AF178" s="7"/>
      <c r="AG178" s="7"/>
      <c r="AH178" s="7"/>
      <c r="AI178" s="7"/>
      <c r="AJ178" s="7"/>
      <c r="AK178" s="7"/>
      <c r="AL178" s="7"/>
    </row>
    <row r="179" spans="1:38" x14ac:dyDescent="0.25">
      <c r="A179" s="4"/>
      <c r="B179" s="32"/>
      <c r="C179" s="48"/>
      <c r="D179" s="9"/>
      <c r="E179" s="6"/>
      <c r="F179" s="6"/>
      <c r="G179" s="7"/>
      <c r="H179" s="7"/>
      <c r="I179" s="7"/>
      <c r="J179" s="36" t="s">
        <v>577</v>
      </c>
      <c r="K179" s="39"/>
      <c r="L179" s="39"/>
      <c r="M179" s="36" t="str">
        <f t="shared" si="6"/>
        <v>A40</v>
      </c>
      <c r="N179" s="36">
        <f>IF(AND(M179&lt;&gt;M178,NOT(ISBLANK(A179))),IF(ISBLANK(J179),INDEX(Summary!N:N,MATCH(M179,Summary!A:A,0)),INDEX(Summary!N:N,MATCH(M179,Summary!A:A,0))+1),IF(ISBLANK(J179),N178,N178+1))</f>
        <v>58</v>
      </c>
      <c r="O179" s="36">
        <f t="shared" si="5"/>
        <v>88</v>
      </c>
      <c r="P179" s="39"/>
      <c r="Q179" s="6"/>
      <c r="R179" s="6"/>
      <c r="S179" s="10"/>
      <c r="T179" s="10"/>
      <c r="U179" s="9"/>
      <c r="V179" s="9"/>
      <c r="W179" s="9"/>
      <c r="X179" s="6"/>
      <c r="Y179" s="6"/>
      <c r="Z179" s="6"/>
      <c r="AA179" s="6"/>
      <c r="AB179" s="7"/>
      <c r="AC179" s="7"/>
      <c r="AD179" s="6"/>
      <c r="AE179" s="7"/>
      <c r="AF179" s="7"/>
      <c r="AG179" s="7"/>
      <c r="AH179" s="7"/>
      <c r="AI179" s="7"/>
      <c r="AJ179" s="7"/>
      <c r="AK179" s="7"/>
      <c r="AL179" s="7"/>
    </row>
    <row r="180" spans="1:38" x14ac:dyDescent="0.25">
      <c r="A180" s="4"/>
      <c r="B180" s="32"/>
      <c r="C180" s="48"/>
      <c r="D180" s="9"/>
      <c r="E180" s="6"/>
      <c r="F180" s="6"/>
      <c r="G180" s="7"/>
      <c r="H180" s="7"/>
      <c r="I180" s="7"/>
      <c r="J180" s="36" t="s">
        <v>578</v>
      </c>
      <c r="K180" s="39"/>
      <c r="L180" s="39"/>
      <c r="M180" s="36" t="str">
        <f t="shared" si="6"/>
        <v>A40</v>
      </c>
      <c r="N180" s="36">
        <f>IF(AND(M180&lt;&gt;M179,NOT(ISBLANK(A180))),IF(ISBLANK(J180),INDEX(Summary!N:N,MATCH(M180,Summary!A:A,0)),INDEX(Summary!N:N,MATCH(M180,Summary!A:A,0))+1),IF(ISBLANK(J180),N179,N179+1))</f>
        <v>59</v>
      </c>
      <c r="O180" s="36">
        <f t="shared" si="5"/>
        <v>88</v>
      </c>
      <c r="P180" s="39"/>
      <c r="Q180" s="6"/>
      <c r="R180" s="6"/>
      <c r="S180" s="10"/>
      <c r="T180" s="10"/>
      <c r="U180" s="9"/>
      <c r="V180" s="9"/>
      <c r="W180" s="9"/>
      <c r="X180" s="6"/>
      <c r="Y180" s="6"/>
      <c r="Z180" s="6"/>
      <c r="AA180" s="6"/>
      <c r="AB180" s="7"/>
      <c r="AC180" s="7"/>
      <c r="AD180" s="6"/>
      <c r="AE180" s="7"/>
      <c r="AF180" s="7"/>
      <c r="AG180" s="7"/>
      <c r="AH180" s="7"/>
      <c r="AI180" s="7"/>
      <c r="AJ180" s="7"/>
      <c r="AK180" s="7"/>
      <c r="AL180" s="7"/>
    </row>
    <row r="181" spans="1:38" x14ac:dyDescent="0.25">
      <c r="A181" s="4"/>
      <c r="B181" s="32"/>
      <c r="C181" s="48"/>
      <c r="D181" s="9"/>
      <c r="E181" s="6"/>
      <c r="F181" s="6"/>
      <c r="G181" s="7"/>
      <c r="H181" s="7"/>
      <c r="I181" s="7"/>
      <c r="J181" s="36" t="s">
        <v>579</v>
      </c>
      <c r="K181" s="39"/>
      <c r="L181" s="39"/>
      <c r="M181" s="36" t="str">
        <f t="shared" si="6"/>
        <v>A40</v>
      </c>
      <c r="N181" s="36">
        <f>IF(AND(M181&lt;&gt;M180,NOT(ISBLANK(A181))),IF(ISBLANK(J181),INDEX(Summary!N:N,MATCH(M181,Summary!A:A,0)),INDEX(Summary!N:N,MATCH(M181,Summary!A:A,0))+1),IF(ISBLANK(J181),N180,N180+1))</f>
        <v>60</v>
      </c>
      <c r="O181" s="36">
        <f t="shared" si="5"/>
        <v>88</v>
      </c>
      <c r="P181" s="39"/>
      <c r="Q181" s="6"/>
      <c r="R181" s="6"/>
      <c r="S181" s="10"/>
      <c r="T181" s="10"/>
      <c r="U181" s="9"/>
      <c r="V181" s="9"/>
      <c r="W181" s="9"/>
      <c r="X181" s="6"/>
      <c r="Y181" s="6"/>
      <c r="Z181" s="6"/>
      <c r="AA181" s="6"/>
      <c r="AB181" s="7"/>
      <c r="AC181" s="7"/>
      <c r="AD181" s="6"/>
      <c r="AE181" s="7"/>
      <c r="AF181" s="7"/>
      <c r="AG181" s="7"/>
      <c r="AH181" s="7"/>
      <c r="AI181" s="7"/>
      <c r="AJ181" s="7"/>
      <c r="AK181" s="7"/>
      <c r="AL181" s="7"/>
    </row>
    <row r="182" spans="1:38" x14ac:dyDescent="0.25">
      <c r="A182" s="4"/>
      <c r="B182" s="32"/>
      <c r="C182" s="48"/>
      <c r="D182" s="9"/>
      <c r="E182" s="6"/>
      <c r="F182" s="6"/>
      <c r="G182" s="7"/>
      <c r="H182" s="7"/>
      <c r="I182" s="7"/>
      <c r="J182" s="36" t="s">
        <v>580</v>
      </c>
      <c r="K182" s="39"/>
      <c r="L182" s="39"/>
      <c r="M182" s="36" t="str">
        <f t="shared" si="6"/>
        <v>A40</v>
      </c>
      <c r="N182" s="36">
        <f>IF(AND(M182&lt;&gt;M181,NOT(ISBLANK(A182))),IF(ISBLANK(J182),INDEX(Summary!N:N,MATCH(M182,Summary!A:A,0)),INDEX(Summary!N:N,MATCH(M182,Summary!A:A,0))+1),IF(ISBLANK(J182),N181,N181+1))</f>
        <v>61</v>
      </c>
      <c r="O182" s="36">
        <f t="shared" si="5"/>
        <v>88</v>
      </c>
      <c r="P182" s="39"/>
      <c r="Q182" s="6"/>
      <c r="R182" s="6"/>
      <c r="S182" s="10"/>
      <c r="T182" s="10"/>
      <c r="U182" s="9"/>
      <c r="V182" s="9"/>
      <c r="W182" s="9"/>
      <c r="X182" s="6"/>
      <c r="Y182" s="6"/>
      <c r="Z182" s="6"/>
      <c r="AA182" s="6"/>
      <c r="AB182" s="7"/>
      <c r="AC182" s="7"/>
      <c r="AD182" s="6"/>
      <c r="AE182" s="7"/>
      <c r="AF182" s="7"/>
      <c r="AG182" s="7"/>
      <c r="AH182" s="7"/>
      <c r="AI182" s="7"/>
      <c r="AJ182" s="7"/>
      <c r="AK182" s="7"/>
      <c r="AL182" s="7"/>
    </row>
    <row r="183" spans="1:38" x14ac:dyDescent="0.25">
      <c r="A183" s="4"/>
      <c r="B183" s="32"/>
      <c r="C183" s="48"/>
      <c r="D183" s="9"/>
      <c r="E183" s="6"/>
      <c r="F183" s="6"/>
      <c r="G183" s="7"/>
      <c r="H183" s="7"/>
      <c r="I183" s="7"/>
      <c r="J183" s="36" t="s">
        <v>581</v>
      </c>
      <c r="K183" s="39"/>
      <c r="L183" s="39"/>
      <c r="M183" s="36" t="str">
        <f t="shared" si="6"/>
        <v>A40</v>
      </c>
      <c r="N183" s="36">
        <f>IF(AND(M183&lt;&gt;M182,NOT(ISBLANK(A183))),IF(ISBLANK(J183),INDEX(Summary!N:N,MATCH(M183,Summary!A:A,0)),INDEX(Summary!N:N,MATCH(M183,Summary!A:A,0))+1),IF(ISBLANK(J183),N182,N182+1))</f>
        <v>62</v>
      </c>
      <c r="O183" s="36">
        <f t="shared" si="5"/>
        <v>88</v>
      </c>
      <c r="P183" s="39"/>
      <c r="Q183" s="6"/>
      <c r="R183" s="6"/>
      <c r="S183" s="10"/>
      <c r="T183" s="10"/>
      <c r="U183" s="9"/>
      <c r="V183" s="9"/>
      <c r="W183" s="9"/>
      <c r="X183" s="6"/>
      <c r="Y183" s="6"/>
      <c r="Z183" s="6"/>
      <c r="AA183" s="6"/>
      <c r="AB183" s="7"/>
      <c r="AC183" s="7"/>
      <c r="AD183" s="6"/>
      <c r="AE183" s="7"/>
      <c r="AF183" s="7"/>
      <c r="AG183" s="7"/>
      <c r="AH183" s="7"/>
      <c r="AI183" s="7"/>
      <c r="AJ183" s="7"/>
      <c r="AK183" s="7"/>
      <c r="AL183" s="7"/>
    </row>
    <row r="184" spans="1:38" x14ac:dyDescent="0.25">
      <c r="A184" s="4"/>
      <c r="B184" s="32"/>
      <c r="C184" s="48"/>
      <c r="D184" s="9"/>
      <c r="E184" s="6"/>
      <c r="F184" s="6"/>
      <c r="G184" s="7"/>
      <c r="H184" s="7"/>
      <c r="I184" s="7"/>
      <c r="J184" s="36" t="s">
        <v>582</v>
      </c>
      <c r="K184" s="39"/>
      <c r="L184" s="39"/>
      <c r="M184" s="36" t="str">
        <f t="shared" si="6"/>
        <v>A40</v>
      </c>
      <c r="N184" s="36">
        <f>IF(AND(M184&lt;&gt;M183,NOT(ISBLANK(A184))),IF(ISBLANK(J184),INDEX(Summary!N:N,MATCH(M184,Summary!A:A,0)),INDEX(Summary!N:N,MATCH(M184,Summary!A:A,0))+1),IF(ISBLANK(J184),N183,N183+1))</f>
        <v>63</v>
      </c>
      <c r="O184" s="36">
        <f t="shared" si="5"/>
        <v>88</v>
      </c>
      <c r="P184" s="39"/>
      <c r="Q184" s="6"/>
      <c r="R184" s="6"/>
      <c r="S184" s="10"/>
      <c r="T184" s="10"/>
      <c r="U184" s="9"/>
      <c r="V184" s="9"/>
      <c r="W184" s="9"/>
      <c r="X184" s="6"/>
      <c r="Y184" s="6"/>
      <c r="Z184" s="6"/>
      <c r="AA184" s="6"/>
      <c r="AB184" s="7"/>
      <c r="AC184" s="7"/>
      <c r="AD184" s="6"/>
      <c r="AE184" s="7"/>
      <c r="AF184" s="7"/>
      <c r="AG184" s="7"/>
      <c r="AH184" s="7"/>
      <c r="AI184" s="7"/>
      <c r="AJ184" s="7"/>
      <c r="AK184" s="7"/>
      <c r="AL184" s="7"/>
    </row>
    <row r="185" spans="1:38" x14ac:dyDescent="0.25">
      <c r="A185" s="4"/>
      <c r="B185" s="32"/>
      <c r="C185" s="48"/>
      <c r="D185" s="9"/>
      <c r="E185" s="6"/>
      <c r="F185" s="6"/>
      <c r="G185" s="7"/>
      <c r="H185" s="7"/>
      <c r="I185" s="7"/>
      <c r="J185" s="36" t="s">
        <v>583</v>
      </c>
      <c r="K185" s="39"/>
      <c r="L185" s="39"/>
      <c r="M185" s="36" t="str">
        <f t="shared" si="6"/>
        <v>A40</v>
      </c>
      <c r="N185" s="36">
        <f>IF(AND(M185&lt;&gt;M184,NOT(ISBLANK(A185))),IF(ISBLANK(J185),INDEX(Summary!N:N,MATCH(M185,Summary!A:A,0)),INDEX(Summary!N:N,MATCH(M185,Summary!A:A,0))+1),IF(ISBLANK(J185),N184,N184+1))</f>
        <v>64</v>
      </c>
      <c r="O185" s="36">
        <f t="shared" si="5"/>
        <v>88</v>
      </c>
      <c r="P185" s="39"/>
      <c r="Q185" s="6"/>
      <c r="R185" s="6"/>
      <c r="S185" s="10"/>
      <c r="T185" s="10"/>
      <c r="U185" s="9"/>
      <c r="V185" s="9"/>
      <c r="W185" s="9"/>
      <c r="X185" s="6"/>
      <c r="Y185" s="6"/>
      <c r="Z185" s="6"/>
      <c r="AA185" s="6"/>
      <c r="AB185" s="7"/>
      <c r="AC185" s="7"/>
      <c r="AD185" s="6"/>
      <c r="AE185" s="7"/>
      <c r="AF185" s="7"/>
      <c r="AG185" s="7"/>
      <c r="AH185" s="7"/>
      <c r="AI185" s="7"/>
      <c r="AJ185" s="7"/>
      <c r="AK185" s="7"/>
      <c r="AL185" s="7"/>
    </row>
    <row r="186" spans="1:38" x14ac:dyDescent="0.25">
      <c r="A186" s="4"/>
      <c r="B186" s="32"/>
      <c r="C186" s="48"/>
      <c r="D186" s="9"/>
      <c r="E186" s="6"/>
      <c r="F186" s="6"/>
      <c r="G186" s="7"/>
      <c r="H186" s="7"/>
      <c r="I186" s="7"/>
      <c r="J186" s="36" t="s">
        <v>584</v>
      </c>
      <c r="K186" s="39"/>
      <c r="L186" s="39"/>
      <c r="M186" s="36" t="str">
        <f t="shared" si="6"/>
        <v>A40</v>
      </c>
      <c r="N186" s="36">
        <f>IF(AND(M186&lt;&gt;M185,NOT(ISBLANK(A186))),IF(ISBLANK(J186),INDEX(Summary!N:N,MATCH(M186,Summary!A:A,0)),INDEX(Summary!N:N,MATCH(M186,Summary!A:A,0))+1),IF(ISBLANK(J186),N185,N185+1))</f>
        <v>65</v>
      </c>
      <c r="O186" s="36">
        <f t="shared" si="5"/>
        <v>88</v>
      </c>
      <c r="P186" s="39"/>
      <c r="Q186" s="6"/>
      <c r="R186" s="6"/>
      <c r="S186" s="10"/>
      <c r="T186" s="10"/>
      <c r="U186" s="9"/>
      <c r="V186" s="9"/>
      <c r="W186" s="9"/>
      <c r="X186" s="6"/>
      <c r="Y186" s="6"/>
      <c r="Z186" s="6"/>
      <c r="AA186" s="6"/>
      <c r="AB186" s="7"/>
      <c r="AC186" s="7"/>
      <c r="AD186" s="6"/>
      <c r="AE186" s="7"/>
      <c r="AF186" s="7"/>
      <c r="AG186" s="7"/>
      <c r="AH186" s="7"/>
      <c r="AI186" s="7"/>
      <c r="AJ186" s="7"/>
      <c r="AK186" s="7"/>
      <c r="AL186" s="7"/>
    </row>
    <row r="187" spans="1:38" x14ac:dyDescent="0.25">
      <c r="A187" s="4"/>
      <c r="B187" s="32"/>
      <c r="C187" s="48"/>
      <c r="D187" s="9"/>
      <c r="E187" s="6"/>
      <c r="F187" s="6"/>
      <c r="G187" s="7"/>
      <c r="H187" s="7"/>
      <c r="I187" s="7"/>
      <c r="J187" s="36" t="s">
        <v>585</v>
      </c>
      <c r="K187" s="39"/>
      <c r="L187" s="39"/>
      <c r="M187" s="36" t="str">
        <f t="shared" si="6"/>
        <v>A40</v>
      </c>
      <c r="N187" s="36">
        <f>IF(AND(M187&lt;&gt;M186,NOT(ISBLANK(A187))),IF(ISBLANK(J187),INDEX(Summary!N:N,MATCH(M187,Summary!A:A,0)),INDEX(Summary!N:N,MATCH(M187,Summary!A:A,0))+1),IF(ISBLANK(J187),N186,N186+1))</f>
        <v>66</v>
      </c>
      <c r="O187" s="36">
        <f t="shared" si="5"/>
        <v>88</v>
      </c>
      <c r="P187" s="39"/>
      <c r="Q187" s="6"/>
      <c r="R187" s="6"/>
      <c r="S187" s="10"/>
      <c r="T187" s="10"/>
      <c r="U187" s="9"/>
      <c r="V187" s="9"/>
      <c r="W187" s="9"/>
      <c r="X187" s="6"/>
      <c r="Y187" s="6"/>
      <c r="Z187" s="6"/>
      <c r="AA187" s="6"/>
      <c r="AB187" s="7"/>
      <c r="AC187" s="7"/>
      <c r="AD187" s="6"/>
      <c r="AE187" s="7"/>
      <c r="AF187" s="7"/>
      <c r="AG187" s="7"/>
      <c r="AH187" s="7"/>
      <c r="AI187" s="7"/>
      <c r="AJ187" s="7"/>
      <c r="AK187" s="7"/>
      <c r="AL187" s="7"/>
    </row>
    <row r="188" spans="1:38" x14ac:dyDescent="0.25">
      <c r="A188" s="85" t="s">
        <v>352</v>
      </c>
      <c r="B188" s="43" t="s">
        <v>943</v>
      </c>
      <c r="C188" s="43" t="s">
        <v>944</v>
      </c>
      <c r="D188" s="45">
        <v>7</v>
      </c>
      <c r="E188" s="46">
        <v>7</v>
      </c>
      <c r="F188" s="46"/>
      <c r="G188" s="47">
        <v>13</v>
      </c>
      <c r="H188" s="47">
        <v>13</v>
      </c>
      <c r="I188" s="47">
        <v>5</v>
      </c>
      <c r="J188" s="36">
        <v>1</v>
      </c>
      <c r="K188" s="36"/>
      <c r="L188" s="36"/>
      <c r="M188" s="36" t="str">
        <f t="shared" si="6"/>
        <v>A40</v>
      </c>
      <c r="N188" s="36">
        <f>IF(AND(M188&lt;&gt;M187,NOT(ISBLANK(A188))),IF(ISBLANK(J188),INDEX(Summary!N:N,MATCH(M188,Summary!A:A,0)),INDEX(Summary!N:N,MATCH(M188,Summary!A:A,0))+1),IF(ISBLANK(J188),N187,N187+1))</f>
        <v>67</v>
      </c>
      <c r="O188" s="36">
        <f t="shared" si="5"/>
        <v>88</v>
      </c>
      <c r="P188" s="39"/>
      <c r="Q188" s="88">
        <v>1</v>
      </c>
      <c r="R188" s="88"/>
      <c r="S188" s="88"/>
      <c r="T188" s="88"/>
      <c r="U188" s="45"/>
      <c r="V188" s="45"/>
      <c r="W188" s="45"/>
      <c r="X188" s="46">
        <v>7</v>
      </c>
      <c r="Y188" s="46">
        <v>0</v>
      </c>
      <c r="Z188" s="46">
        <v>0</v>
      </c>
      <c r="AA188" s="46">
        <v>0</v>
      </c>
      <c r="AB188" s="47">
        <v>0</v>
      </c>
      <c r="AC188" s="47">
        <v>0</v>
      </c>
      <c r="AD188" s="46"/>
      <c r="AE188" s="47">
        <v>19</v>
      </c>
      <c r="AF188" s="47">
        <v>12</v>
      </c>
      <c r="AG188" s="47" t="s">
        <v>34</v>
      </c>
      <c r="AH188" s="47">
        <v>0</v>
      </c>
      <c r="AI188" s="47">
        <v>0</v>
      </c>
      <c r="AJ188" s="47">
        <v>6</v>
      </c>
      <c r="AK188" s="47">
        <v>0</v>
      </c>
      <c r="AL188" s="47" t="s">
        <v>34</v>
      </c>
    </row>
    <row r="189" spans="1:38" x14ac:dyDescent="0.25">
      <c r="A189" s="85" t="s">
        <v>352</v>
      </c>
      <c r="B189" s="43" t="s">
        <v>943</v>
      </c>
      <c r="C189" s="43" t="s">
        <v>944</v>
      </c>
      <c r="D189" s="45"/>
      <c r="E189" s="46"/>
      <c r="F189" s="46"/>
      <c r="G189" s="47"/>
      <c r="H189" s="47"/>
      <c r="I189" s="47"/>
      <c r="J189" s="36">
        <v>1</v>
      </c>
      <c r="K189" s="36"/>
      <c r="L189" s="36"/>
      <c r="M189" s="36" t="str">
        <f t="shared" si="6"/>
        <v>A40</v>
      </c>
      <c r="N189" s="36">
        <f>IF(AND(M189&lt;&gt;M188,NOT(ISBLANK(A189))),IF(ISBLANK(J189),INDEX(Summary!N:N,MATCH(M189,Summary!A:A,0)),INDEX(Summary!N:N,MATCH(M189,Summary!A:A,0))+1),IF(ISBLANK(J189),N188,N188+1))</f>
        <v>68</v>
      </c>
      <c r="O189" s="36">
        <f t="shared" si="5"/>
        <v>88</v>
      </c>
      <c r="P189" s="39"/>
      <c r="Q189" s="88"/>
      <c r="R189" s="88"/>
      <c r="S189" s="88"/>
      <c r="T189" s="88"/>
      <c r="U189" s="45"/>
      <c r="V189" s="45"/>
      <c r="W189" s="45"/>
      <c r="X189" s="46"/>
      <c r="Y189" s="46"/>
      <c r="Z189" s="46"/>
      <c r="AA189" s="46"/>
      <c r="AB189" s="47"/>
      <c r="AC189" s="47"/>
      <c r="AD189" s="46"/>
      <c r="AE189" s="47"/>
      <c r="AF189" s="47"/>
      <c r="AG189" s="47"/>
      <c r="AH189" s="47"/>
      <c r="AI189" s="47"/>
      <c r="AJ189" s="47"/>
      <c r="AK189" s="47"/>
      <c r="AL189" s="47"/>
    </row>
    <row r="190" spans="1:38" x14ac:dyDescent="0.25">
      <c r="A190" s="85" t="s">
        <v>352</v>
      </c>
      <c r="B190" s="43" t="s">
        <v>943</v>
      </c>
      <c r="C190" s="43" t="s">
        <v>944</v>
      </c>
      <c r="D190" s="45"/>
      <c r="E190" s="46"/>
      <c r="F190" s="46"/>
      <c r="G190" s="47"/>
      <c r="H190" s="47"/>
      <c r="I190" s="47"/>
      <c r="J190" s="36">
        <v>1</v>
      </c>
      <c r="K190" s="36"/>
      <c r="L190" s="36"/>
      <c r="M190" s="36" t="str">
        <f t="shared" si="6"/>
        <v>A40</v>
      </c>
      <c r="N190" s="36">
        <f>IF(AND(M190&lt;&gt;M189,NOT(ISBLANK(A190))),IF(ISBLANK(J190),INDEX(Summary!N:N,MATCH(M190,Summary!A:A,0)),INDEX(Summary!N:N,MATCH(M190,Summary!A:A,0))+1),IF(ISBLANK(J190),N189,N189+1))</f>
        <v>69</v>
      </c>
      <c r="O190" s="36">
        <f t="shared" si="5"/>
        <v>88</v>
      </c>
      <c r="P190" s="39"/>
      <c r="Q190" s="88"/>
      <c r="R190" s="88"/>
      <c r="S190" s="88"/>
      <c r="T190" s="88"/>
      <c r="U190" s="45"/>
      <c r="V190" s="45"/>
      <c r="W190" s="45"/>
      <c r="X190" s="46"/>
      <c r="Y190" s="46"/>
      <c r="Z190" s="46"/>
      <c r="AA190" s="46"/>
      <c r="AB190" s="47"/>
      <c r="AC190" s="47"/>
      <c r="AD190" s="46"/>
      <c r="AE190" s="47"/>
      <c r="AF190" s="47"/>
      <c r="AG190" s="47"/>
      <c r="AH190" s="47"/>
      <c r="AI190" s="47"/>
      <c r="AJ190" s="47"/>
      <c r="AK190" s="47"/>
      <c r="AL190" s="47"/>
    </row>
    <row r="191" spans="1:38" x14ac:dyDescent="0.25">
      <c r="A191" s="85" t="s">
        <v>352</v>
      </c>
      <c r="B191" s="43" t="s">
        <v>943</v>
      </c>
      <c r="C191" s="43" t="s">
        <v>944</v>
      </c>
      <c r="D191" s="45"/>
      <c r="E191" s="46"/>
      <c r="F191" s="46"/>
      <c r="G191" s="47"/>
      <c r="H191" s="47"/>
      <c r="I191" s="47"/>
      <c r="J191" s="36">
        <v>1</v>
      </c>
      <c r="K191" s="36"/>
      <c r="L191" s="36"/>
      <c r="M191" s="36" t="str">
        <f t="shared" si="6"/>
        <v>A40</v>
      </c>
      <c r="N191" s="36">
        <f>IF(AND(M191&lt;&gt;M190,NOT(ISBLANK(A191))),IF(ISBLANK(J191),INDEX(Summary!N:N,MATCH(M191,Summary!A:A,0)),INDEX(Summary!N:N,MATCH(M191,Summary!A:A,0))+1),IF(ISBLANK(J191),N190,N190+1))</f>
        <v>70</v>
      </c>
      <c r="O191" s="36">
        <f t="shared" si="5"/>
        <v>88</v>
      </c>
      <c r="P191" s="39"/>
      <c r="Q191" s="88"/>
      <c r="R191" s="88"/>
      <c r="S191" s="88"/>
      <c r="T191" s="88"/>
      <c r="U191" s="45"/>
      <c r="V191" s="45"/>
      <c r="W191" s="45"/>
      <c r="X191" s="46"/>
      <c r="Y191" s="46"/>
      <c r="Z191" s="46"/>
      <c r="AA191" s="46"/>
      <c r="AB191" s="47"/>
      <c r="AC191" s="47"/>
      <c r="AD191" s="46"/>
      <c r="AE191" s="47"/>
      <c r="AF191" s="47"/>
      <c r="AG191" s="47"/>
      <c r="AH191" s="47"/>
      <c r="AI191" s="47"/>
      <c r="AJ191" s="47"/>
      <c r="AK191" s="47"/>
      <c r="AL191" s="47"/>
    </row>
    <row r="192" spans="1:38" x14ac:dyDescent="0.25">
      <c r="A192" s="85" t="s">
        <v>352</v>
      </c>
      <c r="B192" s="43" t="s">
        <v>943</v>
      </c>
      <c r="C192" s="43" t="s">
        <v>944</v>
      </c>
      <c r="D192" s="45"/>
      <c r="E192" s="46"/>
      <c r="F192" s="46"/>
      <c r="G192" s="47"/>
      <c r="H192" s="47"/>
      <c r="I192" s="47"/>
      <c r="J192" s="36">
        <v>1</v>
      </c>
      <c r="K192" s="36"/>
      <c r="L192" s="36"/>
      <c r="M192" s="36" t="str">
        <f t="shared" si="6"/>
        <v>A40</v>
      </c>
      <c r="N192" s="36">
        <f>IF(AND(M192&lt;&gt;M191,NOT(ISBLANK(A192))),IF(ISBLANK(J192),INDEX(Summary!N:N,MATCH(M192,Summary!A:A,0)),INDEX(Summary!N:N,MATCH(M192,Summary!A:A,0))+1),IF(ISBLANK(J192),N191,N191+1))</f>
        <v>71</v>
      </c>
      <c r="O192" s="36">
        <f t="shared" si="5"/>
        <v>88</v>
      </c>
      <c r="P192" s="39"/>
      <c r="Q192" s="88"/>
      <c r="R192" s="88"/>
      <c r="S192" s="88"/>
      <c r="T192" s="88"/>
      <c r="U192" s="45"/>
      <c r="V192" s="45"/>
      <c r="W192" s="45"/>
      <c r="X192" s="46"/>
      <c r="Y192" s="46"/>
      <c r="Z192" s="46"/>
      <c r="AA192" s="46"/>
      <c r="AB192" s="47"/>
      <c r="AC192" s="47"/>
      <c r="AD192" s="46"/>
      <c r="AE192" s="47"/>
      <c r="AF192" s="47"/>
      <c r="AG192" s="47"/>
      <c r="AH192" s="47"/>
      <c r="AI192" s="47"/>
      <c r="AJ192" s="47"/>
      <c r="AK192" s="47"/>
      <c r="AL192" s="47"/>
    </row>
    <row r="193" spans="1:38" x14ac:dyDescent="0.25">
      <c r="A193" s="85" t="s">
        <v>352</v>
      </c>
      <c r="B193" s="43" t="s">
        <v>943</v>
      </c>
      <c r="C193" s="43" t="s">
        <v>944</v>
      </c>
      <c r="D193" s="45"/>
      <c r="E193" s="46"/>
      <c r="F193" s="46"/>
      <c r="G193" s="47"/>
      <c r="H193" s="47"/>
      <c r="I193" s="47"/>
      <c r="J193" s="36">
        <v>1</v>
      </c>
      <c r="K193" s="36"/>
      <c r="L193" s="36"/>
      <c r="M193" s="36" t="str">
        <f t="shared" si="6"/>
        <v>A40</v>
      </c>
      <c r="N193" s="36">
        <f>IF(AND(M193&lt;&gt;M192,NOT(ISBLANK(A193))),IF(ISBLANK(J193),INDEX(Summary!N:N,MATCH(M193,Summary!A:A,0)),INDEX(Summary!N:N,MATCH(M193,Summary!A:A,0))+1),IF(ISBLANK(J193),N192,N192+1))</f>
        <v>72</v>
      </c>
      <c r="O193" s="36">
        <f t="shared" si="5"/>
        <v>88</v>
      </c>
      <c r="P193" s="39"/>
      <c r="Q193" s="88"/>
      <c r="R193" s="88"/>
      <c r="S193" s="88"/>
      <c r="T193" s="88"/>
      <c r="U193" s="45"/>
      <c r="V193" s="45"/>
      <c r="W193" s="45"/>
      <c r="X193" s="46"/>
      <c r="Y193" s="46"/>
      <c r="Z193" s="46"/>
      <c r="AA193" s="46"/>
      <c r="AB193" s="47"/>
      <c r="AC193" s="47"/>
      <c r="AD193" s="46"/>
      <c r="AE193" s="47"/>
      <c r="AF193" s="47"/>
      <c r="AG193" s="47"/>
      <c r="AH193" s="47"/>
      <c r="AI193" s="47"/>
      <c r="AJ193" s="47"/>
      <c r="AK193" s="47"/>
      <c r="AL193" s="47"/>
    </row>
    <row r="194" spans="1:38" x14ac:dyDescent="0.25">
      <c r="A194" s="85" t="s">
        <v>352</v>
      </c>
      <c r="B194" s="43" t="s">
        <v>943</v>
      </c>
      <c r="C194" s="43" t="s">
        <v>944</v>
      </c>
      <c r="D194" s="45"/>
      <c r="E194" s="46"/>
      <c r="F194" s="46"/>
      <c r="G194" s="47"/>
      <c r="H194" s="47"/>
      <c r="I194" s="47"/>
      <c r="J194" s="36">
        <v>1</v>
      </c>
      <c r="K194" s="36"/>
      <c r="L194" s="36"/>
      <c r="M194" s="36" t="str">
        <f t="shared" si="6"/>
        <v>A40</v>
      </c>
      <c r="N194" s="36">
        <f>IF(AND(M194&lt;&gt;M193,NOT(ISBLANK(A194))),IF(ISBLANK(J194),INDEX(Summary!N:N,MATCH(M194,Summary!A:A,0)),INDEX(Summary!N:N,MATCH(M194,Summary!A:A,0))+1),IF(ISBLANK(J194),N193,N193+1))</f>
        <v>73</v>
      </c>
      <c r="O194" s="36">
        <f t="shared" ref="O194:O257" si="7">IF(AND(M194&lt;&gt;M193,NOT(ISBLANK(A194))),IF(ISBLANK(K194),_xlfn.MAXIFS(N:N,M:M,M194),_xlfn.MAXIFS(N:N,M:M,M194)+1),IF(ISBLANK(K194),O193,O193+1))</f>
        <v>88</v>
      </c>
      <c r="P194" s="39"/>
      <c r="Q194" s="88"/>
      <c r="R194" s="88"/>
      <c r="S194" s="88"/>
      <c r="T194" s="88"/>
      <c r="U194" s="45"/>
      <c r="V194" s="45"/>
      <c r="W194" s="45"/>
      <c r="X194" s="46"/>
      <c r="Y194" s="46"/>
      <c r="Z194" s="46"/>
      <c r="AA194" s="46"/>
      <c r="AB194" s="47"/>
      <c r="AC194" s="47"/>
      <c r="AD194" s="46"/>
      <c r="AE194" s="47"/>
      <c r="AF194" s="47"/>
      <c r="AG194" s="47"/>
      <c r="AH194" s="47"/>
      <c r="AI194" s="47"/>
      <c r="AJ194" s="47"/>
      <c r="AK194" s="47"/>
      <c r="AL194" s="47"/>
    </row>
    <row r="195" spans="1:38" x14ac:dyDescent="0.25">
      <c r="A195" s="85" t="s">
        <v>352</v>
      </c>
      <c r="B195" s="43" t="s">
        <v>949</v>
      </c>
      <c r="C195" s="43" t="s">
        <v>946</v>
      </c>
      <c r="D195" s="45">
        <v>7</v>
      </c>
      <c r="E195" s="46">
        <v>5</v>
      </c>
      <c r="F195" s="46"/>
      <c r="G195" s="47">
        <v>20</v>
      </c>
      <c r="H195" s="47">
        <v>18</v>
      </c>
      <c r="I195" s="47">
        <v>5</v>
      </c>
      <c r="J195" s="36">
        <v>1</v>
      </c>
      <c r="K195" s="36"/>
      <c r="L195" s="36"/>
      <c r="M195" s="36" t="str">
        <f t="shared" si="6"/>
        <v>A40</v>
      </c>
      <c r="N195" s="36">
        <f>IF(AND(M195&lt;&gt;M194,NOT(ISBLANK(A195))),IF(ISBLANK(J195),INDEX(Summary!N:N,MATCH(M195,Summary!A:A,0)),INDEX(Summary!N:N,MATCH(M195,Summary!A:A,0))+1),IF(ISBLANK(J195),N194,N194+1))</f>
        <v>74</v>
      </c>
      <c r="O195" s="36">
        <f t="shared" si="7"/>
        <v>88</v>
      </c>
      <c r="P195" s="39"/>
      <c r="Q195" s="89">
        <v>1</v>
      </c>
      <c r="R195" s="88"/>
      <c r="S195" s="88"/>
      <c r="T195" s="88"/>
      <c r="U195" s="45"/>
      <c r="V195" s="45"/>
      <c r="W195" s="45"/>
      <c r="X195" s="46">
        <v>7</v>
      </c>
      <c r="Y195" s="46">
        <v>0</v>
      </c>
      <c r="Z195" s="46">
        <v>0</v>
      </c>
      <c r="AA195" s="46">
        <v>0</v>
      </c>
      <c r="AB195" s="47">
        <v>0</v>
      </c>
      <c r="AC195" s="47">
        <v>0</v>
      </c>
      <c r="AD195" s="46"/>
      <c r="AE195" s="47">
        <v>26</v>
      </c>
      <c r="AF195" s="47">
        <v>12</v>
      </c>
      <c r="AG195" s="47" t="s">
        <v>34</v>
      </c>
      <c r="AH195" s="47">
        <v>0</v>
      </c>
      <c r="AI195" s="47">
        <v>0</v>
      </c>
      <c r="AJ195" s="47">
        <v>6</v>
      </c>
      <c r="AK195" s="47">
        <v>0</v>
      </c>
      <c r="AL195" s="47" t="s">
        <v>34</v>
      </c>
    </row>
    <row r="196" spans="1:38" x14ac:dyDescent="0.25">
      <c r="A196" s="85" t="s">
        <v>352</v>
      </c>
      <c r="B196" s="43" t="s">
        <v>949</v>
      </c>
      <c r="C196" s="43" t="s">
        <v>946</v>
      </c>
      <c r="D196" s="45"/>
      <c r="E196" s="46"/>
      <c r="F196" s="46"/>
      <c r="G196" s="47"/>
      <c r="H196" s="47"/>
      <c r="I196" s="47"/>
      <c r="J196" s="36">
        <v>1</v>
      </c>
      <c r="K196" s="36"/>
      <c r="L196" s="36"/>
      <c r="M196" s="36" t="str">
        <f t="shared" ref="M196:M259" si="8">IF(ISBLANK(A196),M195,A196)</f>
        <v>A40</v>
      </c>
      <c r="N196" s="36">
        <f>IF(AND(M196&lt;&gt;M195,NOT(ISBLANK(A196))),IF(ISBLANK(J196),INDEX(Summary!N:N,MATCH(M196,Summary!A:A,0)),INDEX(Summary!N:N,MATCH(M196,Summary!A:A,0))+1),IF(ISBLANK(J196),N195,N195+1))</f>
        <v>75</v>
      </c>
      <c r="O196" s="36">
        <f t="shared" si="7"/>
        <v>88</v>
      </c>
      <c r="P196" s="39"/>
      <c r="Q196" s="89"/>
      <c r="R196" s="88"/>
      <c r="S196" s="88"/>
      <c r="T196" s="88"/>
      <c r="U196" s="45"/>
      <c r="V196" s="45"/>
      <c r="W196" s="45"/>
      <c r="X196" s="46"/>
      <c r="Y196" s="46"/>
      <c r="Z196" s="46"/>
      <c r="AA196" s="46"/>
      <c r="AB196" s="47"/>
      <c r="AC196" s="47"/>
      <c r="AD196" s="46"/>
      <c r="AE196" s="47"/>
      <c r="AF196" s="47"/>
      <c r="AG196" s="47"/>
      <c r="AH196" s="47"/>
      <c r="AI196" s="47"/>
      <c r="AJ196" s="47"/>
      <c r="AK196" s="47"/>
      <c r="AL196" s="47"/>
    </row>
    <row r="197" spans="1:38" x14ac:dyDescent="0.25">
      <c r="A197" s="85" t="s">
        <v>352</v>
      </c>
      <c r="B197" s="43" t="s">
        <v>949</v>
      </c>
      <c r="C197" s="43" t="s">
        <v>946</v>
      </c>
      <c r="D197" s="45"/>
      <c r="E197" s="46"/>
      <c r="F197" s="46"/>
      <c r="G197" s="47"/>
      <c r="H197" s="47"/>
      <c r="I197" s="47"/>
      <c r="J197" s="36">
        <v>1</v>
      </c>
      <c r="K197" s="36"/>
      <c r="L197" s="36"/>
      <c r="M197" s="36" t="str">
        <f t="shared" si="8"/>
        <v>A40</v>
      </c>
      <c r="N197" s="36">
        <f>IF(AND(M197&lt;&gt;M196,NOT(ISBLANK(A197))),IF(ISBLANK(J197),INDEX(Summary!N:N,MATCH(M197,Summary!A:A,0)),INDEX(Summary!N:N,MATCH(M197,Summary!A:A,0))+1),IF(ISBLANK(J197),N196,N196+1))</f>
        <v>76</v>
      </c>
      <c r="O197" s="36">
        <f t="shared" si="7"/>
        <v>88</v>
      </c>
      <c r="P197" s="39"/>
      <c r="Q197" s="89"/>
      <c r="R197" s="88"/>
      <c r="S197" s="88"/>
      <c r="T197" s="88"/>
      <c r="U197" s="45"/>
      <c r="V197" s="45"/>
      <c r="W197" s="45"/>
      <c r="X197" s="46"/>
      <c r="Y197" s="46"/>
      <c r="Z197" s="46"/>
      <c r="AA197" s="46"/>
      <c r="AB197" s="47"/>
      <c r="AC197" s="47"/>
      <c r="AD197" s="46"/>
      <c r="AE197" s="47"/>
      <c r="AF197" s="47"/>
      <c r="AG197" s="47"/>
      <c r="AH197" s="47"/>
      <c r="AI197" s="47"/>
      <c r="AJ197" s="47"/>
      <c r="AK197" s="47"/>
      <c r="AL197" s="47"/>
    </row>
    <row r="198" spans="1:38" x14ac:dyDescent="0.25">
      <c r="A198" s="85" t="s">
        <v>352</v>
      </c>
      <c r="B198" s="43" t="s">
        <v>949</v>
      </c>
      <c r="C198" s="43" t="s">
        <v>946</v>
      </c>
      <c r="D198" s="45"/>
      <c r="E198" s="46"/>
      <c r="F198" s="46"/>
      <c r="G198" s="47"/>
      <c r="H198" s="47"/>
      <c r="I198" s="47"/>
      <c r="J198" s="36">
        <v>1</v>
      </c>
      <c r="K198" s="36"/>
      <c r="L198" s="36"/>
      <c r="M198" s="36" t="str">
        <f t="shared" si="8"/>
        <v>A40</v>
      </c>
      <c r="N198" s="36">
        <f>IF(AND(M198&lt;&gt;M197,NOT(ISBLANK(A198))),IF(ISBLANK(J198),INDEX(Summary!N:N,MATCH(M198,Summary!A:A,0)),INDEX(Summary!N:N,MATCH(M198,Summary!A:A,0))+1),IF(ISBLANK(J198),N197,N197+1))</f>
        <v>77</v>
      </c>
      <c r="O198" s="36">
        <f t="shared" si="7"/>
        <v>88</v>
      </c>
      <c r="P198" s="39"/>
      <c r="Q198" s="89"/>
      <c r="R198" s="88"/>
      <c r="S198" s="88"/>
      <c r="T198" s="88"/>
      <c r="U198" s="45"/>
      <c r="V198" s="45"/>
      <c r="W198" s="45"/>
      <c r="X198" s="46"/>
      <c r="Y198" s="46"/>
      <c r="Z198" s="46"/>
      <c r="AA198" s="46"/>
      <c r="AB198" s="47"/>
      <c r="AC198" s="47"/>
      <c r="AD198" s="46"/>
      <c r="AE198" s="47"/>
      <c r="AF198" s="47"/>
      <c r="AG198" s="47"/>
      <c r="AH198" s="47"/>
      <c r="AI198" s="47"/>
      <c r="AJ198" s="47"/>
      <c r="AK198" s="47"/>
      <c r="AL198" s="47"/>
    </row>
    <row r="199" spans="1:38" x14ac:dyDescent="0.25">
      <c r="A199" s="85" t="s">
        <v>352</v>
      </c>
      <c r="B199" s="43" t="s">
        <v>949</v>
      </c>
      <c r="C199" s="43" t="s">
        <v>946</v>
      </c>
      <c r="D199" s="45"/>
      <c r="E199" s="46"/>
      <c r="F199" s="46"/>
      <c r="G199" s="47"/>
      <c r="H199" s="47"/>
      <c r="I199" s="47"/>
      <c r="J199" s="36">
        <v>1</v>
      </c>
      <c r="K199" s="36"/>
      <c r="L199" s="36"/>
      <c r="M199" s="36" t="str">
        <f t="shared" si="8"/>
        <v>A40</v>
      </c>
      <c r="N199" s="36">
        <f>IF(AND(M199&lt;&gt;M198,NOT(ISBLANK(A199))),IF(ISBLANK(J199),INDEX(Summary!N:N,MATCH(M199,Summary!A:A,0)),INDEX(Summary!N:N,MATCH(M199,Summary!A:A,0))+1),IF(ISBLANK(J199),N198,N198+1))</f>
        <v>78</v>
      </c>
      <c r="O199" s="36">
        <f t="shared" si="7"/>
        <v>88</v>
      </c>
      <c r="P199" s="39"/>
      <c r="Q199" s="89"/>
      <c r="R199" s="88"/>
      <c r="S199" s="88"/>
      <c r="T199" s="88"/>
      <c r="U199" s="45"/>
      <c r="V199" s="45"/>
      <c r="W199" s="45"/>
      <c r="X199" s="46"/>
      <c r="Y199" s="46"/>
      <c r="Z199" s="46"/>
      <c r="AA199" s="46"/>
      <c r="AB199" s="47"/>
      <c r="AC199" s="47"/>
      <c r="AD199" s="46"/>
      <c r="AE199" s="47"/>
      <c r="AF199" s="47"/>
      <c r="AG199" s="47"/>
      <c r="AH199" s="47"/>
      <c r="AI199" s="47"/>
      <c r="AJ199" s="47"/>
      <c r="AK199" s="47"/>
      <c r="AL199" s="47"/>
    </row>
    <row r="200" spans="1:38" x14ac:dyDescent="0.25">
      <c r="A200" s="85" t="s">
        <v>352</v>
      </c>
      <c r="B200" s="43" t="s">
        <v>949</v>
      </c>
      <c r="C200" s="43" t="s">
        <v>946</v>
      </c>
      <c r="D200" s="45"/>
      <c r="E200" s="46"/>
      <c r="F200" s="46"/>
      <c r="G200" s="47"/>
      <c r="H200" s="47"/>
      <c r="I200" s="47"/>
      <c r="J200" s="36">
        <v>1</v>
      </c>
      <c r="K200" s="36"/>
      <c r="L200" s="36"/>
      <c r="M200" s="36" t="str">
        <f t="shared" si="8"/>
        <v>A40</v>
      </c>
      <c r="N200" s="36">
        <f>IF(AND(M200&lt;&gt;M199,NOT(ISBLANK(A200))),IF(ISBLANK(J200),INDEX(Summary!N:N,MATCH(M200,Summary!A:A,0)),INDEX(Summary!N:N,MATCH(M200,Summary!A:A,0))+1),IF(ISBLANK(J200),N199,N199+1))</f>
        <v>79</v>
      </c>
      <c r="O200" s="36">
        <f t="shared" si="7"/>
        <v>88</v>
      </c>
      <c r="P200" s="39"/>
      <c r="Q200" s="89"/>
      <c r="R200" s="88"/>
      <c r="S200" s="88"/>
      <c r="T200" s="88"/>
      <c r="U200" s="45"/>
      <c r="V200" s="45"/>
      <c r="W200" s="45"/>
      <c r="X200" s="46"/>
      <c r="Y200" s="46"/>
      <c r="Z200" s="46"/>
      <c r="AA200" s="46"/>
      <c r="AB200" s="47"/>
      <c r="AC200" s="47"/>
      <c r="AD200" s="46"/>
      <c r="AE200" s="47"/>
      <c r="AF200" s="47"/>
      <c r="AG200" s="47"/>
      <c r="AH200" s="47"/>
      <c r="AI200" s="47"/>
      <c r="AJ200" s="47"/>
      <c r="AK200" s="47"/>
      <c r="AL200" s="47"/>
    </row>
    <row r="201" spans="1:38" x14ac:dyDescent="0.25">
      <c r="A201" s="85" t="s">
        <v>352</v>
      </c>
      <c r="B201" s="43" t="s">
        <v>949</v>
      </c>
      <c r="C201" s="43" t="s">
        <v>946</v>
      </c>
      <c r="D201" s="45"/>
      <c r="E201" s="46"/>
      <c r="F201" s="46"/>
      <c r="G201" s="47"/>
      <c r="H201" s="47"/>
      <c r="I201" s="47"/>
      <c r="J201" s="36">
        <v>1</v>
      </c>
      <c r="K201" s="36"/>
      <c r="L201" s="36"/>
      <c r="M201" s="36" t="str">
        <f t="shared" si="8"/>
        <v>A40</v>
      </c>
      <c r="N201" s="36">
        <f>IF(AND(M201&lt;&gt;M200,NOT(ISBLANK(A201))),IF(ISBLANK(J201),INDEX(Summary!N:N,MATCH(M201,Summary!A:A,0)),INDEX(Summary!N:N,MATCH(M201,Summary!A:A,0))+1),IF(ISBLANK(J201),N200,N200+1))</f>
        <v>80</v>
      </c>
      <c r="O201" s="36">
        <f t="shared" si="7"/>
        <v>88</v>
      </c>
      <c r="P201" s="39"/>
      <c r="Q201" s="89"/>
      <c r="R201" s="88"/>
      <c r="S201" s="88"/>
      <c r="T201" s="88"/>
      <c r="U201" s="45"/>
      <c r="V201" s="45"/>
      <c r="W201" s="45"/>
      <c r="X201" s="46"/>
      <c r="Y201" s="46"/>
      <c r="Z201" s="46"/>
      <c r="AA201" s="46"/>
      <c r="AB201" s="47"/>
      <c r="AC201" s="47"/>
      <c r="AD201" s="46"/>
      <c r="AE201" s="47"/>
      <c r="AF201" s="47"/>
      <c r="AG201" s="47"/>
      <c r="AH201" s="47"/>
      <c r="AI201" s="47"/>
      <c r="AJ201" s="47"/>
      <c r="AK201" s="47"/>
      <c r="AL201" s="47"/>
    </row>
    <row r="202" spans="1:38" x14ac:dyDescent="0.25">
      <c r="A202" s="4" t="s">
        <v>348</v>
      </c>
      <c r="B202" s="32" t="s">
        <v>538</v>
      </c>
      <c r="C202" s="48" t="s">
        <v>535</v>
      </c>
      <c r="D202" s="9">
        <v>1</v>
      </c>
      <c r="E202" s="6">
        <v>1</v>
      </c>
      <c r="F202" s="6">
        <v>1</v>
      </c>
      <c r="G202" s="7">
        <v>9</v>
      </c>
      <c r="H202" s="7">
        <v>7</v>
      </c>
      <c r="I202" s="7">
        <v>7</v>
      </c>
      <c r="J202" s="36" t="s">
        <v>550</v>
      </c>
      <c r="K202" s="36" t="s">
        <v>562</v>
      </c>
      <c r="L202" s="39"/>
      <c r="M202" s="36" t="str">
        <f t="shared" si="8"/>
        <v>B10</v>
      </c>
      <c r="N202" s="36">
        <f>IF(AND(M202&lt;&gt;M201,NOT(ISBLANK(A202))),IF(ISBLANK(J202),INDEX(Summary!N:N,MATCH(M202,Summary!A:A,0)),INDEX(Summary!N:N,MATCH(M202,Summary!A:A,0))+1),IF(ISBLANK(J202),N201,N201+1))</f>
        <v>19</v>
      </c>
      <c r="O202" s="36">
        <f t="shared" si="7"/>
        <v>85</v>
      </c>
      <c r="P202" s="39"/>
      <c r="Q202" s="6">
        <v>64</v>
      </c>
      <c r="R202" s="6">
        <v>8</v>
      </c>
      <c r="S202" s="16"/>
      <c r="T202" s="16"/>
      <c r="U202" s="9"/>
      <c r="V202" s="9"/>
      <c r="W202" s="9"/>
      <c r="X202" s="6">
        <v>64</v>
      </c>
      <c r="Y202" s="6">
        <v>8</v>
      </c>
      <c r="Z202" s="6">
        <v>0</v>
      </c>
      <c r="AA202" s="6">
        <v>0</v>
      </c>
      <c r="AB202" s="7">
        <v>0</v>
      </c>
      <c r="AC202" s="7">
        <v>0</v>
      </c>
      <c r="AD202" s="6"/>
      <c r="AE202" s="7">
        <v>78</v>
      </c>
      <c r="AF202" s="7">
        <v>14</v>
      </c>
      <c r="AG202" s="7" t="s">
        <v>34</v>
      </c>
      <c r="AH202" s="7">
        <v>0</v>
      </c>
      <c r="AI202" s="7">
        <v>0</v>
      </c>
      <c r="AJ202" s="7">
        <v>6</v>
      </c>
      <c r="AK202" s="7">
        <v>0</v>
      </c>
      <c r="AL202" s="7" t="s">
        <v>34</v>
      </c>
    </row>
    <row r="203" spans="1:38" x14ac:dyDescent="0.25">
      <c r="A203" s="4"/>
      <c r="B203" s="32"/>
      <c r="C203" s="48"/>
      <c r="D203" s="9"/>
      <c r="E203" s="6"/>
      <c r="F203" s="6"/>
      <c r="G203" s="7"/>
      <c r="H203" s="7"/>
      <c r="I203" s="7"/>
      <c r="J203" s="36" t="s">
        <v>551</v>
      </c>
      <c r="K203" s="36" t="s">
        <v>563</v>
      </c>
      <c r="L203" s="39"/>
      <c r="M203" s="36" t="str">
        <f t="shared" si="8"/>
        <v>B10</v>
      </c>
      <c r="N203" s="36">
        <f>IF(AND(M203&lt;&gt;M202,NOT(ISBLANK(A203))),IF(ISBLANK(J203),INDEX(Summary!N:N,MATCH(M203,Summary!A:A,0)),INDEX(Summary!N:N,MATCH(M203,Summary!A:A,0))+1),IF(ISBLANK(J203),N202,N202+1))</f>
        <v>20</v>
      </c>
      <c r="O203" s="36">
        <f t="shared" si="7"/>
        <v>86</v>
      </c>
      <c r="P203" s="39"/>
      <c r="Q203" s="6"/>
      <c r="R203" s="6"/>
      <c r="S203" s="16"/>
      <c r="T203" s="16"/>
      <c r="U203" s="9"/>
      <c r="V203" s="9"/>
      <c r="W203" s="9"/>
      <c r="X203" s="6"/>
      <c r="Y203" s="6"/>
      <c r="Z203" s="6"/>
      <c r="AA203" s="6"/>
      <c r="AB203" s="7"/>
      <c r="AC203" s="7"/>
      <c r="AD203" s="6"/>
      <c r="AE203" s="7"/>
      <c r="AF203" s="7"/>
      <c r="AG203" s="7"/>
      <c r="AH203" s="7"/>
      <c r="AI203" s="7"/>
      <c r="AJ203" s="7"/>
      <c r="AK203" s="7"/>
      <c r="AL203" s="7"/>
    </row>
    <row r="204" spans="1:38" x14ac:dyDescent="0.25">
      <c r="A204" s="4"/>
      <c r="B204" s="32"/>
      <c r="C204" s="48"/>
      <c r="D204" s="9"/>
      <c r="E204" s="6"/>
      <c r="F204" s="6"/>
      <c r="G204" s="7"/>
      <c r="H204" s="7"/>
      <c r="I204" s="7"/>
      <c r="J204" s="36" t="s">
        <v>552</v>
      </c>
      <c r="K204" s="36" t="s">
        <v>564</v>
      </c>
      <c r="L204" s="39"/>
      <c r="M204" s="36" t="str">
        <f t="shared" si="8"/>
        <v>B10</v>
      </c>
      <c r="N204" s="36">
        <f>IF(AND(M204&lt;&gt;M203,NOT(ISBLANK(A204))),IF(ISBLANK(J204),INDEX(Summary!N:N,MATCH(M204,Summary!A:A,0)),INDEX(Summary!N:N,MATCH(M204,Summary!A:A,0))+1),IF(ISBLANK(J204),N203,N203+1))</f>
        <v>21</v>
      </c>
      <c r="O204" s="36">
        <f t="shared" si="7"/>
        <v>87</v>
      </c>
      <c r="P204" s="39"/>
      <c r="Q204" s="6"/>
      <c r="R204" s="6"/>
      <c r="S204" s="16"/>
      <c r="T204" s="16"/>
      <c r="U204" s="9"/>
      <c r="V204" s="9"/>
      <c r="W204" s="9"/>
      <c r="X204" s="6"/>
      <c r="Y204" s="6"/>
      <c r="Z204" s="6"/>
      <c r="AA204" s="6"/>
      <c r="AB204" s="7"/>
      <c r="AC204" s="7"/>
      <c r="AD204" s="6"/>
      <c r="AE204" s="7"/>
      <c r="AF204" s="7"/>
      <c r="AG204" s="7"/>
      <c r="AH204" s="7"/>
      <c r="AI204" s="7"/>
      <c r="AJ204" s="7"/>
      <c r="AK204" s="7"/>
      <c r="AL204" s="7"/>
    </row>
    <row r="205" spans="1:38" x14ac:dyDescent="0.25">
      <c r="A205" s="4"/>
      <c r="B205" s="32"/>
      <c r="C205" s="48"/>
      <c r="D205" s="9"/>
      <c r="E205" s="6"/>
      <c r="F205" s="6"/>
      <c r="G205" s="7"/>
      <c r="H205" s="7"/>
      <c r="I205" s="7"/>
      <c r="J205" s="36" t="s">
        <v>553</v>
      </c>
      <c r="K205" s="36" t="s">
        <v>565</v>
      </c>
      <c r="L205" s="39"/>
      <c r="M205" s="36" t="str">
        <f t="shared" si="8"/>
        <v>B10</v>
      </c>
      <c r="N205" s="36">
        <f>IF(AND(M205&lt;&gt;M204,NOT(ISBLANK(A205))),IF(ISBLANK(J205),INDEX(Summary!N:N,MATCH(M205,Summary!A:A,0)),INDEX(Summary!N:N,MATCH(M205,Summary!A:A,0))+1),IF(ISBLANK(J205),N204,N204+1))</f>
        <v>22</v>
      </c>
      <c r="O205" s="36">
        <f t="shared" si="7"/>
        <v>88</v>
      </c>
      <c r="P205" s="39"/>
      <c r="Q205" s="6"/>
      <c r="R205" s="6"/>
      <c r="S205" s="16"/>
      <c r="T205" s="16"/>
      <c r="U205" s="9"/>
      <c r="V205" s="9"/>
      <c r="W205" s="9"/>
      <c r="X205" s="6"/>
      <c r="Y205" s="6"/>
      <c r="Z205" s="6"/>
      <c r="AA205" s="6"/>
      <c r="AB205" s="7"/>
      <c r="AC205" s="7"/>
      <c r="AD205" s="6"/>
      <c r="AE205" s="7"/>
      <c r="AF205" s="7"/>
      <c r="AG205" s="7"/>
      <c r="AH205" s="7"/>
      <c r="AI205" s="7"/>
      <c r="AJ205" s="7"/>
      <c r="AK205" s="7"/>
      <c r="AL205" s="7"/>
    </row>
    <row r="206" spans="1:38" x14ac:dyDescent="0.25">
      <c r="A206" s="4"/>
      <c r="B206" s="32"/>
      <c r="C206" s="48"/>
      <c r="D206" s="9"/>
      <c r="E206" s="6"/>
      <c r="F206" s="6"/>
      <c r="G206" s="7"/>
      <c r="H206" s="7"/>
      <c r="I206" s="7"/>
      <c r="J206" s="36" t="s">
        <v>554</v>
      </c>
      <c r="K206" s="36" t="s">
        <v>566</v>
      </c>
      <c r="L206" s="39"/>
      <c r="M206" s="36" t="str">
        <f t="shared" si="8"/>
        <v>B10</v>
      </c>
      <c r="N206" s="36">
        <f>IF(AND(M206&lt;&gt;M205,NOT(ISBLANK(A206))),IF(ISBLANK(J206),INDEX(Summary!N:N,MATCH(M206,Summary!A:A,0)),INDEX(Summary!N:N,MATCH(M206,Summary!A:A,0))+1),IF(ISBLANK(J206),N205,N205+1))</f>
        <v>23</v>
      </c>
      <c r="O206" s="36">
        <f t="shared" si="7"/>
        <v>89</v>
      </c>
      <c r="P206" s="39"/>
      <c r="Q206" s="6"/>
      <c r="R206" s="6"/>
      <c r="S206" s="16"/>
      <c r="T206" s="16"/>
      <c r="U206" s="9"/>
      <c r="V206" s="9"/>
      <c r="W206" s="9"/>
      <c r="X206" s="6"/>
      <c r="Y206" s="6"/>
      <c r="Z206" s="6"/>
      <c r="AA206" s="6"/>
      <c r="AB206" s="7"/>
      <c r="AC206" s="7"/>
      <c r="AD206" s="6"/>
      <c r="AE206" s="7"/>
      <c r="AF206" s="7"/>
      <c r="AG206" s="7"/>
      <c r="AH206" s="7"/>
      <c r="AI206" s="7"/>
      <c r="AJ206" s="7"/>
      <c r="AK206" s="7"/>
      <c r="AL206" s="7"/>
    </row>
    <row r="207" spans="1:38" x14ac:dyDescent="0.25">
      <c r="A207" s="4"/>
      <c r="B207" s="32"/>
      <c r="C207" s="48"/>
      <c r="D207" s="9"/>
      <c r="E207" s="6"/>
      <c r="F207" s="6"/>
      <c r="G207" s="7"/>
      <c r="H207" s="7"/>
      <c r="I207" s="7"/>
      <c r="J207" s="36" t="s">
        <v>555</v>
      </c>
      <c r="K207" s="36" t="s">
        <v>567</v>
      </c>
      <c r="L207" s="39"/>
      <c r="M207" s="36" t="str">
        <f t="shared" si="8"/>
        <v>B10</v>
      </c>
      <c r="N207" s="36">
        <f>IF(AND(M207&lt;&gt;M206,NOT(ISBLANK(A207))),IF(ISBLANK(J207),INDEX(Summary!N:N,MATCH(M207,Summary!A:A,0)),INDEX(Summary!N:N,MATCH(M207,Summary!A:A,0))+1),IF(ISBLANK(J207),N206,N206+1))</f>
        <v>24</v>
      </c>
      <c r="O207" s="36">
        <f t="shared" si="7"/>
        <v>90</v>
      </c>
      <c r="P207" s="39"/>
      <c r="Q207" s="6"/>
      <c r="R207" s="6"/>
      <c r="S207" s="16"/>
      <c r="T207" s="16"/>
      <c r="U207" s="9"/>
      <c r="V207" s="9"/>
      <c r="W207" s="9"/>
      <c r="X207" s="6"/>
      <c r="Y207" s="6"/>
      <c r="Z207" s="6"/>
      <c r="AA207" s="6"/>
      <c r="AB207" s="7"/>
      <c r="AC207" s="7"/>
      <c r="AD207" s="6"/>
      <c r="AE207" s="7"/>
      <c r="AF207" s="7"/>
      <c r="AG207" s="7"/>
      <c r="AH207" s="7"/>
      <c r="AI207" s="7"/>
      <c r="AJ207" s="7"/>
      <c r="AK207" s="7"/>
      <c r="AL207" s="7"/>
    </row>
    <row r="208" spans="1:38" x14ac:dyDescent="0.25">
      <c r="A208" s="4"/>
      <c r="B208" s="32"/>
      <c r="C208" s="48"/>
      <c r="D208" s="9"/>
      <c r="E208" s="6"/>
      <c r="F208" s="6"/>
      <c r="G208" s="7"/>
      <c r="H208" s="7"/>
      <c r="I208" s="7"/>
      <c r="J208" s="36" t="s">
        <v>556</v>
      </c>
      <c r="K208" s="36" t="s">
        <v>568</v>
      </c>
      <c r="L208" s="39"/>
      <c r="M208" s="36" t="str">
        <f t="shared" si="8"/>
        <v>B10</v>
      </c>
      <c r="N208" s="36">
        <f>IF(AND(M208&lt;&gt;M207,NOT(ISBLANK(A208))),IF(ISBLANK(J208),INDEX(Summary!N:N,MATCH(M208,Summary!A:A,0)),INDEX(Summary!N:N,MATCH(M208,Summary!A:A,0))+1),IF(ISBLANK(J208),N207,N207+1))</f>
        <v>25</v>
      </c>
      <c r="O208" s="36">
        <f t="shared" si="7"/>
        <v>91</v>
      </c>
      <c r="P208" s="39"/>
      <c r="Q208" s="6"/>
      <c r="R208" s="6"/>
      <c r="S208" s="16"/>
      <c r="T208" s="16"/>
      <c r="U208" s="9"/>
      <c r="V208" s="9"/>
      <c r="W208" s="9"/>
      <c r="X208" s="6"/>
      <c r="Y208" s="6"/>
      <c r="Z208" s="6"/>
      <c r="AA208" s="6"/>
      <c r="AB208" s="7"/>
      <c r="AC208" s="7"/>
      <c r="AD208" s="6"/>
      <c r="AE208" s="7"/>
      <c r="AF208" s="7"/>
      <c r="AG208" s="7"/>
      <c r="AH208" s="7"/>
      <c r="AI208" s="7"/>
      <c r="AJ208" s="7"/>
      <c r="AK208" s="7"/>
      <c r="AL208" s="7"/>
    </row>
    <row r="209" spans="1:38" x14ac:dyDescent="0.25">
      <c r="A209" s="4"/>
      <c r="B209" s="32"/>
      <c r="C209" s="48"/>
      <c r="D209" s="9"/>
      <c r="E209" s="6"/>
      <c r="F209" s="6"/>
      <c r="G209" s="7"/>
      <c r="H209" s="7"/>
      <c r="I209" s="7"/>
      <c r="J209" s="36" t="s">
        <v>557</v>
      </c>
      <c r="K209" s="36" t="s">
        <v>569</v>
      </c>
      <c r="L209" s="39"/>
      <c r="M209" s="36" t="str">
        <f t="shared" si="8"/>
        <v>B10</v>
      </c>
      <c r="N209" s="36">
        <f>IF(AND(M209&lt;&gt;M208,NOT(ISBLANK(A209))),IF(ISBLANK(J209),INDEX(Summary!N:N,MATCH(M209,Summary!A:A,0)),INDEX(Summary!N:N,MATCH(M209,Summary!A:A,0))+1),IF(ISBLANK(J209),N208,N208+1))</f>
        <v>26</v>
      </c>
      <c r="O209" s="36">
        <f t="shared" si="7"/>
        <v>92</v>
      </c>
      <c r="P209" s="39"/>
      <c r="Q209" s="6"/>
      <c r="R209" s="6"/>
      <c r="S209" s="16"/>
      <c r="T209" s="16"/>
      <c r="U209" s="9"/>
      <c r="V209" s="9"/>
      <c r="W209" s="9"/>
      <c r="X209" s="6"/>
      <c r="Y209" s="6"/>
      <c r="Z209" s="6"/>
      <c r="AA209" s="6"/>
      <c r="AB209" s="7"/>
      <c r="AC209" s="7"/>
      <c r="AD209" s="6"/>
      <c r="AE209" s="7"/>
      <c r="AF209" s="7"/>
      <c r="AG209" s="7"/>
      <c r="AH209" s="7"/>
      <c r="AI209" s="7"/>
      <c r="AJ209" s="7"/>
      <c r="AK209" s="7"/>
      <c r="AL209" s="7"/>
    </row>
    <row r="210" spans="1:38" x14ac:dyDescent="0.25">
      <c r="A210" s="4"/>
      <c r="B210" s="32"/>
      <c r="C210" s="48"/>
      <c r="D210" s="9"/>
      <c r="E210" s="6"/>
      <c r="F210" s="6"/>
      <c r="G210" s="7"/>
      <c r="H210" s="7"/>
      <c r="I210" s="7"/>
      <c r="J210" s="36" t="s">
        <v>558</v>
      </c>
      <c r="K210" s="39"/>
      <c r="L210" s="39"/>
      <c r="M210" s="36" t="str">
        <f t="shared" si="8"/>
        <v>B10</v>
      </c>
      <c r="N210" s="36">
        <f>IF(AND(M210&lt;&gt;M209,NOT(ISBLANK(A210))),IF(ISBLANK(J210),INDEX(Summary!N:N,MATCH(M210,Summary!A:A,0)),INDEX(Summary!N:N,MATCH(M210,Summary!A:A,0))+1),IF(ISBLANK(J210),N209,N209+1))</f>
        <v>27</v>
      </c>
      <c r="O210" s="36">
        <f t="shared" si="7"/>
        <v>92</v>
      </c>
      <c r="P210" s="39"/>
      <c r="Q210" s="6"/>
      <c r="R210" s="6"/>
      <c r="S210" s="16"/>
      <c r="T210" s="16"/>
      <c r="U210" s="9"/>
      <c r="V210" s="9"/>
      <c r="W210" s="9"/>
      <c r="X210" s="6"/>
      <c r="Y210" s="6"/>
      <c r="Z210" s="6"/>
      <c r="AA210" s="6"/>
      <c r="AB210" s="7"/>
      <c r="AC210" s="7"/>
      <c r="AD210" s="6"/>
      <c r="AE210" s="7"/>
      <c r="AF210" s="7"/>
      <c r="AG210" s="7"/>
      <c r="AH210" s="7"/>
      <c r="AI210" s="7"/>
      <c r="AJ210" s="7"/>
      <c r="AK210" s="7"/>
      <c r="AL210" s="7"/>
    </row>
    <row r="211" spans="1:38" x14ac:dyDescent="0.25">
      <c r="A211" s="4"/>
      <c r="B211" s="32"/>
      <c r="C211" s="48"/>
      <c r="D211" s="9"/>
      <c r="E211" s="6"/>
      <c r="F211" s="6"/>
      <c r="G211" s="7"/>
      <c r="H211" s="7"/>
      <c r="I211" s="7"/>
      <c r="J211" s="36" t="s">
        <v>559</v>
      </c>
      <c r="K211" s="39"/>
      <c r="L211" s="39"/>
      <c r="M211" s="36" t="str">
        <f t="shared" si="8"/>
        <v>B10</v>
      </c>
      <c r="N211" s="36">
        <f>IF(AND(M211&lt;&gt;M210,NOT(ISBLANK(A211))),IF(ISBLANK(J211),INDEX(Summary!N:N,MATCH(M211,Summary!A:A,0)),INDEX(Summary!N:N,MATCH(M211,Summary!A:A,0))+1),IF(ISBLANK(J211),N210,N210+1))</f>
        <v>28</v>
      </c>
      <c r="O211" s="36">
        <f t="shared" si="7"/>
        <v>92</v>
      </c>
      <c r="P211" s="39"/>
      <c r="Q211" s="6"/>
      <c r="R211" s="6"/>
      <c r="S211" s="16"/>
      <c r="T211" s="16"/>
      <c r="U211" s="9"/>
      <c r="V211" s="9"/>
      <c r="W211" s="9"/>
      <c r="X211" s="6"/>
      <c r="Y211" s="6"/>
      <c r="Z211" s="6"/>
      <c r="AA211" s="6"/>
      <c r="AB211" s="7"/>
      <c r="AC211" s="7"/>
      <c r="AD211" s="6"/>
      <c r="AE211" s="7"/>
      <c r="AF211" s="7"/>
      <c r="AG211" s="7"/>
      <c r="AH211" s="7"/>
      <c r="AI211" s="7"/>
      <c r="AJ211" s="7"/>
      <c r="AK211" s="7"/>
      <c r="AL211" s="7"/>
    </row>
    <row r="212" spans="1:38" x14ac:dyDescent="0.25">
      <c r="A212" s="4"/>
      <c r="B212" s="32"/>
      <c r="C212" s="48"/>
      <c r="D212" s="9"/>
      <c r="E212" s="6"/>
      <c r="F212" s="6"/>
      <c r="G212" s="7"/>
      <c r="H212" s="7"/>
      <c r="I212" s="7"/>
      <c r="J212" s="36" t="s">
        <v>560</v>
      </c>
      <c r="K212" s="39"/>
      <c r="L212" s="39"/>
      <c r="M212" s="36" t="str">
        <f t="shared" si="8"/>
        <v>B10</v>
      </c>
      <c r="N212" s="36">
        <f>IF(AND(M212&lt;&gt;M211,NOT(ISBLANK(A212))),IF(ISBLANK(J212),INDEX(Summary!N:N,MATCH(M212,Summary!A:A,0)),INDEX(Summary!N:N,MATCH(M212,Summary!A:A,0))+1),IF(ISBLANK(J212),N211,N211+1))</f>
        <v>29</v>
      </c>
      <c r="O212" s="36">
        <f t="shared" si="7"/>
        <v>92</v>
      </c>
      <c r="P212" s="39"/>
      <c r="Q212" s="6"/>
      <c r="R212" s="6"/>
      <c r="S212" s="16"/>
      <c r="T212" s="16"/>
      <c r="U212" s="9"/>
      <c r="V212" s="9"/>
      <c r="W212" s="9"/>
      <c r="X212" s="6"/>
      <c r="Y212" s="6"/>
      <c r="Z212" s="6"/>
      <c r="AA212" s="6"/>
      <c r="AB212" s="7"/>
      <c r="AC212" s="7"/>
      <c r="AD212" s="6"/>
      <c r="AE212" s="7"/>
      <c r="AF212" s="7"/>
      <c r="AG212" s="7"/>
      <c r="AH212" s="7"/>
      <c r="AI212" s="7"/>
      <c r="AJ212" s="7"/>
      <c r="AK212" s="7"/>
      <c r="AL212" s="7"/>
    </row>
    <row r="213" spans="1:38" x14ac:dyDescent="0.25">
      <c r="A213" s="4"/>
      <c r="B213" s="32"/>
      <c r="C213" s="48"/>
      <c r="D213" s="9"/>
      <c r="E213" s="6"/>
      <c r="F213" s="6"/>
      <c r="G213" s="7"/>
      <c r="H213" s="7"/>
      <c r="I213" s="7"/>
      <c r="J213" s="36" t="s">
        <v>561</v>
      </c>
      <c r="K213" s="39"/>
      <c r="L213" s="39"/>
      <c r="M213" s="36" t="str">
        <f t="shared" si="8"/>
        <v>B10</v>
      </c>
      <c r="N213" s="36">
        <f>IF(AND(M213&lt;&gt;M212,NOT(ISBLANK(A213))),IF(ISBLANK(J213),INDEX(Summary!N:N,MATCH(M213,Summary!A:A,0)),INDEX(Summary!N:N,MATCH(M213,Summary!A:A,0))+1),IF(ISBLANK(J213),N212,N212+1))</f>
        <v>30</v>
      </c>
      <c r="O213" s="36">
        <f t="shared" si="7"/>
        <v>92</v>
      </c>
      <c r="P213" s="39"/>
      <c r="Q213" s="6"/>
      <c r="R213" s="6"/>
      <c r="S213" s="16"/>
      <c r="T213" s="16"/>
      <c r="U213" s="9"/>
      <c r="V213" s="9"/>
      <c r="W213" s="9"/>
      <c r="X213" s="6"/>
      <c r="Y213" s="6"/>
      <c r="Z213" s="6"/>
      <c r="AA213" s="6"/>
      <c r="AB213" s="7"/>
      <c r="AC213" s="7"/>
      <c r="AD213" s="6"/>
      <c r="AE213" s="7"/>
      <c r="AF213" s="7"/>
      <c r="AG213" s="7"/>
      <c r="AH213" s="7"/>
      <c r="AI213" s="7"/>
      <c r="AJ213" s="7"/>
      <c r="AK213" s="7"/>
      <c r="AL213" s="7"/>
    </row>
    <row r="214" spans="1:38" x14ac:dyDescent="0.25">
      <c r="A214" s="4"/>
      <c r="B214" s="32"/>
      <c r="C214" s="48"/>
      <c r="D214" s="9"/>
      <c r="E214" s="6"/>
      <c r="F214" s="6"/>
      <c r="G214" s="7"/>
      <c r="H214" s="7"/>
      <c r="I214" s="7"/>
      <c r="J214" s="36" t="s">
        <v>616</v>
      </c>
      <c r="K214" s="39"/>
      <c r="L214" s="39"/>
      <c r="M214" s="36" t="str">
        <f t="shared" si="8"/>
        <v>B10</v>
      </c>
      <c r="N214" s="36">
        <f>IF(AND(M214&lt;&gt;M213,NOT(ISBLANK(A214))),IF(ISBLANK(J214),INDEX(Summary!N:N,MATCH(M214,Summary!A:A,0)),INDEX(Summary!N:N,MATCH(M214,Summary!A:A,0))+1),IF(ISBLANK(J214),N213,N213+1))</f>
        <v>31</v>
      </c>
      <c r="O214" s="36">
        <f t="shared" si="7"/>
        <v>92</v>
      </c>
      <c r="P214" s="39"/>
      <c r="Q214" s="6"/>
      <c r="R214" s="6"/>
      <c r="S214" s="16"/>
      <c r="T214" s="16"/>
      <c r="U214" s="9"/>
      <c r="V214" s="9"/>
      <c r="W214" s="9"/>
      <c r="X214" s="6"/>
      <c r="Y214" s="6"/>
      <c r="Z214" s="6"/>
      <c r="AA214" s="6"/>
      <c r="AB214" s="7"/>
      <c r="AC214" s="7"/>
      <c r="AD214" s="6"/>
      <c r="AE214" s="7"/>
      <c r="AF214" s="7"/>
      <c r="AG214" s="7"/>
      <c r="AH214" s="7"/>
      <c r="AI214" s="7"/>
      <c r="AJ214" s="7"/>
      <c r="AK214" s="7"/>
      <c r="AL214" s="7"/>
    </row>
    <row r="215" spans="1:38" x14ac:dyDescent="0.25">
      <c r="A215" s="4"/>
      <c r="B215" s="32"/>
      <c r="C215" s="48"/>
      <c r="D215" s="9"/>
      <c r="E215" s="6"/>
      <c r="F215" s="6"/>
      <c r="G215" s="7"/>
      <c r="H215" s="7"/>
      <c r="I215" s="7"/>
      <c r="J215" s="36" t="s">
        <v>617</v>
      </c>
      <c r="K215" s="39"/>
      <c r="L215" s="39"/>
      <c r="M215" s="36" t="str">
        <f t="shared" si="8"/>
        <v>B10</v>
      </c>
      <c r="N215" s="36">
        <f>IF(AND(M215&lt;&gt;M214,NOT(ISBLANK(A215))),IF(ISBLANK(J215),INDEX(Summary!N:N,MATCH(M215,Summary!A:A,0)),INDEX(Summary!N:N,MATCH(M215,Summary!A:A,0))+1),IF(ISBLANK(J215),N214,N214+1))</f>
        <v>32</v>
      </c>
      <c r="O215" s="36">
        <f t="shared" si="7"/>
        <v>92</v>
      </c>
      <c r="P215" s="39"/>
      <c r="Q215" s="6"/>
      <c r="R215" s="6"/>
      <c r="S215" s="16"/>
      <c r="T215" s="16"/>
      <c r="U215" s="9"/>
      <c r="V215" s="9"/>
      <c r="W215" s="9"/>
      <c r="X215" s="6"/>
      <c r="Y215" s="6"/>
      <c r="Z215" s="6"/>
      <c r="AA215" s="6"/>
      <c r="AB215" s="7"/>
      <c r="AC215" s="7"/>
      <c r="AD215" s="6"/>
      <c r="AE215" s="7"/>
      <c r="AF215" s="7"/>
      <c r="AG215" s="7"/>
      <c r="AH215" s="7"/>
      <c r="AI215" s="7"/>
      <c r="AJ215" s="7"/>
      <c r="AK215" s="7"/>
      <c r="AL215" s="7"/>
    </row>
    <row r="216" spans="1:38" x14ac:dyDescent="0.25">
      <c r="A216" s="4"/>
      <c r="B216" s="32"/>
      <c r="C216" s="48"/>
      <c r="D216" s="9"/>
      <c r="E216" s="6"/>
      <c r="F216" s="6"/>
      <c r="G216" s="7"/>
      <c r="H216" s="7"/>
      <c r="I216" s="7"/>
      <c r="J216" s="36" t="s">
        <v>618</v>
      </c>
      <c r="K216" s="39"/>
      <c r="L216" s="39"/>
      <c r="M216" s="36" t="str">
        <f t="shared" si="8"/>
        <v>B10</v>
      </c>
      <c r="N216" s="36">
        <f>IF(AND(M216&lt;&gt;M215,NOT(ISBLANK(A216))),IF(ISBLANK(J216),INDEX(Summary!N:N,MATCH(M216,Summary!A:A,0)),INDEX(Summary!N:N,MATCH(M216,Summary!A:A,0))+1),IF(ISBLANK(J216),N215,N215+1))</f>
        <v>33</v>
      </c>
      <c r="O216" s="36">
        <f t="shared" si="7"/>
        <v>92</v>
      </c>
      <c r="P216" s="39"/>
      <c r="Q216" s="6"/>
      <c r="R216" s="6"/>
      <c r="S216" s="16"/>
      <c r="T216" s="16"/>
      <c r="U216" s="9"/>
      <c r="V216" s="9"/>
      <c r="W216" s="9"/>
      <c r="X216" s="6"/>
      <c r="Y216" s="6"/>
      <c r="Z216" s="6"/>
      <c r="AA216" s="6"/>
      <c r="AB216" s="7"/>
      <c r="AC216" s="7"/>
      <c r="AD216" s="6"/>
      <c r="AE216" s="7"/>
      <c r="AF216" s="7"/>
      <c r="AG216" s="7"/>
      <c r="AH216" s="7"/>
      <c r="AI216" s="7"/>
      <c r="AJ216" s="7"/>
      <c r="AK216" s="7"/>
      <c r="AL216" s="7"/>
    </row>
    <row r="217" spans="1:38" x14ac:dyDescent="0.25">
      <c r="A217" s="4"/>
      <c r="B217" s="32"/>
      <c r="C217" s="48"/>
      <c r="D217" s="9"/>
      <c r="E217" s="6"/>
      <c r="F217" s="6"/>
      <c r="G217" s="7"/>
      <c r="H217" s="7"/>
      <c r="I217" s="7"/>
      <c r="J217" s="36" t="s">
        <v>619</v>
      </c>
      <c r="K217" s="39"/>
      <c r="L217" s="39"/>
      <c r="M217" s="36" t="str">
        <f t="shared" si="8"/>
        <v>B10</v>
      </c>
      <c r="N217" s="36">
        <f>IF(AND(M217&lt;&gt;M216,NOT(ISBLANK(A217))),IF(ISBLANK(J217),INDEX(Summary!N:N,MATCH(M217,Summary!A:A,0)),INDEX(Summary!N:N,MATCH(M217,Summary!A:A,0))+1),IF(ISBLANK(J217),N216,N216+1))</f>
        <v>34</v>
      </c>
      <c r="O217" s="36">
        <f t="shared" si="7"/>
        <v>92</v>
      </c>
      <c r="P217" s="39"/>
      <c r="Q217" s="6"/>
      <c r="R217" s="6"/>
      <c r="S217" s="16"/>
      <c r="T217" s="16"/>
      <c r="U217" s="9"/>
      <c r="V217" s="9"/>
      <c r="W217" s="9"/>
      <c r="X217" s="6"/>
      <c r="Y217" s="6"/>
      <c r="Z217" s="6"/>
      <c r="AA217" s="6"/>
      <c r="AB217" s="7"/>
      <c r="AC217" s="7"/>
      <c r="AD217" s="6"/>
      <c r="AE217" s="7"/>
      <c r="AF217" s="7"/>
      <c r="AG217" s="7"/>
      <c r="AH217" s="7"/>
      <c r="AI217" s="7"/>
      <c r="AJ217" s="7"/>
      <c r="AK217" s="7"/>
      <c r="AL217" s="7"/>
    </row>
    <row r="218" spans="1:38" x14ac:dyDescent="0.25">
      <c r="A218" s="4"/>
      <c r="B218" s="32"/>
      <c r="C218" s="48"/>
      <c r="D218" s="9"/>
      <c r="E218" s="6"/>
      <c r="F218" s="6"/>
      <c r="G218" s="7"/>
      <c r="H218" s="7"/>
      <c r="I218" s="7"/>
      <c r="J218" s="36" t="s">
        <v>574</v>
      </c>
      <c r="K218" s="36"/>
      <c r="L218" s="39"/>
      <c r="M218" s="36" t="str">
        <f t="shared" si="8"/>
        <v>B10</v>
      </c>
      <c r="N218" s="36">
        <f>IF(AND(M218&lt;&gt;M217,NOT(ISBLANK(A218))),IF(ISBLANK(J218),INDEX(Summary!N:N,MATCH(M218,Summary!A:A,0)),INDEX(Summary!N:N,MATCH(M218,Summary!A:A,0))+1),IF(ISBLANK(J218),N217,N217+1))</f>
        <v>35</v>
      </c>
      <c r="O218" s="36">
        <f t="shared" si="7"/>
        <v>92</v>
      </c>
      <c r="P218" s="39"/>
      <c r="Q218" s="6"/>
      <c r="R218" s="6"/>
      <c r="S218" s="16"/>
      <c r="T218" s="16"/>
      <c r="U218" s="9"/>
      <c r="V218" s="9"/>
      <c r="W218" s="9"/>
      <c r="X218" s="6"/>
      <c r="Y218" s="6"/>
      <c r="Z218" s="6"/>
      <c r="AA218" s="6"/>
      <c r="AB218" s="7"/>
      <c r="AC218" s="7"/>
      <c r="AD218" s="6"/>
      <c r="AE218" s="7"/>
      <c r="AF218" s="7"/>
      <c r="AG218" s="7"/>
      <c r="AH218" s="7"/>
      <c r="AI218" s="7"/>
      <c r="AJ218" s="7"/>
      <c r="AK218" s="7"/>
      <c r="AL218" s="7"/>
    </row>
    <row r="219" spans="1:38" x14ac:dyDescent="0.25">
      <c r="A219" s="4"/>
      <c r="B219" s="32"/>
      <c r="C219" s="48"/>
      <c r="D219" s="9"/>
      <c r="E219" s="6"/>
      <c r="F219" s="6"/>
      <c r="G219" s="7"/>
      <c r="H219" s="7"/>
      <c r="I219" s="7"/>
      <c r="J219" s="36" t="s">
        <v>575</v>
      </c>
      <c r="K219" s="36"/>
      <c r="L219" s="39"/>
      <c r="M219" s="36" t="str">
        <f t="shared" si="8"/>
        <v>B10</v>
      </c>
      <c r="N219" s="36">
        <f>IF(AND(M219&lt;&gt;M218,NOT(ISBLANK(A219))),IF(ISBLANK(J219),INDEX(Summary!N:N,MATCH(M219,Summary!A:A,0)),INDEX(Summary!N:N,MATCH(M219,Summary!A:A,0))+1),IF(ISBLANK(J219),N218,N218+1))</f>
        <v>36</v>
      </c>
      <c r="O219" s="36">
        <f t="shared" si="7"/>
        <v>92</v>
      </c>
      <c r="P219" s="39"/>
      <c r="Q219" s="6"/>
      <c r="R219" s="6"/>
      <c r="S219" s="16"/>
      <c r="T219" s="16"/>
      <c r="U219" s="9"/>
      <c r="V219" s="9"/>
      <c r="W219" s="9"/>
      <c r="X219" s="6"/>
      <c r="Y219" s="6"/>
      <c r="Z219" s="6"/>
      <c r="AA219" s="6"/>
      <c r="AB219" s="7"/>
      <c r="AC219" s="7"/>
      <c r="AD219" s="6"/>
      <c r="AE219" s="7"/>
      <c r="AF219" s="7"/>
      <c r="AG219" s="7"/>
      <c r="AH219" s="7"/>
      <c r="AI219" s="7"/>
      <c r="AJ219" s="7"/>
      <c r="AK219" s="7"/>
      <c r="AL219" s="7"/>
    </row>
    <row r="220" spans="1:38" x14ac:dyDescent="0.25">
      <c r="A220" s="4"/>
      <c r="B220" s="32"/>
      <c r="C220" s="48"/>
      <c r="D220" s="9"/>
      <c r="E220" s="6"/>
      <c r="F220" s="6"/>
      <c r="G220" s="7"/>
      <c r="H220" s="7"/>
      <c r="I220" s="7"/>
      <c r="J220" s="36" t="s">
        <v>576</v>
      </c>
      <c r="K220" s="36"/>
      <c r="L220" s="39"/>
      <c r="M220" s="36" t="str">
        <f t="shared" si="8"/>
        <v>B10</v>
      </c>
      <c r="N220" s="36">
        <f>IF(AND(M220&lt;&gt;M219,NOT(ISBLANK(A220))),IF(ISBLANK(J220),INDEX(Summary!N:N,MATCH(M220,Summary!A:A,0)),INDEX(Summary!N:N,MATCH(M220,Summary!A:A,0))+1),IF(ISBLANK(J220),N219,N219+1))</f>
        <v>37</v>
      </c>
      <c r="O220" s="36">
        <f t="shared" si="7"/>
        <v>92</v>
      </c>
      <c r="P220" s="39"/>
      <c r="Q220" s="6"/>
      <c r="R220" s="6"/>
      <c r="S220" s="16"/>
      <c r="T220" s="16"/>
      <c r="U220" s="9"/>
      <c r="V220" s="9"/>
      <c r="W220" s="9"/>
      <c r="X220" s="6"/>
      <c r="Y220" s="6"/>
      <c r="Z220" s="6"/>
      <c r="AA220" s="6"/>
      <c r="AB220" s="7"/>
      <c r="AC220" s="7"/>
      <c r="AD220" s="6"/>
      <c r="AE220" s="7"/>
      <c r="AF220" s="7"/>
      <c r="AG220" s="7"/>
      <c r="AH220" s="7"/>
      <c r="AI220" s="7"/>
      <c r="AJ220" s="7"/>
      <c r="AK220" s="7"/>
      <c r="AL220" s="7"/>
    </row>
    <row r="221" spans="1:38" x14ac:dyDescent="0.25">
      <c r="A221" s="4"/>
      <c r="B221" s="32"/>
      <c r="C221" s="48"/>
      <c r="D221" s="9"/>
      <c r="E221" s="6"/>
      <c r="F221" s="6"/>
      <c r="G221" s="7"/>
      <c r="H221" s="7"/>
      <c r="I221" s="7"/>
      <c r="J221" s="36" t="s">
        <v>577</v>
      </c>
      <c r="K221" s="36"/>
      <c r="L221" s="39"/>
      <c r="M221" s="36" t="str">
        <f t="shared" si="8"/>
        <v>B10</v>
      </c>
      <c r="N221" s="36">
        <f>IF(AND(M221&lt;&gt;M220,NOT(ISBLANK(A221))),IF(ISBLANK(J221),INDEX(Summary!N:N,MATCH(M221,Summary!A:A,0)),INDEX(Summary!N:N,MATCH(M221,Summary!A:A,0))+1),IF(ISBLANK(J221),N220,N220+1))</f>
        <v>38</v>
      </c>
      <c r="O221" s="36">
        <f t="shared" si="7"/>
        <v>92</v>
      </c>
      <c r="P221" s="39"/>
      <c r="Q221" s="6"/>
      <c r="R221" s="6"/>
      <c r="S221" s="16"/>
      <c r="T221" s="16"/>
      <c r="U221" s="9"/>
      <c r="V221" s="9"/>
      <c r="W221" s="9"/>
      <c r="X221" s="6"/>
      <c r="Y221" s="6"/>
      <c r="Z221" s="6"/>
      <c r="AA221" s="6"/>
      <c r="AB221" s="7"/>
      <c r="AC221" s="7"/>
      <c r="AD221" s="6"/>
      <c r="AE221" s="7"/>
      <c r="AF221" s="7"/>
      <c r="AG221" s="7"/>
      <c r="AH221" s="7"/>
      <c r="AI221" s="7"/>
      <c r="AJ221" s="7"/>
      <c r="AK221" s="7"/>
      <c r="AL221" s="7"/>
    </row>
    <row r="222" spans="1:38" x14ac:dyDescent="0.25">
      <c r="A222" s="4"/>
      <c r="B222" s="32"/>
      <c r="C222" s="48"/>
      <c r="D222" s="9"/>
      <c r="E222" s="6"/>
      <c r="F222" s="6"/>
      <c r="G222" s="7"/>
      <c r="H222" s="7"/>
      <c r="I222" s="7"/>
      <c r="J222" s="36" t="s">
        <v>578</v>
      </c>
      <c r="K222" s="36"/>
      <c r="L222" s="39"/>
      <c r="M222" s="36" t="str">
        <f t="shared" si="8"/>
        <v>B10</v>
      </c>
      <c r="N222" s="36">
        <f>IF(AND(M222&lt;&gt;M221,NOT(ISBLANK(A222))),IF(ISBLANK(J222),INDEX(Summary!N:N,MATCH(M222,Summary!A:A,0)),INDEX(Summary!N:N,MATCH(M222,Summary!A:A,0))+1),IF(ISBLANK(J222),N221,N221+1))</f>
        <v>39</v>
      </c>
      <c r="O222" s="36">
        <f t="shared" si="7"/>
        <v>92</v>
      </c>
      <c r="P222" s="39"/>
      <c r="Q222" s="6"/>
      <c r="R222" s="6"/>
      <c r="S222" s="16"/>
      <c r="T222" s="16"/>
      <c r="U222" s="9"/>
      <c r="V222" s="9"/>
      <c r="W222" s="9"/>
      <c r="X222" s="6"/>
      <c r="Y222" s="6"/>
      <c r="Z222" s="6"/>
      <c r="AA222" s="6"/>
      <c r="AB222" s="7"/>
      <c r="AC222" s="7"/>
      <c r="AD222" s="6"/>
      <c r="AE222" s="7"/>
      <c r="AF222" s="7"/>
      <c r="AG222" s="7"/>
      <c r="AH222" s="7"/>
      <c r="AI222" s="7"/>
      <c r="AJ222" s="7"/>
      <c r="AK222" s="7"/>
      <c r="AL222" s="7"/>
    </row>
    <row r="223" spans="1:38" x14ac:dyDescent="0.25">
      <c r="A223" s="4"/>
      <c r="B223" s="32"/>
      <c r="C223" s="48"/>
      <c r="D223" s="9"/>
      <c r="E223" s="6"/>
      <c r="F223" s="6"/>
      <c r="G223" s="7"/>
      <c r="H223" s="7"/>
      <c r="I223" s="7"/>
      <c r="J223" s="36" t="s">
        <v>579</v>
      </c>
      <c r="K223" s="36"/>
      <c r="L223" s="39"/>
      <c r="M223" s="36" t="str">
        <f t="shared" si="8"/>
        <v>B10</v>
      </c>
      <c r="N223" s="36">
        <f>IF(AND(M223&lt;&gt;M222,NOT(ISBLANK(A223))),IF(ISBLANK(J223),INDEX(Summary!N:N,MATCH(M223,Summary!A:A,0)),INDEX(Summary!N:N,MATCH(M223,Summary!A:A,0))+1),IF(ISBLANK(J223),N222,N222+1))</f>
        <v>40</v>
      </c>
      <c r="O223" s="36">
        <f t="shared" si="7"/>
        <v>92</v>
      </c>
      <c r="P223" s="39"/>
      <c r="Q223" s="6"/>
      <c r="R223" s="6"/>
      <c r="S223" s="16"/>
      <c r="T223" s="16"/>
      <c r="U223" s="9"/>
      <c r="V223" s="9"/>
      <c r="W223" s="9"/>
      <c r="X223" s="6"/>
      <c r="Y223" s="6"/>
      <c r="Z223" s="6"/>
      <c r="AA223" s="6"/>
      <c r="AB223" s="7"/>
      <c r="AC223" s="7"/>
      <c r="AD223" s="6"/>
      <c r="AE223" s="7"/>
      <c r="AF223" s="7"/>
      <c r="AG223" s="7"/>
      <c r="AH223" s="7"/>
      <c r="AI223" s="7"/>
      <c r="AJ223" s="7"/>
      <c r="AK223" s="7"/>
      <c r="AL223" s="7"/>
    </row>
    <row r="224" spans="1:38" x14ac:dyDescent="0.25">
      <c r="A224" s="4"/>
      <c r="B224" s="32"/>
      <c r="C224" s="48"/>
      <c r="D224" s="9"/>
      <c r="E224" s="6"/>
      <c r="F224" s="6"/>
      <c r="G224" s="7"/>
      <c r="H224" s="7"/>
      <c r="I224" s="7"/>
      <c r="J224" s="36" t="s">
        <v>580</v>
      </c>
      <c r="K224" s="36"/>
      <c r="L224" s="39"/>
      <c r="M224" s="36" t="str">
        <f t="shared" si="8"/>
        <v>B10</v>
      </c>
      <c r="N224" s="36">
        <f>IF(AND(M224&lt;&gt;M223,NOT(ISBLANK(A224))),IF(ISBLANK(J224),INDEX(Summary!N:N,MATCH(M224,Summary!A:A,0)),INDEX(Summary!N:N,MATCH(M224,Summary!A:A,0))+1),IF(ISBLANK(J224),N223,N223+1))</f>
        <v>41</v>
      </c>
      <c r="O224" s="36">
        <f t="shared" si="7"/>
        <v>92</v>
      </c>
      <c r="P224" s="39"/>
      <c r="Q224" s="6"/>
      <c r="R224" s="6"/>
      <c r="S224" s="16"/>
      <c r="T224" s="16"/>
      <c r="U224" s="9"/>
      <c r="V224" s="9"/>
      <c r="W224" s="9"/>
      <c r="X224" s="6"/>
      <c r="Y224" s="6"/>
      <c r="Z224" s="6"/>
      <c r="AA224" s="6"/>
      <c r="AB224" s="7"/>
      <c r="AC224" s="7"/>
      <c r="AD224" s="6"/>
      <c r="AE224" s="7"/>
      <c r="AF224" s="7"/>
      <c r="AG224" s="7"/>
      <c r="AH224" s="7"/>
      <c r="AI224" s="7"/>
      <c r="AJ224" s="7"/>
      <c r="AK224" s="7"/>
      <c r="AL224" s="7"/>
    </row>
    <row r="225" spans="1:38" x14ac:dyDescent="0.25">
      <c r="A225" s="4"/>
      <c r="B225" s="32"/>
      <c r="C225" s="48"/>
      <c r="D225" s="9"/>
      <c r="E225" s="6"/>
      <c r="F225" s="6"/>
      <c r="G225" s="7"/>
      <c r="H225" s="7"/>
      <c r="I225" s="7"/>
      <c r="J225" s="36" t="s">
        <v>581</v>
      </c>
      <c r="K225" s="36"/>
      <c r="L225" s="39"/>
      <c r="M225" s="36" t="str">
        <f t="shared" si="8"/>
        <v>B10</v>
      </c>
      <c r="N225" s="36">
        <f>IF(AND(M225&lt;&gt;M224,NOT(ISBLANK(A225))),IF(ISBLANK(J225),INDEX(Summary!N:N,MATCH(M225,Summary!A:A,0)),INDEX(Summary!N:N,MATCH(M225,Summary!A:A,0))+1),IF(ISBLANK(J225),N224,N224+1))</f>
        <v>42</v>
      </c>
      <c r="O225" s="36">
        <f t="shared" si="7"/>
        <v>92</v>
      </c>
      <c r="P225" s="39"/>
      <c r="Q225" s="6"/>
      <c r="R225" s="6"/>
      <c r="S225" s="16"/>
      <c r="T225" s="16"/>
      <c r="U225" s="9"/>
      <c r="V225" s="9"/>
      <c r="W225" s="9"/>
      <c r="X225" s="6"/>
      <c r="Y225" s="6"/>
      <c r="Z225" s="6"/>
      <c r="AA225" s="6"/>
      <c r="AB225" s="7"/>
      <c r="AC225" s="7"/>
      <c r="AD225" s="6"/>
      <c r="AE225" s="7"/>
      <c r="AF225" s="7"/>
      <c r="AG225" s="7"/>
      <c r="AH225" s="7"/>
      <c r="AI225" s="7"/>
      <c r="AJ225" s="7"/>
      <c r="AK225" s="7"/>
      <c r="AL225" s="7"/>
    </row>
    <row r="226" spans="1:38" x14ac:dyDescent="0.25">
      <c r="A226" s="4"/>
      <c r="B226" s="32"/>
      <c r="C226" s="48"/>
      <c r="D226" s="9"/>
      <c r="E226" s="6"/>
      <c r="F226" s="6"/>
      <c r="G226" s="7"/>
      <c r="H226" s="7"/>
      <c r="I226" s="7"/>
      <c r="J226" s="36" t="s">
        <v>582</v>
      </c>
      <c r="K226" s="39"/>
      <c r="L226" s="39"/>
      <c r="M226" s="36" t="str">
        <f t="shared" si="8"/>
        <v>B10</v>
      </c>
      <c r="N226" s="36">
        <f>IF(AND(M226&lt;&gt;M225,NOT(ISBLANK(A226))),IF(ISBLANK(J226),INDEX(Summary!N:N,MATCH(M226,Summary!A:A,0)),INDEX(Summary!N:N,MATCH(M226,Summary!A:A,0))+1),IF(ISBLANK(J226),N225,N225+1))</f>
        <v>43</v>
      </c>
      <c r="O226" s="36">
        <f t="shared" si="7"/>
        <v>92</v>
      </c>
      <c r="P226" s="39"/>
      <c r="Q226" s="6"/>
      <c r="R226" s="6"/>
      <c r="S226" s="16"/>
      <c r="T226" s="16"/>
      <c r="U226" s="9"/>
      <c r="V226" s="9"/>
      <c r="W226" s="9"/>
      <c r="X226" s="6"/>
      <c r="Y226" s="6"/>
      <c r="Z226" s="6"/>
      <c r="AA226" s="6"/>
      <c r="AB226" s="7"/>
      <c r="AC226" s="7"/>
      <c r="AD226" s="6"/>
      <c r="AE226" s="7"/>
      <c r="AF226" s="7"/>
      <c r="AG226" s="7"/>
      <c r="AH226" s="7"/>
      <c r="AI226" s="7"/>
      <c r="AJ226" s="7"/>
      <c r="AK226" s="7"/>
      <c r="AL226" s="7"/>
    </row>
    <row r="227" spans="1:38" x14ac:dyDescent="0.25">
      <c r="A227" s="4"/>
      <c r="B227" s="32"/>
      <c r="C227" s="48"/>
      <c r="D227" s="9"/>
      <c r="E227" s="6"/>
      <c r="F227" s="6"/>
      <c r="G227" s="7"/>
      <c r="H227" s="7"/>
      <c r="I227" s="7"/>
      <c r="J227" s="36" t="s">
        <v>583</v>
      </c>
      <c r="K227" s="39"/>
      <c r="L227" s="39"/>
      <c r="M227" s="36" t="str">
        <f t="shared" si="8"/>
        <v>B10</v>
      </c>
      <c r="N227" s="36">
        <f>IF(AND(M227&lt;&gt;M226,NOT(ISBLANK(A227))),IF(ISBLANK(J227),INDEX(Summary!N:N,MATCH(M227,Summary!A:A,0)),INDEX(Summary!N:N,MATCH(M227,Summary!A:A,0))+1),IF(ISBLANK(J227),N226,N226+1))</f>
        <v>44</v>
      </c>
      <c r="O227" s="36">
        <f t="shared" si="7"/>
        <v>92</v>
      </c>
      <c r="P227" s="39"/>
      <c r="Q227" s="6"/>
      <c r="R227" s="6"/>
      <c r="S227" s="16"/>
      <c r="T227" s="16"/>
      <c r="U227" s="9"/>
      <c r="V227" s="9"/>
      <c r="W227" s="9"/>
      <c r="X227" s="6"/>
      <c r="Y227" s="6"/>
      <c r="Z227" s="6"/>
      <c r="AA227" s="6"/>
      <c r="AB227" s="7"/>
      <c r="AC227" s="7"/>
      <c r="AD227" s="6"/>
      <c r="AE227" s="7"/>
      <c r="AF227" s="7"/>
      <c r="AG227" s="7"/>
      <c r="AH227" s="7"/>
      <c r="AI227" s="7"/>
      <c r="AJ227" s="7"/>
      <c r="AK227" s="7"/>
      <c r="AL227" s="7"/>
    </row>
    <row r="228" spans="1:38" x14ac:dyDescent="0.25">
      <c r="A228" s="4"/>
      <c r="B228" s="32"/>
      <c r="C228" s="48"/>
      <c r="D228" s="9"/>
      <c r="E228" s="6"/>
      <c r="F228" s="6"/>
      <c r="G228" s="7"/>
      <c r="H228" s="7"/>
      <c r="I228" s="7"/>
      <c r="J228" s="36" t="s">
        <v>584</v>
      </c>
      <c r="K228" s="39"/>
      <c r="L228" s="39"/>
      <c r="M228" s="36" t="str">
        <f t="shared" si="8"/>
        <v>B10</v>
      </c>
      <c r="N228" s="36">
        <f>IF(AND(M228&lt;&gt;M227,NOT(ISBLANK(A228))),IF(ISBLANK(J228),INDEX(Summary!N:N,MATCH(M228,Summary!A:A,0)),INDEX(Summary!N:N,MATCH(M228,Summary!A:A,0))+1),IF(ISBLANK(J228),N227,N227+1))</f>
        <v>45</v>
      </c>
      <c r="O228" s="36">
        <f t="shared" si="7"/>
        <v>92</v>
      </c>
      <c r="P228" s="39"/>
      <c r="Q228" s="6"/>
      <c r="R228" s="6"/>
      <c r="S228" s="16"/>
      <c r="T228" s="16"/>
      <c r="U228" s="9"/>
      <c r="V228" s="9"/>
      <c r="W228" s="9"/>
      <c r="X228" s="6"/>
      <c r="Y228" s="6"/>
      <c r="Z228" s="6"/>
      <c r="AA228" s="6"/>
      <c r="AB228" s="7"/>
      <c r="AC228" s="7"/>
      <c r="AD228" s="6"/>
      <c r="AE228" s="7"/>
      <c r="AF228" s="7"/>
      <c r="AG228" s="7"/>
      <c r="AH228" s="7"/>
      <c r="AI228" s="7"/>
      <c r="AJ228" s="7"/>
      <c r="AK228" s="7"/>
      <c r="AL228" s="7"/>
    </row>
    <row r="229" spans="1:38" x14ac:dyDescent="0.25">
      <c r="A229" s="4"/>
      <c r="B229" s="32"/>
      <c r="C229" s="48"/>
      <c r="D229" s="9"/>
      <c r="E229" s="6"/>
      <c r="F229" s="6"/>
      <c r="G229" s="7"/>
      <c r="H229" s="7"/>
      <c r="I229" s="7"/>
      <c r="J229" s="36" t="s">
        <v>585</v>
      </c>
      <c r="K229" s="39"/>
      <c r="L229" s="39"/>
      <c r="M229" s="36" t="str">
        <f t="shared" si="8"/>
        <v>B10</v>
      </c>
      <c r="N229" s="36">
        <f>IF(AND(M229&lt;&gt;M228,NOT(ISBLANK(A229))),IF(ISBLANK(J229),INDEX(Summary!N:N,MATCH(M229,Summary!A:A,0)),INDEX(Summary!N:N,MATCH(M229,Summary!A:A,0))+1),IF(ISBLANK(J229),N228,N228+1))</f>
        <v>46</v>
      </c>
      <c r="O229" s="36">
        <f t="shared" si="7"/>
        <v>92</v>
      </c>
      <c r="P229" s="39"/>
      <c r="Q229" s="6"/>
      <c r="R229" s="6"/>
      <c r="S229" s="16"/>
      <c r="T229" s="16"/>
      <c r="U229" s="9"/>
      <c r="V229" s="9"/>
      <c r="W229" s="9"/>
      <c r="X229" s="6"/>
      <c r="Y229" s="6"/>
      <c r="Z229" s="6"/>
      <c r="AA229" s="6"/>
      <c r="AB229" s="7"/>
      <c r="AC229" s="7"/>
      <c r="AD229" s="6"/>
      <c r="AE229" s="7"/>
      <c r="AF229" s="7"/>
      <c r="AG229" s="7"/>
      <c r="AH229" s="7"/>
      <c r="AI229" s="7"/>
      <c r="AJ229" s="7"/>
      <c r="AK229" s="7"/>
      <c r="AL229" s="7"/>
    </row>
    <row r="230" spans="1:38" x14ac:dyDescent="0.25">
      <c r="A230" s="4"/>
      <c r="B230" s="32"/>
      <c r="C230" s="48"/>
      <c r="D230" s="9"/>
      <c r="E230" s="6"/>
      <c r="F230" s="6"/>
      <c r="G230" s="7"/>
      <c r="H230" s="7"/>
      <c r="I230" s="7"/>
      <c r="J230" s="36" t="s">
        <v>636</v>
      </c>
      <c r="K230" s="39"/>
      <c r="L230" s="39"/>
      <c r="M230" s="36" t="str">
        <f t="shared" si="8"/>
        <v>B10</v>
      </c>
      <c r="N230" s="36">
        <f>IF(AND(M230&lt;&gt;M229,NOT(ISBLANK(A230))),IF(ISBLANK(J230),INDEX(Summary!N:N,MATCH(M230,Summary!A:A,0)),INDEX(Summary!N:N,MATCH(M230,Summary!A:A,0))+1),IF(ISBLANK(J230),N229,N229+1))</f>
        <v>47</v>
      </c>
      <c r="O230" s="36">
        <f t="shared" si="7"/>
        <v>92</v>
      </c>
      <c r="P230" s="39"/>
      <c r="Q230" s="6"/>
      <c r="R230" s="6"/>
      <c r="S230" s="16"/>
      <c r="T230" s="16"/>
      <c r="U230" s="9"/>
      <c r="V230" s="9"/>
      <c r="W230" s="9"/>
      <c r="X230" s="6"/>
      <c r="Y230" s="6"/>
      <c r="Z230" s="6"/>
      <c r="AA230" s="6"/>
      <c r="AB230" s="7"/>
      <c r="AC230" s="7"/>
      <c r="AD230" s="6"/>
      <c r="AE230" s="7"/>
      <c r="AF230" s="7"/>
      <c r="AG230" s="7"/>
      <c r="AH230" s="7"/>
      <c r="AI230" s="7"/>
      <c r="AJ230" s="7"/>
      <c r="AK230" s="7"/>
      <c r="AL230" s="7"/>
    </row>
    <row r="231" spans="1:38" x14ac:dyDescent="0.25">
      <c r="A231" s="4"/>
      <c r="B231" s="32"/>
      <c r="C231" s="48"/>
      <c r="D231" s="9"/>
      <c r="E231" s="6"/>
      <c r="F231" s="6"/>
      <c r="G231" s="7"/>
      <c r="H231" s="7"/>
      <c r="I231" s="7"/>
      <c r="J231" s="36" t="s">
        <v>637</v>
      </c>
      <c r="K231" s="39"/>
      <c r="L231" s="39"/>
      <c r="M231" s="36" t="str">
        <f t="shared" si="8"/>
        <v>B10</v>
      </c>
      <c r="N231" s="36">
        <f>IF(AND(M231&lt;&gt;M230,NOT(ISBLANK(A231))),IF(ISBLANK(J231),INDEX(Summary!N:N,MATCH(M231,Summary!A:A,0)),INDEX(Summary!N:N,MATCH(M231,Summary!A:A,0))+1),IF(ISBLANK(J231),N230,N230+1))</f>
        <v>48</v>
      </c>
      <c r="O231" s="36">
        <f t="shared" si="7"/>
        <v>92</v>
      </c>
      <c r="P231" s="39"/>
      <c r="Q231" s="6"/>
      <c r="R231" s="6"/>
      <c r="S231" s="16"/>
      <c r="T231" s="16"/>
      <c r="U231" s="9"/>
      <c r="V231" s="9"/>
      <c r="W231" s="9"/>
      <c r="X231" s="6"/>
      <c r="Y231" s="6"/>
      <c r="Z231" s="6"/>
      <c r="AA231" s="6"/>
      <c r="AB231" s="7"/>
      <c r="AC231" s="7"/>
      <c r="AD231" s="6"/>
      <c r="AE231" s="7"/>
      <c r="AF231" s="7"/>
      <c r="AG231" s="7"/>
      <c r="AH231" s="7"/>
      <c r="AI231" s="7"/>
      <c r="AJ231" s="7"/>
      <c r="AK231" s="7"/>
      <c r="AL231" s="7"/>
    </row>
    <row r="232" spans="1:38" x14ac:dyDescent="0.25">
      <c r="A232" s="4"/>
      <c r="B232" s="32"/>
      <c r="C232" s="48"/>
      <c r="D232" s="9"/>
      <c r="E232" s="6"/>
      <c r="F232" s="6"/>
      <c r="G232" s="7"/>
      <c r="H232" s="7"/>
      <c r="I232" s="7"/>
      <c r="J232" s="36" t="s">
        <v>638</v>
      </c>
      <c r="K232" s="39"/>
      <c r="L232" s="39"/>
      <c r="M232" s="36" t="str">
        <f t="shared" si="8"/>
        <v>B10</v>
      </c>
      <c r="N232" s="36">
        <f>IF(AND(M232&lt;&gt;M231,NOT(ISBLANK(A232))),IF(ISBLANK(J232),INDEX(Summary!N:N,MATCH(M232,Summary!A:A,0)),INDEX(Summary!N:N,MATCH(M232,Summary!A:A,0))+1),IF(ISBLANK(J232),N231,N231+1))</f>
        <v>49</v>
      </c>
      <c r="O232" s="36">
        <f t="shared" si="7"/>
        <v>92</v>
      </c>
      <c r="P232" s="39"/>
      <c r="Q232" s="6"/>
      <c r="R232" s="6"/>
      <c r="S232" s="16"/>
      <c r="T232" s="16"/>
      <c r="U232" s="9"/>
      <c r="V232" s="9"/>
      <c r="W232" s="9"/>
      <c r="X232" s="6"/>
      <c r="Y232" s="6"/>
      <c r="Z232" s="6"/>
      <c r="AA232" s="6"/>
      <c r="AB232" s="7"/>
      <c r="AC232" s="7"/>
      <c r="AD232" s="6"/>
      <c r="AE232" s="7"/>
      <c r="AF232" s="7"/>
      <c r="AG232" s="7"/>
      <c r="AH232" s="7"/>
      <c r="AI232" s="7"/>
      <c r="AJ232" s="7"/>
      <c r="AK232" s="7"/>
      <c r="AL232" s="7"/>
    </row>
    <row r="233" spans="1:38" x14ac:dyDescent="0.25">
      <c r="A233" s="4"/>
      <c r="B233" s="32"/>
      <c r="C233" s="48"/>
      <c r="D233" s="9"/>
      <c r="E233" s="6"/>
      <c r="F233" s="6"/>
      <c r="G233" s="7"/>
      <c r="H233" s="7"/>
      <c r="I233" s="7"/>
      <c r="J233" s="36" t="s">
        <v>639</v>
      </c>
      <c r="K233" s="39"/>
      <c r="L233" s="39"/>
      <c r="M233" s="36" t="str">
        <f t="shared" si="8"/>
        <v>B10</v>
      </c>
      <c r="N233" s="36">
        <f>IF(AND(M233&lt;&gt;M232,NOT(ISBLANK(A233))),IF(ISBLANK(J233),INDEX(Summary!N:N,MATCH(M233,Summary!A:A,0)),INDEX(Summary!N:N,MATCH(M233,Summary!A:A,0))+1),IF(ISBLANK(J233),N232,N232+1))</f>
        <v>50</v>
      </c>
      <c r="O233" s="36">
        <f t="shared" si="7"/>
        <v>92</v>
      </c>
      <c r="P233" s="39"/>
      <c r="Q233" s="6"/>
      <c r="R233" s="6"/>
      <c r="S233" s="16"/>
      <c r="T233" s="16"/>
      <c r="U233" s="9"/>
      <c r="V233" s="9"/>
      <c r="W233" s="9"/>
      <c r="X233" s="6"/>
      <c r="Y233" s="6"/>
      <c r="Z233" s="6"/>
      <c r="AA233" s="6"/>
      <c r="AB233" s="7"/>
      <c r="AC233" s="7"/>
      <c r="AD233" s="6"/>
      <c r="AE233" s="7"/>
      <c r="AF233" s="7"/>
      <c r="AG233" s="7"/>
      <c r="AH233" s="7"/>
      <c r="AI233" s="7"/>
      <c r="AJ233" s="7"/>
      <c r="AK233" s="7"/>
      <c r="AL233" s="7"/>
    </row>
    <row r="234" spans="1:38" x14ac:dyDescent="0.25">
      <c r="A234" s="4"/>
      <c r="B234" s="32"/>
      <c r="C234" s="48"/>
      <c r="D234" s="9"/>
      <c r="E234" s="6"/>
      <c r="F234" s="6"/>
      <c r="G234" s="7"/>
      <c r="H234" s="7"/>
      <c r="I234" s="7"/>
      <c r="J234" s="36" t="s">
        <v>586</v>
      </c>
      <c r="K234" s="39"/>
      <c r="L234" s="39"/>
      <c r="M234" s="36" t="str">
        <f t="shared" si="8"/>
        <v>B10</v>
      </c>
      <c r="N234" s="36">
        <f>IF(AND(M234&lt;&gt;M233,NOT(ISBLANK(A234))),IF(ISBLANK(J234),INDEX(Summary!N:N,MATCH(M234,Summary!A:A,0)),INDEX(Summary!N:N,MATCH(M234,Summary!A:A,0))+1),IF(ISBLANK(J234),N233,N233+1))</f>
        <v>51</v>
      </c>
      <c r="O234" s="36">
        <f t="shared" si="7"/>
        <v>92</v>
      </c>
      <c r="P234" s="39"/>
      <c r="Q234" s="6"/>
      <c r="R234" s="6"/>
      <c r="S234" s="16"/>
      <c r="T234" s="16"/>
      <c r="U234" s="9"/>
      <c r="V234" s="9"/>
      <c r="W234" s="9"/>
      <c r="X234" s="6"/>
      <c r="Y234" s="6"/>
      <c r="Z234" s="6"/>
      <c r="AA234" s="6"/>
      <c r="AB234" s="7"/>
      <c r="AC234" s="7"/>
      <c r="AD234" s="6"/>
      <c r="AE234" s="7"/>
      <c r="AF234" s="7"/>
      <c r="AG234" s="7"/>
      <c r="AH234" s="7"/>
      <c r="AI234" s="7"/>
      <c r="AJ234" s="7"/>
      <c r="AK234" s="7"/>
      <c r="AL234" s="7"/>
    </row>
    <row r="235" spans="1:38" x14ac:dyDescent="0.25">
      <c r="A235" s="4"/>
      <c r="B235" s="32"/>
      <c r="C235" s="48"/>
      <c r="D235" s="9"/>
      <c r="E235" s="6"/>
      <c r="F235" s="6"/>
      <c r="G235" s="7"/>
      <c r="H235" s="7"/>
      <c r="I235" s="7"/>
      <c r="J235" s="36" t="s">
        <v>587</v>
      </c>
      <c r="K235" s="39"/>
      <c r="L235" s="39"/>
      <c r="M235" s="36" t="str">
        <f t="shared" si="8"/>
        <v>B10</v>
      </c>
      <c r="N235" s="36">
        <f>IF(AND(M235&lt;&gt;M234,NOT(ISBLANK(A235))),IF(ISBLANK(J235),INDEX(Summary!N:N,MATCH(M235,Summary!A:A,0)),INDEX(Summary!N:N,MATCH(M235,Summary!A:A,0))+1),IF(ISBLANK(J235),N234,N234+1))</f>
        <v>52</v>
      </c>
      <c r="O235" s="36">
        <f t="shared" si="7"/>
        <v>92</v>
      </c>
      <c r="P235" s="39"/>
      <c r="Q235" s="6"/>
      <c r="R235" s="6"/>
      <c r="S235" s="16"/>
      <c r="T235" s="16"/>
      <c r="U235" s="9"/>
      <c r="V235" s="9"/>
      <c r="W235" s="9"/>
      <c r="X235" s="6"/>
      <c r="Y235" s="6"/>
      <c r="Z235" s="6"/>
      <c r="AA235" s="6"/>
      <c r="AB235" s="7"/>
      <c r="AC235" s="7"/>
      <c r="AD235" s="6"/>
      <c r="AE235" s="7"/>
      <c r="AF235" s="7"/>
      <c r="AG235" s="7"/>
      <c r="AH235" s="7"/>
      <c r="AI235" s="7"/>
      <c r="AJ235" s="7"/>
      <c r="AK235" s="7"/>
      <c r="AL235" s="7"/>
    </row>
    <row r="236" spans="1:38" x14ac:dyDescent="0.25">
      <c r="A236" s="4"/>
      <c r="B236" s="32"/>
      <c r="C236" s="48"/>
      <c r="D236" s="9"/>
      <c r="E236" s="6"/>
      <c r="F236" s="6"/>
      <c r="G236" s="7"/>
      <c r="H236" s="7"/>
      <c r="I236" s="7"/>
      <c r="J236" s="36" t="s">
        <v>588</v>
      </c>
      <c r="K236" s="39"/>
      <c r="L236" s="39"/>
      <c r="M236" s="36" t="str">
        <f t="shared" si="8"/>
        <v>B10</v>
      </c>
      <c r="N236" s="36">
        <f>IF(AND(M236&lt;&gt;M235,NOT(ISBLANK(A236))),IF(ISBLANK(J236),INDEX(Summary!N:N,MATCH(M236,Summary!A:A,0)),INDEX(Summary!N:N,MATCH(M236,Summary!A:A,0))+1),IF(ISBLANK(J236),N235,N235+1))</f>
        <v>53</v>
      </c>
      <c r="O236" s="36">
        <f t="shared" si="7"/>
        <v>92</v>
      </c>
      <c r="P236" s="39"/>
      <c r="Q236" s="6"/>
      <c r="R236" s="6"/>
      <c r="S236" s="16"/>
      <c r="T236" s="16"/>
      <c r="U236" s="9"/>
      <c r="V236" s="9"/>
      <c r="W236" s="9"/>
      <c r="X236" s="6"/>
      <c r="Y236" s="6"/>
      <c r="Z236" s="6"/>
      <c r="AA236" s="6"/>
      <c r="AB236" s="7"/>
      <c r="AC236" s="7"/>
      <c r="AD236" s="6"/>
      <c r="AE236" s="7"/>
      <c r="AF236" s="7"/>
      <c r="AG236" s="7"/>
      <c r="AH236" s="7"/>
      <c r="AI236" s="7"/>
      <c r="AJ236" s="7"/>
      <c r="AK236" s="7"/>
      <c r="AL236" s="7"/>
    </row>
    <row r="237" spans="1:38" x14ac:dyDescent="0.25">
      <c r="A237" s="4"/>
      <c r="B237" s="32"/>
      <c r="C237" s="48"/>
      <c r="D237" s="9"/>
      <c r="E237" s="6"/>
      <c r="F237" s="6"/>
      <c r="G237" s="7"/>
      <c r="H237" s="7"/>
      <c r="I237" s="7"/>
      <c r="J237" s="36" t="s">
        <v>589</v>
      </c>
      <c r="K237" s="39"/>
      <c r="L237" s="39"/>
      <c r="M237" s="36" t="str">
        <f t="shared" si="8"/>
        <v>B10</v>
      </c>
      <c r="N237" s="36">
        <f>IF(AND(M237&lt;&gt;M236,NOT(ISBLANK(A237))),IF(ISBLANK(J237),INDEX(Summary!N:N,MATCH(M237,Summary!A:A,0)),INDEX(Summary!N:N,MATCH(M237,Summary!A:A,0))+1),IF(ISBLANK(J237),N236,N236+1))</f>
        <v>54</v>
      </c>
      <c r="O237" s="36">
        <f t="shared" si="7"/>
        <v>92</v>
      </c>
      <c r="P237" s="39"/>
      <c r="Q237" s="6"/>
      <c r="R237" s="6"/>
      <c r="S237" s="16"/>
      <c r="T237" s="16"/>
      <c r="U237" s="9"/>
      <c r="V237" s="9"/>
      <c r="W237" s="9"/>
      <c r="X237" s="6"/>
      <c r="Y237" s="6"/>
      <c r="Z237" s="6"/>
      <c r="AA237" s="6"/>
      <c r="AB237" s="7"/>
      <c r="AC237" s="7"/>
      <c r="AD237" s="6"/>
      <c r="AE237" s="7"/>
      <c r="AF237" s="7"/>
      <c r="AG237" s="7"/>
      <c r="AH237" s="7"/>
      <c r="AI237" s="7"/>
      <c r="AJ237" s="7"/>
      <c r="AK237" s="7"/>
      <c r="AL237" s="7"/>
    </row>
    <row r="238" spans="1:38" x14ac:dyDescent="0.25">
      <c r="A238" s="4"/>
      <c r="B238" s="32"/>
      <c r="C238" s="48"/>
      <c r="D238" s="9"/>
      <c r="E238" s="6"/>
      <c r="F238" s="6"/>
      <c r="G238" s="7"/>
      <c r="H238" s="7"/>
      <c r="I238" s="7"/>
      <c r="J238" s="36" t="s">
        <v>590</v>
      </c>
      <c r="K238" s="39"/>
      <c r="L238" s="39"/>
      <c r="M238" s="36" t="str">
        <f t="shared" si="8"/>
        <v>B10</v>
      </c>
      <c r="N238" s="36">
        <f>IF(AND(M238&lt;&gt;M237,NOT(ISBLANK(A238))),IF(ISBLANK(J238),INDEX(Summary!N:N,MATCH(M238,Summary!A:A,0)),INDEX(Summary!N:N,MATCH(M238,Summary!A:A,0))+1),IF(ISBLANK(J238),N237,N237+1))</f>
        <v>55</v>
      </c>
      <c r="O238" s="36">
        <f t="shared" si="7"/>
        <v>92</v>
      </c>
      <c r="P238" s="39"/>
      <c r="Q238" s="6"/>
      <c r="R238" s="6"/>
      <c r="S238" s="16"/>
      <c r="T238" s="16"/>
      <c r="U238" s="9"/>
      <c r="V238" s="9"/>
      <c r="W238" s="9"/>
      <c r="X238" s="6"/>
      <c r="Y238" s="6"/>
      <c r="Z238" s="6"/>
      <c r="AA238" s="6"/>
      <c r="AB238" s="7"/>
      <c r="AC238" s="7"/>
      <c r="AD238" s="6"/>
      <c r="AE238" s="7"/>
      <c r="AF238" s="7"/>
      <c r="AG238" s="7"/>
      <c r="AH238" s="7"/>
      <c r="AI238" s="7"/>
      <c r="AJ238" s="7"/>
      <c r="AK238" s="7"/>
      <c r="AL238" s="7"/>
    </row>
    <row r="239" spans="1:38" x14ac:dyDescent="0.25">
      <c r="A239" s="4"/>
      <c r="B239" s="32"/>
      <c r="C239" s="48"/>
      <c r="D239" s="9"/>
      <c r="E239" s="6"/>
      <c r="F239" s="6"/>
      <c r="G239" s="7"/>
      <c r="H239" s="7"/>
      <c r="I239" s="7"/>
      <c r="J239" s="36" t="s">
        <v>591</v>
      </c>
      <c r="K239" s="39"/>
      <c r="L239" s="39"/>
      <c r="M239" s="36" t="str">
        <f t="shared" si="8"/>
        <v>B10</v>
      </c>
      <c r="N239" s="36">
        <f>IF(AND(M239&lt;&gt;M238,NOT(ISBLANK(A239))),IF(ISBLANK(J239),INDEX(Summary!N:N,MATCH(M239,Summary!A:A,0)),INDEX(Summary!N:N,MATCH(M239,Summary!A:A,0))+1),IF(ISBLANK(J239),N238,N238+1))</f>
        <v>56</v>
      </c>
      <c r="O239" s="36">
        <f t="shared" si="7"/>
        <v>92</v>
      </c>
      <c r="P239" s="39"/>
      <c r="Q239" s="6"/>
      <c r="R239" s="6"/>
      <c r="S239" s="16"/>
      <c r="T239" s="16"/>
      <c r="U239" s="9"/>
      <c r="V239" s="9"/>
      <c r="W239" s="9"/>
      <c r="X239" s="6"/>
      <c r="Y239" s="6"/>
      <c r="Z239" s="6"/>
      <c r="AA239" s="6"/>
      <c r="AB239" s="7"/>
      <c r="AC239" s="7"/>
      <c r="AD239" s="6"/>
      <c r="AE239" s="7"/>
      <c r="AF239" s="7"/>
      <c r="AG239" s="7"/>
      <c r="AH239" s="7"/>
      <c r="AI239" s="7"/>
      <c r="AJ239" s="7"/>
      <c r="AK239" s="7"/>
      <c r="AL239" s="7"/>
    </row>
    <row r="240" spans="1:38" x14ac:dyDescent="0.25">
      <c r="A240" s="4"/>
      <c r="B240" s="32"/>
      <c r="C240" s="48"/>
      <c r="D240" s="9"/>
      <c r="E240" s="6"/>
      <c r="F240" s="6"/>
      <c r="G240" s="7"/>
      <c r="H240" s="7"/>
      <c r="I240" s="7"/>
      <c r="J240" s="36" t="s">
        <v>592</v>
      </c>
      <c r="K240" s="39"/>
      <c r="L240" s="39"/>
      <c r="M240" s="36" t="str">
        <f t="shared" si="8"/>
        <v>B10</v>
      </c>
      <c r="N240" s="36">
        <f>IF(AND(M240&lt;&gt;M239,NOT(ISBLANK(A240))),IF(ISBLANK(J240),INDEX(Summary!N:N,MATCH(M240,Summary!A:A,0)),INDEX(Summary!N:N,MATCH(M240,Summary!A:A,0))+1),IF(ISBLANK(J240),N239,N239+1))</f>
        <v>57</v>
      </c>
      <c r="O240" s="36">
        <f t="shared" si="7"/>
        <v>92</v>
      </c>
      <c r="P240" s="39"/>
      <c r="Q240" s="6"/>
      <c r="R240" s="6"/>
      <c r="S240" s="16"/>
      <c r="T240" s="16"/>
      <c r="U240" s="9"/>
      <c r="V240" s="9"/>
      <c r="W240" s="9"/>
      <c r="X240" s="6"/>
      <c r="Y240" s="6"/>
      <c r="Z240" s="6"/>
      <c r="AA240" s="6"/>
      <c r="AB240" s="7"/>
      <c r="AC240" s="7"/>
      <c r="AD240" s="6"/>
      <c r="AE240" s="7"/>
      <c r="AF240" s="7"/>
      <c r="AG240" s="7"/>
      <c r="AH240" s="7"/>
      <c r="AI240" s="7"/>
      <c r="AJ240" s="7"/>
      <c r="AK240" s="7"/>
      <c r="AL240" s="7"/>
    </row>
    <row r="241" spans="1:38" x14ac:dyDescent="0.25">
      <c r="A241" s="4"/>
      <c r="B241" s="32"/>
      <c r="C241" s="48"/>
      <c r="D241" s="9"/>
      <c r="E241" s="6"/>
      <c r="F241" s="6"/>
      <c r="G241" s="7"/>
      <c r="H241" s="7"/>
      <c r="I241" s="7"/>
      <c r="J241" s="36" t="s">
        <v>593</v>
      </c>
      <c r="K241" s="39"/>
      <c r="L241" s="39"/>
      <c r="M241" s="36" t="str">
        <f t="shared" si="8"/>
        <v>B10</v>
      </c>
      <c r="N241" s="36">
        <f>IF(AND(M241&lt;&gt;M240,NOT(ISBLANK(A241))),IF(ISBLANK(J241),INDEX(Summary!N:N,MATCH(M241,Summary!A:A,0)),INDEX(Summary!N:N,MATCH(M241,Summary!A:A,0))+1),IF(ISBLANK(J241),N240,N240+1))</f>
        <v>58</v>
      </c>
      <c r="O241" s="36">
        <f t="shared" si="7"/>
        <v>92</v>
      </c>
      <c r="P241" s="39"/>
      <c r="Q241" s="6"/>
      <c r="R241" s="6"/>
      <c r="S241" s="16"/>
      <c r="T241" s="16"/>
      <c r="U241" s="9"/>
      <c r="V241" s="9"/>
      <c r="W241" s="9"/>
      <c r="X241" s="6"/>
      <c r="Y241" s="6"/>
      <c r="Z241" s="6"/>
      <c r="AA241" s="6"/>
      <c r="AB241" s="7"/>
      <c r="AC241" s="7"/>
      <c r="AD241" s="6"/>
      <c r="AE241" s="7"/>
      <c r="AF241" s="7"/>
      <c r="AG241" s="7"/>
      <c r="AH241" s="7"/>
      <c r="AI241" s="7"/>
      <c r="AJ241" s="7"/>
      <c r="AK241" s="7"/>
      <c r="AL241" s="7"/>
    </row>
    <row r="242" spans="1:38" x14ac:dyDescent="0.25">
      <c r="A242" s="4"/>
      <c r="B242" s="32"/>
      <c r="C242" s="48"/>
      <c r="D242" s="9"/>
      <c r="E242" s="6"/>
      <c r="F242" s="6"/>
      <c r="G242" s="7"/>
      <c r="H242" s="7"/>
      <c r="I242" s="7"/>
      <c r="J242" s="36" t="s">
        <v>594</v>
      </c>
      <c r="K242" s="39"/>
      <c r="L242" s="39"/>
      <c r="M242" s="36" t="str">
        <f t="shared" si="8"/>
        <v>B10</v>
      </c>
      <c r="N242" s="36">
        <f>IF(AND(M242&lt;&gt;M241,NOT(ISBLANK(A242))),IF(ISBLANK(J242),INDEX(Summary!N:N,MATCH(M242,Summary!A:A,0)),INDEX(Summary!N:N,MATCH(M242,Summary!A:A,0))+1),IF(ISBLANK(J242),N241,N241+1))</f>
        <v>59</v>
      </c>
      <c r="O242" s="36">
        <f t="shared" si="7"/>
        <v>92</v>
      </c>
      <c r="P242" s="39"/>
      <c r="Q242" s="6"/>
      <c r="R242" s="6"/>
      <c r="S242" s="16"/>
      <c r="T242" s="16"/>
      <c r="U242" s="9"/>
      <c r="V242" s="9"/>
      <c r="W242" s="9"/>
      <c r="X242" s="6"/>
      <c r="Y242" s="6"/>
      <c r="Z242" s="6"/>
      <c r="AA242" s="6"/>
      <c r="AB242" s="7"/>
      <c r="AC242" s="7"/>
      <c r="AD242" s="6"/>
      <c r="AE242" s="7"/>
      <c r="AF242" s="7"/>
      <c r="AG242" s="7"/>
      <c r="AH242" s="7"/>
      <c r="AI242" s="7"/>
      <c r="AJ242" s="7"/>
      <c r="AK242" s="7"/>
      <c r="AL242" s="7"/>
    </row>
    <row r="243" spans="1:38" x14ac:dyDescent="0.25">
      <c r="A243" s="4"/>
      <c r="B243" s="32"/>
      <c r="C243" s="48"/>
      <c r="D243" s="9"/>
      <c r="E243" s="6"/>
      <c r="F243" s="6"/>
      <c r="G243" s="7"/>
      <c r="H243" s="7"/>
      <c r="I243" s="7"/>
      <c r="J243" s="36" t="s">
        <v>595</v>
      </c>
      <c r="K243" s="39"/>
      <c r="L243" s="39"/>
      <c r="M243" s="36" t="str">
        <f t="shared" si="8"/>
        <v>B10</v>
      </c>
      <c r="N243" s="36">
        <f>IF(AND(M243&lt;&gt;M242,NOT(ISBLANK(A243))),IF(ISBLANK(J243),INDEX(Summary!N:N,MATCH(M243,Summary!A:A,0)),INDEX(Summary!N:N,MATCH(M243,Summary!A:A,0))+1),IF(ISBLANK(J243),N242,N242+1))</f>
        <v>60</v>
      </c>
      <c r="O243" s="36">
        <f t="shared" si="7"/>
        <v>92</v>
      </c>
      <c r="P243" s="39"/>
      <c r="Q243" s="6"/>
      <c r="R243" s="6"/>
      <c r="S243" s="10"/>
      <c r="T243" s="10"/>
      <c r="U243" s="9"/>
      <c r="V243" s="9"/>
      <c r="W243" s="9"/>
      <c r="X243" s="6"/>
      <c r="Y243" s="6"/>
      <c r="Z243" s="6"/>
      <c r="AA243" s="6"/>
      <c r="AB243" s="7"/>
      <c r="AC243" s="7"/>
      <c r="AD243" s="6"/>
      <c r="AE243" s="7"/>
      <c r="AF243" s="7"/>
      <c r="AG243" s="7"/>
      <c r="AH243" s="7"/>
      <c r="AI243" s="7"/>
      <c r="AJ243" s="7"/>
      <c r="AK243" s="7"/>
      <c r="AL243" s="7"/>
    </row>
    <row r="244" spans="1:38" x14ac:dyDescent="0.25">
      <c r="A244" s="4"/>
      <c r="B244" s="32"/>
      <c r="C244" s="48"/>
      <c r="D244" s="9"/>
      <c r="E244" s="6"/>
      <c r="F244" s="6"/>
      <c r="G244" s="7"/>
      <c r="H244" s="7"/>
      <c r="I244" s="7"/>
      <c r="J244" s="36" t="s">
        <v>596</v>
      </c>
      <c r="K244" s="39"/>
      <c r="L244" s="39"/>
      <c r="M244" s="36" t="str">
        <f t="shared" si="8"/>
        <v>B10</v>
      </c>
      <c r="N244" s="36">
        <f>IF(AND(M244&lt;&gt;M243,NOT(ISBLANK(A244))),IF(ISBLANK(J244),INDEX(Summary!N:N,MATCH(M244,Summary!A:A,0)),INDEX(Summary!N:N,MATCH(M244,Summary!A:A,0))+1),IF(ISBLANK(J244),N243,N243+1))</f>
        <v>61</v>
      </c>
      <c r="O244" s="36">
        <f t="shared" si="7"/>
        <v>92</v>
      </c>
      <c r="P244" s="39"/>
      <c r="Q244" s="6"/>
      <c r="R244" s="6"/>
      <c r="S244" s="10"/>
      <c r="T244" s="10"/>
      <c r="U244" s="9"/>
      <c r="V244" s="9"/>
      <c r="W244" s="9"/>
      <c r="X244" s="6"/>
      <c r="Y244" s="6"/>
      <c r="Z244" s="6"/>
      <c r="AA244" s="6"/>
      <c r="AB244" s="7"/>
      <c r="AC244" s="7"/>
      <c r="AD244" s="6"/>
      <c r="AE244" s="7"/>
      <c r="AF244" s="7"/>
      <c r="AG244" s="7"/>
      <c r="AH244" s="7"/>
      <c r="AI244" s="7"/>
      <c r="AJ244" s="7"/>
      <c r="AK244" s="7"/>
      <c r="AL244" s="7"/>
    </row>
    <row r="245" spans="1:38" x14ac:dyDescent="0.25">
      <c r="A245" s="4"/>
      <c r="B245" s="32"/>
      <c r="C245" s="48"/>
      <c r="D245" s="9"/>
      <c r="E245" s="6"/>
      <c r="F245" s="6"/>
      <c r="G245" s="7"/>
      <c r="H245" s="7"/>
      <c r="I245" s="7"/>
      <c r="J245" s="36" t="s">
        <v>597</v>
      </c>
      <c r="K245" s="39"/>
      <c r="L245" s="39"/>
      <c r="M245" s="36" t="str">
        <f t="shared" si="8"/>
        <v>B10</v>
      </c>
      <c r="N245" s="36">
        <f>IF(AND(M245&lt;&gt;M244,NOT(ISBLANK(A245))),IF(ISBLANK(J245),INDEX(Summary!N:N,MATCH(M245,Summary!A:A,0)),INDEX(Summary!N:N,MATCH(M245,Summary!A:A,0))+1),IF(ISBLANK(J245),N244,N244+1))</f>
        <v>62</v>
      </c>
      <c r="O245" s="36">
        <f t="shared" si="7"/>
        <v>92</v>
      </c>
      <c r="P245" s="39"/>
      <c r="Q245" s="6"/>
      <c r="R245" s="6"/>
      <c r="S245" s="10"/>
      <c r="T245" s="10"/>
      <c r="U245" s="9"/>
      <c r="V245" s="9"/>
      <c r="W245" s="9"/>
      <c r="X245" s="6"/>
      <c r="Y245" s="6"/>
      <c r="Z245" s="6"/>
      <c r="AA245" s="6"/>
      <c r="AB245" s="7"/>
      <c r="AC245" s="7"/>
      <c r="AD245" s="6"/>
      <c r="AE245" s="7"/>
      <c r="AF245" s="7"/>
      <c r="AG245" s="7"/>
      <c r="AH245" s="7"/>
      <c r="AI245" s="7"/>
      <c r="AJ245" s="7"/>
      <c r="AK245" s="7"/>
      <c r="AL245" s="7"/>
    </row>
    <row r="246" spans="1:38" x14ac:dyDescent="0.25">
      <c r="A246" s="4"/>
      <c r="B246" s="32"/>
      <c r="C246" s="48"/>
      <c r="D246" s="9"/>
      <c r="E246" s="6"/>
      <c r="F246" s="6"/>
      <c r="G246" s="7"/>
      <c r="H246" s="7"/>
      <c r="I246" s="7"/>
      <c r="J246" s="36" t="s">
        <v>640</v>
      </c>
      <c r="K246" s="39"/>
      <c r="L246" s="39"/>
      <c r="M246" s="36" t="str">
        <f t="shared" si="8"/>
        <v>B10</v>
      </c>
      <c r="N246" s="36">
        <f>IF(AND(M246&lt;&gt;M245,NOT(ISBLANK(A246))),IF(ISBLANK(J246),INDEX(Summary!N:N,MATCH(M246,Summary!A:A,0)),INDEX(Summary!N:N,MATCH(M246,Summary!A:A,0))+1),IF(ISBLANK(J246),N245,N245+1))</f>
        <v>63</v>
      </c>
      <c r="O246" s="36">
        <f t="shared" si="7"/>
        <v>92</v>
      </c>
      <c r="P246" s="39"/>
      <c r="Q246" s="6"/>
      <c r="R246" s="6"/>
      <c r="S246" s="10"/>
      <c r="T246" s="10"/>
      <c r="U246" s="9"/>
      <c r="V246" s="9"/>
      <c r="W246" s="9"/>
      <c r="X246" s="6"/>
      <c r="Y246" s="6"/>
      <c r="Z246" s="6"/>
      <c r="AA246" s="6"/>
      <c r="AB246" s="7"/>
      <c r="AC246" s="7"/>
      <c r="AD246" s="6"/>
      <c r="AE246" s="7"/>
      <c r="AF246" s="7"/>
      <c r="AG246" s="7"/>
      <c r="AH246" s="7"/>
      <c r="AI246" s="7"/>
      <c r="AJ246" s="7"/>
      <c r="AK246" s="7"/>
      <c r="AL246" s="7"/>
    </row>
    <row r="247" spans="1:38" x14ac:dyDescent="0.25">
      <c r="A247" s="4"/>
      <c r="B247" s="32"/>
      <c r="C247" s="48"/>
      <c r="D247" s="9"/>
      <c r="E247" s="6"/>
      <c r="F247" s="6"/>
      <c r="G247" s="7"/>
      <c r="H247" s="7"/>
      <c r="I247" s="7"/>
      <c r="J247" s="36" t="s">
        <v>641</v>
      </c>
      <c r="K247" s="39"/>
      <c r="L247" s="39"/>
      <c r="M247" s="36" t="str">
        <f t="shared" si="8"/>
        <v>B10</v>
      </c>
      <c r="N247" s="36">
        <f>IF(AND(M247&lt;&gt;M246,NOT(ISBLANK(A247))),IF(ISBLANK(J247),INDEX(Summary!N:N,MATCH(M247,Summary!A:A,0)),INDEX(Summary!N:N,MATCH(M247,Summary!A:A,0))+1),IF(ISBLANK(J247),N246,N246+1))</f>
        <v>64</v>
      </c>
      <c r="O247" s="36">
        <f t="shared" si="7"/>
        <v>92</v>
      </c>
      <c r="P247" s="39"/>
      <c r="Q247" s="6"/>
      <c r="R247" s="6"/>
      <c r="S247" s="10"/>
      <c r="T247" s="10"/>
      <c r="U247" s="9"/>
      <c r="V247" s="9"/>
      <c r="W247" s="9"/>
      <c r="X247" s="6"/>
      <c r="Y247" s="6"/>
      <c r="Z247" s="6"/>
      <c r="AA247" s="6"/>
      <c r="AB247" s="7"/>
      <c r="AC247" s="7"/>
      <c r="AD247" s="6"/>
      <c r="AE247" s="7"/>
      <c r="AF247" s="7"/>
      <c r="AG247" s="7"/>
      <c r="AH247" s="7"/>
      <c r="AI247" s="7"/>
      <c r="AJ247" s="7"/>
      <c r="AK247" s="7"/>
      <c r="AL247" s="7"/>
    </row>
    <row r="248" spans="1:38" x14ac:dyDescent="0.25">
      <c r="A248" s="4"/>
      <c r="B248" s="32"/>
      <c r="C248" s="48"/>
      <c r="D248" s="9"/>
      <c r="E248" s="6"/>
      <c r="F248" s="6"/>
      <c r="G248" s="7"/>
      <c r="H248" s="7"/>
      <c r="I248" s="7"/>
      <c r="J248" s="36" t="s">
        <v>642</v>
      </c>
      <c r="K248" s="39"/>
      <c r="L248" s="39"/>
      <c r="M248" s="36" t="str">
        <f t="shared" si="8"/>
        <v>B10</v>
      </c>
      <c r="N248" s="36">
        <f>IF(AND(M248&lt;&gt;M247,NOT(ISBLANK(A248))),IF(ISBLANK(J248),INDEX(Summary!N:N,MATCH(M248,Summary!A:A,0)),INDEX(Summary!N:N,MATCH(M248,Summary!A:A,0))+1),IF(ISBLANK(J248),N247,N247+1))</f>
        <v>65</v>
      </c>
      <c r="O248" s="36">
        <f t="shared" si="7"/>
        <v>92</v>
      </c>
      <c r="P248" s="39"/>
      <c r="Q248" s="6"/>
      <c r="R248" s="6"/>
      <c r="S248" s="10"/>
      <c r="T248" s="10"/>
      <c r="U248" s="9"/>
      <c r="V248" s="9"/>
      <c r="W248" s="9"/>
      <c r="X248" s="6"/>
      <c r="Y248" s="6"/>
      <c r="Z248" s="6"/>
      <c r="AA248" s="6"/>
      <c r="AB248" s="7"/>
      <c r="AC248" s="7"/>
      <c r="AD248" s="6"/>
      <c r="AE248" s="7"/>
      <c r="AF248" s="7"/>
      <c r="AG248" s="7"/>
      <c r="AH248" s="7"/>
      <c r="AI248" s="7"/>
      <c r="AJ248" s="7"/>
      <c r="AK248" s="7"/>
      <c r="AL248" s="7"/>
    </row>
    <row r="249" spans="1:38" x14ac:dyDescent="0.25">
      <c r="A249" s="4"/>
      <c r="B249" s="32"/>
      <c r="C249" s="48"/>
      <c r="D249" s="9"/>
      <c r="E249" s="6"/>
      <c r="F249" s="6"/>
      <c r="G249" s="7"/>
      <c r="H249" s="7"/>
      <c r="I249" s="7"/>
      <c r="J249" s="36" t="s">
        <v>643</v>
      </c>
      <c r="K249" s="39"/>
      <c r="L249" s="39"/>
      <c r="M249" s="36" t="str">
        <f t="shared" si="8"/>
        <v>B10</v>
      </c>
      <c r="N249" s="36">
        <f>IF(AND(M249&lt;&gt;M248,NOT(ISBLANK(A249))),IF(ISBLANK(J249),INDEX(Summary!N:N,MATCH(M249,Summary!A:A,0)),INDEX(Summary!N:N,MATCH(M249,Summary!A:A,0))+1),IF(ISBLANK(J249),N248,N248+1))</f>
        <v>66</v>
      </c>
      <c r="O249" s="36">
        <f t="shared" si="7"/>
        <v>92</v>
      </c>
      <c r="P249" s="39"/>
      <c r="Q249" s="6"/>
      <c r="R249" s="6"/>
      <c r="S249" s="10"/>
      <c r="T249" s="10"/>
      <c r="U249" s="9"/>
      <c r="V249" s="9"/>
      <c r="W249" s="9"/>
      <c r="X249" s="6"/>
      <c r="Y249" s="6"/>
      <c r="Z249" s="6"/>
      <c r="AA249" s="6"/>
      <c r="AB249" s="7"/>
      <c r="AC249" s="7"/>
      <c r="AD249" s="6"/>
      <c r="AE249" s="7"/>
      <c r="AF249" s="7"/>
      <c r="AG249" s="7"/>
      <c r="AH249" s="7"/>
      <c r="AI249" s="7"/>
      <c r="AJ249" s="7"/>
      <c r="AK249" s="7"/>
      <c r="AL249" s="7"/>
    </row>
    <row r="250" spans="1:38" x14ac:dyDescent="0.25">
      <c r="A250" s="4"/>
      <c r="B250" s="32"/>
      <c r="C250" s="48"/>
      <c r="D250" s="9"/>
      <c r="E250" s="6"/>
      <c r="F250" s="6"/>
      <c r="G250" s="7"/>
      <c r="H250" s="7"/>
      <c r="I250" s="7"/>
      <c r="J250" s="36" t="s">
        <v>598</v>
      </c>
      <c r="K250" s="39"/>
      <c r="L250" s="39"/>
      <c r="M250" s="36" t="str">
        <f t="shared" si="8"/>
        <v>B10</v>
      </c>
      <c r="N250" s="36">
        <f>IF(AND(M250&lt;&gt;M249,NOT(ISBLANK(A250))),IF(ISBLANK(J250),INDEX(Summary!N:N,MATCH(M250,Summary!A:A,0)),INDEX(Summary!N:N,MATCH(M250,Summary!A:A,0))+1),IF(ISBLANK(J250),N249,N249+1))</f>
        <v>67</v>
      </c>
      <c r="O250" s="36">
        <f t="shared" si="7"/>
        <v>92</v>
      </c>
      <c r="P250" s="39"/>
      <c r="Q250" s="6"/>
      <c r="R250" s="6"/>
      <c r="S250" s="10"/>
      <c r="T250" s="10"/>
      <c r="U250" s="9"/>
      <c r="V250" s="9"/>
      <c r="W250" s="9"/>
      <c r="X250" s="6"/>
      <c r="Y250" s="6"/>
      <c r="Z250" s="6"/>
      <c r="AA250" s="6"/>
      <c r="AB250" s="7"/>
      <c r="AC250" s="7"/>
      <c r="AD250" s="6"/>
      <c r="AE250" s="7"/>
      <c r="AF250" s="7"/>
      <c r="AG250" s="7"/>
      <c r="AH250" s="7"/>
      <c r="AI250" s="7"/>
      <c r="AJ250" s="7"/>
      <c r="AK250" s="7"/>
      <c r="AL250" s="7"/>
    </row>
    <row r="251" spans="1:38" x14ac:dyDescent="0.25">
      <c r="A251" s="4"/>
      <c r="B251" s="32"/>
      <c r="C251" s="48"/>
      <c r="D251" s="9"/>
      <c r="E251" s="6"/>
      <c r="F251" s="6"/>
      <c r="G251" s="7"/>
      <c r="H251" s="7"/>
      <c r="I251" s="7"/>
      <c r="J251" s="36" t="s">
        <v>599</v>
      </c>
      <c r="K251" s="39"/>
      <c r="L251" s="39"/>
      <c r="M251" s="36" t="str">
        <f t="shared" si="8"/>
        <v>B10</v>
      </c>
      <c r="N251" s="36">
        <f>IF(AND(M251&lt;&gt;M250,NOT(ISBLANK(A251))),IF(ISBLANK(J251),INDEX(Summary!N:N,MATCH(M251,Summary!A:A,0)),INDEX(Summary!N:N,MATCH(M251,Summary!A:A,0))+1),IF(ISBLANK(J251),N250,N250+1))</f>
        <v>68</v>
      </c>
      <c r="O251" s="36">
        <f t="shared" si="7"/>
        <v>92</v>
      </c>
      <c r="P251" s="39"/>
      <c r="Q251" s="6"/>
      <c r="R251" s="6"/>
      <c r="S251" s="10"/>
      <c r="T251" s="10"/>
      <c r="U251" s="9"/>
      <c r="V251" s="9"/>
      <c r="W251" s="9"/>
      <c r="X251" s="6"/>
      <c r="Y251" s="6"/>
      <c r="Z251" s="6"/>
      <c r="AA251" s="6"/>
      <c r="AB251" s="7"/>
      <c r="AC251" s="7"/>
      <c r="AD251" s="6"/>
      <c r="AE251" s="7"/>
      <c r="AF251" s="7"/>
      <c r="AG251" s="7"/>
      <c r="AH251" s="7"/>
      <c r="AI251" s="7"/>
      <c r="AJ251" s="7"/>
      <c r="AK251" s="7"/>
      <c r="AL251" s="7"/>
    </row>
    <row r="252" spans="1:38" x14ac:dyDescent="0.25">
      <c r="A252" s="4"/>
      <c r="B252" s="32"/>
      <c r="C252" s="48"/>
      <c r="D252" s="9"/>
      <c r="E252" s="6"/>
      <c r="F252" s="6"/>
      <c r="G252" s="7"/>
      <c r="H252" s="7"/>
      <c r="I252" s="7"/>
      <c r="J252" s="36" t="s">
        <v>600</v>
      </c>
      <c r="K252" s="39"/>
      <c r="L252" s="39"/>
      <c r="M252" s="36" t="str">
        <f t="shared" si="8"/>
        <v>B10</v>
      </c>
      <c r="N252" s="36">
        <f>IF(AND(M252&lt;&gt;M251,NOT(ISBLANK(A252))),IF(ISBLANK(J252),INDEX(Summary!N:N,MATCH(M252,Summary!A:A,0)),INDEX(Summary!N:N,MATCH(M252,Summary!A:A,0))+1),IF(ISBLANK(J252),N251,N251+1))</f>
        <v>69</v>
      </c>
      <c r="O252" s="36">
        <f t="shared" si="7"/>
        <v>92</v>
      </c>
      <c r="P252" s="39"/>
      <c r="Q252" s="6"/>
      <c r="R252" s="6"/>
      <c r="S252" s="10"/>
      <c r="T252" s="10"/>
      <c r="U252" s="9"/>
      <c r="V252" s="9"/>
      <c r="W252" s="9"/>
      <c r="X252" s="6"/>
      <c r="Y252" s="6"/>
      <c r="Z252" s="6"/>
      <c r="AA252" s="6"/>
      <c r="AB252" s="7"/>
      <c r="AC252" s="7"/>
      <c r="AD252" s="6"/>
      <c r="AE252" s="7"/>
      <c r="AF252" s="7"/>
      <c r="AG252" s="7"/>
      <c r="AH252" s="7"/>
      <c r="AI252" s="7"/>
      <c r="AJ252" s="7"/>
      <c r="AK252" s="7"/>
      <c r="AL252" s="7"/>
    </row>
    <row r="253" spans="1:38" x14ac:dyDescent="0.25">
      <c r="A253" s="4"/>
      <c r="B253" s="32"/>
      <c r="C253" s="48"/>
      <c r="D253" s="9"/>
      <c r="E253" s="6"/>
      <c r="F253" s="6"/>
      <c r="G253" s="7"/>
      <c r="H253" s="7"/>
      <c r="I253" s="7"/>
      <c r="J253" s="36" t="s">
        <v>601</v>
      </c>
      <c r="K253" s="39"/>
      <c r="L253" s="39"/>
      <c r="M253" s="36" t="str">
        <f t="shared" si="8"/>
        <v>B10</v>
      </c>
      <c r="N253" s="36">
        <f>IF(AND(M253&lt;&gt;M252,NOT(ISBLANK(A253))),IF(ISBLANK(J253),INDEX(Summary!N:N,MATCH(M253,Summary!A:A,0)),INDEX(Summary!N:N,MATCH(M253,Summary!A:A,0))+1),IF(ISBLANK(J253),N252,N252+1))</f>
        <v>70</v>
      </c>
      <c r="O253" s="36">
        <f t="shared" si="7"/>
        <v>92</v>
      </c>
      <c r="P253" s="39"/>
      <c r="Q253" s="6"/>
      <c r="R253" s="6"/>
      <c r="S253" s="10"/>
      <c r="T253" s="10"/>
      <c r="U253" s="9"/>
      <c r="V253" s="9"/>
      <c r="W253" s="9"/>
      <c r="X253" s="6"/>
      <c r="Y253" s="6"/>
      <c r="Z253" s="6"/>
      <c r="AA253" s="6"/>
      <c r="AB253" s="7"/>
      <c r="AC253" s="7"/>
      <c r="AD253" s="6"/>
      <c r="AE253" s="7"/>
      <c r="AF253" s="7"/>
      <c r="AG253" s="7"/>
      <c r="AH253" s="7"/>
      <c r="AI253" s="7"/>
      <c r="AJ253" s="7"/>
      <c r="AK253" s="7"/>
      <c r="AL253" s="7"/>
    </row>
    <row r="254" spans="1:38" x14ac:dyDescent="0.25">
      <c r="A254" s="4"/>
      <c r="B254" s="32"/>
      <c r="C254" s="48"/>
      <c r="D254" s="9"/>
      <c r="E254" s="6"/>
      <c r="F254" s="6"/>
      <c r="G254" s="7"/>
      <c r="H254" s="7"/>
      <c r="I254" s="7"/>
      <c r="J254" s="36" t="s">
        <v>602</v>
      </c>
      <c r="K254" s="39"/>
      <c r="L254" s="39"/>
      <c r="M254" s="36" t="str">
        <f t="shared" si="8"/>
        <v>B10</v>
      </c>
      <c r="N254" s="36">
        <f>IF(AND(M254&lt;&gt;M253,NOT(ISBLANK(A254))),IF(ISBLANK(J254),INDEX(Summary!N:N,MATCH(M254,Summary!A:A,0)),INDEX(Summary!N:N,MATCH(M254,Summary!A:A,0))+1),IF(ISBLANK(J254),N253,N253+1))</f>
        <v>71</v>
      </c>
      <c r="O254" s="36">
        <f t="shared" si="7"/>
        <v>92</v>
      </c>
      <c r="P254" s="39"/>
      <c r="Q254" s="6"/>
      <c r="R254" s="6"/>
      <c r="S254" s="10"/>
      <c r="T254" s="10"/>
      <c r="U254" s="9"/>
      <c r="V254" s="9"/>
      <c r="W254" s="9"/>
      <c r="X254" s="6"/>
      <c r="Y254" s="6"/>
      <c r="Z254" s="6"/>
      <c r="AA254" s="6"/>
      <c r="AB254" s="7"/>
      <c r="AC254" s="7"/>
      <c r="AD254" s="6"/>
      <c r="AE254" s="7"/>
      <c r="AF254" s="7"/>
      <c r="AG254" s="7"/>
      <c r="AH254" s="7"/>
      <c r="AI254" s="7"/>
      <c r="AJ254" s="7"/>
      <c r="AK254" s="7"/>
      <c r="AL254" s="7"/>
    </row>
    <row r="255" spans="1:38" x14ac:dyDescent="0.25">
      <c r="A255" s="4"/>
      <c r="B255" s="32"/>
      <c r="C255" s="48"/>
      <c r="D255" s="9"/>
      <c r="E255" s="6"/>
      <c r="F255" s="6"/>
      <c r="G255" s="7"/>
      <c r="H255" s="7"/>
      <c r="I255" s="7"/>
      <c r="J255" s="36" t="s">
        <v>603</v>
      </c>
      <c r="K255" s="39"/>
      <c r="L255" s="39"/>
      <c r="M255" s="36" t="str">
        <f t="shared" si="8"/>
        <v>B10</v>
      </c>
      <c r="N255" s="36">
        <f>IF(AND(M255&lt;&gt;M254,NOT(ISBLANK(A255))),IF(ISBLANK(J255),INDEX(Summary!N:N,MATCH(M255,Summary!A:A,0)),INDEX(Summary!N:N,MATCH(M255,Summary!A:A,0))+1),IF(ISBLANK(J255),N254,N254+1))</f>
        <v>72</v>
      </c>
      <c r="O255" s="36">
        <f t="shared" si="7"/>
        <v>92</v>
      </c>
      <c r="P255" s="39"/>
      <c r="Q255" s="6"/>
      <c r="R255" s="6"/>
      <c r="S255" s="10"/>
      <c r="T255" s="10"/>
      <c r="U255" s="9"/>
      <c r="V255" s="9"/>
      <c r="W255" s="9"/>
      <c r="X255" s="6"/>
      <c r="Y255" s="6"/>
      <c r="Z255" s="6"/>
      <c r="AA255" s="6"/>
      <c r="AB255" s="7"/>
      <c r="AC255" s="7"/>
      <c r="AD255" s="6"/>
      <c r="AE255" s="7"/>
      <c r="AF255" s="7"/>
      <c r="AG255" s="7"/>
      <c r="AH255" s="7"/>
      <c r="AI255" s="7"/>
      <c r="AJ255" s="7"/>
      <c r="AK255" s="7"/>
      <c r="AL255" s="7"/>
    </row>
    <row r="256" spans="1:38" x14ac:dyDescent="0.25">
      <c r="A256" s="4"/>
      <c r="B256" s="32"/>
      <c r="C256" s="48"/>
      <c r="D256" s="9"/>
      <c r="E256" s="6"/>
      <c r="F256" s="6"/>
      <c r="G256" s="7"/>
      <c r="H256" s="7"/>
      <c r="I256" s="7"/>
      <c r="J256" s="36" t="s">
        <v>644</v>
      </c>
      <c r="K256" s="39"/>
      <c r="L256" s="39"/>
      <c r="M256" s="36" t="str">
        <f t="shared" si="8"/>
        <v>B10</v>
      </c>
      <c r="N256" s="36">
        <f>IF(AND(M256&lt;&gt;M255,NOT(ISBLANK(A256))),IF(ISBLANK(J256),INDEX(Summary!N:N,MATCH(M256,Summary!A:A,0)),INDEX(Summary!N:N,MATCH(M256,Summary!A:A,0))+1),IF(ISBLANK(J256),N255,N255+1))</f>
        <v>73</v>
      </c>
      <c r="O256" s="36">
        <f t="shared" si="7"/>
        <v>92</v>
      </c>
      <c r="P256" s="39"/>
      <c r="Q256" s="6"/>
      <c r="R256" s="6"/>
      <c r="S256" s="10"/>
      <c r="T256" s="10"/>
      <c r="U256" s="9"/>
      <c r="V256" s="9"/>
      <c r="W256" s="9"/>
      <c r="X256" s="6"/>
      <c r="Y256" s="6"/>
      <c r="Z256" s="6"/>
      <c r="AA256" s="6"/>
      <c r="AB256" s="7"/>
      <c r="AC256" s="7"/>
      <c r="AD256" s="6"/>
      <c r="AE256" s="7"/>
      <c r="AF256" s="7"/>
      <c r="AG256" s="7"/>
      <c r="AH256" s="7"/>
      <c r="AI256" s="7"/>
      <c r="AJ256" s="7"/>
      <c r="AK256" s="7"/>
      <c r="AL256" s="7"/>
    </row>
    <row r="257" spans="1:38" x14ac:dyDescent="0.25">
      <c r="A257" s="4"/>
      <c r="B257" s="32"/>
      <c r="C257" s="48"/>
      <c r="D257" s="9"/>
      <c r="E257" s="6"/>
      <c r="F257" s="6"/>
      <c r="G257" s="7"/>
      <c r="H257" s="7"/>
      <c r="I257" s="7"/>
      <c r="J257" s="36" t="s">
        <v>645</v>
      </c>
      <c r="K257" s="39"/>
      <c r="L257" s="39"/>
      <c r="M257" s="36" t="str">
        <f t="shared" si="8"/>
        <v>B10</v>
      </c>
      <c r="N257" s="36">
        <f>IF(AND(M257&lt;&gt;M256,NOT(ISBLANK(A257))),IF(ISBLANK(J257),INDEX(Summary!N:N,MATCH(M257,Summary!A:A,0)),INDEX(Summary!N:N,MATCH(M257,Summary!A:A,0))+1),IF(ISBLANK(J257),N256,N256+1))</f>
        <v>74</v>
      </c>
      <c r="O257" s="36">
        <f t="shared" si="7"/>
        <v>92</v>
      </c>
      <c r="P257" s="39"/>
      <c r="Q257" s="6"/>
      <c r="R257" s="6"/>
      <c r="S257" s="10"/>
      <c r="T257" s="10"/>
      <c r="U257" s="9"/>
      <c r="V257" s="9"/>
      <c r="W257" s="9"/>
      <c r="X257" s="6"/>
      <c r="Y257" s="6"/>
      <c r="Z257" s="6"/>
      <c r="AA257" s="6"/>
      <c r="AB257" s="7"/>
      <c r="AC257" s="7"/>
      <c r="AD257" s="6"/>
      <c r="AE257" s="7"/>
      <c r="AF257" s="7"/>
      <c r="AG257" s="7"/>
      <c r="AH257" s="7"/>
      <c r="AI257" s="7"/>
      <c r="AJ257" s="7"/>
      <c r="AK257" s="7"/>
      <c r="AL257" s="7"/>
    </row>
    <row r="258" spans="1:38" x14ac:dyDescent="0.25">
      <c r="A258" s="4"/>
      <c r="B258" s="32"/>
      <c r="C258" s="48"/>
      <c r="D258" s="9"/>
      <c r="E258" s="6"/>
      <c r="F258" s="6"/>
      <c r="G258" s="7"/>
      <c r="H258" s="7"/>
      <c r="I258" s="7"/>
      <c r="J258" s="36" t="s">
        <v>646</v>
      </c>
      <c r="K258" s="39"/>
      <c r="L258" s="39"/>
      <c r="M258" s="36" t="str">
        <f t="shared" si="8"/>
        <v>B10</v>
      </c>
      <c r="N258" s="36">
        <f>IF(AND(M258&lt;&gt;M257,NOT(ISBLANK(A258))),IF(ISBLANK(J258),INDEX(Summary!N:N,MATCH(M258,Summary!A:A,0)),INDEX(Summary!N:N,MATCH(M258,Summary!A:A,0))+1),IF(ISBLANK(J258),N257,N257+1))</f>
        <v>75</v>
      </c>
      <c r="O258" s="36">
        <f t="shared" ref="O258:O321" si="9">IF(AND(M258&lt;&gt;M257,NOT(ISBLANK(A258))),IF(ISBLANK(K258),_xlfn.MAXIFS(N:N,M:M,M258),_xlfn.MAXIFS(N:N,M:M,M258)+1),IF(ISBLANK(K258),O257,O257+1))</f>
        <v>92</v>
      </c>
      <c r="P258" s="39"/>
      <c r="Q258" s="6"/>
      <c r="R258" s="6"/>
      <c r="S258" s="10"/>
      <c r="T258" s="10"/>
      <c r="U258" s="9"/>
      <c r="V258" s="9"/>
      <c r="W258" s="9"/>
      <c r="X258" s="6"/>
      <c r="Y258" s="6"/>
      <c r="Z258" s="6"/>
      <c r="AA258" s="6"/>
      <c r="AB258" s="7"/>
      <c r="AC258" s="7"/>
      <c r="AD258" s="6"/>
      <c r="AE258" s="7"/>
      <c r="AF258" s="7"/>
      <c r="AG258" s="7"/>
      <c r="AH258" s="7"/>
      <c r="AI258" s="7"/>
      <c r="AJ258" s="7"/>
      <c r="AK258" s="7"/>
      <c r="AL258" s="7"/>
    </row>
    <row r="259" spans="1:38" x14ac:dyDescent="0.25">
      <c r="A259" s="4"/>
      <c r="B259" s="32"/>
      <c r="C259" s="48"/>
      <c r="D259" s="9"/>
      <c r="E259" s="6"/>
      <c r="F259" s="6"/>
      <c r="G259" s="7"/>
      <c r="H259" s="7"/>
      <c r="I259" s="7"/>
      <c r="J259" s="36" t="s">
        <v>647</v>
      </c>
      <c r="K259" s="39"/>
      <c r="L259" s="39"/>
      <c r="M259" s="36" t="str">
        <f t="shared" si="8"/>
        <v>B10</v>
      </c>
      <c r="N259" s="36">
        <f>IF(AND(M259&lt;&gt;M258,NOT(ISBLANK(A259))),IF(ISBLANK(J259),INDEX(Summary!N:N,MATCH(M259,Summary!A:A,0)),INDEX(Summary!N:N,MATCH(M259,Summary!A:A,0))+1),IF(ISBLANK(J259),N258,N258+1))</f>
        <v>76</v>
      </c>
      <c r="O259" s="36">
        <f t="shared" si="9"/>
        <v>92</v>
      </c>
      <c r="P259" s="39"/>
      <c r="Q259" s="6"/>
      <c r="R259" s="6"/>
      <c r="S259" s="10"/>
      <c r="T259" s="10"/>
      <c r="U259" s="9"/>
      <c r="V259" s="9"/>
      <c r="W259" s="9"/>
      <c r="X259" s="6"/>
      <c r="Y259" s="6"/>
      <c r="Z259" s="6"/>
      <c r="AA259" s="6"/>
      <c r="AB259" s="7"/>
      <c r="AC259" s="7"/>
      <c r="AD259" s="6"/>
      <c r="AE259" s="7"/>
      <c r="AF259" s="7"/>
      <c r="AG259" s="7"/>
      <c r="AH259" s="7"/>
      <c r="AI259" s="7"/>
      <c r="AJ259" s="7"/>
      <c r="AK259" s="7"/>
      <c r="AL259" s="7"/>
    </row>
    <row r="260" spans="1:38" x14ac:dyDescent="0.25">
      <c r="A260" s="4"/>
      <c r="B260" s="32"/>
      <c r="C260" s="48"/>
      <c r="D260" s="9"/>
      <c r="E260" s="6"/>
      <c r="F260" s="6"/>
      <c r="G260" s="7"/>
      <c r="H260" s="7"/>
      <c r="I260" s="7"/>
      <c r="J260" s="36" t="s">
        <v>648</v>
      </c>
      <c r="K260" s="39"/>
      <c r="L260" s="39"/>
      <c r="M260" s="36" t="str">
        <f t="shared" ref="M260:M325" si="10">IF(ISBLANK(A260),M259,A260)</f>
        <v>B10</v>
      </c>
      <c r="N260" s="36">
        <f>IF(AND(M260&lt;&gt;M259,NOT(ISBLANK(A260))),IF(ISBLANK(J260),INDEX(Summary!N:N,MATCH(M260,Summary!A:A,0)),INDEX(Summary!N:N,MATCH(M260,Summary!A:A,0))+1),IF(ISBLANK(J260),N259,N259+1))</f>
        <v>77</v>
      </c>
      <c r="O260" s="36">
        <f t="shared" si="9"/>
        <v>92</v>
      </c>
      <c r="P260" s="39"/>
      <c r="Q260" s="6"/>
      <c r="R260" s="6"/>
      <c r="S260" s="10"/>
      <c r="T260" s="10"/>
      <c r="U260" s="9"/>
      <c r="V260" s="9"/>
      <c r="W260" s="9"/>
      <c r="X260" s="6"/>
      <c r="Y260" s="6"/>
      <c r="Z260" s="6"/>
      <c r="AA260" s="6"/>
      <c r="AB260" s="7"/>
      <c r="AC260" s="7"/>
      <c r="AD260" s="6"/>
      <c r="AE260" s="7"/>
      <c r="AF260" s="7"/>
      <c r="AG260" s="7"/>
      <c r="AH260" s="7"/>
      <c r="AI260" s="7"/>
      <c r="AJ260" s="7"/>
      <c r="AK260" s="7"/>
      <c r="AL260" s="7"/>
    </row>
    <row r="261" spans="1:38" x14ac:dyDescent="0.25">
      <c r="A261" s="4"/>
      <c r="B261" s="32"/>
      <c r="C261" s="48"/>
      <c r="D261" s="9"/>
      <c r="E261" s="6"/>
      <c r="F261" s="6"/>
      <c r="G261" s="7"/>
      <c r="H261" s="7"/>
      <c r="I261" s="7"/>
      <c r="J261" s="36" t="s">
        <v>649</v>
      </c>
      <c r="K261" s="39"/>
      <c r="L261" s="39"/>
      <c r="M261" s="36" t="str">
        <f t="shared" si="10"/>
        <v>B10</v>
      </c>
      <c r="N261" s="36">
        <f>IF(AND(M261&lt;&gt;M260,NOT(ISBLANK(A261))),IF(ISBLANK(J261),INDEX(Summary!N:N,MATCH(M261,Summary!A:A,0)),INDEX(Summary!N:N,MATCH(M261,Summary!A:A,0))+1),IF(ISBLANK(J261),N260,N260+1))</f>
        <v>78</v>
      </c>
      <c r="O261" s="36">
        <f t="shared" si="9"/>
        <v>92</v>
      </c>
      <c r="P261" s="39"/>
      <c r="Q261" s="6"/>
      <c r="R261" s="6"/>
      <c r="S261" s="10"/>
      <c r="T261" s="10"/>
      <c r="U261" s="9"/>
      <c r="V261" s="9"/>
      <c r="W261" s="9"/>
      <c r="X261" s="6"/>
      <c r="Y261" s="6"/>
      <c r="Z261" s="6"/>
      <c r="AA261" s="6"/>
      <c r="AB261" s="7"/>
      <c r="AC261" s="7"/>
      <c r="AD261" s="6"/>
      <c r="AE261" s="7"/>
      <c r="AF261" s="7"/>
      <c r="AG261" s="7"/>
      <c r="AH261" s="7"/>
      <c r="AI261" s="7"/>
      <c r="AJ261" s="7"/>
      <c r="AK261" s="7"/>
      <c r="AL261" s="7"/>
    </row>
    <row r="262" spans="1:38" x14ac:dyDescent="0.25">
      <c r="A262" s="4"/>
      <c r="B262" s="32"/>
      <c r="C262" s="48"/>
      <c r="D262" s="9"/>
      <c r="E262" s="6"/>
      <c r="F262" s="6"/>
      <c r="G262" s="7"/>
      <c r="H262" s="7"/>
      <c r="I262" s="7"/>
      <c r="J262" s="36" t="s">
        <v>650</v>
      </c>
      <c r="K262" s="39"/>
      <c r="L262" s="39"/>
      <c r="M262" s="36" t="str">
        <f t="shared" si="10"/>
        <v>B10</v>
      </c>
      <c r="N262" s="36">
        <f>IF(AND(M262&lt;&gt;M261,NOT(ISBLANK(A262))),IF(ISBLANK(J262),INDEX(Summary!N:N,MATCH(M262,Summary!A:A,0)),INDEX(Summary!N:N,MATCH(M262,Summary!A:A,0))+1),IF(ISBLANK(J262),N261,N261+1))</f>
        <v>79</v>
      </c>
      <c r="O262" s="36">
        <f t="shared" si="9"/>
        <v>92</v>
      </c>
      <c r="P262" s="39"/>
      <c r="Q262" s="6"/>
      <c r="R262" s="6"/>
      <c r="S262" s="10"/>
      <c r="T262" s="10"/>
      <c r="U262" s="9"/>
      <c r="V262" s="9"/>
      <c r="W262" s="9"/>
      <c r="X262" s="6"/>
      <c r="Y262" s="6"/>
      <c r="Z262" s="6"/>
      <c r="AA262" s="6"/>
      <c r="AB262" s="7"/>
      <c r="AC262" s="7"/>
      <c r="AD262" s="6"/>
      <c r="AE262" s="7"/>
      <c r="AF262" s="7"/>
      <c r="AG262" s="7"/>
      <c r="AH262" s="7"/>
      <c r="AI262" s="7"/>
      <c r="AJ262" s="7"/>
      <c r="AK262" s="7"/>
      <c r="AL262" s="7"/>
    </row>
    <row r="263" spans="1:38" x14ac:dyDescent="0.25">
      <c r="A263" s="4"/>
      <c r="B263" s="32"/>
      <c r="C263" s="48"/>
      <c r="D263" s="9"/>
      <c r="E263" s="6"/>
      <c r="F263" s="6"/>
      <c r="G263" s="7"/>
      <c r="H263" s="7"/>
      <c r="I263" s="7"/>
      <c r="J263" s="36" t="s">
        <v>651</v>
      </c>
      <c r="K263" s="39"/>
      <c r="L263" s="39"/>
      <c r="M263" s="36" t="str">
        <f t="shared" si="10"/>
        <v>B10</v>
      </c>
      <c r="N263" s="36">
        <f>IF(AND(M263&lt;&gt;M262,NOT(ISBLANK(A263))),IF(ISBLANK(J263),INDEX(Summary!N:N,MATCH(M263,Summary!A:A,0)),INDEX(Summary!N:N,MATCH(M263,Summary!A:A,0))+1),IF(ISBLANK(J263),N262,N262+1))</f>
        <v>80</v>
      </c>
      <c r="O263" s="36">
        <f t="shared" si="9"/>
        <v>92</v>
      </c>
      <c r="P263" s="39"/>
      <c r="Q263" s="6"/>
      <c r="R263" s="6"/>
      <c r="S263" s="10"/>
      <c r="T263" s="10"/>
      <c r="U263" s="9"/>
      <c r="V263" s="9"/>
      <c r="W263" s="9"/>
      <c r="X263" s="6"/>
      <c r="Y263" s="6"/>
      <c r="Z263" s="6"/>
      <c r="AA263" s="6"/>
      <c r="AB263" s="7"/>
      <c r="AC263" s="7"/>
      <c r="AD263" s="6"/>
      <c r="AE263" s="7"/>
      <c r="AF263" s="7"/>
      <c r="AG263" s="7"/>
      <c r="AH263" s="7"/>
      <c r="AI263" s="7"/>
      <c r="AJ263" s="7"/>
      <c r="AK263" s="7"/>
      <c r="AL263" s="7"/>
    </row>
    <row r="264" spans="1:38" x14ac:dyDescent="0.25">
      <c r="A264" s="4"/>
      <c r="B264" s="32"/>
      <c r="C264" s="48"/>
      <c r="D264" s="9"/>
      <c r="E264" s="6"/>
      <c r="F264" s="6"/>
      <c r="G264" s="7"/>
      <c r="H264" s="7"/>
      <c r="I264" s="7"/>
      <c r="J264" s="36" t="s">
        <v>652</v>
      </c>
      <c r="K264" s="39"/>
      <c r="L264" s="39"/>
      <c r="M264" s="36" t="str">
        <f t="shared" si="10"/>
        <v>B10</v>
      </c>
      <c r="N264" s="36">
        <f>IF(AND(M264&lt;&gt;M263,NOT(ISBLANK(A264))),IF(ISBLANK(J264),INDEX(Summary!N:N,MATCH(M264,Summary!A:A,0)),INDEX(Summary!N:N,MATCH(M264,Summary!A:A,0))+1),IF(ISBLANK(J264),N263,N263+1))</f>
        <v>81</v>
      </c>
      <c r="O264" s="36">
        <f t="shared" si="9"/>
        <v>92</v>
      </c>
      <c r="P264" s="39"/>
      <c r="Q264" s="6"/>
      <c r="R264" s="6"/>
      <c r="S264" s="10"/>
      <c r="T264" s="10"/>
      <c r="U264" s="9"/>
      <c r="V264" s="9"/>
      <c r="W264" s="9"/>
      <c r="X264" s="6"/>
      <c r="Y264" s="6"/>
      <c r="Z264" s="6"/>
      <c r="AA264" s="6"/>
      <c r="AB264" s="7"/>
      <c r="AC264" s="7"/>
      <c r="AD264" s="6"/>
      <c r="AE264" s="7"/>
      <c r="AF264" s="7"/>
      <c r="AG264" s="7"/>
      <c r="AH264" s="7"/>
      <c r="AI264" s="7"/>
      <c r="AJ264" s="7"/>
      <c r="AK264" s="7"/>
      <c r="AL264" s="7"/>
    </row>
    <row r="265" spans="1:38" x14ac:dyDescent="0.25">
      <c r="A265" s="4"/>
      <c r="B265" s="32"/>
      <c r="C265" s="48"/>
      <c r="D265" s="9"/>
      <c r="E265" s="6"/>
      <c r="F265" s="6"/>
      <c r="G265" s="7"/>
      <c r="H265" s="7"/>
      <c r="I265" s="7"/>
      <c r="J265" s="36" t="s">
        <v>653</v>
      </c>
      <c r="K265" s="39"/>
      <c r="L265" s="39"/>
      <c r="M265" s="36" t="str">
        <f t="shared" ref="M265:M269" si="11">IF(ISBLANK(A265),M264,A265)</f>
        <v>B10</v>
      </c>
      <c r="N265" s="36">
        <f>IF(AND(M265&lt;&gt;M264,NOT(ISBLANK(A265))),IF(ISBLANK(J265),INDEX(Summary!N:N,MATCH(M265,Summary!A:A,0)),INDEX(Summary!N:N,MATCH(M265,Summary!A:A,0))+1),IF(ISBLANK(J265),N264,N264+1))</f>
        <v>82</v>
      </c>
      <c r="O265" s="36">
        <f t="shared" si="9"/>
        <v>92</v>
      </c>
      <c r="P265" s="39"/>
      <c r="Q265" s="6"/>
      <c r="R265" s="6"/>
      <c r="S265" s="10"/>
      <c r="T265" s="10"/>
      <c r="U265" s="9"/>
      <c r="V265" s="9"/>
      <c r="W265" s="9"/>
      <c r="X265" s="6"/>
      <c r="Y265" s="6"/>
      <c r="Z265" s="6"/>
      <c r="AA265" s="6"/>
      <c r="AB265" s="7"/>
      <c r="AC265" s="7"/>
      <c r="AD265" s="6"/>
      <c r="AE265" s="7"/>
      <c r="AF265" s="7"/>
      <c r="AG265" s="7"/>
      <c r="AH265" s="7"/>
      <c r="AI265" s="7"/>
      <c r="AJ265" s="7"/>
      <c r="AK265" s="7"/>
      <c r="AL265" s="7"/>
    </row>
    <row r="266" spans="1:38" x14ac:dyDescent="0.25">
      <c r="A266" s="85" t="s">
        <v>348</v>
      </c>
      <c r="B266" s="43" t="s">
        <v>952</v>
      </c>
      <c r="C266" s="43" t="s">
        <v>953</v>
      </c>
      <c r="D266" s="45">
        <v>1</v>
      </c>
      <c r="E266" s="46"/>
      <c r="F266" s="46">
        <v>1</v>
      </c>
      <c r="G266" s="47">
        <v>8</v>
      </c>
      <c r="H266" s="47">
        <v>6</v>
      </c>
      <c r="I266" s="47">
        <v>6</v>
      </c>
      <c r="J266" s="36">
        <v>1</v>
      </c>
      <c r="K266" s="36"/>
      <c r="L266" s="36"/>
      <c r="M266" s="36" t="str">
        <f t="shared" si="11"/>
        <v>B10</v>
      </c>
      <c r="N266" s="36">
        <f>IF(AND(M266&lt;&gt;M265,NOT(ISBLANK(A266))),IF(ISBLANK(J266),INDEX(Summary!N:N,MATCH(M266,Summary!A:A,0)),INDEX(Summary!N:N,MATCH(M266,Summary!A:A,0))+1),IF(ISBLANK(J266),N265,N265+1))</f>
        <v>83</v>
      </c>
      <c r="O266" s="36">
        <f t="shared" si="9"/>
        <v>92</v>
      </c>
      <c r="P266" s="36"/>
      <c r="Q266" s="89">
        <v>2</v>
      </c>
      <c r="R266" s="89"/>
      <c r="S266" s="89"/>
      <c r="T266" s="89"/>
      <c r="U266" s="45"/>
      <c r="V266" s="45"/>
      <c r="W266" s="45"/>
      <c r="X266" s="46">
        <v>2</v>
      </c>
      <c r="Y266" s="46">
        <v>0</v>
      </c>
      <c r="Z266" s="46">
        <v>0</v>
      </c>
      <c r="AA266" s="46">
        <v>0</v>
      </c>
      <c r="AB266" s="47">
        <v>0</v>
      </c>
      <c r="AC266" s="47">
        <v>0</v>
      </c>
      <c r="AD266" s="46"/>
      <c r="AE266" s="47">
        <v>14</v>
      </c>
      <c r="AF266" s="47">
        <v>6</v>
      </c>
      <c r="AG266" s="47" t="s">
        <v>34</v>
      </c>
      <c r="AH266" s="47">
        <v>0</v>
      </c>
      <c r="AI266" s="47">
        <v>0</v>
      </c>
      <c r="AJ266" s="47">
        <v>6</v>
      </c>
      <c r="AK266" s="47">
        <v>0</v>
      </c>
      <c r="AL266" s="47" t="s">
        <v>34</v>
      </c>
    </row>
    <row r="267" spans="1:38" x14ac:dyDescent="0.25">
      <c r="A267" s="85"/>
      <c r="B267" s="43"/>
      <c r="C267" s="43"/>
      <c r="D267" s="45"/>
      <c r="E267" s="46"/>
      <c r="F267" s="46"/>
      <c r="G267" s="47"/>
      <c r="H267" s="47"/>
      <c r="I267" s="47"/>
      <c r="J267" s="36">
        <v>2</v>
      </c>
      <c r="K267" s="36"/>
      <c r="L267" s="36"/>
      <c r="M267" s="36" t="str">
        <f t="shared" si="11"/>
        <v>B10</v>
      </c>
      <c r="N267" s="36">
        <f>IF(AND(M267&lt;&gt;M266,NOT(ISBLANK(A267))),IF(ISBLANK(J267),INDEX(Summary!N:N,MATCH(M267,Summary!A:A,0)),INDEX(Summary!N:N,MATCH(M267,Summary!A:A,0))+1),IF(ISBLANK(J267),N266,N266+1))</f>
        <v>84</v>
      </c>
      <c r="O267" s="36">
        <f t="shared" si="9"/>
        <v>92</v>
      </c>
      <c r="P267" s="36"/>
      <c r="Q267" s="89"/>
      <c r="R267" s="89"/>
      <c r="S267" s="89"/>
      <c r="T267" s="89"/>
      <c r="U267" s="45"/>
      <c r="V267" s="45"/>
      <c r="W267" s="45"/>
      <c r="X267" s="46"/>
      <c r="Y267" s="46"/>
      <c r="Z267" s="46"/>
      <c r="AA267" s="46"/>
      <c r="AB267" s="47"/>
      <c r="AC267" s="47"/>
      <c r="AD267" s="46"/>
      <c r="AE267" s="47"/>
      <c r="AF267" s="47"/>
      <c r="AG267" s="47"/>
      <c r="AH267" s="47"/>
      <c r="AI267" s="47"/>
      <c r="AJ267" s="47"/>
      <c r="AK267" s="47"/>
      <c r="AL267" s="47"/>
    </row>
    <row r="268" spans="1:38" x14ac:dyDescent="0.25">
      <c r="A268" s="4" t="s">
        <v>353</v>
      </c>
      <c r="B268" s="32" t="s">
        <v>536</v>
      </c>
      <c r="C268" s="48" t="s">
        <v>535</v>
      </c>
      <c r="D268" s="9">
        <v>1</v>
      </c>
      <c r="E268" s="6">
        <v>1</v>
      </c>
      <c r="F268" s="6">
        <v>1</v>
      </c>
      <c r="G268" s="7">
        <v>7</v>
      </c>
      <c r="H268" s="7">
        <v>7</v>
      </c>
      <c r="I268" s="7">
        <v>6</v>
      </c>
      <c r="J268" s="36" t="s">
        <v>550</v>
      </c>
      <c r="K268" s="36" t="s">
        <v>586</v>
      </c>
      <c r="L268" s="36" t="s">
        <v>574</v>
      </c>
      <c r="M268" s="36" t="str">
        <f t="shared" si="11"/>
        <v>B20</v>
      </c>
      <c r="N268" s="36">
        <f>IF(AND(M268&lt;&gt;M267,NOT(ISBLANK(A268))),IF(ISBLANK(J268),INDEX(Summary!N:N,MATCH(M268,Summary!A:A,0)),INDEX(Summary!N:N,MATCH(M268,Summary!A:A,0))+1),IF(ISBLANK(J268),N267,N267+1))</f>
        <v>13</v>
      </c>
      <c r="O268" s="36">
        <f t="shared" si="9"/>
        <v>97</v>
      </c>
      <c r="P268" s="39"/>
      <c r="Q268" s="6">
        <v>84</v>
      </c>
      <c r="R268" s="6">
        <v>33</v>
      </c>
      <c r="S268" s="16">
        <v>3</v>
      </c>
      <c r="T268" s="16">
        <v>4</v>
      </c>
      <c r="U268" s="9"/>
      <c r="V268" s="9"/>
      <c r="W268" s="9" t="s">
        <v>56</v>
      </c>
      <c r="X268" s="6">
        <v>84</v>
      </c>
      <c r="Y268" s="6">
        <v>33</v>
      </c>
      <c r="Z268" s="6">
        <v>6</v>
      </c>
      <c r="AA268" s="6">
        <v>8</v>
      </c>
      <c r="AB268" s="7">
        <v>8</v>
      </c>
      <c r="AC268" s="7">
        <v>0</v>
      </c>
      <c r="AD268" s="6"/>
      <c r="AE268" s="7">
        <v>90</v>
      </c>
      <c r="AF268" s="7">
        <v>45</v>
      </c>
      <c r="AG268" s="7" t="s">
        <v>34</v>
      </c>
      <c r="AH268" s="7">
        <v>8</v>
      </c>
      <c r="AI268" s="7">
        <v>8</v>
      </c>
      <c r="AJ268" s="7">
        <v>4</v>
      </c>
      <c r="AK268" s="7">
        <v>0</v>
      </c>
      <c r="AL268" s="7" t="s">
        <v>34</v>
      </c>
    </row>
    <row r="269" spans="1:38" x14ac:dyDescent="0.25">
      <c r="A269" s="4"/>
      <c r="B269" s="32"/>
      <c r="C269" s="48"/>
      <c r="D269" s="9"/>
      <c r="E269" s="6"/>
      <c r="F269" s="6"/>
      <c r="G269" s="7"/>
      <c r="H269" s="7"/>
      <c r="I269" s="7"/>
      <c r="J269" s="36" t="s">
        <v>551</v>
      </c>
      <c r="K269" s="36" t="s">
        <v>587</v>
      </c>
      <c r="L269" s="36" t="s">
        <v>575</v>
      </c>
      <c r="M269" s="36" t="str">
        <f t="shared" si="11"/>
        <v>B20</v>
      </c>
      <c r="N269" s="36">
        <f>IF(AND(M269&lt;&gt;M268,NOT(ISBLANK(A269))),IF(ISBLANK(J269),INDEX(Summary!N:N,MATCH(M269,Summary!A:A,0)),INDEX(Summary!N:N,MATCH(M269,Summary!A:A,0))+1),IF(ISBLANK(J269),N268,N268+1))</f>
        <v>14</v>
      </c>
      <c r="O269" s="36">
        <f t="shared" si="9"/>
        <v>98</v>
      </c>
      <c r="P269" s="39"/>
      <c r="Q269" s="6"/>
      <c r="R269" s="6"/>
      <c r="S269" s="16"/>
      <c r="T269" s="16"/>
      <c r="U269" s="9"/>
      <c r="V269" s="9"/>
      <c r="W269" s="9"/>
      <c r="X269" s="6"/>
      <c r="Y269" s="6"/>
      <c r="Z269" s="6"/>
      <c r="AA269" s="6"/>
      <c r="AB269" s="7"/>
      <c r="AC269" s="7"/>
      <c r="AD269" s="6"/>
      <c r="AE269" s="7"/>
      <c r="AF269" s="7"/>
      <c r="AG269" s="7"/>
      <c r="AH269" s="7"/>
      <c r="AI269" s="7"/>
      <c r="AJ269" s="7"/>
      <c r="AK269" s="7"/>
      <c r="AL269" s="7"/>
    </row>
    <row r="270" spans="1:38" x14ac:dyDescent="0.25">
      <c r="A270" s="4"/>
      <c r="B270" s="32"/>
      <c r="C270" s="48"/>
      <c r="D270" s="9"/>
      <c r="E270" s="6"/>
      <c r="F270" s="6"/>
      <c r="G270" s="7"/>
      <c r="H270" s="7"/>
      <c r="I270" s="7"/>
      <c r="J270" s="36" t="s">
        <v>552</v>
      </c>
      <c r="K270" s="36" t="s">
        <v>588</v>
      </c>
      <c r="L270" s="36" t="s">
        <v>576</v>
      </c>
      <c r="M270" s="36" t="str">
        <f t="shared" si="10"/>
        <v>B20</v>
      </c>
      <c r="N270" s="36">
        <f>IF(AND(M270&lt;&gt;M269,NOT(ISBLANK(A270))),IF(ISBLANK(J270),INDEX(Summary!N:N,MATCH(M270,Summary!A:A,0)),INDEX(Summary!N:N,MATCH(M270,Summary!A:A,0))+1),IF(ISBLANK(J270),N269,N269+1))</f>
        <v>15</v>
      </c>
      <c r="O270" s="36">
        <f t="shared" si="9"/>
        <v>99</v>
      </c>
      <c r="P270" s="39"/>
      <c r="Q270" s="6"/>
      <c r="R270" s="6"/>
      <c r="S270" s="16"/>
      <c r="T270" s="16"/>
      <c r="U270" s="9"/>
      <c r="V270" s="9"/>
      <c r="W270" s="9"/>
      <c r="X270" s="6"/>
      <c r="Y270" s="6"/>
      <c r="Z270" s="6"/>
      <c r="AA270" s="6"/>
      <c r="AB270" s="7"/>
      <c r="AC270" s="7"/>
      <c r="AD270" s="6"/>
      <c r="AE270" s="7"/>
      <c r="AF270" s="7"/>
      <c r="AG270" s="7"/>
      <c r="AH270" s="7"/>
      <c r="AI270" s="7"/>
      <c r="AJ270" s="7"/>
      <c r="AK270" s="7"/>
      <c r="AL270" s="7"/>
    </row>
    <row r="271" spans="1:38" x14ac:dyDescent="0.25">
      <c r="A271" s="4"/>
      <c r="B271" s="32"/>
      <c r="C271" s="48"/>
      <c r="D271" s="9"/>
      <c r="E271" s="6"/>
      <c r="F271" s="6"/>
      <c r="G271" s="7"/>
      <c r="H271" s="7"/>
      <c r="I271" s="7"/>
      <c r="J271" s="36" t="s">
        <v>553</v>
      </c>
      <c r="K271" s="36" t="s">
        <v>589</v>
      </c>
      <c r="L271" s="36" t="s">
        <v>577</v>
      </c>
      <c r="M271" s="36" t="str">
        <f t="shared" si="10"/>
        <v>B20</v>
      </c>
      <c r="N271" s="36">
        <f>IF(AND(M271&lt;&gt;M270,NOT(ISBLANK(A271))),IF(ISBLANK(J271),INDEX(Summary!N:N,MATCH(M271,Summary!A:A,0)),INDEX(Summary!N:N,MATCH(M271,Summary!A:A,0))+1),IF(ISBLANK(J271),N270,N270+1))</f>
        <v>16</v>
      </c>
      <c r="O271" s="36">
        <f t="shared" si="9"/>
        <v>100</v>
      </c>
      <c r="P271" s="39"/>
      <c r="Q271" s="6"/>
      <c r="R271" s="6"/>
      <c r="S271" s="16"/>
      <c r="T271" s="16"/>
      <c r="U271" s="9"/>
      <c r="V271" s="9"/>
      <c r="W271" s="9"/>
      <c r="X271" s="6"/>
      <c r="Y271" s="6"/>
      <c r="Z271" s="6"/>
      <c r="AA271" s="6"/>
      <c r="AB271" s="7"/>
      <c r="AC271" s="7"/>
      <c r="AD271" s="6"/>
      <c r="AE271" s="7"/>
      <c r="AF271" s="7"/>
      <c r="AG271" s="7"/>
      <c r="AH271" s="7"/>
      <c r="AI271" s="7"/>
      <c r="AJ271" s="7"/>
      <c r="AK271" s="7"/>
      <c r="AL271" s="7"/>
    </row>
    <row r="272" spans="1:38" x14ac:dyDescent="0.25">
      <c r="A272" s="4"/>
      <c r="B272" s="32"/>
      <c r="C272" s="48"/>
      <c r="D272" s="9"/>
      <c r="E272" s="6"/>
      <c r="F272" s="6"/>
      <c r="G272" s="7"/>
      <c r="H272" s="7"/>
      <c r="I272" s="7"/>
      <c r="J272" s="36" t="s">
        <v>554</v>
      </c>
      <c r="K272" s="36" t="s">
        <v>590</v>
      </c>
      <c r="L272" s="39"/>
      <c r="M272" s="36" t="str">
        <f t="shared" si="10"/>
        <v>B20</v>
      </c>
      <c r="N272" s="36">
        <f>IF(AND(M272&lt;&gt;M271,NOT(ISBLANK(A272))),IF(ISBLANK(J272),INDEX(Summary!N:N,MATCH(M272,Summary!A:A,0)),INDEX(Summary!N:N,MATCH(M272,Summary!A:A,0))+1),IF(ISBLANK(J272),N271,N271+1))</f>
        <v>17</v>
      </c>
      <c r="O272" s="36">
        <f t="shared" si="9"/>
        <v>101</v>
      </c>
      <c r="P272" s="39"/>
      <c r="Q272" s="6"/>
      <c r="R272" s="6"/>
      <c r="S272" s="16"/>
      <c r="T272" s="16"/>
      <c r="U272" s="9"/>
      <c r="V272" s="9"/>
      <c r="W272" s="9"/>
      <c r="X272" s="6"/>
      <c r="Y272" s="6"/>
      <c r="Z272" s="6"/>
      <c r="AA272" s="6"/>
      <c r="AB272" s="7"/>
      <c r="AC272" s="7"/>
      <c r="AD272" s="6"/>
      <c r="AE272" s="7"/>
      <c r="AF272" s="7"/>
      <c r="AG272" s="7"/>
      <c r="AH272" s="7"/>
      <c r="AI272" s="7"/>
      <c r="AJ272" s="7"/>
      <c r="AK272" s="7"/>
      <c r="AL272" s="7"/>
    </row>
    <row r="273" spans="1:38" x14ac:dyDescent="0.25">
      <c r="A273" s="4"/>
      <c r="B273" s="32"/>
      <c r="C273" s="48"/>
      <c r="D273" s="9"/>
      <c r="E273" s="6"/>
      <c r="F273" s="6"/>
      <c r="G273" s="7"/>
      <c r="H273" s="7"/>
      <c r="I273" s="7"/>
      <c r="J273" s="36" t="s">
        <v>555</v>
      </c>
      <c r="K273" s="36" t="s">
        <v>591</v>
      </c>
      <c r="L273" s="39"/>
      <c r="M273" s="36" t="str">
        <f t="shared" si="10"/>
        <v>B20</v>
      </c>
      <c r="N273" s="36">
        <f>IF(AND(M273&lt;&gt;M272,NOT(ISBLANK(A273))),IF(ISBLANK(J273),INDEX(Summary!N:N,MATCH(M273,Summary!A:A,0)),INDEX(Summary!N:N,MATCH(M273,Summary!A:A,0))+1),IF(ISBLANK(J273),N272,N272+1))</f>
        <v>18</v>
      </c>
      <c r="O273" s="36">
        <f t="shared" si="9"/>
        <v>102</v>
      </c>
      <c r="P273" s="39"/>
      <c r="Q273" s="6"/>
      <c r="R273" s="6"/>
      <c r="S273" s="16"/>
      <c r="T273" s="16"/>
      <c r="U273" s="9"/>
      <c r="V273" s="9"/>
      <c r="W273" s="9"/>
      <c r="X273" s="6"/>
      <c r="Y273" s="6"/>
      <c r="Z273" s="6"/>
      <c r="AA273" s="6"/>
      <c r="AB273" s="7"/>
      <c r="AC273" s="7"/>
      <c r="AD273" s="6"/>
      <c r="AE273" s="7"/>
      <c r="AF273" s="7"/>
      <c r="AG273" s="7"/>
      <c r="AH273" s="7"/>
      <c r="AI273" s="7"/>
      <c r="AJ273" s="7"/>
      <c r="AK273" s="7"/>
      <c r="AL273" s="7"/>
    </row>
    <row r="274" spans="1:38" x14ac:dyDescent="0.25">
      <c r="A274" s="4"/>
      <c r="B274" s="32"/>
      <c r="C274" s="48"/>
      <c r="D274" s="9"/>
      <c r="E274" s="6"/>
      <c r="F274" s="6"/>
      <c r="G274" s="7"/>
      <c r="H274" s="7"/>
      <c r="I274" s="7"/>
      <c r="J274" s="36" t="s">
        <v>556</v>
      </c>
      <c r="K274" s="36" t="s">
        <v>592</v>
      </c>
      <c r="L274" s="39"/>
      <c r="M274" s="36" t="str">
        <f t="shared" si="10"/>
        <v>B20</v>
      </c>
      <c r="N274" s="36">
        <f>IF(AND(M274&lt;&gt;M273,NOT(ISBLANK(A274))),IF(ISBLANK(J274),INDEX(Summary!N:N,MATCH(M274,Summary!A:A,0)),INDEX(Summary!N:N,MATCH(M274,Summary!A:A,0))+1),IF(ISBLANK(J274),N273,N273+1))</f>
        <v>19</v>
      </c>
      <c r="O274" s="36">
        <f t="shared" si="9"/>
        <v>103</v>
      </c>
      <c r="P274" s="39"/>
      <c r="Q274" s="6"/>
      <c r="R274" s="6"/>
      <c r="S274" s="16"/>
      <c r="T274" s="16"/>
      <c r="U274" s="9"/>
      <c r="V274" s="9"/>
      <c r="W274" s="9"/>
      <c r="X274" s="6"/>
      <c r="Y274" s="6"/>
      <c r="Z274" s="6"/>
      <c r="AA274" s="6"/>
      <c r="AB274" s="7"/>
      <c r="AC274" s="7"/>
      <c r="AD274" s="6"/>
      <c r="AE274" s="7"/>
      <c r="AF274" s="7"/>
      <c r="AG274" s="7"/>
      <c r="AH274" s="7"/>
      <c r="AI274" s="7"/>
      <c r="AJ274" s="7"/>
      <c r="AK274" s="7"/>
      <c r="AL274" s="7"/>
    </row>
    <row r="275" spans="1:38" x14ac:dyDescent="0.25">
      <c r="A275" s="4"/>
      <c r="B275" s="32"/>
      <c r="C275" s="48"/>
      <c r="D275" s="9"/>
      <c r="E275" s="6"/>
      <c r="F275" s="6"/>
      <c r="G275" s="7"/>
      <c r="H275" s="7"/>
      <c r="I275" s="7"/>
      <c r="J275" s="36" t="s">
        <v>557</v>
      </c>
      <c r="K275" s="36" t="s">
        <v>593</v>
      </c>
      <c r="L275" s="39"/>
      <c r="M275" s="36" t="str">
        <f t="shared" si="10"/>
        <v>B20</v>
      </c>
      <c r="N275" s="36">
        <f>IF(AND(M275&lt;&gt;M274,NOT(ISBLANK(A275))),IF(ISBLANK(J275),INDEX(Summary!N:N,MATCH(M275,Summary!A:A,0)),INDEX(Summary!N:N,MATCH(M275,Summary!A:A,0))+1),IF(ISBLANK(J275),N274,N274+1))</f>
        <v>20</v>
      </c>
      <c r="O275" s="36">
        <f t="shared" si="9"/>
        <v>104</v>
      </c>
      <c r="P275" s="39"/>
      <c r="Q275" s="6"/>
      <c r="R275" s="6"/>
      <c r="S275" s="16"/>
      <c r="T275" s="16"/>
      <c r="U275" s="9"/>
      <c r="V275" s="9"/>
      <c r="W275" s="9"/>
      <c r="X275" s="6"/>
      <c r="Y275" s="6"/>
      <c r="Z275" s="6"/>
      <c r="AA275" s="6"/>
      <c r="AB275" s="7"/>
      <c r="AC275" s="7"/>
      <c r="AD275" s="6"/>
      <c r="AE275" s="7"/>
      <c r="AF275" s="7"/>
      <c r="AG275" s="7"/>
      <c r="AH275" s="7"/>
      <c r="AI275" s="7"/>
      <c r="AJ275" s="7"/>
      <c r="AK275" s="7"/>
      <c r="AL275" s="7"/>
    </row>
    <row r="276" spans="1:38" x14ac:dyDescent="0.25">
      <c r="A276" s="4"/>
      <c r="B276" s="32"/>
      <c r="C276" s="48"/>
      <c r="D276" s="9"/>
      <c r="E276" s="6"/>
      <c r="F276" s="6"/>
      <c r="G276" s="7"/>
      <c r="H276" s="7"/>
      <c r="I276" s="7"/>
      <c r="J276" s="36" t="s">
        <v>558</v>
      </c>
      <c r="K276" s="36" t="s">
        <v>594</v>
      </c>
      <c r="L276" s="39"/>
      <c r="M276" s="36" t="str">
        <f t="shared" si="10"/>
        <v>B20</v>
      </c>
      <c r="N276" s="36">
        <f>IF(AND(M276&lt;&gt;M275,NOT(ISBLANK(A276))),IF(ISBLANK(J276),INDEX(Summary!N:N,MATCH(M276,Summary!A:A,0)),INDEX(Summary!N:N,MATCH(M276,Summary!A:A,0))+1),IF(ISBLANK(J276),N275,N275+1))</f>
        <v>21</v>
      </c>
      <c r="O276" s="36">
        <f t="shared" si="9"/>
        <v>105</v>
      </c>
      <c r="P276" s="39"/>
      <c r="Q276" s="6"/>
      <c r="R276" s="6"/>
      <c r="S276" s="16"/>
      <c r="T276" s="16"/>
      <c r="U276" s="9"/>
      <c r="V276" s="9"/>
      <c r="W276" s="9"/>
      <c r="X276" s="6"/>
      <c r="Y276" s="6"/>
      <c r="Z276" s="6"/>
      <c r="AA276" s="6"/>
      <c r="AB276" s="7"/>
      <c r="AC276" s="7"/>
      <c r="AD276" s="6"/>
      <c r="AE276" s="7"/>
      <c r="AF276" s="7"/>
      <c r="AG276" s="7"/>
      <c r="AH276" s="7"/>
      <c r="AI276" s="7"/>
      <c r="AJ276" s="7"/>
      <c r="AK276" s="7"/>
      <c r="AL276" s="7"/>
    </row>
    <row r="277" spans="1:38" x14ac:dyDescent="0.25">
      <c r="A277" s="4"/>
      <c r="B277" s="32"/>
      <c r="C277" s="48"/>
      <c r="D277" s="9"/>
      <c r="E277" s="6"/>
      <c r="F277" s="6"/>
      <c r="G277" s="7"/>
      <c r="H277" s="7"/>
      <c r="I277" s="7"/>
      <c r="J277" s="36" t="s">
        <v>559</v>
      </c>
      <c r="K277" s="36" t="s">
        <v>595</v>
      </c>
      <c r="L277" s="39"/>
      <c r="M277" s="36" t="str">
        <f t="shared" si="10"/>
        <v>B20</v>
      </c>
      <c r="N277" s="36">
        <f>IF(AND(M277&lt;&gt;M276,NOT(ISBLANK(A277))),IF(ISBLANK(J277),INDEX(Summary!N:N,MATCH(M277,Summary!A:A,0)),INDEX(Summary!N:N,MATCH(M277,Summary!A:A,0))+1),IF(ISBLANK(J277),N276,N276+1))</f>
        <v>22</v>
      </c>
      <c r="O277" s="36">
        <f t="shared" si="9"/>
        <v>106</v>
      </c>
      <c r="P277" s="39"/>
      <c r="Q277" s="6"/>
      <c r="R277" s="6"/>
      <c r="S277" s="16"/>
      <c r="T277" s="16"/>
      <c r="U277" s="9"/>
      <c r="V277" s="9"/>
      <c r="W277" s="9"/>
      <c r="X277" s="6"/>
      <c r="Y277" s="6"/>
      <c r="Z277" s="6"/>
      <c r="AA277" s="6"/>
      <c r="AB277" s="7"/>
      <c r="AC277" s="7"/>
      <c r="AD277" s="6"/>
      <c r="AE277" s="7"/>
      <c r="AF277" s="7"/>
      <c r="AG277" s="7"/>
      <c r="AH277" s="7"/>
      <c r="AI277" s="7"/>
      <c r="AJ277" s="7"/>
      <c r="AK277" s="7"/>
      <c r="AL277" s="7"/>
    </row>
    <row r="278" spans="1:38" x14ac:dyDescent="0.25">
      <c r="A278" s="4"/>
      <c r="B278" s="32"/>
      <c r="C278" s="48"/>
      <c r="D278" s="9"/>
      <c r="E278" s="6"/>
      <c r="F278" s="6"/>
      <c r="G278" s="7"/>
      <c r="H278" s="7"/>
      <c r="I278" s="7"/>
      <c r="J278" s="36" t="s">
        <v>560</v>
      </c>
      <c r="K278" s="36" t="s">
        <v>596</v>
      </c>
      <c r="L278" s="39"/>
      <c r="M278" s="36" t="str">
        <f t="shared" si="10"/>
        <v>B20</v>
      </c>
      <c r="N278" s="36">
        <f>IF(AND(M278&lt;&gt;M277,NOT(ISBLANK(A278))),IF(ISBLANK(J278),INDEX(Summary!N:N,MATCH(M278,Summary!A:A,0)),INDEX(Summary!N:N,MATCH(M278,Summary!A:A,0))+1),IF(ISBLANK(J278),N277,N277+1))</f>
        <v>23</v>
      </c>
      <c r="O278" s="36">
        <f t="shared" si="9"/>
        <v>107</v>
      </c>
      <c r="P278" s="39"/>
      <c r="Q278" s="6"/>
      <c r="R278" s="6"/>
      <c r="S278" s="16"/>
      <c r="T278" s="16"/>
      <c r="U278" s="9"/>
      <c r="V278" s="9"/>
      <c r="W278" s="9"/>
      <c r="X278" s="6"/>
      <c r="Y278" s="6"/>
      <c r="Z278" s="6"/>
      <c r="AA278" s="6"/>
      <c r="AB278" s="7"/>
      <c r="AC278" s="7"/>
      <c r="AD278" s="6"/>
      <c r="AE278" s="7"/>
      <c r="AF278" s="7"/>
      <c r="AG278" s="7"/>
      <c r="AH278" s="7"/>
      <c r="AI278" s="7"/>
      <c r="AJ278" s="7"/>
      <c r="AK278" s="7"/>
      <c r="AL278" s="7"/>
    </row>
    <row r="279" spans="1:38" x14ac:dyDescent="0.25">
      <c r="A279" s="4"/>
      <c r="B279" s="32"/>
      <c r="C279" s="48"/>
      <c r="D279" s="9"/>
      <c r="E279" s="6"/>
      <c r="F279" s="6"/>
      <c r="G279" s="7"/>
      <c r="H279" s="7"/>
      <c r="I279" s="7"/>
      <c r="J279" s="36" t="s">
        <v>561</v>
      </c>
      <c r="K279" s="36" t="s">
        <v>597</v>
      </c>
      <c r="L279" s="39"/>
      <c r="M279" s="36" t="str">
        <f t="shared" si="10"/>
        <v>B20</v>
      </c>
      <c r="N279" s="36">
        <f>IF(AND(M279&lt;&gt;M278,NOT(ISBLANK(A279))),IF(ISBLANK(J279),INDEX(Summary!N:N,MATCH(M279,Summary!A:A,0)),INDEX(Summary!N:N,MATCH(M279,Summary!A:A,0))+1),IF(ISBLANK(J279),N278,N278+1))</f>
        <v>24</v>
      </c>
      <c r="O279" s="36">
        <f t="shared" si="9"/>
        <v>108</v>
      </c>
      <c r="P279" s="39"/>
      <c r="Q279" s="6"/>
      <c r="R279" s="6"/>
      <c r="S279" s="16"/>
      <c r="T279" s="16"/>
      <c r="U279" s="9"/>
      <c r="V279" s="9"/>
      <c r="W279" s="9"/>
      <c r="X279" s="6"/>
      <c r="Y279" s="6"/>
      <c r="Z279" s="6"/>
      <c r="AA279" s="6"/>
      <c r="AB279" s="7"/>
      <c r="AC279" s="7"/>
      <c r="AD279" s="6"/>
      <c r="AE279" s="7"/>
      <c r="AF279" s="7"/>
      <c r="AG279" s="7"/>
      <c r="AH279" s="7"/>
      <c r="AI279" s="7"/>
      <c r="AJ279" s="7"/>
      <c r="AK279" s="7"/>
      <c r="AL279" s="7"/>
    </row>
    <row r="280" spans="1:38" x14ac:dyDescent="0.25">
      <c r="A280" s="4"/>
      <c r="B280" s="32"/>
      <c r="C280" s="48"/>
      <c r="D280" s="9"/>
      <c r="E280" s="6"/>
      <c r="F280" s="6"/>
      <c r="G280" s="7"/>
      <c r="H280" s="7"/>
      <c r="I280" s="7"/>
      <c r="J280" s="36" t="s">
        <v>562</v>
      </c>
      <c r="K280" s="36" t="s">
        <v>604</v>
      </c>
      <c r="L280" s="39"/>
      <c r="M280" s="36" t="str">
        <f t="shared" si="10"/>
        <v>B20</v>
      </c>
      <c r="N280" s="36">
        <f>IF(AND(M280&lt;&gt;M279,NOT(ISBLANK(A280))),IF(ISBLANK(J280),INDEX(Summary!N:N,MATCH(M280,Summary!A:A,0)),INDEX(Summary!N:N,MATCH(M280,Summary!A:A,0))+1),IF(ISBLANK(J280),N279,N279+1))</f>
        <v>25</v>
      </c>
      <c r="O280" s="36">
        <f t="shared" si="9"/>
        <v>109</v>
      </c>
      <c r="P280" s="39"/>
      <c r="Q280" s="6"/>
      <c r="R280" s="6"/>
      <c r="S280" s="16"/>
      <c r="T280" s="16"/>
      <c r="U280" s="9"/>
      <c r="V280" s="9"/>
      <c r="W280" s="9"/>
      <c r="X280" s="6"/>
      <c r="Y280" s="6"/>
      <c r="Z280" s="6"/>
      <c r="AA280" s="6"/>
      <c r="AB280" s="7"/>
      <c r="AC280" s="7"/>
      <c r="AD280" s="6"/>
      <c r="AE280" s="7"/>
      <c r="AF280" s="7"/>
      <c r="AG280" s="7"/>
      <c r="AH280" s="7"/>
      <c r="AI280" s="7"/>
      <c r="AJ280" s="7"/>
      <c r="AK280" s="7"/>
      <c r="AL280" s="7"/>
    </row>
    <row r="281" spans="1:38" x14ac:dyDescent="0.25">
      <c r="A281" s="4"/>
      <c r="B281" s="32"/>
      <c r="C281" s="48"/>
      <c r="D281" s="9"/>
      <c r="E281" s="6"/>
      <c r="F281" s="6"/>
      <c r="G281" s="7"/>
      <c r="H281" s="7"/>
      <c r="I281" s="7"/>
      <c r="J281" s="36" t="s">
        <v>563</v>
      </c>
      <c r="K281" s="36" t="s">
        <v>605</v>
      </c>
      <c r="L281" s="39"/>
      <c r="M281" s="36" t="str">
        <f t="shared" si="10"/>
        <v>B20</v>
      </c>
      <c r="N281" s="36">
        <f>IF(AND(M281&lt;&gt;M280,NOT(ISBLANK(A281))),IF(ISBLANK(J281),INDEX(Summary!N:N,MATCH(M281,Summary!A:A,0)),INDEX(Summary!N:N,MATCH(M281,Summary!A:A,0))+1),IF(ISBLANK(J281),N280,N280+1))</f>
        <v>26</v>
      </c>
      <c r="O281" s="36">
        <f t="shared" si="9"/>
        <v>110</v>
      </c>
      <c r="P281" s="39"/>
      <c r="Q281" s="6"/>
      <c r="R281" s="6"/>
      <c r="S281" s="16"/>
      <c r="T281" s="16"/>
      <c r="U281" s="9"/>
      <c r="V281" s="9"/>
      <c r="W281" s="9"/>
      <c r="X281" s="6"/>
      <c r="Y281" s="6"/>
      <c r="Z281" s="6"/>
      <c r="AA281" s="6"/>
      <c r="AB281" s="7"/>
      <c r="AC281" s="7"/>
      <c r="AD281" s="6"/>
      <c r="AE281" s="7"/>
      <c r="AF281" s="7"/>
      <c r="AG281" s="7"/>
      <c r="AH281" s="7"/>
      <c r="AI281" s="7"/>
      <c r="AJ281" s="7"/>
      <c r="AK281" s="7"/>
      <c r="AL281" s="7"/>
    </row>
    <row r="282" spans="1:38" x14ac:dyDescent="0.25">
      <c r="A282" s="4"/>
      <c r="B282" s="32"/>
      <c r="C282" s="48"/>
      <c r="D282" s="9"/>
      <c r="E282" s="6"/>
      <c r="F282" s="6"/>
      <c r="G282" s="7"/>
      <c r="H282" s="7"/>
      <c r="I282" s="7"/>
      <c r="J282" s="36" t="s">
        <v>564</v>
      </c>
      <c r="K282" s="36" t="s">
        <v>606</v>
      </c>
      <c r="L282" s="39"/>
      <c r="M282" s="36" t="str">
        <f t="shared" si="10"/>
        <v>B20</v>
      </c>
      <c r="N282" s="36">
        <f>IF(AND(M282&lt;&gt;M281,NOT(ISBLANK(A282))),IF(ISBLANK(J282),INDEX(Summary!N:N,MATCH(M282,Summary!A:A,0)),INDEX(Summary!N:N,MATCH(M282,Summary!A:A,0))+1),IF(ISBLANK(J282),N281,N281+1))</f>
        <v>27</v>
      </c>
      <c r="O282" s="36">
        <f t="shared" si="9"/>
        <v>111</v>
      </c>
      <c r="P282" s="39"/>
      <c r="Q282" s="6"/>
      <c r="R282" s="6"/>
      <c r="S282" s="16"/>
      <c r="T282" s="16"/>
      <c r="U282" s="9"/>
      <c r="V282" s="9"/>
      <c r="W282" s="9"/>
      <c r="X282" s="6"/>
      <c r="Y282" s="6"/>
      <c r="Z282" s="6"/>
      <c r="AA282" s="6"/>
      <c r="AB282" s="7"/>
      <c r="AC282" s="7"/>
      <c r="AD282" s="6"/>
      <c r="AE282" s="7"/>
      <c r="AF282" s="7"/>
      <c r="AG282" s="7"/>
      <c r="AH282" s="7"/>
      <c r="AI282" s="7"/>
      <c r="AJ282" s="7"/>
      <c r="AK282" s="7"/>
      <c r="AL282" s="7"/>
    </row>
    <row r="283" spans="1:38" x14ac:dyDescent="0.25">
      <c r="A283" s="4"/>
      <c r="B283" s="32"/>
      <c r="C283" s="48"/>
      <c r="D283" s="9"/>
      <c r="E283" s="6"/>
      <c r="F283" s="6"/>
      <c r="G283" s="7"/>
      <c r="H283" s="7"/>
      <c r="I283" s="7"/>
      <c r="J283" s="36" t="s">
        <v>565</v>
      </c>
      <c r="K283" s="36" t="s">
        <v>607</v>
      </c>
      <c r="L283" s="39"/>
      <c r="M283" s="36" t="str">
        <f t="shared" si="10"/>
        <v>B20</v>
      </c>
      <c r="N283" s="36">
        <f>IF(AND(M283&lt;&gt;M282,NOT(ISBLANK(A283))),IF(ISBLANK(J283),INDEX(Summary!N:N,MATCH(M283,Summary!A:A,0)),INDEX(Summary!N:N,MATCH(M283,Summary!A:A,0))+1),IF(ISBLANK(J283),N282,N282+1))</f>
        <v>28</v>
      </c>
      <c r="O283" s="36">
        <f t="shared" si="9"/>
        <v>112</v>
      </c>
      <c r="P283" s="39"/>
      <c r="Q283" s="6"/>
      <c r="R283" s="6"/>
      <c r="S283" s="16"/>
      <c r="T283" s="16"/>
      <c r="U283" s="9"/>
      <c r="V283" s="9"/>
      <c r="W283" s="9"/>
      <c r="X283" s="6"/>
      <c r="Y283" s="6"/>
      <c r="Z283" s="6"/>
      <c r="AA283" s="6"/>
      <c r="AB283" s="7"/>
      <c r="AC283" s="7"/>
      <c r="AD283" s="6"/>
      <c r="AE283" s="7"/>
      <c r="AF283" s="7"/>
      <c r="AG283" s="7"/>
      <c r="AH283" s="7"/>
      <c r="AI283" s="7"/>
      <c r="AJ283" s="7"/>
      <c r="AK283" s="7"/>
      <c r="AL283" s="7"/>
    </row>
    <row r="284" spans="1:38" x14ac:dyDescent="0.25">
      <c r="A284" s="4"/>
      <c r="B284" s="32"/>
      <c r="C284" s="48"/>
      <c r="D284" s="9"/>
      <c r="E284" s="6"/>
      <c r="F284" s="6"/>
      <c r="G284" s="7"/>
      <c r="H284" s="7"/>
      <c r="I284" s="7"/>
      <c r="J284" s="36" t="s">
        <v>566</v>
      </c>
      <c r="K284" s="36" t="s">
        <v>608</v>
      </c>
      <c r="L284" s="39"/>
      <c r="M284" s="36" t="str">
        <f t="shared" si="10"/>
        <v>B20</v>
      </c>
      <c r="N284" s="36">
        <f>IF(AND(M284&lt;&gt;M283,NOT(ISBLANK(A284))),IF(ISBLANK(J284),INDEX(Summary!N:N,MATCH(M284,Summary!A:A,0)),INDEX(Summary!N:N,MATCH(M284,Summary!A:A,0))+1),IF(ISBLANK(J284),N283,N283+1))</f>
        <v>29</v>
      </c>
      <c r="O284" s="36">
        <f t="shared" si="9"/>
        <v>113</v>
      </c>
      <c r="P284" s="39"/>
      <c r="Q284" s="6"/>
      <c r="R284" s="6"/>
      <c r="S284" s="16"/>
      <c r="T284" s="16"/>
      <c r="U284" s="9"/>
      <c r="V284" s="9"/>
      <c r="W284" s="9"/>
      <c r="X284" s="6"/>
      <c r="Y284" s="6"/>
      <c r="Z284" s="6"/>
      <c r="AA284" s="6"/>
      <c r="AB284" s="7"/>
      <c r="AC284" s="7"/>
      <c r="AD284" s="6"/>
      <c r="AE284" s="7"/>
      <c r="AF284" s="7"/>
      <c r="AG284" s="7"/>
      <c r="AH284" s="7"/>
      <c r="AI284" s="7"/>
      <c r="AJ284" s="7"/>
      <c r="AK284" s="7"/>
      <c r="AL284" s="7"/>
    </row>
    <row r="285" spans="1:38" x14ac:dyDescent="0.25">
      <c r="A285" s="4"/>
      <c r="B285" s="32"/>
      <c r="C285" s="48"/>
      <c r="D285" s="9"/>
      <c r="E285" s="6"/>
      <c r="F285" s="6"/>
      <c r="G285" s="7"/>
      <c r="H285" s="7"/>
      <c r="I285" s="7"/>
      <c r="J285" s="36" t="s">
        <v>567</v>
      </c>
      <c r="K285" s="36" t="s">
        <v>609</v>
      </c>
      <c r="L285" s="39"/>
      <c r="M285" s="36" t="str">
        <f t="shared" si="10"/>
        <v>B20</v>
      </c>
      <c r="N285" s="36">
        <f>IF(AND(M285&lt;&gt;M284,NOT(ISBLANK(A285))),IF(ISBLANK(J285),INDEX(Summary!N:N,MATCH(M285,Summary!A:A,0)),INDEX(Summary!N:N,MATCH(M285,Summary!A:A,0))+1),IF(ISBLANK(J285),N284,N284+1))</f>
        <v>30</v>
      </c>
      <c r="O285" s="36">
        <f t="shared" si="9"/>
        <v>114</v>
      </c>
      <c r="P285" s="39"/>
      <c r="Q285" s="6"/>
      <c r="R285" s="6"/>
      <c r="S285" s="16"/>
      <c r="T285" s="16"/>
      <c r="U285" s="9"/>
      <c r="V285" s="9"/>
      <c r="W285" s="9"/>
      <c r="X285" s="6"/>
      <c r="Y285" s="6"/>
      <c r="Z285" s="6"/>
      <c r="AA285" s="6"/>
      <c r="AB285" s="7"/>
      <c r="AC285" s="7"/>
      <c r="AD285" s="6"/>
      <c r="AE285" s="7"/>
      <c r="AF285" s="7"/>
      <c r="AG285" s="7"/>
      <c r="AH285" s="7"/>
      <c r="AI285" s="7"/>
      <c r="AJ285" s="7"/>
      <c r="AK285" s="7"/>
      <c r="AL285" s="7"/>
    </row>
    <row r="286" spans="1:38" x14ac:dyDescent="0.25">
      <c r="A286" s="4"/>
      <c r="B286" s="32"/>
      <c r="C286" s="48"/>
      <c r="D286" s="9"/>
      <c r="E286" s="6"/>
      <c r="F286" s="6"/>
      <c r="G286" s="7"/>
      <c r="H286" s="7"/>
      <c r="I286" s="7"/>
      <c r="J286" s="36" t="s">
        <v>568</v>
      </c>
      <c r="K286" s="36" t="s">
        <v>658</v>
      </c>
      <c r="L286" s="39"/>
      <c r="M286" s="36" t="str">
        <f t="shared" si="10"/>
        <v>B20</v>
      </c>
      <c r="N286" s="36">
        <f>IF(AND(M286&lt;&gt;M285,NOT(ISBLANK(A286))),IF(ISBLANK(J286),INDEX(Summary!N:N,MATCH(M286,Summary!A:A,0)),INDEX(Summary!N:N,MATCH(M286,Summary!A:A,0))+1),IF(ISBLANK(J286),N285,N285+1))</f>
        <v>31</v>
      </c>
      <c r="O286" s="36">
        <f t="shared" si="9"/>
        <v>115</v>
      </c>
      <c r="P286" s="39"/>
      <c r="Q286" s="6"/>
      <c r="R286" s="6"/>
      <c r="S286" s="16"/>
      <c r="T286" s="16"/>
      <c r="U286" s="9"/>
      <c r="V286" s="9"/>
      <c r="W286" s="9"/>
      <c r="X286" s="6"/>
      <c r="Y286" s="6"/>
      <c r="Z286" s="6"/>
      <c r="AA286" s="6"/>
      <c r="AB286" s="7"/>
      <c r="AC286" s="7"/>
      <c r="AD286" s="6"/>
      <c r="AE286" s="7"/>
      <c r="AF286" s="7"/>
      <c r="AG286" s="7"/>
      <c r="AH286" s="7"/>
      <c r="AI286" s="7"/>
      <c r="AJ286" s="7"/>
      <c r="AK286" s="7"/>
      <c r="AL286" s="7"/>
    </row>
    <row r="287" spans="1:38" x14ac:dyDescent="0.25">
      <c r="A287" s="4"/>
      <c r="B287" s="32"/>
      <c r="C287" s="48"/>
      <c r="D287" s="9"/>
      <c r="E287" s="6"/>
      <c r="F287" s="6"/>
      <c r="G287" s="7"/>
      <c r="H287" s="7"/>
      <c r="I287" s="7"/>
      <c r="J287" s="36" t="s">
        <v>569</v>
      </c>
      <c r="K287" s="36" t="s">
        <v>659</v>
      </c>
      <c r="L287" s="39"/>
      <c r="M287" s="36" t="str">
        <f t="shared" si="10"/>
        <v>B20</v>
      </c>
      <c r="N287" s="36">
        <f>IF(AND(M287&lt;&gt;M286,NOT(ISBLANK(A287))),IF(ISBLANK(J287),INDEX(Summary!N:N,MATCH(M287,Summary!A:A,0)),INDEX(Summary!N:N,MATCH(M287,Summary!A:A,0))+1),IF(ISBLANK(J287),N286,N286+1))</f>
        <v>32</v>
      </c>
      <c r="O287" s="36">
        <f t="shared" si="9"/>
        <v>116</v>
      </c>
      <c r="P287" s="39"/>
      <c r="Q287" s="6"/>
      <c r="R287" s="6"/>
      <c r="S287" s="16"/>
      <c r="T287" s="16"/>
      <c r="U287" s="9"/>
      <c r="V287" s="9"/>
      <c r="W287" s="9"/>
      <c r="X287" s="6"/>
      <c r="Y287" s="6"/>
      <c r="Z287" s="6"/>
      <c r="AA287" s="6"/>
      <c r="AB287" s="7"/>
      <c r="AC287" s="7"/>
      <c r="AD287" s="6"/>
      <c r="AE287" s="7"/>
      <c r="AF287" s="7"/>
      <c r="AG287" s="7"/>
      <c r="AH287" s="7"/>
      <c r="AI287" s="7"/>
      <c r="AJ287" s="7"/>
      <c r="AK287" s="7"/>
      <c r="AL287" s="7"/>
    </row>
    <row r="288" spans="1:38" x14ac:dyDescent="0.25">
      <c r="A288" s="4"/>
      <c r="B288" s="32"/>
      <c r="C288" s="48"/>
      <c r="D288" s="9"/>
      <c r="E288" s="6"/>
      <c r="F288" s="6"/>
      <c r="G288" s="7"/>
      <c r="H288" s="7"/>
      <c r="I288" s="7"/>
      <c r="J288" s="36" t="s">
        <v>570</v>
      </c>
      <c r="K288" s="36" t="s">
        <v>610</v>
      </c>
      <c r="L288" s="39"/>
      <c r="M288" s="36" t="str">
        <f t="shared" si="10"/>
        <v>B20</v>
      </c>
      <c r="N288" s="36">
        <f>IF(AND(M288&lt;&gt;M287,NOT(ISBLANK(A288))),IF(ISBLANK(J288),INDEX(Summary!N:N,MATCH(M288,Summary!A:A,0)),INDEX(Summary!N:N,MATCH(M288,Summary!A:A,0))+1),IF(ISBLANK(J288),N287,N287+1))</f>
        <v>33</v>
      </c>
      <c r="O288" s="36">
        <f t="shared" si="9"/>
        <v>117</v>
      </c>
      <c r="P288" s="39"/>
      <c r="Q288" s="6"/>
      <c r="R288" s="6"/>
      <c r="S288" s="16"/>
      <c r="T288" s="16"/>
      <c r="U288" s="9"/>
      <c r="V288" s="9"/>
      <c r="W288" s="9"/>
      <c r="X288" s="6"/>
      <c r="Y288" s="6"/>
      <c r="Z288" s="6"/>
      <c r="AA288" s="6"/>
      <c r="AB288" s="7"/>
      <c r="AC288" s="7"/>
      <c r="AD288" s="6"/>
      <c r="AE288" s="7"/>
      <c r="AF288" s="7"/>
      <c r="AG288" s="7"/>
      <c r="AH288" s="7"/>
      <c r="AI288" s="7"/>
      <c r="AJ288" s="7"/>
      <c r="AK288" s="7"/>
      <c r="AL288" s="7"/>
    </row>
    <row r="289" spans="1:38" x14ac:dyDescent="0.25">
      <c r="A289" s="4"/>
      <c r="B289" s="32"/>
      <c r="C289" s="48"/>
      <c r="D289" s="9"/>
      <c r="E289" s="6"/>
      <c r="F289" s="6"/>
      <c r="G289" s="7"/>
      <c r="H289" s="7"/>
      <c r="I289" s="7"/>
      <c r="J289" s="36" t="s">
        <v>571</v>
      </c>
      <c r="K289" s="36" t="s">
        <v>611</v>
      </c>
      <c r="L289" s="39"/>
      <c r="M289" s="36" t="str">
        <f t="shared" si="10"/>
        <v>B20</v>
      </c>
      <c r="N289" s="36">
        <f>IF(AND(M289&lt;&gt;M288,NOT(ISBLANK(A289))),IF(ISBLANK(J289),INDEX(Summary!N:N,MATCH(M289,Summary!A:A,0)),INDEX(Summary!N:N,MATCH(M289,Summary!A:A,0))+1),IF(ISBLANK(J289),N288,N288+1))</f>
        <v>34</v>
      </c>
      <c r="O289" s="36">
        <f t="shared" si="9"/>
        <v>118</v>
      </c>
      <c r="P289" s="39"/>
      <c r="Q289" s="6"/>
      <c r="R289" s="6"/>
      <c r="S289" s="16"/>
      <c r="T289" s="16"/>
      <c r="U289" s="9"/>
      <c r="V289" s="9"/>
      <c r="W289" s="9"/>
      <c r="X289" s="6"/>
      <c r="Y289" s="6"/>
      <c r="Z289" s="6"/>
      <c r="AA289" s="6"/>
      <c r="AB289" s="7"/>
      <c r="AC289" s="7"/>
      <c r="AD289" s="6"/>
      <c r="AE289" s="7"/>
      <c r="AF289" s="7"/>
      <c r="AG289" s="7"/>
      <c r="AH289" s="7"/>
      <c r="AI289" s="7"/>
      <c r="AJ289" s="7"/>
      <c r="AK289" s="7"/>
      <c r="AL289" s="7"/>
    </row>
    <row r="290" spans="1:38" x14ac:dyDescent="0.25">
      <c r="A290" s="4"/>
      <c r="B290" s="32"/>
      <c r="C290" s="48"/>
      <c r="D290" s="9"/>
      <c r="E290" s="6"/>
      <c r="F290" s="6"/>
      <c r="G290" s="7"/>
      <c r="H290" s="7"/>
      <c r="I290" s="7"/>
      <c r="J290" s="36" t="s">
        <v>572</v>
      </c>
      <c r="K290" s="36" t="s">
        <v>612</v>
      </c>
      <c r="L290" s="39"/>
      <c r="M290" s="36" t="str">
        <f t="shared" si="10"/>
        <v>B20</v>
      </c>
      <c r="N290" s="36">
        <f>IF(AND(M290&lt;&gt;M289,NOT(ISBLANK(A290))),IF(ISBLANK(J290),INDEX(Summary!N:N,MATCH(M290,Summary!A:A,0)),INDEX(Summary!N:N,MATCH(M290,Summary!A:A,0))+1),IF(ISBLANK(J290),N289,N289+1))</f>
        <v>35</v>
      </c>
      <c r="O290" s="36">
        <f t="shared" si="9"/>
        <v>119</v>
      </c>
      <c r="P290" s="39"/>
      <c r="Q290" s="6"/>
      <c r="R290" s="6"/>
      <c r="S290" s="16"/>
      <c r="T290" s="16"/>
      <c r="U290" s="9"/>
      <c r="V290" s="9"/>
      <c r="W290" s="9"/>
      <c r="X290" s="6"/>
      <c r="Y290" s="6"/>
      <c r="Z290" s="6"/>
      <c r="AA290" s="6"/>
      <c r="AB290" s="7"/>
      <c r="AC290" s="7"/>
      <c r="AD290" s="6"/>
      <c r="AE290" s="7"/>
      <c r="AF290" s="7"/>
      <c r="AG290" s="7"/>
      <c r="AH290" s="7"/>
      <c r="AI290" s="7"/>
      <c r="AJ290" s="7"/>
      <c r="AK290" s="7"/>
      <c r="AL290" s="7"/>
    </row>
    <row r="291" spans="1:38" x14ac:dyDescent="0.25">
      <c r="A291" s="4"/>
      <c r="B291" s="32"/>
      <c r="C291" s="48"/>
      <c r="D291" s="9"/>
      <c r="E291" s="6"/>
      <c r="F291" s="6"/>
      <c r="G291" s="7"/>
      <c r="H291" s="7"/>
      <c r="I291" s="7"/>
      <c r="J291" s="36" t="s">
        <v>573</v>
      </c>
      <c r="K291" s="36" t="s">
        <v>613</v>
      </c>
      <c r="L291" s="39"/>
      <c r="M291" s="36" t="str">
        <f t="shared" si="10"/>
        <v>B20</v>
      </c>
      <c r="N291" s="36">
        <f>IF(AND(M291&lt;&gt;M290,NOT(ISBLANK(A291))),IF(ISBLANK(J291),INDEX(Summary!N:N,MATCH(M291,Summary!A:A,0)),INDEX(Summary!N:N,MATCH(M291,Summary!A:A,0))+1),IF(ISBLANK(J291),N290,N290+1))</f>
        <v>36</v>
      </c>
      <c r="O291" s="36">
        <f t="shared" si="9"/>
        <v>120</v>
      </c>
      <c r="P291" s="39"/>
      <c r="Q291" s="6"/>
      <c r="R291" s="6"/>
      <c r="S291" s="16"/>
      <c r="T291" s="16"/>
      <c r="U291" s="9"/>
      <c r="V291" s="9"/>
      <c r="W291" s="9"/>
      <c r="X291" s="6"/>
      <c r="Y291" s="6"/>
      <c r="Z291" s="6"/>
      <c r="AA291" s="6"/>
      <c r="AB291" s="7"/>
      <c r="AC291" s="7"/>
      <c r="AD291" s="6"/>
      <c r="AE291" s="7"/>
      <c r="AF291" s="7"/>
      <c r="AG291" s="7"/>
      <c r="AH291" s="7"/>
      <c r="AI291" s="7"/>
      <c r="AJ291" s="7"/>
      <c r="AK291" s="7"/>
      <c r="AL291" s="7"/>
    </row>
    <row r="292" spans="1:38" x14ac:dyDescent="0.25">
      <c r="A292" s="4"/>
      <c r="B292" s="32"/>
      <c r="C292" s="48"/>
      <c r="D292" s="9"/>
      <c r="E292" s="6"/>
      <c r="F292" s="6"/>
      <c r="G292" s="7"/>
      <c r="H292" s="7"/>
      <c r="I292" s="7"/>
      <c r="J292" s="36" t="s">
        <v>598</v>
      </c>
      <c r="K292" s="36" t="s">
        <v>614</v>
      </c>
      <c r="L292" s="39"/>
      <c r="M292" s="36" t="str">
        <f t="shared" si="10"/>
        <v>B20</v>
      </c>
      <c r="N292" s="36">
        <f>IF(AND(M292&lt;&gt;M291,NOT(ISBLANK(A292))),IF(ISBLANK(J292),INDEX(Summary!N:N,MATCH(M292,Summary!A:A,0)),INDEX(Summary!N:N,MATCH(M292,Summary!A:A,0))+1),IF(ISBLANK(J292),N291,N291+1))</f>
        <v>37</v>
      </c>
      <c r="O292" s="36">
        <f t="shared" si="9"/>
        <v>121</v>
      </c>
      <c r="P292" s="39"/>
      <c r="Q292" s="6"/>
      <c r="R292" s="6"/>
      <c r="S292" s="16"/>
      <c r="T292" s="16"/>
      <c r="U292" s="9"/>
      <c r="V292" s="9"/>
      <c r="W292" s="9"/>
      <c r="X292" s="6"/>
      <c r="Y292" s="6"/>
      <c r="Z292" s="6"/>
      <c r="AA292" s="6"/>
      <c r="AB292" s="7"/>
      <c r="AC292" s="7"/>
      <c r="AD292" s="6"/>
      <c r="AE292" s="7"/>
      <c r="AF292" s="7"/>
      <c r="AG292" s="7"/>
      <c r="AH292" s="7"/>
      <c r="AI292" s="7"/>
      <c r="AJ292" s="7"/>
      <c r="AK292" s="7"/>
      <c r="AL292" s="7"/>
    </row>
    <row r="293" spans="1:38" x14ac:dyDescent="0.25">
      <c r="A293" s="4"/>
      <c r="B293" s="32"/>
      <c r="C293" s="48"/>
      <c r="D293" s="9"/>
      <c r="E293" s="6"/>
      <c r="F293" s="6"/>
      <c r="G293" s="7"/>
      <c r="H293" s="7"/>
      <c r="I293" s="7"/>
      <c r="J293" s="36" t="s">
        <v>599</v>
      </c>
      <c r="K293" s="36" t="s">
        <v>615</v>
      </c>
      <c r="L293" s="39"/>
      <c r="M293" s="36" t="str">
        <f t="shared" si="10"/>
        <v>B20</v>
      </c>
      <c r="N293" s="36">
        <f>IF(AND(M293&lt;&gt;M292,NOT(ISBLANK(A293))),IF(ISBLANK(J293),INDEX(Summary!N:N,MATCH(M293,Summary!A:A,0)),INDEX(Summary!N:N,MATCH(M293,Summary!A:A,0))+1),IF(ISBLANK(J293),N292,N292+1))</f>
        <v>38</v>
      </c>
      <c r="O293" s="36">
        <f t="shared" si="9"/>
        <v>122</v>
      </c>
      <c r="P293" s="39"/>
      <c r="Q293" s="6"/>
      <c r="R293" s="6"/>
      <c r="S293" s="16"/>
      <c r="T293" s="16"/>
      <c r="U293" s="9"/>
      <c r="V293" s="9"/>
      <c r="W293" s="9"/>
      <c r="X293" s="6"/>
      <c r="Y293" s="6"/>
      <c r="Z293" s="6"/>
      <c r="AA293" s="6"/>
      <c r="AB293" s="7"/>
      <c r="AC293" s="7"/>
      <c r="AD293" s="6"/>
      <c r="AE293" s="7"/>
      <c r="AF293" s="7"/>
      <c r="AG293" s="7"/>
      <c r="AH293" s="7"/>
      <c r="AI293" s="7"/>
      <c r="AJ293" s="7"/>
      <c r="AK293" s="7"/>
      <c r="AL293" s="7"/>
    </row>
    <row r="294" spans="1:38" x14ac:dyDescent="0.25">
      <c r="A294" s="4"/>
      <c r="B294" s="32"/>
      <c r="C294" s="48"/>
      <c r="D294" s="9"/>
      <c r="E294" s="6"/>
      <c r="F294" s="6"/>
      <c r="G294" s="7"/>
      <c r="H294" s="7"/>
      <c r="I294" s="7"/>
      <c r="J294" s="36" t="s">
        <v>600</v>
      </c>
      <c r="K294" s="36" t="s">
        <v>660</v>
      </c>
      <c r="L294" s="39"/>
      <c r="M294" s="36" t="str">
        <f t="shared" si="10"/>
        <v>B20</v>
      </c>
      <c r="N294" s="36">
        <f>IF(AND(M294&lt;&gt;M293,NOT(ISBLANK(A294))),IF(ISBLANK(J294),INDEX(Summary!N:N,MATCH(M294,Summary!A:A,0)),INDEX(Summary!N:N,MATCH(M294,Summary!A:A,0))+1),IF(ISBLANK(J294),N293,N293+1))</f>
        <v>39</v>
      </c>
      <c r="O294" s="36">
        <f t="shared" si="9"/>
        <v>123</v>
      </c>
      <c r="P294" s="39"/>
      <c r="Q294" s="6"/>
      <c r="R294" s="6"/>
      <c r="S294" s="16"/>
      <c r="T294" s="16"/>
      <c r="U294" s="9"/>
      <c r="V294" s="9"/>
      <c r="W294" s="9"/>
      <c r="X294" s="6"/>
      <c r="Y294" s="6"/>
      <c r="Z294" s="6"/>
      <c r="AA294" s="6"/>
      <c r="AB294" s="7"/>
      <c r="AC294" s="7"/>
      <c r="AD294" s="6"/>
      <c r="AE294" s="7"/>
      <c r="AF294" s="7"/>
      <c r="AG294" s="7"/>
      <c r="AH294" s="7"/>
      <c r="AI294" s="7"/>
      <c r="AJ294" s="7"/>
      <c r="AK294" s="7"/>
      <c r="AL294" s="7"/>
    </row>
    <row r="295" spans="1:38" x14ac:dyDescent="0.25">
      <c r="A295" s="4"/>
      <c r="B295" s="32"/>
      <c r="C295" s="48"/>
      <c r="D295" s="9"/>
      <c r="E295" s="6"/>
      <c r="F295" s="6"/>
      <c r="G295" s="7"/>
      <c r="H295" s="7"/>
      <c r="I295" s="7"/>
      <c r="J295" s="36" t="s">
        <v>601</v>
      </c>
      <c r="K295" s="36" t="s">
        <v>661</v>
      </c>
      <c r="L295" s="39"/>
      <c r="M295" s="36" t="str">
        <f t="shared" si="10"/>
        <v>B20</v>
      </c>
      <c r="N295" s="36">
        <f>IF(AND(M295&lt;&gt;M294,NOT(ISBLANK(A295))),IF(ISBLANK(J295),INDEX(Summary!N:N,MATCH(M295,Summary!A:A,0)),INDEX(Summary!N:N,MATCH(M295,Summary!A:A,0))+1),IF(ISBLANK(J295),N294,N294+1))</f>
        <v>40</v>
      </c>
      <c r="O295" s="36">
        <f t="shared" si="9"/>
        <v>124</v>
      </c>
      <c r="P295" s="39"/>
      <c r="Q295" s="6"/>
      <c r="R295" s="6"/>
      <c r="S295" s="16"/>
      <c r="T295" s="16"/>
      <c r="U295" s="9"/>
      <c r="V295" s="9"/>
      <c r="W295" s="9"/>
      <c r="X295" s="6"/>
      <c r="Y295" s="6"/>
      <c r="Z295" s="6"/>
      <c r="AA295" s="6"/>
      <c r="AB295" s="7"/>
      <c r="AC295" s="7"/>
      <c r="AD295" s="6"/>
      <c r="AE295" s="7"/>
      <c r="AF295" s="7"/>
      <c r="AG295" s="7"/>
      <c r="AH295" s="7"/>
      <c r="AI295" s="7"/>
      <c r="AJ295" s="7"/>
      <c r="AK295" s="7"/>
      <c r="AL295" s="7"/>
    </row>
    <row r="296" spans="1:38" x14ac:dyDescent="0.25">
      <c r="A296" s="4"/>
      <c r="B296" s="32"/>
      <c r="C296" s="48"/>
      <c r="D296" s="9"/>
      <c r="E296" s="6"/>
      <c r="F296" s="6"/>
      <c r="G296" s="7"/>
      <c r="H296" s="7"/>
      <c r="I296" s="7"/>
      <c r="J296" s="36" t="s">
        <v>602</v>
      </c>
      <c r="K296" s="36" t="s">
        <v>620</v>
      </c>
      <c r="L296" s="39"/>
      <c r="M296" s="36" t="str">
        <f t="shared" si="10"/>
        <v>B20</v>
      </c>
      <c r="N296" s="36">
        <f>IF(AND(M296&lt;&gt;M295,NOT(ISBLANK(A296))),IF(ISBLANK(J296),INDEX(Summary!N:N,MATCH(M296,Summary!A:A,0)),INDEX(Summary!N:N,MATCH(M296,Summary!A:A,0))+1),IF(ISBLANK(J296),N295,N295+1))</f>
        <v>41</v>
      </c>
      <c r="O296" s="36">
        <f t="shared" si="9"/>
        <v>125</v>
      </c>
      <c r="P296" s="39"/>
      <c r="Q296" s="6"/>
      <c r="R296" s="6"/>
      <c r="S296" s="16"/>
      <c r="T296" s="16"/>
      <c r="U296" s="9"/>
      <c r="V296" s="9"/>
      <c r="W296" s="9"/>
      <c r="X296" s="6"/>
      <c r="Y296" s="6"/>
      <c r="Z296" s="6"/>
      <c r="AA296" s="6"/>
      <c r="AB296" s="7"/>
      <c r="AC296" s="7"/>
      <c r="AD296" s="6"/>
      <c r="AE296" s="7"/>
      <c r="AF296" s="7"/>
      <c r="AG296" s="7"/>
      <c r="AH296" s="7"/>
      <c r="AI296" s="7"/>
      <c r="AJ296" s="7"/>
      <c r="AK296" s="7"/>
      <c r="AL296" s="7"/>
    </row>
    <row r="297" spans="1:38" x14ac:dyDescent="0.25">
      <c r="A297" s="4"/>
      <c r="B297" s="32"/>
      <c r="C297" s="48"/>
      <c r="D297" s="9"/>
      <c r="E297" s="6"/>
      <c r="F297" s="6"/>
      <c r="G297" s="7"/>
      <c r="H297" s="7"/>
      <c r="I297" s="7"/>
      <c r="J297" s="36" t="s">
        <v>603</v>
      </c>
      <c r="K297" s="36" t="s">
        <v>621</v>
      </c>
      <c r="L297" s="39"/>
      <c r="M297" s="36" t="str">
        <f t="shared" si="10"/>
        <v>B20</v>
      </c>
      <c r="N297" s="36">
        <f>IF(AND(M297&lt;&gt;M296,NOT(ISBLANK(A297))),IF(ISBLANK(J297),INDEX(Summary!N:N,MATCH(M297,Summary!A:A,0)),INDEX(Summary!N:N,MATCH(M297,Summary!A:A,0))+1),IF(ISBLANK(J297),N296,N296+1))</f>
        <v>42</v>
      </c>
      <c r="O297" s="36">
        <f t="shared" si="9"/>
        <v>126</v>
      </c>
      <c r="P297" s="39"/>
      <c r="Q297" s="6"/>
      <c r="R297" s="6"/>
      <c r="S297" s="16"/>
      <c r="T297" s="16"/>
      <c r="U297" s="9"/>
      <c r="V297" s="9"/>
      <c r="W297" s="9"/>
      <c r="X297" s="6"/>
      <c r="Y297" s="6"/>
      <c r="Z297" s="6"/>
      <c r="AA297" s="6"/>
      <c r="AB297" s="7"/>
      <c r="AC297" s="7"/>
      <c r="AD297" s="6"/>
      <c r="AE297" s="7"/>
      <c r="AF297" s="7"/>
      <c r="AG297" s="7"/>
      <c r="AH297" s="7"/>
      <c r="AI297" s="7"/>
      <c r="AJ297" s="7"/>
      <c r="AK297" s="7"/>
      <c r="AL297" s="7"/>
    </row>
    <row r="298" spans="1:38" x14ac:dyDescent="0.25">
      <c r="A298" s="4"/>
      <c r="B298" s="32"/>
      <c r="C298" s="48"/>
      <c r="D298" s="9"/>
      <c r="E298" s="6"/>
      <c r="F298" s="6"/>
      <c r="G298" s="7"/>
      <c r="H298" s="7"/>
      <c r="I298" s="7"/>
      <c r="J298" s="36" t="s">
        <v>644</v>
      </c>
      <c r="K298" s="36" t="s">
        <v>622</v>
      </c>
      <c r="L298" s="39"/>
      <c r="M298" s="36" t="str">
        <f t="shared" si="10"/>
        <v>B20</v>
      </c>
      <c r="N298" s="36">
        <f>IF(AND(M298&lt;&gt;M297,NOT(ISBLANK(A298))),IF(ISBLANK(J298),INDEX(Summary!N:N,MATCH(M298,Summary!A:A,0)),INDEX(Summary!N:N,MATCH(M298,Summary!A:A,0))+1),IF(ISBLANK(J298),N297,N297+1))</f>
        <v>43</v>
      </c>
      <c r="O298" s="36">
        <f t="shared" si="9"/>
        <v>127</v>
      </c>
      <c r="P298" s="39"/>
      <c r="Q298" s="6"/>
      <c r="R298" s="6"/>
      <c r="S298" s="16"/>
      <c r="T298" s="16"/>
      <c r="U298" s="9"/>
      <c r="V298" s="9"/>
      <c r="W298" s="9"/>
      <c r="X298" s="6"/>
      <c r="Y298" s="6"/>
      <c r="Z298" s="6"/>
      <c r="AA298" s="6"/>
      <c r="AB298" s="7"/>
      <c r="AC298" s="7"/>
      <c r="AD298" s="6"/>
      <c r="AE298" s="7"/>
      <c r="AF298" s="7"/>
      <c r="AG298" s="7"/>
      <c r="AH298" s="7"/>
      <c r="AI298" s="7"/>
      <c r="AJ298" s="7"/>
      <c r="AK298" s="7"/>
      <c r="AL298" s="7"/>
    </row>
    <row r="299" spans="1:38" x14ac:dyDescent="0.25">
      <c r="A299" s="4"/>
      <c r="B299" s="32"/>
      <c r="C299" s="48"/>
      <c r="D299" s="9"/>
      <c r="E299" s="6"/>
      <c r="F299" s="6"/>
      <c r="G299" s="7"/>
      <c r="H299" s="7"/>
      <c r="I299" s="7"/>
      <c r="J299" s="36" t="s">
        <v>645</v>
      </c>
      <c r="K299" s="36" t="s">
        <v>623</v>
      </c>
      <c r="L299" s="39"/>
      <c r="M299" s="36" t="str">
        <f t="shared" si="10"/>
        <v>B20</v>
      </c>
      <c r="N299" s="36">
        <f>IF(AND(M299&lt;&gt;M298,NOT(ISBLANK(A299))),IF(ISBLANK(J299),INDEX(Summary!N:N,MATCH(M299,Summary!A:A,0)),INDEX(Summary!N:N,MATCH(M299,Summary!A:A,0))+1),IF(ISBLANK(J299),N298,N298+1))</f>
        <v>44</v>
      </c>
      <c r="O299" s="36">
        <f t="shared" si="9"/>
        <v>128</v>
      </c>
      <c r="P299" s="39"/>
      <c r="Q299" s="6"/>
      <c r="R299" s="6"/>
      <c r="S299" s="16"/>
      <c r="T299" s="16"/>
      <c r="U299" s="9"/>
      <c r="V299" s="9"/>
      <c r="W299" s="9"/>
      <c r="X299" s="6"/>
      <c r="Y299" s="6"/>
      <c r="Z299" s="6"/>
      <c r="AA299" s="6"/>
      <c r="AB299" s="7"/>
      <c r="AC299" s="7"/>
      <c r="AD299" s="6"/>
      <c r="AE299" s="7"/>
      <c r="AF299" s="7"/>
      <c r="AG299" s="7"/>
      <c r="AH299" s="7"/>
      <c r="AI299" s="7"/>
      <c r="AJ299" s="7"/>
      <c r="AK299" s="7"/>
      <c r="AL299" s="7"/>
    </row>
    <row r="300" spans="1:38" x14ac:dyDescent="0.25">
      <c r="A300" s="4"/>
      <c r="B300" s="32"/>
      <c r="C300" s="48"/>
      <c r="D300" s="9"/>
      <c r="E300" s="6"/>
      <c r="F300" s="6"/>
      <c r="G300" s="7"/>
      <c r="H300" s="7"/>
      <c r="I300" s="7"/>
      <c r="J300" s="36" t="s">
        <v>646</v>
      </c>
      <c r="K300" s="36" t="s">
        <v>624</v>
      </c>
      <c r="L300" s="39"/>
      <c r="M300" s="36" t="str">
        <f t="shared" si="10"/>
        <v>B20</v>
      </c>
      <c r="N300" s="36">
        <f>IF(AND(M300&lt;&gt;M299,NOT(ISBLANK(A300))),IF(ISBLANK(J300),INDEX(Summary!N:N,MATCH(M300,Summary!A:A,0)),INDEX(Summary!N:N,MATCH(M300,Summary!A:A,0))+1),IF(ISBLANK(J300),N299,N299+1))</f>
        <v>45</v>
      </c>
      <c r="O300" s="36">
        <f t="shared" si="9"/>
        <v>129</v>
      </c>
      <c r="P300" s="39"/>
      <c r="Q300" s="6"/>
      <c r="R300" s="6"/>
      <c r="S300" s="16"/>
      <c r="T300" s="16"/>
      <c r="U300" s="9"/>
      <c r="V300" s="9"/>
      <c r="W300" s="9"/>
      <c r="X300" s="6"/>
      <c r="Y300" s="6"/>
      <c r="Z300" s="6"/>
      <c r="AA300" s="6"/>
      <c r="AB300" s="7"/>
      <c r="AC300" s="7"/>
      <c r="AD300" s="6"/>
      <c r="AE300" s="7"/>
      <c r="AF300" s="7"/>
      <c r="AG300" s="7"/>
      <c r="AH300" s="7"/>
      <c r="AI300" s="7"/>
      <c r="AJ300" s="7"/>
      <c r="AK300" s="7"/>
      <c r="AL300" s="7"/>
    </row>
    <row r="301" spans="1:38" x14ac:dyDescent="0.25">
      <c r="A301" s="4"/>
      <c r="B301" s="32"/>
      <c r="C301" s="48"/>
      <c r="D301" s="9"/>
      <c r="E301" s="6"/>
      <c r="F301" s="6"/>
      <c r="G301" s="7"/>
      <c r="H301" s="7"/>
      <c r="I301" s="7"/>
      <c r="J301" s="36" t="s">
        <v>647</v>
      </c>
      <c r="K301" s="36" t="s">
        <v>625</v>
      </c>
      <c r="L301" s="39"/>
      <c r="M301" s="36" t="str">
        <f t="shared" si="10"/>
        <v>B20</v>
      </c>
      <c r="N301" s="36">
        <f>IF(AND(M301&lt;&gt;M300,NOT(ISBLANK(A301))),IF(ISBLANK(J301),INDEX(Summary!N:N,MATCH(M301,Summary!A:A,0)),INDEX(Summary!N:N,MATCH(M301,Summary!A:A,0))+1),IF(ISBLANK(J301),N300,N300+1))</f>
        <v>46</v>
      </c>
      <c r="O301" s="36">
        <f t="shared" si="9"/>
        <v>130</v>
      </c>
      <c r="P301" s="39"/>
      <c r="Q301" s="6"/>
      <c r="R301" s="6"/>
      <c r="S301" s="16"/>
      <c r="T301" s="16"/>
      <c r="U301" s="9"/>
      <c r="V301" s="9"/>
      <c r="W301" s="9"/>
      <c r="X301" s="6"/>
      <c r="Y301" s="6"/>
      <c r="Z301" s="6"/>
      <c r="AA301" s="6"/>
      <c r="AB301" s="7"/>
      <c r="AC301" s="7"/>
      <c r="AD301" s="6"/>
      <c r="AE301" s="7"/>
      <c r="AF301" s="7"/>
      <c r="AG301" s="7"/>
      <c r="AH301" s="7"/>
      <c r="AI301" s="7"/>
      <c r="AJ301" s="7"/>
      <c r="AK301" s="7"/>
      <c r="AL301" s="7"/>
    </row>
    <row r="302" spans="1:38" x14ac:dyDescent="0.25">
      <c r="A302" s="4"/>
      <c r="B302" s="32"/>
      <c r="C302" s="48"/>
      <c r="D302" s="9"/>
      <c r="E302" s="6"/>
      <c r="F302" s="6"/>
      <c r="G302" s="7"/>
      <c r="H302" s="7"/>
      <c r="I302" s="7"/>
      <c r="J302" s="36" t="s">
        <v>648</v>
      </c>
      <c r="K302" s="36" t="s">
        <v>626</v>
      </c>
      <c r="L302" s="39"/>
      <c r="M302" s="36" t="str">
        <f t="shared" si="10"/>
        <v>B20</v>
      </c>
      <c r="N302" s="36">
        <f>IF(AND(M302&lt;&gt;M301,NOT(ISBLANK(A302))),IF(ISBLANK(J302),INDEX(Summary!N:N,MATCH(M302,Summary!A:A,0)),INDEX(Summary!N:N,MATCH(M302,Summary!A:A,0))+1),IF(ISBLANK(J302),N301,N301+1))</f>
        <v>47</v>
      </c>
      <c r="O302" s="36">
        <f t="shared" si="9"/>
        <v>131</v>
      </c>
      <c r="P302" s="39"/>
      <c r="Q302" s="6"/>
      <c r="R302" s="6"/>
      <c r="S302" s="16"/>
      <c r="T302" s="16"/>
      <c r="U302" s="9"/>
      <c r="V302" s="9"/>
      <c r="W302" s="9"/>
      <c r="X302" s="6"/>
      <c r="Y302" s="6"/>
      <c r="Z302" s="6"/>
      <c r="AA302" s="6"/>
      <c r="AB302" s="7"/>
      <c r="AC302" s="7"/>
      <c r="AD302" s="6"/>
      <c r="AE302" s="7"/>
      <c r="AF302" s="7"/>
      <c r="AG302" s="7"/>
      <c r="AH302" s="7"/>
      <c r="AI302" s="7"/>
      <c r="AJ302" s="7"/>
      <c r="AK302" s="7"/>
      <c r="AL302" s="7"/>
    </row>
    <row r="303" spans="1:38" x14ac:dyDescent="0.25">
      <c r="A303" s="4"/>
      <c r="B303" s="32"/>
      <c r="C303" s="48"/>
      <c r="D303" s="9"/>
      <c r="E303" s="6"/>
      <c r="F303" s="6"/>
      <c r="G303" s="7"/>
      <c r="H303" s="7"/>
      <c r="I303" s="7"/>
      <c r="J303" s="36" t="s">
        <v>649</v>
      </c>
      <c r="K303" s="36" t="s">
        <v>627</v>
      </c>
      <c r="L303" s="39"/>
      <c r="M303" s="36" t="str">
        <f t="shared" si="10"/>
        <v>B20</v>
      </c>
      <c r="N303" s="36">
        <f>IF(AND(M303&lt;&gt;M302,NOT(ISBLANK(A303))),IF(ISBLANK(J303),INDEX(Summary!N:N,MATCH(M303,Summary!A:A,0)),INDEX(Summary!N:N,MATCH(M303,Summary!A:A,0))+1),IF(ISBLANK(J303),N302,N302+1))</f>
        <v>48</v>
      </c>
      <c r="O303" s="36">
        <f t="shared" si="9"/>
        <v>132</v>
      </c>
      <c r="P303" s="39"/>
      <c r="Q303" s="6"/>
      <c r="R303" s="6"/>
      <c r="S303" s="16"/>
      <c r="T303" s="16"/>
      <c r="U303" s="9"/>
      <c r="V303" s="9"/>
      <c r="W303" s="9"/>
      <c r="X303" s="6"/>
      <c r="Y303" s="6"/>
      <c r="Z303" s="6"/>
      <c r="AA303" s="6"/>
      <c r="AB303" s="7"/>
      <c r="AC303" s="7"/>
      <c r="AD303" s="6"/>
      <c r="AE303" s="7"/>
      <c r="AF303" s="7"/>
      <c r="AG303" s="7"/>
      <c r="AH303" s="7"/>
      <c r="AI303" s="7"/>
      <c r="AJ303" s="7"/>
      <c r="AK303" s="7"/>
      <c r="AL303" s="7"/>
    </row>
    <row r="304" spans="1:38" x14ac:dyDescent="0.25">
      <c r="A304" s="4"/>
      <c r="B304" s="32"/>
      <c r="C304" s="48"/>
      <c r="D304" s="9"/>
      <c r="E304" s="6"/>
      <c r="F304" s="6"/>
      <c r="G304" s="7"/>
      <c r="H304" s="7"/>
      <c r="I304" s="7"/>
      <c r="J304" s="36" t="s">
        <v>674</v>
      </c>
      <c r="K304" s="39"/>
      <c r="L304" s="39"/>
      <c r="M304" s="36" t="str">
        <f t="shared" si="10"/>
        <v>B20</v>
      </c>
      <c r="N304" s="36">
        <f>IF(AND(M304&lt;&gt;M303,NOT(ISBLANK(A304))),IF(ISBLANK(J304),INDEX(Summary!N:N,MATCH(M304,Summary!A:A,0)),INDEX(Summary!N:N,MATCH(M304,Summary!A:A,0))+1),IF(ISBLANK(J304),N303,N303+1))</f>
        <v>49</v>
      </c>
      <c r="O304" s="36">
        <f t="shared" si="9"/>
        <v>132</v>
      </c>
      <c r="P304" s="39"/>
      <c r="Q304" s="6"/>
      <c r="R304" s="6"/>
      <c r="S304" s="16"/>
      <c r="T304" s="16"/>
      <c r="U304" s="9"/>
      <c r="V304" s="9"/>
      <c r="W304" s="9"/>
      <c r="X304" s="6"/>
      <c r="Y304" s="6"/>
      <c r="Z304" s="6"/>
      <c r="AA304" s="6"/>
      <c r="AB304" s="7"/>
      <c r="AC304" s="7"/>
      <c r="AD304" s="6"/>
      <c r="AE304" s="7"/>
      <c r="AF304" s="7"/>
      <c r="AG304" s="7"/>
      <c r="AH304" s="7"/>
      <c r="AI304" s="7"/>
      <c r="AJ304" s="7"/>
      <c r="AK304" s="7"/>
      <c r="AL304" s="7"/>
    </row>
    <row r="305" spans="1:38" x14ac:dyDescent="0.25">
      <c r="A305" s="4"/>
      <c r="B305" s="32"/>
      <c r="C305" s="48"/>
      <c r="D305" s="9"/>
      <c r="E305" s="6"/>
      <c r="F305" s="6"/>
      <c r="G305" s="7"/>
      <c r="H305" s="7"/>
      <c r="I305" s="7"/>
      <c r="J305" s="36" t="s">
        <v>675</v>
      </c>
      <c r="K305" s="39"/>
      <c r="L305" s="39"/>
      <c r="M305" s="36" t="str">
        <f t="shared" si="10"/>
        <v>B20</v>
      </c>
      <c r="N305" s="36">
        <f>IF(AND(M305&lt;&gt;M304,NOT(ISBLANK(A305))),IF(ISBLANK(J305),INDEX(Summary!N:N,MATCH(M305,Summary!A:A,0)),INDEX(Summary!N:N,MATCH(M305,Summary!A:A,0))+1),IF(ISBLANK(J305),N304,N304+1))</f>
        <v>50</v>
      </c>
      <c r="O305" s="36">
        <f t="shared" si="9"/>
        <v>132</v>
      </c>
      <c r="P305" s="39"/>
      <c r="Q305" s="6"/>
      <c r="R305" s="6"/>
      <c r="S305" s="16"/>
      <c r="T305" s="16"/>
      <c r="U305" s="9"/>
      <c r="V305" s="9"/>
      <c r="W305" s="9"/>
      <c r="X305" s="6"/>
      <c r="Y305" s="6"/>
      <c r="Z305" s="6"/>
      <c r="AA305" s="6"/>
      <c r="AB305" s="7"/>
      <c r="AC305" s="7"/>
      <c r="AD305" s="6"/>
      <c r="AE305" s="7"/>
      <c r="AF305" s="7"/>
      <c r="AG305" s="7"/>
      <c r="AH305" s="7"/>
      <c r="AI305" s="7"/>
      <c r="AJ305" s="7"/>
      <c r="AK305" s="7"/>
      <c r="AL305" s="7"/>
    </row>
    <row r="306" spans="1:38" x14ac:dyDescent="0.25">
      <c r="A306" s="4"/>
      <c r="B306" s="32"/>
      <c r="C306" s="48"/>
      <c r="D306" s="9"/>
      <c r="E306" s="6"/>
      <c r="F306" s="6"/>
      <c r="G306" s="7"/>
      <c r="H306" s="7"/>
      <c r="I306" s="7"/>
      <c r="J306" s="36" t="s">
        <v>676</v>
      </c>
      <c r="K306" s="39"/>
      <c r="L306" s="39"/>
      <c r="M306" s="36" t="str">
        <f t="shared" si="10"/>
        <v>B20</v>
      </c>
      <c r="N306" s="36">
        <f>IF(AND(M306&lt;&gt;M305,NOT(ISBLANK(A306))),IF(ISBLANK(J306),INDEX(Summary!N:N,MATCH(M306,Summary!A:A,0)),INDEX(Summary!N:N,MATCH(M306,Summary!A:A,0))+1),IF(ISBLANK(J306),N305,N305+1))</f>
        <v>51</v>
      </c>
      <c r="O306" s="36">
        <f t="shared" si="9"/>
        <v>132</v>
      </c>
      <c r="P306" s="39"/>
      <c r="Q306" s="6"/>
      <c r="R306" s="6"/>
      <c r="S306" s="16"/>
      <c r="T306" s="16"/>
      <c r="U306" s="9"/>
      <c r="V306" s="9"/>
      <c r="W306" s="9"/>
      <c r="X306" s="6"/>
      <c r="Y306" s="6"/>
      <c r="Z306" s="6"/>
      <c r="AA306" s="6"/>
      <c r="AB306" s="7"/>
      <c r="AC306" s="7"/>
      <c r="AD306" s="6"/>
      <c r="AE306" s="7"/>
      <c r="AF306" s="7"/>
      <c r="AG306" s="7"/>
      <c r="AH306" s="7"/>
      <c r="AI306" s="7"/>
      <c r="AJ306" s="7"/>
      <c r="AK306" s="7"/>
      <c r="AL306" s="7"/>
    </row>
    <row r="307" spans="1:38" x14ac:dyDescent="0.25">
      <c r="A307" s="4"/>
      <c r="B307" s="32"/>
      <c r="C307" s="48"/>
      <c r="D307" s="9"/>
      <c r="E307" s="6"/>
      <c r="F307" s="6"/>
      <c r="G307" s="7"/>
      <c r="H307" s="7"/>
      <c r="I307" s="7"/>
      <c r="J307" s="36" t="s">
        <v>677</v>
      </c>
      <c r="K307" s="39"/>
      <c r="L307" s="39"/>
      <c r="M307" s="36" t="str">
        <f t="shared" si="10"/>
        <v>B20</v>
      </c>
      <c r="N307" s="36">
        <f>IF(AND(M307&lt;&gt;M306,NOT(ISBLANK(A307))),IF(ISBLANK(J307),INDEX(Summary!N:N,MATCH(M307,Summary!A:A,0)),INDEX(Summary!N:N,MATCH(M307,Summary!A:A,0))+1),IF(ISBLANK(J307),N306,N306+1))</f>
        <v>52</v>
      </c>
      <c r="O307" s="36">
        <f t="shared" si="9"/>
        <v>132</v>
      </c>
      <c r="P307" s="39"/>
      <c r="Q307" s="6"/>
      <c r="R307" s="6"/>
      <c r="S307" s="16"/>
      <c r="T307" s="16"/>
      <c r="U307" s="9"/>
      <c r="V307" s="9"/>
      <c r="W307" s="9"/>
      <c r="X307" s="6"/>
      <c r="Y307" s="6"/>
      <c r="Z307" s="6"/>
      <c r="AA307" s="6"/>
      <c r="AB307" s="7"/>
      <c r="AC307" s="7"/>
      <c r="AD307" s="6"/>
      <c r="AE307" s="7"/>
      <c r="AF307" s="7"/>
      <c r="AG307" s="7"/>
      <c r="AH307" s="7"/>
      <c r="AI307" s="7"/>
      <c r="AJ307" s="7"/>
      <c r="AK307" s="7"/>
      <c r="AL307" s="7"/>
    </row>
    <row r="308" spans="1:38" x14ac:dyDescent="0.25">
      <c r="A308" s="4"/>
      <c r="B308" s="32"/>
      <c r="C308" s="48"/>
      <c r="D308" s="9"/>
      <c r="E308" s="6"/>
      <c r="F308" s="6"/>
      <c r="G308" s="7"/>
      <c r="H308" s="7"/>
      <c r="I308" s="7"/>
      <c r="J308" s="36" t="s">
        <v>678</v>
      </c>
      <c r="K308" s="39"/>
      <c r="L308" s="39"/>
      <c r="M308" s="36" t="str">
        <f t="shared" si="10"/>
        <v>B20</v>
      </c>
      <c r="N308" s="36">
        <f>IF(AND(M308&lt;&gt;M307,NOT(ISBLANK(A308))),IF(ISBLANK(J308),INDEX(Summary!N:N,MATCH(M308,Summary!A:A,0)),INDEX(Summary!N:N,MATCH(M308,Summary!A:A,0))+1),IF(ISBLANK(J308),N307,N307+1))</f>
        <v>53</v>
      </c>
      <c r="O308" s="36">
        <f t="shared" si="9"/>
        <v>132</v>
      </c>
      <c r="P308" s="39"/>
      <c r="Q308" s="6"/>
      <c r="R308" s="6"/>
      <c r="S308" s="16"/>
      <c r="T308" s="16"/>
      <c r="U308" s="9"/>
      <c r="V308" s="9"/>
      <c r="W308" s="9"/>
      <c r="X308" s="6"/>
      <c r="Y308" s="6"/>
      <c r="Z308" s="6"/>
      <c r="AA308" s="6"/>
      <c r="AB308" s="7"/>
      <c r="AC308" s="7"/>
      <c r="AD308" s="6"/>
      <c r="AE308" s="7"/>
      <c r="AF308" s="7"/>
      <c r="AG308" s="7"/>
      <c r="AH308" s="7"/>
      <c r="AI308" s="7"/>
      <c r="AJ308" s="7"/>
      <c r="AK308" s="7"/>
      <c r="AL308" s="7"/>
    </row>
    <row r="309" spans="1:38" x14ac:dyDescent="0.25">
      <c r="A309" s="4"/>
      <c r="B309" s="32"/>
      <c r="C309" s="48"/>
      <c r="D309" s="9"/>
      <c r="E309" s="6"/>
      <c r="F309" s="6"/>
      <c r="G309" s="7"/>
      <c r="H309" s="7"/>
      <c r="I309" s="7"/>
      <c r="J309" s="36" t="s">
        <v>679</v>
      </c>
      <c r="K309" s="39"/>
      <c r="L309" s="39"/>
      <c r="M309" s="36" t="str">
        <f t="shared" si="10"/>
        <v>B20</v>
      </c>
      <c r="N309" s="36">
        <f>IF(AND(M309&lt;&gt;M308,NOT(ISBLANK(A309))),IF(ISBLANK(J309),INDEX(Summary!N:N,MATCH(M309,Summary!A:A,0)),INDEX(Summary!N:N,MATCH(M309,Summary!A:A,0))+1),IF(ISBLANK(J309),N308,N308+1))</f>
        <v>54</v>
      </c>
      <c r="O309" s="36">
        <f t="shared" si="9"/>
        <v>132</v>
      </c>
      <c r="P309" s="39"/>
      <c r="Q309" s="6"/>
      <c r="R309" s="6"/>
      <c r="S309" s="10"/>
      <c r="T309" s="10"/>
      <c r="U309" s="9"/>
      <c r="V309" s="9"/>
      <c r="W309" s="9"/>
      <c r="X309" s="6"/>
      <c r="Y309" s="6"/>
      <c r="Z309" s="6"/>
      <c r="AA309" s="6"/>
      <c r="AB309" s="7"/>
      <c r="AC309" s="7"/>
      <c r="AD309" s="6"/>
      <c r="AE309" s="7"/>
      <c r="AF309" s="7"/>
      <c r="AG309" s="7"/>
      <c r="AH309" s="7"/>
      <c r="AI309" s="7"/>
      <c r="AJ309" s="7"/>
      <c r="AK309" s="7"/>
      <c r="AL309" s="7"/>
    </row>
    <row r="310" spans="1:38" x14ac:dyDescent="0.25">
      <c r="A310" s="4"/>
      <c r="B310" s="32"/>
      <c r="C310" s="48"/>
      <c r="D310" s="9"/>
      <c r="E310" s="6"/>
      <c r="F310" s="6"/>
      <c r="G310" s="7"/>
      <c r="H310" s="7"/>
      <c r="I310" s="7"/>
      <c r="J310" s="36" t="s">
        <v>680</v>
      </c>
      <c r="K310" s="39"/>
      <c r="L310" s="39"/>
      <c r="M310" s="36" t="str">
        <f t="shared" si="10"/>
        <v>B20</v>
      </c>
      <c r="N310" s="36">
        <f>IF(AND(M310&lt;&gt;M309,NOT(ISBLANK(A310))),IF(ISBLANK(J310),INDEX(Summary!N:N,MATCH(M310,Summary!A:A,0)),INDEX(Summary!N:N,MATCH(M310,Summary!A:A,0))+1),IF(ISBLANK(J310),N309,N309+1))</f>
        <v>55</v>
      </c>
      <c r="O310" s="36">
        <f t="shared" si="9"/>
        <v>132</v>
      </c>
      <c r="P310" s="39"/>
      <c r="Q310" s="6"/>
      <c r="R310" s="6"/>
      <c r="S310" s="10"/>
      <c r="T310" s="10"/>
      <c r="U310" s="9"/>
      <c r="V310" s="9"/>
      <c r="W310" s="9"/>
      <c r="X310" s="6"/>
      <c r="Y310" s="6"/>
      <c r="Z310" s="6"/>
      <c r="AA310" s="6"/>
      <c r="AB310" s="7"/>
      <c r="AC310" s="7"/>
      <c r="AD310" s="6"/>
      <c r="AE310" s="7"/>
      <c r="AF310" s="7"/>
      <c r="AG310" s="7"/>
      <c r="AH310" s="7"/>
      <c r="AI310" s="7"/>
      <c r="AJ310" s="7"/>
      <c r="AK310" s="7"/>
      <c r="AL310" s="7"/>
    </row>
    <row r="311" spans="1:38" x14ac:dyDescent="0.25">
      <c r="A311" s="4"/>
      <c r="B311" s="32"/>
      <c r="C311" s="48"/>
      <c r="D311" s="9"/>
      <c r="E311" s="6"/>
      <c r="F311" s="6"/>
      <c r="G311" s="7"/>
      <c r="H311" s="7"/>
      <c r="I311" s="7"/>
      <c r="J311" s="36" t="s">
        <v>681</v>
      </c>
      <c r="K311" s="39"/>
      <c r="L311" s="39"/>
      <c r="M311" s="36" t="str">
        <f t="shared" si="10"/>
        <v>B20</v>
      </c>
      <c r="N311" s="36">
        <f>IF(AND(M311&lt;&gt;M310,NOT(ISBLANK(A311))),IF(ISBLANK(J311),INDEX(Summary!N:N,MATCH(M311,Summary!A:A,0)),INDEX(Summary!N:N,MATCH(M311,Summary!A:A,0))+1),IF(ISBLANK(J311),N310,N310+1))</f>
        <v>56</v>
      </c>
      <c r="O311" s="36">
        <f t="shared" si="9"/>
        <v>132</v>
      </c>
      <c r="P311" s="39"/>
      <c r="Q311" s="6"/>
      <c r="R311" s="6"/>
      <c r="S311" s="10"/>
      <c r="T311" s="10"/>
      <c r="U311" s="9"/>
      <c r="V311" s="9"/>
      <c r="W311" s="9"/>
      <c r="X311" s="6"/>
      <c r="Y311" s="6"/>
      <c r="Z311" s="6"/>
      <c r="AA311" s="6"/>
      <c r="AB311" s="7"/>
      <c r="AC311" s="7"/>
      <c r="AD311" s="6"/>
      <c r="AE311" s="7"/>
      <c r="AF311" s="7"/>
      <c r="AG311" s="7"/>
      <c r="AH311" s="7"/>
      <c r="AI311" s="7"/>
      <c r="AJ311" s="7"/>
      <c r="AK311" s="7"/>
      <c r="AL311" s="7"/>
    </row>
    <row r="312" spans="1:38" x14ac:dyDescent="0.25">
      <c r="A312" s="4"/>
      <c r="B312" s="32"/>
      <c r="C312" s="48"/>
      <c r="D312" s="9"/>
      <c r="E312" s="6"/>
      <c r="F312" s="6"/>
      <c r="G312" s="7"/>
      <c r="H312" s="7"/>
      <c r="I312" s="7"/>
      <c r="J312" s="36" t="s">
        <v>682</v>
      </c>
      <c r="K312" s="39"/>
      <c r="L312" s="39"/>
      <c r="M312" s="36" t="str">
        <f t="shared" si="10"/>
        <v>B20</v>
      </c>
      <c r="N312" s="36">
        <f>IF(AND(M312&lt;&gt;M311,NOT(ISBLANK(A312))),IF(ISBLANK(J312),INDEX(Summary!N:N,MATCH(M312,Summary!A:A,0)),INDEX(Summary!N:N,MATCH(M312,Summary!A:A,0))+1),IF(ISBLANK(J312),N311,N311+1))</f>
        <v>57</v>
      </c>
      <c r="O312" s="36">
        <f t="shared" si="9"/>
        <v>132</v>
      </c>
      <c r="P312" s="39"/>
      <c r="Q312" s="6"/>
      <c r="R312" s="6"/>
      <c r="S312" s="10"/>
      <c r="T312" s="10"/>
      <c r="U312" s="9"/>
      <c r="V312" s="9"/>
      <c r="W312" s="9"/>
      <c r="X312" s="6"/>
      <c r="Y312" s="6"/>
      <c r="Z312" s="6"/>
      <c r="AA312" s="6"/>
      <c r="AB312" s="7"/>
      <c r="AC312" s="7"/>
      <c r="AD312" s="6"/>
      <c r="AE312" s="7"/>
      <c r="AF312" s="7"/>
      <c r="AG312" s="7"/>
      <c r="AH312" s="7"/>
      <c r="AI312" s="7"/>
      <c r="AJ312" s="7"/>
      <c r="AK312" s="7"/>
      <c r="AL312" s="7"/>
    </row>
    <row r="313" spans="1:38" x14ac:dyDescent="0.25">
      <c r="A313" s="4"/>
      <c r="B313" s="32"/>
      <c r="C313" s="48"/>
      <c r="D313" s="9"/>
      <c r="E313" s="6"/>
      <c r="F313" s="6"/>
      <c r="G313" s="7"/>
      <c r="H313" s="7"/>
      <c r="I313" s="7"/>
      <c r="J313" s="36" t="s">
        <v>683</v>
      </c>
      <c r="K313" s="39"/>
      <c r="L313" s="39"/>
      <c r="M313" s="36" t="str">
        <f t="shared" si="10"/>
        <v>B20</v>
      </c>
      <c r="N313" s="36">
        <f>IF(AND(M313&lt;&gt;M312,NOT(ISBLANK(A313))),IF(ISBLANK(J313),INDEX(Summary!N:N,MATCH(M313,Summary!A:A,0)),INDEX(Summary!N:N,MATCH(M313,Summary!A:A,0))+1),IF(ISBLANK(J313),N312,N312+1))</f>
        <v>58</v>
      </c>
      <c r="O313" s="36">
        <f t="shared" si="9"/>
        <v>132</v>
      </c>
      <c r="P313" s="39"/>
      <c r="Q313" s="6"/>
      <c r="R313" s="6"/>
      <c r="S313" s="10"/>
      <c r="T313" s="10"/>
      <c r="U313" s="9"/>
      <c r="V313" s="9"/>
      <c r="W313" s="9"/>
      <c r="X313" s="6"/>
      <c r="Y313" s="6"/>
      <c r="Z313" s="6"/>
      <c r="AA313" s="6"/>
      <c r="AB313" s="7"/>
      <c r="AC313" s="7"/>
      <c r="AD313" s="6"/>
      <c r="AE313" s="7"/>
      <c r="AF313" s="7"/>
      <c r="AG313" s="7"/>
      <c r="AH313" s="7"/>
      <c r="AI313" s="7"/>
      <c r="AJ313" s="7"/>
      <c r="AK313" s="7"/>
      <c r="AL313" s="7"/>
    </row>
    <row r="314" spans="1:38" x14ac:dyDescent="0.25">
      <c r="A314" s="4"/>
      <c r="B314" s="32"/>
      <c r="C314" s="48"/>
      <c r="D314" s="9"/>
      <c r="E314" s="6"/>
      <c r="F314" s="6"/>
      <c r="G314" s="7"/>
      <c r="H314" s="7"/>
      <c r="I314" s="7"/>
      <c r="J314" s="36" t="s">
        <v>684</v>
      </c>
      <c r="K314" s="39"/>
      <c r="L314" s="39"/>
      <c r="M314" s="36" t="str">
        <f t="shared" si="10"/>
        <v>B20</v>
      </c>
      <c r="N314" s="36">
        <f>IF(AND(M314&lt;&gt;M313,NOT(ISBLANK(A314))),IF(ISBLANK(J314),INDEX(Summary!N:N,MATCH(M314,Summary!A:A,0)),INDEX(Summary!N:N,MATCH(M314,Summary!A:A,0))+1),IF(ISBLANK(J314),N313,N313+1))</f>
        <v>59</v>
      </c>
      <c r="O314" s="36">
        <f t="shared" si="9"/>
        <v>132</v>
      </c>
      <c r="P314" s="39"/>
      <c r="Q314" s="6"/>
      <c r="R314" s="6"/>
      <c r="S314" s="10"/>
      <c r="T314" s="10"/>
      <c r="U314" s="9"/>
      <c r="V314" s="9"/>
      <c r="W314" s="9"/>
      <c r="X314" s="6"/>
      <c r="Y314" s="6"/>
      <c r="Z314" s="6"/>
      <c r="AA314" s="6"/>
      <c r="AB314" s="7"/>
      <c r="AC314" s="7"/>
      <c r="AD314" s="6"/>
      <c r="AE314" s="7"/>
      <c r="AF314" s="7"/>
      <c r="AG314" s="7"/>
      <c r="AH314" s="7"/>
      <c r="AI314" s="7"/>
      <c r="AJ314" s="7"/>
      <c r="AK314" s="7"/>
      <c r="AL314" s="7"/>
    </row>
    <row r="315" spans="1:38" x14ac:dyDescent="0.25">
      <c r="A315" s="4"/>
      <c r="B315" s="32"/>
      <c r="C315" s="48"/>
      <c r="D315" s="9"/>
      <c r="E315" s="6"/>
      <c r="F315" s="6"/>
      <c r="G315" s="7"/>
      <c r="H315" s="7"/>
      <c r="I315" s="7"/>
      <c r="J315" s="36" t="s">
        <v>685</v>
      </c>
      <c r="K315" s="39"/>
      <c r="L315" s="39"/>
      <c r="M315" s="36" t="str">
        <f t="shared" si="10"/>
        <v>B20</v>
      </c>
      <c r="N315" s="36">
        <f>IF(AND(M315&lt;&gt;M314,NOT(ISBLANK(A315))),IF(ISBLANK(J315),INDEX(Summary!N:N,MATCH(M315,Summary!A:A,0)),INDEX(Summary!N:N,MATCH(M315,Summary!A:A,0))+1),IF(ISBLANK(J315),N314,N314+1))</f>
        <v>60</v>
      </c>
      <c r="O315" s="36">
        <f t="shared" si="9"/>
        <v>132</v>
      </c>
      <c r="P315" s="39"/>
      <c r="Q315" s="6"/>
      <c r="R315" s="6"/>
      <c r="S315" s="10"/>
      <c r="T315" s="10"/>
      <c r="U315" s="9"/>
      <c r="V315" s="9"/>
      <c r="W315" s="9"/>
      <c r="X315" s="6"/>
      <c r="Y315" s="6"/>
      <c r="Z315" s="6"/>
      <c r="AA315" s="6"/>
      <c r="AB315" s="7"/>
      <c r="AC315" s="7"/>
      <c r="AD315" s="6"/>
      <c r="AE315" s="7"/>
      <c r="AF315" s="7"/>
      <c r="AG315" s="7"/>
      <c r="AH315" s="7"/>
      <c r="AI315" s="7"/>
      <c r="AJ315" s="7"/>
      <c r="AK315" s="7"/>
      <c r="AL315" s="7"/>
    </row>
    <row r="316" spans="1:38" x14ac:dyDescent="0.25">
      <c r="A316" s="4"/>
      <c r="B316" s="32"/>
      <c r="C316" s="48"/>
      <c r="D316" s="9"/>
      <c r="E316" s="6"/>
      <c r="F316" s="6"/>
      <c r="G316" s="7"/>
      <c r="H316" s="7"/>
      <c r="I316" s="7"/>
      <c r="J316" s="36" t="s">
        <v>686</v>
      </c>
      <c r="K316" s="39"/>
      <c r="L316" s="39"/>
      <c r="M316" s="36" t="str">
        <f t="shared" si="10"/>
        <v>B20</v>
      </c>
      <c r="N316" s="36">
        <f>IF(AND(M316&lt;&gt;M315,NOT(ISBLANK(A316))),IF(ISBLANK(J316),INDEX(Summary!N:N,MATCH(M316,Summary!A:A,0)),INDEX(Summary!N:N,MATCH(M316,Summary!A:A,0))+1),IF(ISBLANK(J316),N315,N315+1))</f>
        <v>61</v>
      </c>
      <c r="O316" s="36">
        <f t="shared" si="9"/>
        <v>132</v>
      </c>
      <c r="P316" s="39"/>
      <c r="Q316" s="6"/>
      <c r="R316" s="6"/>
      <c r="S316" s="10"/>
      <c r="T316" s="10"/>
      <c r="U316" s="9"/>
      <c r="V316" s="9"/>
      <c r="W316" s="9"/>
      <c r="X316" s="6"/>
      <c r="Y316" s="6"/>
      <c r="Z316" s="6"/>
      <c r="AA316" s="6"/>
      <c r="AB316" s="7"/>
      <c r="AC316" s="7"/>
      <c r="AD316" s="6"/>
      <c r="AE316" s="7"/>
      <c r="AF316" s="7"/>
      <c r="AG316" s="7"/>
      <c r="AH316" s="7"/>
      <c r="AI316" s="7"/>
      <c r="AJ316" s="7"/>
      <c r="AK316" s="7"/>
      <c r="AL316" s="7"/>
    </row>
    <row r="317" spans="1:38" x14ac:dyDescent="0.25">
      <c r="A317" s="4"/>
      <c r="B317" s="32"/>
      <c r="C317" s="48"/>
      <c r="D317" s="9"/>
      <c r="E317" s="6"/>
      <c r="F317" s="6"/>
      <c r="G317" s="7"/>
      <c r="H317" s="7"/>
      <c r="I317" s="7"/>
      <c r="J317" s="36" t="s">
        <v>687</v>
      </c>
      <c r="K317" s="39"/>
      <c r="L317" s="39"/>
      <c r="M317" s="36" t="str">
        <f t="shared" si="10"/>
        <v>B20</v>
      </c>
      <c r="N317" s="36">
        <f>IF(AND(M317&lt;&gt;M316,NOT(ISBLANK(A317))),IF(ISBLANK(J317),INDEX(Summary!N:N,MATCH(M317,Summary!A:A,0)),INDEX(Summary!N:N,MATCH(M317,Summary!A:A,0))+1),IF(ISBLANK(J317),N316,N316+1))</f>
        <v>62</v>
      </c>
      <c r="O317" s="36">
        <f t="shared" si="9"/>
        <v>132</v>
      </c>
      <c r="P317" s="39"/>
      <c r="Q317" s="6"/>
      <c r="R317" s="6"/>
      <c r="S317" s="10"/>
      <c r="T317" s="10"/>
      <c r="U317" s="9"/>
      <c r="V317" s="9"/>
      <c r="W317" s="9"/>
      <c r="X317" s="6"/>
      <c r="Y317" s="6"/>
      <c r="Z317" s="6"/>
      <c r="AA317" s="6"/>
      <c r="AB317" s="7"/>
      <c r="AC317" s="7"/>
      <c r="AD317" s="6"/>
      <c r="AE317" s="7"/>
      <c r="AF317" s="7"/>
      <c r="AG317" s="7"/>
      <c r="AH317" s="7"/>
      <c r="AI317" s="7"/>
      <c r="AJ317" s="7"/>
      <c r="AK317" s="7"/>
      <c r="AL317" s="7"/>
    </row>
    <row r="318" spans="1:38" x14ac:dyDescent="0.25">
      <c r="A318" s="4"/>
      <c r="B318" s="32"/>
      <c r="C318" s="48"/>
      <c r="D318" s="9"/>
      <c r="E318" s="6"/>
      <c r="F318" s="6"/>
      <c r="G318" s="7"/>
      <c r="H318" s="7"/>
      <c r="I318" s="7"/>
      <c r="J318" s="36" t="s">
        <v>688</v>
      </c>
      <c r="K318" s="39"/>
      <c r="L318" s="39"/>
      <c r="M318" s="36" t="str">
        <f t="shared" si="10"/>
        <v>B20</v>
      </c>
      <c r="N318" s="36">
        <f>IF(AND(M318&lt;&gt;M317,NOT(ISBLANK(A318))),IF(ISBLANK(J318),INDEX(Summary!N:N,MATCH(M318,Summary!A:A,0)),INDEX(Summary!N:N,MATCH(M318,Summary!A:A,0))+1),IF(ISBLANK(J318),N317,N317+1))</f>
        <v>63</v>
      </c>
      <c r="O318" s="36">
        <f t="shared" si="9"/>
        <v>132</v>
      </c>
      <c r="P318" s="39"/>
      <c r="Q318" s="6"/>
      <c r="R318" s="6"/>
      <c r="S318" s="10"/>
      <c r="T318" s="10"/>
      <c r="U318" s="9"/>
      <c r="V318" s="9"/>
      <c r="W318" s="9"/>
      <c r="X318" s="6"/>
      <c r="Y318" s="6"/>
      <c r="Z318" s="6"/>
      <c r="AA318" s="6"/>
      <c r="AB318" s="7"/>
      <c r="AC318" s="7"/>
      <c r="AD318" s="6"/>
      <c r="AE318" s="7"/>
      <c r="AF318" s="7"/>
      <c r="AG318" s="7"/>
      <c r="AH318" s="7"/>
      <c r="AI318" s="7"/>
      <c r="AJ318" s="7"/>
      <c r="AK318" s="7"/>
      <c r="AL318" s="7"/>
    </row>
    <row r="319" spans="1:38" x14ac:dyDescent="0.25">
      <c r="A319" s="4"/>
      <c r="B319" s="32"/>
      <c r="C319" s="48"/>
      <c r="D319" s="9"/>
      <c r="E319" s="6"/>
      <c r="F319" s="6"/>
      <c r="G319" s="7"/>
      <c r="H319" s="7"/>
      <c r="I319" s="7"/>
      <c r="J319" s="36" t="s">
        <v>689</v>
      </c>
      <c r="K319" s="39"/>
      <c r="L319" s="39"/>
      <c r="M319" s="36" t="str">
        <f t="shared" si="10"/>
        <v>B20</v>
      </c>
      <c r="N319" s="36">
        <f>IF(AND(M319&lt;&gt;M318,NOT(ISBLANK(A319))),IF(ISBLANK(J319),INDEX(Summary!N:N,MATCH(M319,Summary!A:A,0)),INDEX(Summary!N:N,MATCH(M319,Summary!A:A,0))+1),IF(ISBLANK(J319),N318,N318+1))</f>
        <v>64</v>
      </c>
      <c r="O319" s="36">
        <f t="shared" si="9"/>
        <v>132</v>
      </c>
      <c r="P319" s="39"/>
      <c r="Q319" s="6"/>
      <c r="R319" s="6"/>
      <c r="S319" s="10"/>
      <c r="T319" s="10"/>
      <c r="U319" s="9"/>
      <c r="V319" s="9"/>
      <c r="W319" s="9"/>
      <c r="X319" s="6"/>
      <c r="Y319" s="6"/>
      <c r="Z319" s="6"/>
      <c r="AA319" s="6"/>
      <c r="AB319" s="7"/>
      <c r="AC319" s="7"/>
      <c r="AD319" s="6"/>
      <c r="AE319" s="7"/>
      <c r="AF319" s="7"/>
      <c r="AG319" s="7"/>
      <c r="AH319" s="7"/>
      <c r="AI319" s="7"/>
      <c r="AJ319" s="7"/>
      <c r="AK319" s="7"/>
      <c r="AL319" s="7"/>
    </row>
    <row r="320" spans="1:38" x14ac:dyDescent="0.25">
      <c r="A320" s="4"/>
      <c r="B320" s="32"/>
      <c r="C320" s="48"/>
      <c r="D320" s="9"/>
      <c r="E320" s="6"/>
      <c r="F320" s="6"/>
      <c r="G320" s="7"/>
      <c r="H320" s="7"/>
      <c r="I320" s="7"/>
      <c r="J320" s="36" t="s">
        <v>690</v>
      </c>
      <c r="K320" s="39"/>
      <c r="L320" s="39"/>
      <c r="M320" s="36" t="str">
        <f t="shared" si="10"/>
        <v>B20</v>
      </c>
      <c r="N320" s="36">
        <f>IF(AND(M320&lt;&gt;M319,NOT(ISBLANK(A320))),IF(ISBLANK(J320),INDEX(Summary!N:N,MATCH(M320,Summary!A:A,0)),INDEX(Summary!N:N,MATCH(M320,Summary!A:A,0))+1),IF(ISBLANK(J320),N319,N319+1))</f>
        <v>65</v>
      </c>
      <c r="O320" s="36">
        <f t="shared" si="9"/>
        <v>132</v>
      </c>
      <c r="P320" s="39"/>
      <c r="Q320" s="6"/>
      <c r="R320" s="6"/>
      <c r="S320" s="10"/>
      <c r="T320" s="10"/>
      <c r="U320" s="9"/>
      <c r="V320" s="9"/>
      <c r="W320" s="9"/>
      <c r="X320" s="6"/>
      <c r="Y320" s="6"/>
      <c r="Z320" s="6"/>
      <c r="AA320" s="6"/>
      <c r="AB320" s="7"/>
      <c r="AC320" s="7"/>
      <c r="AD320" s="6"/>
      <c r="AE320" s="7"/>
      <c r="AF320" s="7"/>
      <c r="AG320" s="7"/>
      <c r="AH320" s="7"/>
      <c r="AI320" s="7"/>
      <c r="AJ320" s="7"/>
      <c r="AK320" s="7"/>
      <c r="AL320" s="7"/>
    </row>
    <row r="321" spans="1:38" x14ac:dyDescent="0.25">
      <c r="A321" s="4"/>
      <c r="B321" s="32"/>
      <c r="C321" s="48"/>
      <c r="D321" s="9"/>
      <c r="E321" s="6"/>
      <c r="F321" s="6"/>
      <c r="G321" s="7"/>
      <c r="H321" s="7"/>
      <c r="I321" s="7"/>
      <c r="J321" s="36" t="s">
        <v>691</v>
      </c>
      <c r="K321" s="39"/>
      <c r="L321" s="39"/>
      <c r="M321" s="36" t="str">
        <f t="shared" si="10"/>
        <v>B20</v>
      </c>
      <c r="N321" s="36">
        <f>IF(AND(M321&lt;&gt;M320,NOT(ISBLANK(A321))),IF(ISBLANK(J321),INDEX(Summary!N:N,MATCH(M321,Summary!A:A,0)),INDEX(Summary!N:N,MATCH(M321,Summary!A:A,0))+1),IF(ISBLANK(J321),N320,N320+1))</f>
        <v>66</v>
      </c>
      <c r="O321" s="36">
        <f t="shared" si="9"/>
        <v>132</v>
      </c>
      <c r="P321" s="39"/>
      <c r="Q321" s="6"/>
      <c r="R321" s="6"/>
      <c r="S321" s="10"/>
      <c r="T321" s="10"/>
      <c r="U321" s="9"/>
      <c r="V321" s="9"/>
      <c r="W321" s="9"/>
      <c r="X321" s="6"/>
      <c r="Y321" s="6"/>
      <c r="Z321" s="6"/>
      <c r="AA321" s="6"/>
      <c r="AB321" s="7"/>
      <c r="AC321" s="7"/>
      <c r="AD321" s="6"/>
      <c r="AE321" s="7"/>
      <c r="AF321" s="7"/>
      <c r="AG321" s="7"/>
      <c r="AH321" s="7"/>
      <c r="AI321" s="7"/>
      <c r="AJ321" s="7"/>
      <c r="AK321" s="7"/>
      <c r="AL321" s="7"/>
    </row>
    <row r="322" spans="1:38" x14ac:dyDescent="0.25">
      <c r="A322" s="4"/>
      <c r="B322" s="32"/>
      <c r="C322" s="48"/>
      <c r="D322" s="9"/>
      <c r="E322" s="6"/>
      <c r="F322" s="6"/>
      <c r="G322" s="7"/>
      <c r="H322" s="7"/>
      <c r="I322" s="7"/>
      <c r="J322" s="36" t="s">
        <v>692</v>
      </c>
      <c r="K322" s="39"/>
      <c r="L322" s="39"/>
      <c r="M322" s="36" t="str">
        <f t="shared" si="10"/>
        <v>B20</v>
      </c>
      <c r="N322" s="36">
        <f>IF(AND(M322&lt;&gt;M321,NOT(ISBLANK(A322))),IF(ISBLANK(J322),INDEX(Summary!N:N,MATCH(M322,Summary!A:A,0)),INDEX(Summary!N:N,MATCH(M322,Summary!A:A,0))+1),IF(ISBLANK(J322),N321,N321+1))</f>
        <v>67</v>
      </c>
      <c r="O322" s="36">
        <f t="shared" ref="O322:O385" si="12">IF(AND(M322&lt;&gt;M321,NOT(ISBLANK(A322))),IF(ISBLANK(K322),_xlfn.MAXIFS(N:N,M:M,M322),_xlfn.MAXIFS(N:N,M:M,M322)+1),IF(ISBLANK(K322),O321,O321+1))</f>
        <v>132</v>
      </c>
      <c r="P322" s="39"/>
      <c r="Q322" s="6"/>
      <c r="R322" s="6"/>
      <c r="S322" s="10"/>
      <c r="T322" s="10"/>
      <c r="U322" s="9"/>
      <c r="V322" s="9"/>
      <c r="W322" s="9"/>
      <c r="X322" s="6"/>
      <c r="Y322" s="6"/>
      <c r="Z322" s="6"/>
      <c r="AA322" s="6"/>
      <c r="AB322" s="7"/>
      <c r="AC322" s="7"/>
      <c r="AD322" s="6"/>
      <c r="AE322" s="7"/>
      <c r="AF322" s="7"/>
      <c r="AG322" s="7"/>
      <c r="AH322" s="7"/>
      <c r="AI322" s="7"/>
      <c r="AJ322" s="7"/>
      <c r="AK322" s="7"/>
      <c r="AL322" s="7"/>
    </row>
    <row r="323" spans="1:38" x14ac:dyDescent="0.25">
      <c r="A323" s="4"/>
      <c r="B323" s="32"/>
      <c r="C323" s="48"/>
      <c r="D323" s="9"/>
      <c r="E323" s="6"/>
      <c r="F323" s="6"/>
      <c r="G323" s="7"/>
      <c r="H323" s="7"/>
      <c r="I323" s="7"/>
      <c r="J323" s="36" t="s">
        <v>693</v>
      </c>
      <c r="K323" s="39"/>
      <c r="L323" s="39"/>
      <c r="M323" s="36" t="str">
        <f t="shared" si="10"/>
        <v>B20</v>
      </c>
      <c r="N323" s="36">
        <f>IF(AND(M323&lt;&gt;M322,NOT(ISBLANK(A323))),IF(ISBLANK(J323),INDEX(Summary!N:N,MATCH(M323,Summary!A:A,0)),INDEX(Summary!N:N,MATCH(M323,Summary!A:A,0))+1),IF(ISBLANK(J323),N322,N322+1))</f>
        <v>68</v>
      </c>
      <c r="O323" s="36">
        <f t="shared" si="12"/>
        <v>132</v>
      </c>
      <c r="P323" s="39"/>
      <c r="Q323" s="6"/>
      <c r="R323" s="6"/>
      <c r="S323" s="10"/>
      <c r="T323" s="10"/>
      <c r="U323" s="9"/>
      <c r="V323" s="9"/>
      <c r="W323" s="9"/>
      <c r="X323" s="6"/>
      <c r="Y323" s="6"/>
      <c r="Z323" s="6"/>
      <c r="AA323" s="6"/>
      <c r="AB323" s="7"/>
      <c r="AC323" s="7"/>
      <c r="AD323" s="6"/>
      <c r="AE323" s="7"/>
      <c r="AF323" s="7"/>
      <c r="AG323" s="7"/>
      <c r="AH323" s="7"/>
      <c r="AI323" s="7"/>
      <c r="AJ323" s="7"/>
      <c r="AK323" s="7"/>
      <c r="AL323" s="7"/>
    </row>
    <row r="324" spans="1:38" x14ac:dyDescent="0.25">
      <c r="A324" s="4"/>
      <c r="B324" s="32"/>
      <c r="C324" s="48"/>
      <c r="D324" s="9"/>
      <c r="E324" s="6"/>
      <c r="F324" s="6"/>
      <c r="G324" s="7"/>
      <c r="H324" s="7"/>
      <c r="I324" s="7"/>
      <c r="J324" s="36" t="s">
        <v>694</v>
      </c>
      <c r="K324" s="39"/>
      <c r="L324" s="39"/>
      <c r="M324" s="36" t="str">
        <f t="shared" si="10"/>
        <v>B20</v>
      </c>
      <c r="N324" s="36">
        <f>IF(AND(M324&lt;&gt;M323,NOT(ISBLANK(A324))),IF(ISBLANK(J324),INDEX(Summary!N:N,MATCH(M324,Summary!A:A,0)),INDEX(Summary!N:N,MATCH(M324,Summary!A:A,0))+1),IF(ISBLANK(J324),N323,N323+1))</f>
        <v>69</v>
      </c>
      <c r="O324" s="36">
        <f t="shared" si="12"/>
        <v>132</v>
      </c>
      <c r="P324" s="39"/>
      <c r="Q324" s="6"/>
      <c r="R324" s="6"/>
      <c r="S324" s="10"/>
      <c r="T324" s="10"/>
      <c r="U324" s="9"/>
      <c r="V324" s="9"/>
      <c r="W324" s="9"/>
      <c r="X324" s="6"/>
      <c r="Y324" s="6"/>
      <c r="Z324" s="6"/>
      <c r="AA324" s="6"/>
      <c r="AB324" s="7"/>
      <c r="AC324" s="7"/>
      <c r="AD324" s="6"/>
      <c r="AE324" s="7"/>
      <c r="AF324" s="7"/>
      <c r="AG324" s="7"/>
      <c r="AH324" s="7"/>
      <c r="AI324" s="7"/>
      <c r="AJ324" s="7"/>
      <c r="AK324" s="7"/>
      <c r="AL324" s="7"/>
    </row>
    <row r="325" spans="1:38" x14ac:dyDescent="0.25">
      <c r="A325" s="4"/>
      <c r="B325" s="32"/>
      <c r="C325" s="48"/>
      <c r="D325" s="9"/>
      <c r="E325" s="6"/>
      <c r="F325" s="6"/>
      <c r="G325" s="7"/>
      <c r="H325" s="7"/>
      <c r="I325" s="7"/>
      <c r="J325" s="36" t="s">
        <v>695</v>
      </c>
      <c r="K325" s="39"/>
      <c r="L325" s="39"/>
      <c r="M325" s="36" t="str">
        <f t="shared" si="10"/>
        <v>B20</v>
      </c>
      <c r="N325" s="36">
        <f>IF(AND(M325&lt;&gt;M324,NOT(ISBLANK(A325))),IF(ISBLANK(J325),INDEX(Summary!N:N,MATCH(M325,Summary!A:A,0)),INDEX(Summary!N:N,MATCH(M325,Summary!A:A,0))+1),IF(ISBLANK(J325),N324,N324+1))</f>
        <v>70</v>
      </c>
      <c r="O325" s="36">
        <f t="shared" si="12"/>
        <v>132</v>
      </c>
      <c r="P325" s="39"/>
      <c r="Q325" s="6"/>
      <c r="R325" s="6"/>
      <c r="S325" s="10"/>
      <c r="T325" s="10"/>
      <c r="U325" s="9"/>
      <c r="V325" s="9"/>
      <c r="W325" s="9"/>
      <c r="X325" s="6"/>
      <c r="Y325" s="6"/>
      <c r="Z325" s="6"/>
      <c r="AA325" s="6"/>
      <c r="AB325" s="7"/>
      <c r="AC325" s="7"/>
      <c r="AD325" s="6"/>
      <c r="AE325" s="7"/>
      <c r="AF325" s="7"/>
      <c r="AG325" s="7"/>
      <c r="AH325" s="7"/>
      <c r="AI325" s="7"/>
      <c r="AJ325" s="7"/>
      <c r="AK325" s="7"/>
      <c r="AL325" s="7"/>
    </row>
    <row r="326" spans="1:38" x14ac:dyDescent="0.25">
      <c r="A326" s="4"/>
      <c r="B326" s="32"/>
      <c r="C326" s="48"/>
      <c r="D326" s="9"/>
      <c r="E326" s="6"/>
      <c r="F326" s="6"/>
      <c r="G326" s="7"/>
      <c r="H326" s="7"/>
      <c r="I326" s="7"/>
      <c r="J326" s="36" t="s">
        <v>696</v>
      </c>
      <c r="K326" s="39"/>
      <c r="L326" s="39"/>
      <c r="M326" s="36" t="str">
        <f t="shared" ref="M326:M389" si="13">IF(ISBLANK(A326),M325,A326)</f>
        <v>B20</v>
      </c>
      <c r="N326" s="36">
        <f>IF(AND(M326&lt;&gt;M325,NOT(ISBLANK(A326))),IF(ISBLANK(J326),INDEX(Summary!N:N,MATCH(M326,Summary!A:A,0)),INDEX(Summary!N:N,MATCH(M326,Summary!A:A,0))+1),IF(ISBLANK(J326),N325,N325+1))</f>
        <v>71</v>
      </c>
      <c r="O326" s="36">
        <f t="shared" si="12"/>
        <v>132</v>
      </c>
      <c r="P326" s="39"/>
      <c r="Q326" s="6"/>
      <c r="R326" s="6"/>
      <c r="S326" s="10"/>
      <c r="T326" s="10"/>
      <c r="U326" s="9"/>
      <c r="V326" s="9"/>
      <c r="W326" s="9"/>
      <c r="X326" s="6"/>
      <c r="Y326" s="6"/>
      <c r="Z326" s="6"/>
      <c r="AA326" s="6"/>
      <c r="AB326" s="7"/>
      <c r="AC326" s="7"/>
      <c r="AD326" s="6"/>
      <c r="AE326" s="7"/>
      <c r="AF326" s="7"/>
      <c r="AG326" s="7"/>
      <c r="AH326" s="7"/>
      <c r="AI326" s="7"/>
      <c r="AJ326" s="7"/>
      <c r="AK326" s="7"/>
      <c r="AL326" s="7"/>
    </row>
    <row r="327" spans="1:38" x14ac:dyDescent="0.25">
      <c r="A327" s="4"/>
      <c r="B327" s="32"/>
      <c r="C327" s="48"/>
      <c r="D327" s="9"/>
      <c r="E327" s="6"/>
      <c r="F327" s="6"/>
      <c r="G327" s="7"/>
      <c r="H327" s="7"/>
      <c r="I327" s="7"/>
      <c r="J327" s="36" t="s">
        <v>697</v>
      </c>
      <c r="K327" s="39"/>
      <c r="L327" s="39"/>
      <c r="M327" s="36" t="str">
        <f t="shared" si="13"/>
        <v>B20</v>
      </c>
      <c r="N327" s="36">
        <f>IF(AND(M327&lt;&gt;M326,NOT(ISBLANK(A327))),IF(ISBLANK(J327),INDEX(Summary!N:N,MATCH(M327,Summary!A:A,0)),INDEX(Summary!N:N,MATCH(M327,Summary!A:A,0))+1),IF(ISBLANK(J327),N326,N326+1))</f>
        <v>72</v>
      </c>
      <c r="O327" s="36">
        <f t="shared" si="12"/>
        <v>132</v>
      </c>
      <c r="P327" s="39"/>
      <c r="Q327" s="6"/>
      <c r="R327" s="6"/>
      <c r="S327" s="10"/>
      <c r="T327" s="10"/>
      <c r="U327" s="9"/>
      <c r="V327" s="9"/>
      <c r="W327" s="9"/>
      <c r="X327" s="6"/>
      <c r="Y327" s="6"/>
      <c r="Z327" s="6"/>
      <c r="AA327" s="6"/>
      <c r="AB327" s="7"/>
      <c r="AC327" s="7"/>
      <c r="AD327" s="6"/>
      <c r="AE327" s="7"/>
      <c r="AF327" s="7"/>
      <c r="AG327" s="7"/>
      <c r="AH327" s="7"/>
      <c r="AI327" s="7"/>
      <c r="AJ327" s="7"/>
      <c r="AK327" s="7"/>
      <c r="AL327" s="7"/>
    </row>
    <row r="328" spans="1:38" x14ac:dyDescent="0.25">
      <c r="A328" s="4"/>
      <c r="B328" s="32"/>
      <c r="C328" s="48"/>
      <c r="D328" s="9"/>
      <c r="E328" s="6"/>
      <c r="F328" s="6"/>
      <c r="G328" s="7"/>
      <c r="H328" s="7"/>
      <c r="I328" s="7"/>
      <c r="J328" s="36" t="s">
        <v>698</v>
      </c>
      <c r="K328" s="39"/>
      <c r="L328" s="39"/>
      <c r="M328" s="36" t="str">
        <f t="shared" si="13"/>
        <v>B20</v>
      </c>
      <c r="N328" s="36">
        <f>IF(AND(M328&lt;&gt;M327,NOT(ISBLANK(A328))),IF(ISBLANK(J328),INDEX(Summary!N:N,MATCH(M328,Summary!A:A,0)),INDEX(Summary!N:N,MATCH(M328,Summary!A:A,0))+1),IF(ISBLANK(J328),N327,N327+1))</f>
        <v>73</v>
      </c>
      <c r="O328" s="36">
        <f t="shared" si="12"/>
        <v>132</v>
      </c>
      <c r="P328" s="39"/>
      <c r="Q328" s="6"/>
      <c r="R328" s="6"/>
      <c r="S328" s="10"/>
      <c r="T328" s="10"/>
      <c r="U328" s="9"/>
      <c r="V328" s="9"/>
      <c r="W328" s="9"/>
      <c r="X328" s="6"/>
      <c r="Y328" s="6"/>
      <c r="Z328" s="6"/>
      <c r="AA328" s="6"/>
      <c r="AB328" s="7"/>
      <c r="AC328" s="7"/>
      <c r="AD328" s="6"/>
      <c r="AE328" s="7"/>
      <c r="AF328" s="7"/>
      <c r="AG328" s="7"/>
      <c r="AH328" s="7"/>
      <c r="AI328" s="7"/>
      <c r="AJ328" s="7"/>
      <c r="AK328" s="7"/>
      <c r="AL328" s="7"/>
    </row>
    <row r="329" spans="1:38" x14ac:dyDescent="0.25">
      <c r="A329" s="4"/>
      <c r="B329" s="32"/>
      <c r="C329" s="48"/>
      <c r="D329" s="9"/>
      <c r="E329" s="6"/>
      <c r="F329" s="6"/>
      <c r="G329" s="7"/>
      <c r="H329" s="7"/>
      <c r="I329" s="7"/>
      <c r="J329" s="36" t="s">
        <v>699</v>
      </c>
      <c r="K329" s="39"/>
      <c r="L329" s="39"/>
      <c r="M329" s="36" t="str">
        <f t="shared" si="13"/>
        <v>B20</v>
      </c>
      <c r="N329" s="36">
        <f>IF(AND(M329&lt;&gt;M328,NOT(ISBLANK(A329))),IF(ISBLANK(J329),INDEX(Summary!N:N,MATCH(M329,Summary!A:A,0)),INDEX(Summary!N:N,MATCH(M329,Summary!A:A,0))+1),IF(ISBLANK(J329),N328,N328+1))</f>
        <v>74</v>
      </c>
      <c r="O329" s="36">
        <f t="shared" si="12"/>
        <v>132</v>
      </c>
      <c r="P329" s="39"/>
      <c r="Q329" s="6"/>
      <c r="R329" s="6"/>
      <c r="S329" s="10"/>
      <c r="T329" s="10"/>
      <c r="U329" s="9"/>
      <c r="V329" s="9"/>
      <c r="W329" s="9"/>
      <c r="X329" s="6"/>
      <c r="Y329" s="6"/>
      <c r="Z329" s="6"/>
      <c r="AA329" s="6"/>
      <c r="AB329" s="7"/>
      <c r="AC329" s="7"/>
      <c r="AD329" s="6"/>
      <c r="AE329" s="7"/>
      <c r="AF329" s="7"/>
      <c r="AG329" s="7"/>
      <c r="AH329" s="7"/>
      <c r="AI329" s="7"/>
      <c r="AJ329" s="7"/>
      <c r="AK329" s="7"/>
      <c r="AL329" s="7"/>
    </row>
    <row r="330" spans="1:38" x14ac:dyDescent="0.25">
      <c r="A330" s="4"/>
      <c r="B330" s="32"/>
      <c r="C330" s="48"/>
      <c r="D330" s="9"/>
      <c r="E330" s="6"/>
      <c r="F330" s="6"/>
      <c r="G330" s="7"/>
      <c r="H330" s="7"/>
      <c r="I330" s="7"/>
      <c r="J330" s="36" t="s">
        <v>700</v>
      </c>
      <c r="K330" s="39"/>
      <c r="L330" s="39"/>
      <c r="M330" s="36" t="str">
        <f t="shared" si="13"/>
        <v>B20</v>
      </c>
      <c r="N330" s="36">
        <f>IF(AND(M330&lt;&gt;M329,NOT(ISBLANK(A330))),IF(ISBLANK(J330),INDEX(Summary!N:N,MATCH(M330,Summary!A:A,0)),INDEX(Summary!N:N,MATCH(M330,Summary!A:A,0))+1),IF(ISBLANK(J330),N329,N329+1))</f>
        <v>75</v>
      </c>
      <c r="O330" s="36">
        <f t="shared" si="12"/>
        <v>132</v>
      </c>
      <c r="P330" s="39"/>
      <c r="Q330" s="6"/>
      <c r="R330" s="6"/>
      <c r="S330" s="10"/>
      <c r="T330" s="10"/>
      <c r="U330" s="9"/>
      <c r="V330" s="9"/>
      <c r="W330" s="9"/>
      <c r="X330" s="6"/>
      <c r="Y330" s="6"/>
      <c r="Z330" s="6"/>
      <c r="AA330" s="6"/>
      <c r="AB330" s="7"/>
      <c r="AC330" s="7"/>
      <c r="AD330" s="6"/>
      <c r="AE330" s="7"/>
      <c r="AF330" s="7"/>
      <c r="AG330" s="7"/>
      <c r="AH330" s="7"/>
      <c r="AI330" s="7"/>
      <c r="AJ330" s="7"/>
      <c r="AK330" s="7"/>
      <c r="AL330" s="7"/>
    </row>
    <row r="331" spans="1:38" x14ac:dyDescent="0.25">
      <c r="A331" s="4"/>
      <c r="B331" s="32"/>
      <c r="C331" s="48"/>
      <c r="D331" s="9"/>
      <c r="E331" s="6"/>
      <c r="F331" s="6"/>
      <c r="G331" s="7"/>
      <c r="H331" s="7"/>
      <c r="I331" s="7"/>
      <c r="J331" s="36" t="s">
        <v>701</v>
      </c>
      <c r="K331" s="39"/>
      <c r="L331" s="39"/>
      <c r="M331" s="36" t="str">
        <f t="shared" si="13"/>
        <v>B20</v>
      </c>
      <c r="N331" s="36">
        <f>IF(AND(M331&lt;&gt;M330,NOT(ISBLANK(A331))),IF(ISBLANK(J331),INDEX(Summary!N:N,MATCH(M331,Summary!A:A,0)),INDEX(Summary!N:N,MATCH(M331,Summary!A:A,0))+1),IF(ISBLANK(J331),N330,N330+1))</f>
        <v>76</v>
      </c>
      <c r="O331" s="36">
        <f t="shared" si="12"/>
        <v>132</v>
      </c>
      <c r="P331" s="39"/>
      <c r="Q331" s="6"/>
      <c r="R331" s="6"/>
      <c r="S331" s="10"/>
      <c r="T331" s="10"/>
      <c r="U331" s="9"/>
      <c r="V331" s="9"/>
      <c r="W331" s="9"/>
      <c r="X331" s="6"/>
      <c r="Y331" s="6"/>
      <c r="Z331" s="6"/>
      <c r="AA331" s="6"/>
      <c r="AB331" s="7"/>
      <c r="AC331" s="7"/>
      <c r="AD331" s="6"/>
      <c r="AE331" s="7"/>
      <c r="AF331" s="7"/>
      <c r="AG331" s="7"/>
      <c r="AH331" s="7"/>
      <c r="AI331" s="7"/>
      <c r="AJ331" s="7"/>
      <c r="AK331" s="7"/>
      <c r="AL331" s="7"/>
    </row>
    <row r="332" spans="1:38" x14ac:dyDescent="0.25">
      <c r="A332" s="4"/>
      <c r="B332" s="32"/>
      <c r="C332" s="48"/>
      <c r="D332" s="9"/>
      <c r="E332" s="6"/>
      <c r="F332" s="6"/>
      <c r="G332" s="7"/>
      <c r="H332" s="7"/>
      <c r="I332" s="7"/>
      <c r="J332" s="36" t="s">
        <v>702</v>
      </c>
      <c r="K332" s="39"/>
      <c r="L332" s="39"/>
      <c r="M332" s="36" t="str">
        <f t="shared" si="13"/>
        <v>B20</v>
      </c>
      <c r="N332" s="36">
        <f>IF(AND(M332&lt;&gt;M331,NOT(ISBLANK(A332))),IF(ISBLANK(J332),INDEX(Summary!N:N,MATCH(M332,Summary!A:A,0)),INDEX(Summary!N:N,MATCH(M332,Summary!A:A,0))+1),IF(ISBLANK(J332),N331,N331+1))</f>
        <v>77</v>
      </c>
      <c r="O332" s="36">
        <f t="shared" si="12"/>
        <v>132</v>
      </c>
      <c r="P332" s="39"/>
      <c r="Q332" s="6"/>
      <c r="R332" s="6"/>
      <c r="S332" s="10"/>
      <c r="T332" s="10"/>
      <c r="U332" s="9"/>
      <c r="V332" s="9"/>
      <c r="W332" s="9"/>
      <c r="X332" s="6"/>
      <c r="Y332" s="6"/>
      <c r="Z332" s="6"/>
      <c r="AA332" s="6"/>
      <c r="AB332" s="7"/>
      <c r="AC332" s="7"/>
      <c r="AD332" s="6"/>
      <c r="AE332" s="7"/>
      <c r="AF332" s="7"/>
      <c r="AG332" s="7"/>
      <c r="AH332" s="7"/>
      <c r="AI332" s="7"/>
      <c r="AJ332" s="7"/>
      <c r="AK332" s="7"/>
      <c r="AL332" s="7"/>
    </row>
    <row r="333" spans="1:38" x14ac:dyDescent="0.25">
      <c r="A333" s="4"/>
      <c r="B333" s="32"/>
      <c r="C333" s="48"/>
      <c r="D333" s="9"/>
      <c r="E333" s="6"/>
      <c r="F333" s="6"/>
      <c r="G333" s="7"/>
      <c r="H333" s="7"/>
      <c r="I333" s="7"/>
      <c r="J333" s="36" t="s">
        <v>703</v>
      </c>
      <c r="K333" s="39"/>
      <c r="L333" s="39"/>
      <c r="M333" s="36" t="str">
        <f t="shared" si="13"/>
        <v>B20</v>
      </c>
      <c r="N333" s="36">
        <f>IF(AND(M333&lt;&gt;M332,NOT(ISBLANK(A333))),IF(ISBLANK(J333),INDEX(Summary!N:N,MATCH(M333,Summary!A:A,0)),INDEX(Summary!N:N,MATCH(M333,Summary!A:A,0))+1),IF(ISBLANK(J333),N332,N332+1))</f>
        <v>78</v>
      </c>
      <c r="O333" s="36">
        <f t="shared" si="12"/>
        <v>132</v>
      </c>
      <c r="P333" s="39"/>
      <c r="Q333" s="6"/>
      <c r="R333" s="6"/>
      <c r="S333" s="10"/>
      <c r="T333" s="10"/>
      <c r="U333" s="9"/>
      <c r="V333" s="9"/>
      <c r="W333" s="9"/>
      <c r="X333" s="6"/>
      <c r="Y333" s="6"/>
      <c r="Z333" s="6"/>
      <c r="AA333" s="6"/>
      <c r="AB333" s="7"/>
      <c r="AC333" s="7"/>
      <c r="AD333" s="6"/>
      <c r="AE333" s="7"/>
      <c r="AF333" s="7"/>
      <c r="AG333" s="7"/>
      <c r="AH333" s="7"/>
      <c r="AI333" s="7"/>
      <c r="AJ333" s="7"/>
      <c r="AK333" s="7"/>
      <c r="AL333" s="7"/>
    </row>
    <row r="334" spans="1:38" x14ac:dyDescent="0.25">
      <c r="A334" s="4"/>
      <c r="B334" s="32"/>
      <c r="C334" s="48"/>
      <c r="D334" s="9"/>
      <c r="E334" s="6"/>
      <c r="F334" s="6"/>
      <c r="G334" s="7"/>
      <c r="H334" s="7"/>
      <c r="I334" s="7"/>
      <c r="J334" s="36" t="s">
        <v>704</v>
      </c>
      <c r="K334" s="39"/>
      <c r="L334" s="39"/>
      <c r="M334" s="36" t="str">
        <f t="shared" si="13"/>
        <v>B20</v>
      </c>
      <c r="N334" s="36">
        <f>IF(AND(M334&lt;&gt;M333,NOT(ISBLANK(A334))),IF(ISBLANK(J334),INDEX(Summary!N:N,MATCH(M334,Summary!A:A,0)),INDEX(Summary!N:N,MATCH(M334,Summary!A:A,0))+1),IF(ISBLANK(J334),N333,N333+1))</f>
        <v>79</v>
      </c>
      <c r="O334" s="36">
        <f t="shared" si="12"/>
        <v>132</v>
      </c>
      <c r="P334" s="39"/>
      <c r="Q334" s="6"/>
      <c r="R334" s="6"/>
      <c r="S334" s="10"/>
      <c r="T334" s="10"/>
      <c r="U334" s="9"/>
      <c r="V334" s="9"/>
      <c r="W334" s="9"/>
      <c r="X334" s="6"/>
      <c r="Y334" s="6"/>
      <c r="Z334" s="6"/>
      <c r="AA334" s="6"/>
      <c r="AB334" s="7"/>
      <c r="AC334" s="7"/>
      <c r="AD334" s="6"/>
      <c r="AE334" s="7"/>
      <c r="AF334" s="7"/>
      <c r="AG334" s="7"/>
      <c r="AH334" s="7"/>
      <c r="AI334" s="7"/>
      <c r="AJ334" s="7"/>
      <c r="AK334" s="7"/>
      <c r="AL334" s="7"/>
    </row>
    <row r="335" spans="1:38" x14ac:dyDescent="0.25">
      <c r="A335" s="4"/>
      <c r="B335" s="32"/>
      <c r="C335" s="48"/>
      <c r="D335" s="9"/>
      <c r="E335" s="6"/>
      <c r="F335" s="6"/>
      <c r="G335" s="7"/>
      <c r="H335" s="7"/>
      <c r="I335" s="7"/>
      <c r="J335" s="36" t="s">
        <v>705</v>
      </c>
      <c r="K335" s="39"/>
      <c r="L335" s="39"/>
      <c r="M335" s="36" t="str">
        <f t="shared" si="13"/>
        <v>B20</v>
      </c>
      <c r="N335" s="36">
        <f>IF(AND(M335&lt;&gt;M334,NOT(ISBLANK(A335))),IF(ISBLANK(J335),INDEX(Summary!N:N,MATCH(M335,Summary!A:A,0)),INDEX(Summary!N:N,MATCH(M335,Summary!A:A,0))+1),IF(ISBLANK(J335),N334,N334+1))</f>
        <v>80</v>
      </c>
      <c r="O335" s="36">
        <f t="shared" si="12"/>
        <v>132</v>
      </c>
      <c r="P335" s="39"/>
      <c r="Q335" s="6"/>
      <c r="R335" s="6"/>
      <c r="S335" s="10"/>
      <c r="T335" s="10"/>
      <c r="U335" s="9"/>
      <c r="V335" s="9"/>
      <c r="W335" s="9"/>
      <c r="X335" s="6"/>
      <c r="Y335" s="6"/>
      <c r="Z335" s="6"/>
      <c r="AA335" s="6"/>
      <c r="AB335" s="7"/>
      <c r="AC335" s="7"/>
      <c r="AD335" s="6"/>
      <c r="AE335" s="7"/>
      <c r="AF335" s="7"/>
      <c r="AG335" s="7"/>
      <c r="AH335" s="7"/>
      <c r="AI335" s="7"/>
      <c r="AJ335" s="7"/>
      <c r="AK335" s="7"/>
      <c r="AL335" s="7"/>
    </row>
    <row r="336" spans="1:38" x14ac:dyDescent="0.25">
      <c r="A336" s="4"/>
      <c r="B336" s="32"/>
      <c r="C336" s="48"/>
      <c r="D336" s="9"/>
      <c r="E336" s="6"/>
      <c r="F336" s="6"/>
      <c r="G336" s="7"/>
      <c r="H336" s="7"/>
      <c r="I336" s="7"/>
      <c r="J336" s="36" t="s">
        <v>706</v>
      </c>
      <c r="K336" s="39"/>
      <c r="L336" s="39"/>
      <c r="M336" s="36" t="str">
        <f t="shared" si="13"/>
        <v>B20</v>
      </c>
      <c r="N336" s="36">
        <f>IF(AND(M336&lt;&gt;M335,NOT(ISBLANK(A336))),IF(ISBLANK(J336),INDEX(Summary!N:N,MATCH(M336,Summary!A:A,0)),INDEX(Summary!N:N,MATCH(M336,Summary!A:A,0))+1),IF(ISBLANK(J336),N335,N335+1))</f>
        <v>81</v>
      </c>
      <c r="O336" s="36">
        <f t="shared" si="12"/>
        <v>132</v>
      </c>
      <c r="P336" s="39"/>
      <c r="Q336" s="6"/>
      <c r="R336" s="6"/>
      <c r="S336" s="10"/>
      <c r="T336" s="10"/>
      <c r="U336" s="9"/>
      <c r="V336" s="9"/>
      <c r="W336" s="9"/>
      <c r="X336" s="6"/>
      <c r="Y336" s="6"/>
      <c r="Z336" s="6"/>
      <c r="AA336" s="6"/>
      <c r="AB336" s="7"/>
      <c r="AC336" s="7"/>
      <c r="AD336" s="6"/>
      <c r="AE336" s="7"/>
      <c r="AF336" s="7"/>
      <c r="AG336" s="7"/>
      <c r="AH336" s="7"/>
      <c r="AI336" s="7"/>
      <c r="AJ336" s="7"/>
      <c r="AK336" s="7"/>
      <c r="AL336" s="7"/>
    </row>
    <row r="337" spans="1:38" x14ac:dyDescent="0.25">
      <c r="A337" s="4"/>
      <c r="B337" s="32"/>
      <c r="C337" s="48"/>
      <c r="D337" s="9"/>
      <c r="E337" s="6"/>
      <c r="F337" s="6"/>
      <c r="G337" s="7"/>
      <c r="H337" s="7"/>
      <c r="I337" s="7"/>
      <c r="J337" s="36" t="s">
        <v>707</v>
      </c>
      <c r="K337" s="39"/>
      <c r="L337" s="39"/>
      <c r="M337" s="36" t="str">
        <f t="shared" si="13"/>
        <v>B20</v>
      </c>
      <c r="N337" s="36">
        <f>IF(AND(M337&lt;&gt;M336,NOT(ISBLANK(A337))),IF(ISBLANK(J337),INDEX(Summary!N:N,MATCH(M337,Summary!A:A,0)),INDEX(Summary!N:N,MATCH(M337,Summary!A:A,0))+1),IF(ISBLANK(J337),N336,N336+1))</f>
        <v>82</v>
      </c>
      <c r="O337" s="36">
        <f t="shared" si="12"/>
        <v>132</v>
      </c>
      <c r="P337" s="39"/>
      <c r="Q337" s="6"/>
      <c r="R337" s="6"/>
      <c r="S337" s="10"/>
      <c r="T337" s="10"/>
      <c r="U337" s="9"/>
      <c r="V337" s="9"/>
      <c r="W337" s="9"/>
      <c r="X337" s="6"/>
      <c r="Y337" s="6"/>
      <c r="Z337" s="6"/>
      <c r="AA337" s="6"/>
      <c r="AB337" s="7"/>
      <c r="AC337" s="7"/>
      <c r="AD337" s="6"/>
      <c r="AE337" s="7"/>
      <c r="AF337" s="7"/>
      <c r="AG337" s="7"/>
      <c r="AH337" s="7"/>
      <c r="AI337" s="7"/>
      <c r="AJ337" s="7"/>
      <c r="AK337" s="7"/>
      <c r="AL337" s="7"/>
    </row>
    <row r="338" spans="1:38" x14ac:dyDescent="0.25">
      <c r="A338" s="4"/>
      <c r="B338" s="32"/>
      <c r="C338" s="48"/>
      <c r="D338" s="9"/>
      <c r="E338" s="6"/>
      <c r="F338" s="6"/>
      <c r="G338" s="7"/>
      <c r="H338" s="7"/>
      <c r="I338" s="7"/>
      <c r="J338" s="36" t="s">
        <v>708</v>
      </c>
      <c r="K338" s="39"/>
      <c r="L338" s="39"/>
      <c r="M338" s="36" t="str">
        <f t="shared" si="13"/>
        <v>B20</v>
      </c>
      <c r="N338" s="36">
        <f>IF(AND(M338&lt;&gt;M337,NOT(ISBLANK(A338))),IF(ISBLANK(J338),INDEX(Summary!N:N,MATCH(M338,Summary!A:A,0)),INDEX(Summary!N:N,MATCH(M338,Summary!A:A,0))+1),IF(ISBLANK(J338),N337,N337+1))</f>
        <v>83</v>
      </c>
      <c r="O338" s="36">
        <f t="shared" si="12"/>
        <v>132</v>
      </c>
      <c r="P338" s="39"/>
      <c r="Q338" s="6"/>
      <c r="R338" s="6"/>
      <c r="S338" s="10"/>
      <c r="T338" s="10"/>
      <c r="U338" s="9"/>
      <c r="V338" s="9"/>
      <c r="W338" s="9"/>
      <c r="X338" s="6"/>
      <c r="Y338" s="6"/>
      <c r="Z338" s="6"/>
      <c r="AA338" s="6"/>
      <c r="AB338" s="7"/>
      <c r="AC338" s="7"/>
      <c r="AD338" s="6"/>
      <c r="AE338" s="7"/>
      <c r="AF338" s="7"/>
      <c r="AG338" s="7"/>
      <c r="AH338" s="7"/>
      <c r="AI338" s="7"/>
      <c r="AJ338" s="7"/>
      <c r="AK338" s="7"/>
      <c r="AL338" s="7"/>
    </row>
    <row r="339" spans="1:38" x14ac:dyDescent="0.25">
      <c r="A339" s="4"/>
      <c r="B339" s="32"/>
      <c r="C339" s="48"/>
      <c r="D339" s="9"/>
      <c r="E339" s="6"/>
      <c r="F339" s="6"/>
      <c r="G339" s="7"/>
      <c r="H339" s="7"/>
      <c r="I339" s="7"/>
      <c r="J339" s="36" t="s">
        <v>709</v>
      </c>
      <c r="K339" s="39"/>
      <c r="L339" s="39"/>
      <c r="M339" s="36" t="str">
        <f t="shared" si="13"/>
        <v>B20</v>
      </c>
      <c r="N339" s="36">
        <f>IF(AND(M339&lt;&gt;M338,NOT(ISBLANK(A339))),IF(ISBLANK(J339),INDEX(Summary!N:N,MATCH(M339,Summary!A:A,0)),INDEX(Summary!N:N,MATCH(M339,Summary!A:A,0))+1),IF(ISBLANK(J339),N338,N338+1))</f>
        <v>84</v>
      </c>
      <c r="O339" s="36">
        <f t="shared" si="12"/>
        <v>132</v>
      </c>
      <c r="P339" s="39"/>
      <c r="Q339" s="6"/>
      <c r="R339" s="6"/>
      <c r="S339" s="10"/>
      <c r="T339" s="10"/>
      <c r="U339" s="9"/>
      <c r="V339" s="9"/>
      <c r="W339" s="9"/>
      <c r="X339" s="6"/>
      <c r="Y339" s="6"/>
      <c r="Z339" s="6"/>
      <c r="AA339" s="6"/>
      <c r="AB339" s="7"/>
      <c r="AC339" s="7"/>
      <c r="AD339" s="6"/>
      <c r="AE339" s="7"/>
      <c r="AF339" s="7"/>
      <c r="AG339" s="7"/>
      <c r="AH339" s="7"/>
      <c r="AI339" s="7"/>
      <c r="AJ339" s="7"/>
      <c r="AK339" s="7"/>
      <c r="AL339" s="7"/>
    </row>
    <row r="340" spans="1:38" x14ac:dyDescent="0.25">
      <c r="A340" s="4"/>
      <c r="B340" s="32"/>
      <c r="C340" s="48"/>
      <c r="D340" s="9"/>
      <c r="E340" s="6"/>
      <c r="F340" s="6"/>
      <c r="G340" s="7"/>
      <c r="H340" s="7"/>
      <c r="I340" s="7"/>
      <c r="J340" s="36" t="s">
        <v>710</v>
      </c>
      <c r="K340" s="39"/>
      <c r="L340" s="39"/>
      <c r="M340" s="36" t="str">
        <f t="shared" si="13"/>
        <v>B20</v>
      </c>
      <c r="N340" s="36">
        <f>IF(AND(M340&lt;&gt;M339,NOT(ISBLANK(A340))),IF(ISBLANK(J340),INDEX(Summary!N:N,MATCH(M340,Summary!A:A,0)),INDEX(Summary!N:N,MATCH(M340,Summary!A:A,0))+1),IF(ISBLANK(J340),N339,N339+1))</f>
        <v>85</v>
      </c>
      <c r="O340" s="36">
        <f t="shared" si="12"/>
        <v>132</v>
      </c>
      <c r="P340" s="39"/>
      <c r="Q340" s="6"/>
      <c r="R340" s="6"/>
      <c r="S340" s="10"/>
      <c r="T340" s="10"/>
      <c r="U340" s="9"/>
      <c r="V340" s="9"/>
      <c r="W340" s="9"/>
      <c r="X340" s="6"/>
      <c r="Y340" s="6"/>
      <c r="Z340" s="6"/>
      <c r="AA340" s="6"/>
      <c r="AB340" s="7"/>
      <c r="AC340" s="7"/>
      <c r="AD340" s="6"/>
      <c r="AE340" s="7"/>
      <c r="AF340" s="7"/>
      <c r="AG340" s="7"/>
      <c r="AH340" s="7"/>
      <c r="AI340" s="7"/>
      <c r="AJ340" s="7"/>
      <c r="AK340" s="7"/>
      <c r="AL340" s="7"/>
    </row>
    <row r="341" spans="1:38" x14ac:dyDescent="0.25">
      <c r="A341" s="4"/>
      <c r="B341" s="32"/>
      <c r="C341" s="48"/>
      <c r="D341" s="9"/>
      <c r="E341" s="6"/>
      <c r="F341" s="6"/>
      <c r="G341" s="7"/>
      <c r="H341" s="7"/>
      <c r="I341" s="7"/>
      <c r="J341" s="36" t="s">
        <v>711</v>
      </c>
      <c r="K341" s="39"/>
      <c r="L341" s="39"/>
      <c r="M341" s="36" t="str">
        <f t="shared" si="13"/>
        <v>B20</v>
      </c>
      <c r="N341" s="36">
        <f>IF(AND(M341&lt;&gt;M340,NOT(ISBLANK(A341))),IF(ISBLANK(J341),INDEX(Summary!N:N,MATCH(M341,Summary!A:A,0)),INDEX(Summary!N:N,MATCH(M341,Summary!A:A,0))+1),IF(ISBLANK(J341),N340,N340+1))</f>
        <v>86</v>
      </c>
      <c r="O341" s="36">
        <f t="shared" si="12"/>
        <v>132</v>
      </c>
      <c r="P341" s="39"/>
      <c r="Q341" s="6"/>
      <c r="R341" s="6"/>
      <c r="S341" s="10"/>
      <c r="T341" s="10"/>
      <c r="U341" s="9"/>
      <c r="V341" s="9"/>
      <c r="W341" s="9"/>
      <c r="X341" s="6"/>
      <c r="Y341" s="6"/>
      <c r="Z341" s="6"/>
      <c r="AA341" s="6"/>
      <c r="AB341" s="7"/>
      <c r="AC341" s="7"/>
      <c r="AD341" s="6"/>
      <c r="AE341" s="7"/>
      <c r="AF341" s="7"/>
      <c r="AG341" s="7"/>
      <c r="AH341" s="7"/>
      <c r="AI341" s="7"/>
      <c r="AJ341" s="7"/>
      <c r="AK341" s="7"/>
      <c r="AL341" s="7"/>
    </row>
    <row r="342" spans="1:38" x14ac:dyDescent="0.25">
      <c r="A342" s="4"/>
      <c r="B342" s="32"/>
      <c r="C342" s="48"/>
      <c r="D342" s="9"/>
      <c r="E342" s="6"/>
      <c r="F342" s="6"/>
      <c r="G342" s="7"/>
      <c r="H342" s="7"/>
      <c r="I342" s="7"/>
      <c r="J342" s="36" t="s">
        <v>712</v>
      </c>
      <c r="K342" s="39"/>
      <c r="L342" s="39"/>
      <c r="M342" s="36" t="str">
        <f t="shared" si="13"/>
        <v>B20</v>
      </c>
      <c r="N342" s="36">
        <f>IF(AND(M342&lt;&gt;M341,NOT(ISBLANK(A342))),IF(ISBLANK(J342),INDEX(Summary!N:N,MATCH(M342,Summary!A:A,0)),INDEX(Summary!N:N,MATCH(M342,Summary!A:A,0))+1),IF(ISBLANK(J342),N341,N341+1))</f>
        <v>87</v>
      </c>
      <c r="O342" s="36">
        <f t="shared" si="12"/>
        <v>132</v>
      </c>
      <c r="P342" s="39"/>
      <c r="Q342" s="6"/>
      <c r="R342" s="6"/>
      <c r="S342" s="10"/>
      <c r="T342" s="10"/>
      <c r="U342" s="9"/>
      <c r="V342" s="9"/>
      <c r="W342" s="9"/>
      <c r="X342" s="6"/>
      <c r="Y342" s="6"/>
      <c r="Z342" s="6"/>
      <c r="AA342" s="6"/>
      <c r="AB342" s="7"/>
      <c r="AC342" s="7"/>
      <c r="AD342" s="6"/>
      <c r="AE342" s="7"/>
      <c r="AF342" s="7"/>
      <c r="AG342" s="7"/>
      <c r="AH342" s="7"/>
      <c r="AI342" s="7"/>
      <c r="AJ342" s="7"/>
      <c r="AK342" s="7"/>
      <c r="AL342" s="7"/>
    </row>
    <row r="343" spans="1:38" x14ac:dyDescent="0.25">
      <c r="A343" s="4"/>
      <c r="B343" s="32"/>
      <c r="C343" s="48"/>
      <c r="D343" s="9"/>
      <c r="E343" s="6"/>
      <c r="F343" s="6"/>
      <c r="G343" s="7"/>
      <c r="H343" s="7"/>
      <c r="I343" s="7"/>
      <c r="J343" s="36" t="s">
        <v>713</v>
      </c>
      <c r="K343" s="39"/>
      <c r="L343" s="39"/>
      <c r="M343" s="36" t="str">
        <f t="shared" si="13"/>
        <v>B20</v>
      </c>
      <c r="N343" s="36">
        <f>IF(AND(M343&lt;&gt;M342,NOT(ISBLANK(A343))),IF(ISBLANK(J343),INDEX(Summary!N:N,MATCH(M343,Summary!A:A,0)),INDEX(Summary!N:N,MATCH(M343,Summary!A:A,0))+1),IF(ISBLANK(J343),N342,N342+1))</f>
        <v>88</v>
      </c>
      <c r="O343" s="36">
        <f t="shared" si="12"/>
        <v>132</v>
      </c>
      <c r="P343" s="39"/>
      <c r="Q343" s="6"/>
      <c r="R343" s="6"/>
      <c r="S343" s="10"/>
      <c r="T343" s="10"/>
      <c r="U343" s="9"/>
      <c r="V343" s="9"/>
      <c r="W343" s="9"/>
      <c r="X343" s="6"/>
      <c r="Y343" s="6"/>
      <c r="Z343" s="6"/>
      <c r="AA343" s="6"/>
      <c r="AB343" s="7"/>
      <c r="AC343" s="7"/>
      <c r="AD343" s="6"/>
      <c r="AE343" s="7"/>
      <c r="AF343" s="7"/>
      <c r="AG343" s="7"/>
      <c r="AH343" s="7"/>
      <c r="AI343" s="7"/>
      <c r="AJ343" s="7"/>
      <c r="AK343" s="7"/>
      <c r="AL343" s="7"/>
    </row>
    <row r="344" spans="1:38" x14ac:dyDescent="0.25">
      <c r="A344" s="4"/>
      <c r="B344" s="32"/>
      <c r="C344" s="48"/>
      <c r="D344" s="9"/>
      <c r="E344" s="6"/>
      <c r="F344" s="6"/>
      <c r="G344" s="7"/>
      <c r="H344" s="7"/>
      <c r="I344" s="7"/>
      <c r="J344" s="36" t="s">
        <v>714</v>
      </c>
      <c r="K344" s="39"/>
      <c r="L344" s="39"/>
      <c r="M344" s="36" t="str">
        <f t="shared" si="13"/>
        <v>B20</v>
      </c>
      <c r="N344" s="36">
        <f>IF(AND(M344&lt;&gt;M343,NOT(ISBLANK(A344))),IF(ISBLANK(J344),INDEX(Summary!N:N,MATCH(M344,Summary!A:A,0)),INDEX(Summary!N:N,MATCH(M344,Summary!A:A,0))+1),IF(ISBLANK(J344),N343,N343+1))</f>
        <v>89</v>
      </c>
      <c r="O344" s="36">
        <f t="shared" si="12"/>
        <v>132</v>
      </c>
      <c r="P344" s="39"/>
      <c r="Q344" s="6"/>
      <c r="R344" s="6"/>
      <c r="S344" s="10"/>
      <c r="T344" s="10"/>
      <c r="U344" s="9"/>
      <c r="V344" s="9"/>
      <c r="W344" s="9"/>
      <c r="X344" s="6"/>
      <c r="Y344" s="6"/>
      <c r="Z344" s="6"/>
      <c r="AA344" s="6"/>
      <c r="AB344" s="7"/>
      <c r="AC344" s="7"/>
      <c r="AD344" s="6"/>
      <c r="AE344" s="7"/>
      <c r="AF344" s="7"/>
      <c r="AG344" s="7"/>
      <c r="AH344" s="7"/>
      <c r="AI344" s="7"/>
      <c r="AJ344" s="7"/>
      <c r="AK344" s="7"/>
      <c r="AL344" s="7"/>
    </row>
    <row r="345" spans="1:38" x14ac:dyDescent="0.25">
      <c r="A345" s="4"/>
      <c r="B345" s="32"/>
      <c r="C345" s="48"/>
      <c r="D345" s="9"/>
      <c r="E345" s="6"/>
      <c r="F345" s="6"/>
      <c r="G345" s="7"/>
      <c r="H345" s="7"/>
      <c r="I345" s="7"/>
      <c r="J345" s="36" t="s">
        <v>715</v>
      </c>
      <c r="K345" s="39"/>
      <c r="L345" s="39"/>
      <c r="M345" s="36" t="str">
        <f t="shared" si="13"/>
        <v>B20</v>
      </c>
      <c r="N345" s="36">
        <f>IF(AND(M345&lt;&gt;M344,NOT(ISBLANK(A345))),IF(ISBLANK(J345),INDEX(Summary!N:N,MATCH(M345,Summary!A:A,0)),INDEX(Summary!N:N,MATCH(M345,Summary!A:A,0))+1),IF(ISBLANK(J345),N344,N344+1))</f>
        <v>90</v>
      </c>
      <c r="O345" s="36">
        <f t="shared" si="12"/>
        <v>132</v>
      </c>
      <c r="P345" s="39"/>
      <c r="Q345" s="6"/>
      <c r="R345" s="6"/>
      <c r="S345" s="10"/>
      <c r="T345" s="10"/>
      <c r="U345" s="9"/>
      <c r="V345" s="9"/>
      <c r="W345" s="9"/>
      <c r="X345" s="6"/>
      <c r="Y345" s="6"/>
      <c r="Z345" s="6"/>
      <c r="AA345" s="6"/>
      <c r="AB345" s="7"/>
      <c r="AC345" s="7"/>
      <c r="AD345" s="6"/>
      <c r="AE345" s="7"/>
      <c r="AF345" s="7"/>
      <c r="AG345" s="7"/>
      <c r="AH345" s="7"/>
      <c r="AI345" s="7"/>
      <c r="AJ345" s="7"/>
      <c r="AK345" s="7"/>
      <c r="AL345" s="7"/>
    </row>
    <row r="346" spans="1:38" x14ac:dyDescent="0.25">
      <c r="A346" s="4"/>
      <c r="B346" s="32"/>
      <c r="C346" s="48"/>
      <c r="D346" s="9"/>
      <c r="E346" s="6"/>
      <c r="F346" s="6"/>
      <c r="G346" s="7"/>
      <c r="H346" s="7"/>
      <c r="I346" s="7"/>
      <c r="J346" s="36" t="s">
        <v>716</v>
      </c>
      <c r="K346" s="39"/>
      <c r="L346" s="39"/>
      <c r="M346" s="36" t="str">
        <f t="shared" si="13"/>
        <v>B20</v>
      </c>
      <c r="N346" s="36">
        <f>IF(AND(M346&lt;&gt;M345,NOT(ISBLANK(A346))),IF(ISBLANK(J346),INDEX(Summary!N:N,MATCH(M346,Summary!A:A,0)),INDEX(Summary!N:N,MATCH(M346,Summary!A:A,0))+1),IF(ISBLANK(J346),N345,N345+1))</f>
        <v>91</v>
      </c>
      <c r="O346" s="36">
        <f t="shared" si="12"/>
        <v>132</v>
      </c>
      <c r="P346" s="39"/>
      <c r="Q346" s="6"/>
      <c r="R346" s="6"/>
      <c r="S346" s="10"/>
      <c r="T346" s="10"/>
      <c r="U346" s="9"/>
      <c r="V346" s="9"/>
      <c r="W346" s="9"/>
      <c r="X346" s="6"/>
      <c r="Y346" s="6"/>
      <c r="Z346" s="6"/>
      <c r="AA346" s="6"/>
      <c r="AB346" s="7"/>
      <c r="AC346" s="7"/>
      <c r="AD346" s="6"/>
      <c r="AE346" s="7"/>
      <c r="AF346" s="7"/>
      <c r="AG346" s="7"/>
      <c r="AH346" s="7"/>
      <c r="AI346" s="7"/>
      <c r="AJ346" s="7"/>
      <c r="AK346" s="7"/>
      <c r="AL346" s="7"/>
    </row>
    <row r="347" spans="1:38" x14ac:dyDescent="0.25">
      <c r="A347" s="4"/>
      <c r="B347" s="32"/>
      <c r="C347" s="48"/>
      <c r="D347" s="9"/>
      <c r="E347" s="6"/>
      <c r="F347" s="6"/>
      <c r="G347" s="7"/>
      <c r="H347" s="7"/>
      <c r="I347" s="7"/>
      <c r="J347" s="36" t="s">
        <v>717</v>
      </c>
      <c r="K347" s="39"/>
      <c r="L347" s="39"/>
      <c r="M347" s="36" t="str">
        <f t="shared" si="13"/>
        <v>B20</v>
      </c>
      <c r="N347" s="36">
        <f>IF(AND(M347&lt;&gt;M346,NOT(ISBLANK(A347))),IF(ISBLANK(J347),INDEX(Summary!N:N,MATCH(M347,Summary!A:A,0)),INDEX(Summary!N:N,MATCH(M347,Summary!A:A,0))+1),IF(ISBLANK(J347),N346,N346+1))</f>
        <v>92</v>
      </c>
      <c r="O347" s="36">
        <f t="shared" si="12"/>
        <v>132</v>
      </c>
      <c r="P347" s="39"/>
      <c r="Q347" s="6"/>
      <c r="R347" s="6"/>
      <c r="S347" s="10"/>
      <c r="T347" s="10"/>
      <c r="U347" s="9"/>
      <c r="V347" s="9"/>
      <c r="W347" s="9"/>
      <c r="X347" s="6"/>
      <c r="Y347" s="6"/>
      <c r="Z347" s="6"/>
      <c r="AA347" s="6"/>
      <c r="AB347" s="7"/>
      <c r="AC347" s="7"/>
      <c r="AD347" s="6"/>
      <c r="AE347" s="7"/>
      <c r="AF347" s="7"/>
      <c r="AG347" s="7"/>
      <c r="AH347" s="7"/>
      <c r="AI347" s="7"/>
      <c r="AJ347" s="7"/>
      <c r="AK347" s="7"/>
      <c r="AL347" s="7"/>
    </row>
    <row r="348" spans="1:38" x14ac:dyDescent="0.25">
      <c r="A348" s="4"/>
      <c r="B348" s="32"/>
      <c r="C348" s="48"/>
      <c r="D348" s="9"/>
      <c r="E348" s="6"/>
      <c r="F348" s="6"/>
      <c r="G348" s="7"/>
      <c r="H348" s="7"/>
      <c r="I348" s="7"/>
      <c r="J348" s="36" t="s">
        <v>718</v>
      </c>
      <c r="K348" s="39"/>
      <c r="L348" s="39"/>
      <c r="M348" s="36" t="str">
        <f t="shared" si="13"/>
        <v>B20</v>
      </c>
      <c r="N348" s="36">
        <f>IF(AND(M348&lt;&gt;M347,NOT(ISBLANK(A348))),IF(ISBLANK(J348),INDEX(Summary!N:N,MATCH(M348,Summary!A:A,0)),INDEX(Summary!N:N,MATCH(M348,Summary!A:A,0))+1),IF(ISBLANK(J348),N347,N347+1))</f>
        <v>93</v>
      </c>
      <c r="O348" s="36">
        <f t="shared" si="12"/>
        <v>132</v>
      </c>
      <c r="P348" s="39"/>
      <c r="Q348" s="6"/>
      <c r="R348" s="6"/>
      <c r="S348" s="10"/>
      <c r="T348" s="10"/>
      <c r="U348" s="9"/>
      <c r="V348" s="9"/>
      <c r="W348" s="9"/>
      <c r="X348" s="6"/>
      <c r="Y348" s="6"/>
      <c r="Z348" s="6"/>
      <c r="AA348" s="6"/>
      <c r="AB348" s="7"/>
      <c r="AC348" s="7"/>
      <c r="AD348" s="6"/>
      <c r="AE348" s="7"/>
      <c r="AF348" s="7"/>
      <c r="AG348" s="7"/>
      <c r="AH348" s="7"/>
      <c r="AI348" s="7"/>
      <c r="AJ348" s="7"/>
      <c r="AK348" s="7"/>
      <c r="AL348" s="7"/>
    </row>
    <row r="349" spans="1:38" x14ac:dyDescent="0.25">
      <c r="A349" s="4"/>
      <c r="B349" s="32"/>
      <c r="C349" s="48"/>
      <c r="D349" s="9"/>
      <c r="E349" s="6"/>
      <c r="F349" s="6"/>
      <c r="G349" s="7"/>
      <c r="H349" s="7"/>
      <c r="I349" s="7"/>
      <c r="J349" s="36" t="s">
        <v>719</v>
      </c>
      <c r="K349" s="39"/>
      <c r="L349" s="39"/>
      <c r="M349" s="36" t="str">
        <f t="shared" si="13"/>
        <v>B20</v>
      </c>
      <c r="N349" s="36">
        <f>IF(AND(M349&lt;&gt;M348,NOT(ISBLANK(A349))),IF(ISBLANK(J349),INDEX(Summary!N:N,MATCH(M349,Summary!A:A,0)),INDEX(Summary!N:N,MATCH(M349,Summary!A:A,0))+1),IF(ISBLANK(J349),N348,N348+1))</f>
        <v>94</v>
      </c>
      <c r="O349" s="36">
        <f t="shared" si="12"/>
        <v>132</v>
      </c>
      <c r="P349" s="39"/>
      <c r="Q349" s="6"/>
      <c r="R349" s="6"/>
      <c r="S349" s="10"/>
      <c r="T349" s="10"/>
      <c r="U349" s="9"/>
      <c r="V349" s="9"/>
      <c r="W349" s="9"/>
      <c r="X349" s="6"/>
      <c r="Y349" s="6"/>
      <c r="Z349" s="6"/>
      <c r="AA349" s="6"/>
      <c r="AB349" s="7"/>
      <c r="AC349" s="7"/>
      <c r="AD349" s="6"/>
      <c r="AE349" s="7"/>
      <c r="AF349" s="7"/>
      <c r="AG349" s="7"/>
      <c r="AH349" s="7"/>
      <c r="AI349" s="7"/>
      <c r="AJ349" s="7"/>
      <c r="AK349" s="7"/>
      <c r="AL349" s="7"/>
    </row>
    <row r="350" spans="1:38" x14ac:dyDescent="0.25">
      <c r="A350" s="4"/>
      <c r="B350" s="32"/>
      <c r="C350" s="48"/>
      <c r="D350" s="9"/>
      <c r="E350" s="6"/>
      <c r="F350" s="6"/>
      <c r="G350" s="7"/>
      <c r="H350" s="7"/>
      <c r="I350" s="7"/>
      <c r="J350" s="36" t="s">
        <v>720</v>
      </c>
      <c r="K350" s="39"/>
      <c r="L350" s="39"/>
      <c r="M350" s="36" t="str">
        <f t="shared" si="13"/>
        <v>B20</v>
      </c>
      <c r="N350" s="36">
        <f>IF(AND(M350&lt;&gt;M349,NOT(ISBLANK(A350))),IF(ISBLANK(J350),INDEX(Summary!N:N,MATCH(M350,Summary!A:A,0)),INDEX(Summary!N:N,MATCH(M350,Summary!A:A,0))+1),IF(ISBLANK(J350),N349,N349+1))</f>
        <v>95</v>
      </c>
      <c r="O350" s="36">
        <f t="shared" si="12"/>
        <v>132</v>
      </c>
      <c r="P350" s="39"/>
      <c r="Q350" s="6"/>
      <c r="R350" s="6"/>
      <c r="S350" s="10"/>
      <c r="T350" s="10"/>
      <c r="U350" s="9"/>
      <c r="V350" s="9"/>
      <c r="W350" s="9"/>
      <c r="X350" s="6"/>
      <c r="Y350" s="6"/>
      <c r="Z350" s="6"/>
      <c r="AA350" s="6"/>
      <c r="AB350" s="7"/>
      <c r="AC350" s="7"/>
      <c r="AD350" s="6"/>
      <c r="AE350" s="7"/>
      <c r="AF350" s="7"/>
      <c r="AG350" s="7"/>
      <c r="AH350" s="7"/>
      <c r="AI350" s="7"/>
      <c r="AJ350" s="7"/>
      <c r="AK350" s="7"/>
      <c r="AL350" s="7"/>
    </row>
    <row r="351" spans="1:38" x14ac:dyDescent="0.25">
      <c r="A351" s="4"/>
      <c r="B351" s="32"/>
      <c r="C351" s="48"/>
      <c r="D351" s="9"/>
      <c r="E351" s="6"/>
      <c r="F351" s="6"/>
      <c r="G351" s="7"/>
      <c r="H351" s="7"/>
      <c r="I351" s="7"/>
      <c r="J351" s="36" t="s">
        <v>721</v>
      </c>
      <c r="K351" s="39"/>
      <c r="L351" s="39"/>
      <c r="M351" s="36" t="str">
        <f t="shared" si="13"/>
        <v>B20</v>
      </c>
      <c r="N351" s="36">
        <f>IF(AND(M351&lt;&gt;M350,NOT(ISBLANK(A351))),IF(ISBLANK(J351),INDEX(Summary!N:N,MATCH(M351,Summary!A:A,0)),INDEX(Summary!N:N,MATCH(M351,Summary!A:A,0))+1),IF(ISBLANK(J351),N350,N350+1))</f>
        <v>96</v>
      </c>
      <c r="O351" s="36">
        <f t="shared" si="12"/>
        <v>132</v>
      </c>
      <c r="P351" s="39"/>
      <c r="Q351" s="6"/>
      <c r="R351" s="6"/>
      <c r="S351" s="10"/>
      <c r="T351" s="10"/>
      <c r="U351" s="9"/>
      <c r="V351" s="9"/>
      <c r="W351" s="9"/>
      <c r="X351" s="6"/>
      <c r="Y351" s="6"/>
      <c r="Z351" s="6"/>
      <c r="AA351" s="6"/>
      <c r="AB351" s="7"/>
      <c r="AC351" s="7"/>
      <c r="AD351" s="6"/>
      <c r="AE351" s="7"/>
      <c r="AF351" s="7"/>
      <c r="AG351" s="7"/>
      <c r="AH351" s="7"/>
      <c r="AI351" s="7"/>
      <c r="AJ351" s="7"/>
      <c r="AK351" s="7"/>
      <c r="AL351" s="7"/>
    </row>
    <row r="352" spans="1:38" x14ac:dyDescent="0.25">
      <c r="A352" s="4" t="s">
        <v>396</v>
      </c>
      <c r="B352" s="32" t="s">
        <v>534</v>
      </c>
      <c r="C352" s="48" t="s">
        <v>535</v>
      </c>
      <c r="D352" s="9">
        <v>1</v>
      </c>
      <c r="E352" s="6">
        <v>1</v>
      </c>
      <c r="F352" s="6">
        <v>1</v>
      </c>
      <c r="G352" s="7">
        <v>9</v>
      </c>
      <c r="H352" s="7">
        <v>9</v>
      </c>
      <c r="I352" s="7">
        <v>3</v>
      </c>
      <c r="J352" s="39"/>
      <c r="K352" s="36" t="s">
        <v>550</v>
      </c>
      <c r="L352" s="39"/>
      <c r="M352" s="36" t="str">
        <f t="shared" si="13"/>
        <v>B30</v>
      </c>
      <c r="N352" s="36">
        <f>IF(AND(M352&lt;&gt;M351,NOT(ISBLANK(A352))),IF(ISBLANK(J352),INDEX(Summary!N:N,MATCH(M352,Summary!A:A,0)),INDEX(Summary!N:N,MATCH(M352,Summary!A:A,0))+1),IF(ISBLANK(J352),N351,N351+1))</f>
        <v>0</v>
      </c>
      <c r="O352" s="36">
        <f t="shared" si="12"/>
        <v>6</v>
      </c>
      <c r="P352" s="39"/>
      <c r="Q352" s="6"/>
      <c r="R352" s="6">
        <v>56</v>
      </c>
      <c r="S352" s="16"/>
      <c r="T352" s="16"/>
      <c r="U352" s="9"/>
      <c r="V352" s="9"/>
      <c r="W352" s="9"/>
      <c r="X352" s="6">
        <v>0</v>
      </c>
      <c r="Y352" s="6">
        <v>53</v>
      </c>
      <c r="Z352" s="6">
        <v>6</v>
      </c>
      <c r="AA352" s="6">
        <v>0</v>
      </c>
      <c r="AB352" s="7">
        <v>0</v>
      </c>
      <c r="AC352" s="7">
        <v>0</v>
      </c>
      <c r="AD352" s="6"/>
      <c r="AE352" s="7">
        <v>5</v>
      </c>
      <c r="AF352" s="7">
        <v>59</v>
      </c>
      <c r="AG352" s="7" t="s">
        <v>34</v>
      </c>
      <c r="AH352" s="7">
        <v>0</v>
      </c>
      <c r="AI352" s="7">
        <v>0</v>
      </c>
      <c r="AJ352" s="7">
        <v>0</v>
      </c>
      <c r="AK352" s="7">
        <v>0</v>
      </c>
      <c r="AL352" s="7" t="s">
        <v>34</v>
      </c>
    </row>
    <row r="353" spans="1:38" x14ac:dyDescent="0.25">
      <c r="A353" s="4"/>
      <c r="B353" s="32"/>
      <c r="C353" s="48"/>
      <c r="D353" s="9"/>
      <c r="E353" s="6"/>
      <c r="F353" s="6"/>
      <c r="G353" s="7"/>
      <c r="H353" s="7"/>
      <c r="I353" s="7"/>
      <c r="J353" s="39"/>
      <c r="K353" s="36" t="s">
        <v>551</v>
      </c>
      <c r="L353" s="39"/>
      <c r="M353" s="36" t="str">
        <f t="shared" si="13"/>
        <v>B30</v>
      </c>
      <c r="N353" s="36">
        <f>IF(AND(M353&lt;&gt;M352,NOT(ISBLANK(A353))),IF(ISBLANK(J353),INDEX(Summary!N:N,MATCH(M353,Summary!A:A,0)),INDEX(Summary!N:N,MATCH(M353,Summary!A:A,0))+1),IF(ISBLANK(J353),N352,N352+1))</f>
        <v>0</v>
      </c>
      <c r="O353" s="36">
        <f t="shared" si="12"/>
        <v>7</v>
      </c>
      <c r="P353" s="39"/>
      <c r="Q353" s="6"/>
      <c r="R353" s="6"/>
      <c r="S353" s="16"/>
      <c r="T353" s="16"/>
      <c r="U353" s="9"/>
      <c r="V353" s="9"/>
      <c r="W353" s="9"/>
      <c r="X353" s="6"/>
      <c r="Y353" s="6"/>
      <c r="Z353" s="6"/>
      <c r="AA353" s="6"/>
      <c r="AB353" s="7"/>
      <c r="AC353" s="7"/>
      <c r="AD353" s="6"/>
      <c r="AE353" s="7"/>
      <c r="AF353" s="7"/>
      <c r="AG353" s="7"/>
      <c r="AH353" s="7"/>
      <c r="AI353" s="7"/>
      <c r="AJ353" s="7"/>
      <c r="AK353" s="7"/>
      <c r="AL353" s="7"/>
    </row>
    <row r="354" spans="1:38" x14ac:dyDescent="0.25">
      <c r="A354" s="4"/>
      <c r="B354" s="32"/>
      <c r="C354" s="48"/>
      <c r="D354" s="9"/>
      <c r="E354" s="6"/>
      <c r="F354" s="6"/>
      <c r="G354" s="7"/>
      <c r="H354" s="7"/>
      <c r="I354" s="7"/>
      <c r="J354" s="39"/>
      <c r="K354" s="36" t="s">
        <v>552</v>
      </c>
      <c r="L354" s="39"/>
      <c r="M354" s="36" t="str">
        <f t="shared" si="13"/>
        <v>B30</v>
      </c>
      <c r="N354" s="36">
        <f>IF(AND(M354&lt;&gt;M353,NOT(ISBLANK(A354))),IF(ISBLANK(J354),INDEX(Summary!N:N,MATCH(M354,Summary!A:A,0)),INDEX(Summary!N:N,MATCH(M354,Summary!A:A,0))+1),IF(ISBLANK(J354),N353,N353+1))</f>
        <v>0</v>
      </c>
      <c r="O354" s="36">
        <f t="shared" si="12"/>
        <v>8</v>
      </c>
      <c r="P354" s="39"/>
      <c r="Q354" s="6"/>
      <c r="R354" s="6"/>
      <c r="S354" s="16"/>
      <c r="T354" s="16"/>
      <c r="U354" s="9"/>
      <c r="V354" s="9"/>
      <c r="W354" s="9"/>
      <c r="X354" s="6"/>
      <c r="Y354" s="6"/>
      <c r="Z354" s="6"/>
      <c r="AA354" s="6"/>
      <c r="AB354" s="7"/>
      <c r="AC354" s="7"/>
      <c r="AD354" s="6"/>
      <c r="AE354" s="7"/>
      <c r="AF354" s="7"/>
      <c r="AG354" s="7"/>
      <c r="AH354" s="7"/>
      <c r="AI354" s="7"/>
      <c r="AJ354" s="7"/>
      <c r="AK354" s="7"/>
      <c r="AL354" s="7"/>
    </row>
    <row r="355" spans="1:38" x14ac:dyDescent="0.25">
      <c r="A355" s="4"/>
      <c r="B355" s="32"/>
      <c r="C355" s="48"/>
      <c r="D355" s="9"/>
      <c r="E355" s="6"/>
      <c r="F355" s="6"/>
      <c r="G355" s="7"/>
      <c r="H355" s="7"/>
      <c r="I355" s="7"/>
      <c r="J355" s="39"/>
      <c r="K355" s="36" t="s">
        <v>553</v>
      </c>
      <c r="L355" s="39"/>
      <c r="M355" s="36" t="str">
        <f t="shared" si="13"/>
        <v>B30</v>
      </c>
      <c r="N355" s="36">
        <f>IF(AND(M355&lt;&gt;M354,NOT(ISBLANK(A355))),IF(ISBLANK(J355),INDEX(Summary!N:N,MATCH(M355,Summary!A:A,0)),INDEX(Summary!N:N,MATCH(M355,Summary!A:A,0))+1),IF(ISBLANK(J355),N354,N354+1))</f>
        <v>0</v>
      </c>
      <c r="O355" s="36">
        <f t="shared" si="12"/>
        <v>9</v>
      </c>
      <c r="P355" s="39"/>
      <c r="Q355" s="6"/>
      <c r="R355" s="6"/>
      <c r="S355" s="16"/>
      <c r="T355" s="16"/>
      <c r="U355" s="9"/>
      <c r="V355" s="9"/>
      <c r="W355" s="9"/>
      <c r="X355" s="6"/>
      <c r="Y355" s="6"/>
      <c r="Z355" s="6"/>
      <c r="AA355" s="6"/>
      <c r="AB355" s="7"/>
      <c r="AC355" s="7"/>
      <c r="AD355" s="6"/>
      <c r="AE355" s="7"/>
      <c r="AF355" s="7"/>
      <c r="AG355" s="7"/>
      <c r="AH355" s="7"/>
      <c r="AI355" s="7"/>
      <c r="AJ355" s="7"/>
      <c r="AK355" s="7"/>
      <c r="AL355" s="7"/>
    </row>
    <row r="356" spans="1:38" x14ac:dyDescent="0.25">
      <c r="A356" s="4"/>
      <c r="B356" s="32"/>
      <c r="C356" s="48"/>
      <c r="D356" s="9"/>
      <c r="E356" s="6"/>
      <c r="F356" s="6"/>
      <c r="G356" s="7"/>
      <c r="H356" s="7"/>
      <c r="I356" s="7"/>
      <c r="J356" s="39"/>
      <c r="K356" s="36" t="s">
        <v>554</v>
      </c>
      <c r="L356" s="39"/>
      <c r="M356" s="36" t="str">
        <f t="shared" si="13"/>
        <v>B30</v>
      </c>
      <c r="N356" s="36">
        <f>IF(AND(M356&lt;&gt;M355,NOT(ISBLANK(A356))),IF(ISBLANK(J356),INDEX(Summary!N:N,MATCH(M356,Summary!A:A,0)),INDEX(Summary!N:N,MATCH(M356,Summary!A:A,0))+1),IF(ISBLANK(J356),N355,N355+1))</f>
        <v>0</v>
      </c>
      <c r="O356" s="36">
        <f t="shared" si="12"/>
        <v>10</v>
      </c>
      <c r="P356" s="39"/>
      <c r="Q356" s="6"/>
      <c r="R356" s="6"/>
      <c r="S356" s="16"/>
      <c r="T356" s="16"/>
      <c r="U356" s="9"/>
      <c r="V356" s="9"/>
      <c r="W356" s="9"/>
      <c r="X356" s="6"/>
      <c r="Y356" s="6"/>
      <c r="Z356" s="6"/>
      <c r="AA356" s="6"/>
      <c r="AB356" s="7"/>
      <c r="AC356" s="7"/>
      <c r="AD356" s="6"/>
      <c r="AE356" s="7"/>
      <c r="AF356" s="7"/>
      <c r="AG356" s="7"/>
      <c r="AH356" s="7"/>
      <c r="AI356" s="7"/>
      <c r="AJ356" s="7"/>
      <c r="AK356" s="7"/>
      <c r="AL356" s="7"/>
    </row>
    <row r="357" spans="1:38" x14ac:dyDescent="0.25">
      <c r="A357" s="4"/>
      <c r="B357" s="32"/>
      <c r="C357" s="48"/>
      <c r="D357" s="9"/>
      <c r="E357" s="6"/>
      <c r="F357" s="6"/>
      <c r="G357" s="7"/>
      <c r="H357" s="7"/>
      <c r="I357" s="7"/>
      <c r="J357" s="39"/>
      <c r="K357" s="36" t="s">
        <v>555</v>
      </c>
      <c r="L357" s="39"/>
      <c r="M357" s="36" t="str">
        <f t="shared" si="13"/>
        <v>B30</v>
      </c>
      <c r="N357" s="36">
        <f>IF(AND(M357&lt;&gt;M356,NOT(ISBLANK(A357))),IF(ISBLANK(J357),INDEX(Summary!N:N,MATCH(M357,Summary!A:A,0)),INDEX(Summary!N:N,MATCH(M357,Summary!A:A,0))+1),IF(ISBLANK(J357),N356,N356+1))</f>
        <v>0</v>
      </c>
      <c r="O357" s="36">
        <f t="shared" si="12"/>
        <v>11</v>
      </c>
      <c r="P357" s="39"/>
      <c r="Q357" s="6"/>
      <c r="R357" s="6"/>
      <c r="S357" s="16"/>
      <c r="T357" s="16"/>
      <c r="U357" s="9"/>
      <c r="V357" s="9"/>
      <c r="W357" s="9"/>
      <c r="X357" s="6"/>
      <c r="Y357" s="6"/>
      <c r="Z357" s="6"/>
      <c r="AA357" s="6"/>
      <c r="AB357" s="7"/>
      <c r="AC357" s="7"/>
      <c r="AD357" s="6"/>
      <c r="AE357" s="7"/>
      <c r="AF357" s="7"/>
      <c r="AG357" s="7"/>
      <c r="AH357" s="7"/>
      <c r="AI357" s="7"/>
      <c r="AJ357" s="7"/>
      <c r="AK357" s="7"/>
      <c r="AL357" s="7"/>
    </row>
    <row r="358" spans="1:38" x14ac:dyDescent="0.25">
      <c r="A358" s="4"/>
      <c r="B358" s="32"/>
      <c r="C358" s="48"/>
      <c r="D358" s="9"/>
      <c r="E358" s="6"/>
      <c r="F358" s="6"/>
      <c r="G358" s="7"/>
      <c r="H358" s="7"/>
      <c r="I358" s="7"/>
      <c r="J358" s="39"/>
      <c r="K358" s="36" t="s">
        <v>556</v>
      </c>
      <c r="L358" s="39"/>
      <c r="M358" s="36" t="str">
        <f t="shared" si="13"/>
        <v>B30</v>
      </c>
      <c r="N358" s="36">
        <f>IF(AND(M358&lt;&gt;M357,NOT(ISBLANK(A358))),IF(ISBLANK(J358),INDEX(Summary!N:N,MATCH(M358,Summary!A:A,0)),INDEX(Summary!N:N,MATCH(M358,Summary!A:A,0))+1),IF(ISBLANK(J358),N357,N357+1))</f>
        <v>0</v>
      </c>
      <c r="O358" s="36">
        <f t="shared" si="12"/>
        <v>12</v>
      </c>
      <c r="P358" s="39"/>
      <c r="Q358" s="6"/>
      <c r="R358" s="6"/>
      <c r="S358" s="16"/>
      <c r="T358" s="16"/>
      <c r="U358" s="9"/>
      <c r="V358" s="9"/>
      <c r="W358" s="9"/>
      <c r="X358" s="6"/>
      <c r="Y358" s="6"/>
      <c r="Z358" s="6"/>
      <c r="AA358" s="6"/>
      <c r="AB358" s="7"/>
      <c r="AC358" s="7"/>
      <c r="AD358" s="6"/>
      <c r="AE358" s="7"/>
      <c r="AF358" s="7"/>
      <c r="AG358" s="7"/>
      <c r="AH358" s="7"/>
      <c r="AI358" s="7"/>
      <c r="AJ358" s="7"/>
      <c r="AK358" s="7"/>
      <c r="AL358" s="7"/>
    </row>
    <row r="359" spans="1:38" x14ac:dyDescent="0.25">
      <c r="A359" s="4"/>
      <c r="B359" s="32"/>
      <c r="C359" s="48"/>
      <c r="D359" s="9"/>
      <c r="E359" s="6"/>
      <c r="F359" s="6"/>
      <c r="G359" s="7"/>
      <c r="H359" s="7"/>
      <c r="I359" s="7"/>
      <c r="J359" s="39"/>
      <c r="K359" s="36" t="s">
        <v>557</v>
      </c>
      <c r="L359" s="39"/>
      <c r="M359" s="36" t="str">
        <f t="shared" si="13"/>
        <v>B30</v>
      </c>
      <c r="N359" s="36">
        <f>IF(AND(M359&lt;&gt;M358,NOT(ISBLANK(A359))),IF(ISBLANK(J359),INDEX(Summary!N:N,MATCH(M359,Summary!A:A,0)),INDEX(Summary!N:N,MATCH(M359,Summary!A:A,0))+1),IF(ISBLANK(J359),N358,N358+1))</f>
        <v>0</v>
      </c>
      <c r="O359" s="36">
        <f t="shared" si="12"/>
        <v>13</v>
      </c>
      <c r="P359" s="39"/>
      <c r="Q359" s="6"/>
      <c r="R359" s="6"/>
      <c r="S359" s="16"/>
      <c r="T359" s="16"/>
      <c r="U359" s="9"/>
      <c r="V359" s="9"/>
      <c r="W359" s="9"/>
      <c r="X359" s="6"/>
      <c r="Y359" s="6"/>
      <c r="Z359" s="6"/>
      <c r="AA359" s="6"/>
      <c r="AB359" s="7"/>
      <c r="AC359" s="7"/>
      <c r="AD359" s="6"/>
      <c r="AE359" s="7"/>
      <c r="AF359" s="7"/>
      <c r="AG359" s="7"/>
      <c r="AH359" s="7"/>
      <c r="AI359" s="7"/>
      <c r="AJ359" s="7"/>
      <c r="AK359" s="7"/>
      <c r="AL359" s="7"/>
    </row>
    <row r="360" spans="1:38" x14ac:dyDescent="0.25">
      <c r="A360" s="4"/>
      <c r="B360" s="32"/>
      <c r="C360" s="48"/>
      <c r="D360" s="9"/>
      <c r="E360" s="6"/>
      <c r="F360" s="6"/>
      <c r="G360" s="7"/>
      <c r="H360" s="7"/>
      <c r="I360" s="7"/>
      <c r="J360" s="39"/>
      <c r="K360" s="36" t="s">
        <v>562</v>
      </c>
      <c r="L360" s="39"/>
      <c r="M360" s="36" t="str">
        <f t="shared" si="13"/>
        <v>B30</v>
      </c>
      <c r="N360" s="36">
        <f>IF(AND(M360&lt;&gt;M359,NOT(ISBLANK(A360))),IF(ISBLANK(J360),INDEX(Summary!N:N,MATCH(M360,Summary!A:A,0)),INDEX(Summary!N:N,MATCH(M360,Summary!A:A,0))+1),IF(ISBLANK(J360),N359,N359+1))</f>
        <v>0</v>
      </c>
      <c r="O360" s="36">
        <f t="shared" si="12"/>
        <v>14</v>
      </c>
      <c r="P360" s="39"/>
      <c r="Q360" s="6"/>
      <c r="R360" s="6"/>
      <c r="S360" s="16"/>
      <c r="T360" s="16"/>
      <c r="U360" s="9"/>
      <c r="V360" s="9"/>
      <c r="W360" s="9"/>
      <c r="X360" s="6"/>
      <c r="Y360" s="6"/>
      <c r="Z360" s="6"/>
      <c r="AA360" s="6"/>
      <c r="AB360" s="7"/>
      <c r="AC360" s="7"/>
      <c r="AD360" s="6"/>
      <c r="AE360" s="7"/>
      <c r="AF360" s="7"/>
      <c r="AG360" s="7"/>
      <c r="AH360" s="7"/>
      <c r="AI360" s="7"/>
      <c r="AJ360" s="7"/>
      <c r="AK360" s="7"/>
      <c r="AL360" s="7"/>
    </row>
    <row r="361" spans="1:38" x14ac:dyDescent="0.25">
      <c r="A361" s="4"/>
      <c r="B361" s="32"/>
      <c r="C361" s="48"/>
      <c r="D361" s="9"/>
      <c r="E361" s="6"/>
      <c r="F361" s="6"/>
      <c r="G361" s="7"/>
      <c r="H361" s="7"/>
      <c r="I361" s="7"/>
      <c r="J361" s="39"/>
      <c r="K361" s="36" t="s">
        <v>563</v>
      </c>
      <c r="L361" s="39"/>
      <c r="M361" s="36" t="str">
        <f t="shared" si="13"/>
        <v>B30</v>
      </c>
      <c r="N361" s="36">
        <f>IF(AND(M361&lt;&gt;M360,NOT(ISBLANK(A361))),IF(ISBLANK(J361),INDEX(Summary!N:N,MATCH(M361,Summary!A:A,0)),INDEX(Summary!N:N,MATCH(M361,Summary!A:A,0))+1),IF(ISBLANK(J361),N360,N360+1))</f>
        <v>0</v>
      </c>
      <c r="O361" s="36">
        <f t="shared" si="12"/>
        <v>15</v>
      </c>
      <c r="P361" s="39"/>
      <c r="Q361" s="6"/>
      <c r="R361" s="6"/>
      <c r="S361" s="16"/>
      <c r="T361" s="16"/>
      <c r="U361" s="9"/>
      <c r="V361" s="9"/>
      <c r="W361" s="9"/>
      <c r="X361" s="6"/>
      <c r="Y361" s="6"/>
      <c r="Z361" s="6"/>
      <c r="AA361" s="6"/>
      <c r="AB361" s="7"/>
      <c r="AC361" s="7"/>
      <c r="AD361" s="6"/>
      <c r="AE361" s="7"/>
      <c r="AF361" s="7"/>
      <c r="AG361" s="7"/>
      <c r="AH361" s="7"/>
      <c r="AI361" s="7"/>
      <c r="AJ361" s="7"/>
      <c r="AK361" s="7"/>
      <c r="AL361" s="7"/>
    </row>
    <row r="362" spans="1:38" x14ac:dyDescent="0.25">
      <c r="A362" s="4"/>
      <c r="B362" s="32"/>
      <c r="C362" s="48"/>
      <c r="D362" s="9"/>
      <c r="E362" s="6"/>
      <c r="F362" s="6"/>
      <c r="G362" s="7"/>
      <c r="H362" s="7"/>
      <c r="I362" s="7"/>
      <c r="J362" s="39"/>
      <c r="K362" s="36" t="s">
        <v>564</v>
      </c>
      <c r="L362" s="39"/>
      <c r="M362" s="36" t="str">
        <f t="shared" si="13"/>
        <v>B30</v>
      </c>
      <c r="N362" s="36">
        <f>IF(AND(M362&lt;&gt;M361,NOT(ISBLANK(A362))),IF(ISBLANK(J362),INDEX(Summary!N:N,MATCH(M362,Summary!A:A,0)),INDEX(Summary!N:N,MATCH(M362,Summary!A:A,0))+1),IF(ISBLANK(J362),N361,N361+1))</f>
        <v>0</v>
      </c>
      <c r="O362" s="36">
        <f t="shared" si="12"/>
        <v>16</v>
      </c>
      <c r="P362" s="39"/>
      <c r="Q362" s="6"/>
      <c r="R362" s="6"/>
      <c r="S362" s="16"/>
      <c r="T362" s="16"/>
      <c r="U362" s="9"/>
      <c r="V362" s="9"/>
      <c r="W362" s="9"/>
      <c r="X362" s="6"/>
      <c r="Y362" s="6"/>
      <c r="Z362" s="6"/>
      <c r="AA362" s="6"/>
      <c r="AB362" s="7"/>
      <c r="AC362" s="7"/>
      <c r="AD362" s="6"/>
      <c r="AE362" s="7"/>
      <c r="AF362" s="7"/>
      <c r="AG362" s="7"/>
      <c r="AH362" s="7"/>
      <c r="AI362" s="7"/>
      <c r="AJ362" s="7"/>
      <c r="AK362" s="7"/>
      <c r="AL362" s="7"/>
    </row>
    <row r="363" spans="1:38" x14ac:dyDescent="0.25">
      <c r="A363" s="4"/>
      <c r="B363" s="32"/>
      <c r="C363" s="48"/>
      <c r="D363" s="9"/>
      <c r="E363" s="6"/>
      <c r="F363" s="6"/>
      <c r="G363" s="7"/>
      <c r="H363" s="7"/>
      <c r="I363" s="7"/>
      <c r="J363" s="39"/>
      <c r="K363" s="36" t="s">
        <v>565</v>
      </c>
      <c r="L363" s="39"/>
      <c r="M363" s="36" t="str">
        <f t="shared" si="13"/>
        <v>B30</v>
      </c>
      <c r="N363" s="36">
        <f>IF(AND(M363&lt;&gt;M362,NOT(ISBLANK(A363))),IF(ISBLANK(J363),INDEX(Summary!N:N,MATCH(M363,Summary!A:A,0)),INDEX(Summary!N:N,MATCH(M363,Summary!A:A,0))+1),IF(ISBLANK(J363),N362,N362+1))</f>
        <v>0</v>
      </c>
      <c r="O363" s="36">
        <f t="shared" si="12"/>
        <v>17</v>
      </c>
      <c r="P363" s="39"/>
      <c r="Q363" s="6"/>
      <c r="R363" s="6"/>
      <c r="S363" s="16"/>
      <c r="T363" s="16"/>
      <c r="U363" s="9"/>
      <c r="V363" s="9"/>
      <c r="W363" s="9"/>
      <c r="X363" s="6"/>
      <c r="Y363" s="6"/>
      <c r="Z363" s="6"/>
      <c r="AA363" s="6"/>
      <c r="AB363" s="7"/>
      <c r="AC363" s="7"/>
      <c r="AD363" s="6"/>
      <c r="AE363" s="7"/>
      <c r="AF363" s="7"/>
      <c r="AG363" s="7"/>
      <c r="AH363" s="7"/>
      <c r="AI363" s="7"/>
      <c r="AJ363" s="7"/>
      <c r="AK363" s="7"/>
      <c r="AL363" s="7"/>
    </row>
    <row r="364" spans="1:38" x14ac:dyDescent="0.25">
      <c r="A364" s="4"/>
      <c r="B364" s="32"/>
      <c r="C364" s="48"/>
      <c r="D364" s="9"/>
      <c r="E364" s="6"/>
      <c r="F364" s="6"/>
      <c r="G364" s="7"/>
      <c r="H364" s="7"/>
      <c r="I364" s="7"/>
      <c r="J364" s="39"/>
      <c r="K364" s="36" t="s">
        <v>566</v>
      </c>
      <c r="L364" s="39"/>
      <c r="M364" s="36" t="str">
        <f t="shared" si="13"/>
        <v>B30</v>
      </c>
      <c r="N364" s="36">
        <f>IF(AND(M364&lt;&gt;M363,NOT(ISBLANK(A364))),IF(ISBLANK(J364),INDEX(Summary!N:N,MATCH(M364,Summary!A:A,0)),INDEX(Summary!N:N,MATCH(M364,Summary!A:A,0))+1),IF(ISBLANK(J364),N363,N363+1))</f>
        <v>0</v>
      </c>
      <c r="O364" s="36">
        <f t="shared" si="12"/>
        <v>18</v>
      </c>
      <c r="P364" s="39"/>
      <c r="Q364" s="6"/>
      <c r="R364" s="6"/>
      <c r="S364" s="16"/>
      <c r="T364" s="16"/>
      <c r="U364" s="9"/>
      <c r="V364" s="9"/>
      <c r="W364" s="9"/>
      <c r="X364" s="6"/>
      <c r="Y364" s="6"/>
      <c r="Z364" s="6"/>
      <c r="AA364" s="6"/>
      <c r="AB364" s="7"/>
      <c r="AC364" s="7"/>
      <c r="AD364" s="6"/>
      <c r="AE364" s="7"/>
      <c r="AF364" s="7"/>
      <c r="AG364" s="7"/>
      <c r="AH364" s="7"/>
      <c r="AI364" s="7"/>
      <c r="AJ364" s="7"/>
      <c r="AK364" s="7"/>
      <c r="AL364" s="7"/>
    </row>
    <row r="365" spans="1:38" x14ac:dyDescent="0.25">
      <c r="A365" s="4"/>
      <c r="B365" s="32"/>
      <c r="C365" s="48"/>
      <c r="D365" s="9"/>
      <c r="E365" s="6"/>
      <c r="F365" s="6"/>
      <c r="G365" s="7"/>
      <c r="H365" s="7"/>
      <c r="I365" s="7"/>
      <c r="J365" s="39"/>
      <c r="K365" s="36" t="s">
        <v>567</v>
      </c>
      <c r="L365" s="39"/>
      <c r="M365" s="36" t="str">
        <f t="shared" si="13"/>
        <v>B30</v>
      </c>
      <c r="N365" s="36">
        <f>IF(AND(M365&lt;&gt;M364,NOT(ISBLANK(A365))),IF(ISBLANK(J365),INDEX(Summary!N:N,MATCH(M365,Summary!A:A,0)),INDEX(Summary!N:N,MATCH(M365,Summary!A:A,0))+1),IF(ISBLANK(J365),N364,N364+1))</f>
        <v>0</v>
      </c>
      <c r="O365" s="36">
        <f t="shared" si="12"/>
        <v>19</v>
      </c>
      <c r="P365" s="39"/>
      <c r="Q365" s="6"/>
      <c r="R365" s="6"/>
      <c r="S365" s="16"/>
      <c r="T365" s="16"/>
      <c r="U365" s="9"/>
      <c r="V365" s="9"/>
      <c r="W365" s="9"/>
      <c r="X365" s="6"/>
      <c r="Y365" s="6"/>
      <c r="Z365" s="6"/>
      <c r="AA365" s="6"/>
      <c r="AB365" s="7"/>
      <c r="AC365" s="7"/>
      <c r="AD365" s="6"/>
      <c r="AE365" s="7"/>
      <c r="AF365" s="7"/>
      <c r="AG365" s="7"/>
      <c r="AH365" s="7"/>
      <c r="AI365" s="7"/>
      <c r="AJ365" s="7"/>
      <c r="AK365" s="7"/>
      <c r="AL365" s="7"/>
    </row>
    <row r="366" spans="1:38" x14ac:dyDescent="0.25">
      <c r="A366" s="4"/>
      <c r="B366" s="32"/>
      <c r="C366" s="48"/>
      <c r="D366" s="9"/>
      <c r="E366" s="6"/>
      <c r="F366" s="6"/>
      <c r="G366" s="7"/>
      <c r="H366" s="7"/>
      <c r="I366" s="7"/>
      <c r="J366" s="39"/>
      <c r="K366" s="36" t="s">
        <v>568</v>
      </c>
      <c r="L366" s="39"/>
      <c r="M366" s="36" t="str">
        <f t="shared" si="13"/>
        <v>B30</v>
      </c>
      <c r="N366" s="36">
        <f>IF(AND(M366&lt;&gt;M365,NOT(ISBLANK(A366))),IF(ISBLANK(J366),INDEX(Summary!N:N,MATCH(M366,Summary!A:A,0)),INDEX(Summary!N:N,MATCH(M366,Summary!A:A,0))+1),IF(ISBLANK(J366),N365,N365+1))</f>
        <v>0</v>
      </c>
      <c r="O366" s="36">
        <f t="shared" si="12"/>
        <v>20</v>
      </c>
      <c r="P366" s="39"/>
      <c r="Q366" s="6"/>
      <c r="R366" s="6"/>
      <c r="S366" s="16"/>
      <c r="T366" s="16"/>
      <c r="U366" s="9"/>
      <c r="V366" s="9"/>
      <c r="W366" s="9"/>
      <c r="X366" s="6"/>
      <c r="Y366" s="6"/>
      <c r="Z366" s="6"/>
      <c r="AA366" s="6"/>
      <c r="AB366" s="7"/>
      <c r="AC366" s="7"/>
      <c r="AD366" s="6"/>
      <c r="AE366" s="7"/>
      <c r="AF366" s="7"/>
      <c r="AG366" s="7"/>
      <c r="AH366" s="7"/>
      <c r="AI366" s="7"/>
      <c r="AJ366" s="7"/>
      <c r="AK366" s="7"/>
      <c r="AL366" s="7"/>
    </row>
    <row r="367" spans="1:38" x14ac:dyDescent="0.25">
      <c r="A367" s="4"/>
      <c r="B367" s="32"/>
      <c r="C367" s="48"/>
      <c r="D367" s="9"/>
      <c r="E367" s="6"/>
      <c r="F367" s="6"/>
      <c r="G367" s="7"/>
      <c r="H367" s="7"/>
      <c r="I367" s="7"/>
      <c r="J367" s="39"/>
      <c r="K367" s="36" t="s">
        <v>569</v>
      </c>
      <c r="L367" s="39"/>
      <c r="M367" s="36" t="str">
        <f t="shared" si="13"/>
        <v>B30</v>
      </c>
      <c r="N367" s="36">
        <f>IF(AND(M367&lt;&gt;M366,NOT(ISBLANK(A367))),IF(ISBLANK(J367),INDEX(Summary!N:N,MATCH(M367,Summary!A:A,0)),INDEX(Summary!N:N,MATCH(M367,Summary!A:A,0))+1),IF(ISBLANK(J367),N366,N366+1))</f>
        <v>0</v>
      </c>
      <c r="O367" s="36">
        <f t="shared" si="12"/>
        <v>21</v>
      </c>
      <c r="P367" s="39"/>
      <c r="Q367" s="6"/>
      <c r="R367" s="6"/>
      <c r="S367" s="16"/>
      <c r="T367" s="16"/>
      <c r="U367" s="9"/>
      <c r="V367" s="9"/>
      <c r="W367" s="9"/>
      <c r="X367" s="6"/>
      <c r="Y367" s="6"/>
      <c r="Z367" s="6"/>
      <c r="AA367" s="6"/>
      <c r="AB367" s="7"/>
      <c r="AC367" s="7"/>
      <c r="AD367" s="6"/>
      <c r="AE367" s="7"/>
      <c r="AF367" s="7"/>
      <c r="AG367" s="7"/>
      <c r="AH367" s="7"/>
      <c r="AI367" s="7"/>
      <c r="AJ367" s="7"/>
      <c r="AK367" s="7"/>
      <c r="AL367" s="7"/>
    </row>
    <row r="368" spans="1:38" x14ac:dyDescent="0.25">
      <c r="A368" s="4"/>
      <c r="B368" s="32"/>
      <c r="C368" s="48"/>
      <c r="D368" s="9"/>
      <c r="E368" s="6"/>
      <c r="F368" s="6"/>
      <c r="G368" s="7"/>
      <c r="H368" s="7"/>
      <c r="I368" s="7"/>
      <c r="J368" s="39"/>
      <c r="K368" s="36" t="s">
        <v>570</v>
      </c>
      <c r="L368" s="39"/>
      <c r="M368" s="36" t="str">
        <f t="shared" si="13"/>
        <v>B30</v>
      </c>
      <c r="N368" s="36">
        <f>IF(AND(M368&lt;&gt;M367,NOT(ISBLANK(A368))),IF(ISBLANK(J368),INDEX(Summary!N:N,MATCH(M368,Summary!A:A,0)),INDEX(Summary!N:N,MATCH(M368,Summary!A:A,0))+1),IF(ISBLANK(J368),N367,N367+1))</f>
        <v>0</v>
      </c>
      <c r="O368" s="36">
        <f t="shared" si="12"/>
        <v>22</v>
      </c>
      <c r="P368" s="39"/>
      <c r="Q368" s="6"/>
      <c r="R368" s="6"/>
      <c r="S368" s="16"/>
      <c r="T368" s="16"/>
      <c r="U368" s="9"/>
      <c r="V368" s="9"/>
      <c r="W368" s="9"/>
      <c r="X368" s="6"/>
      <c r="Y368" s="6"/>
      <c r="Z368" s="6"/>
      <c r="AA368" s="6"/>
      <c r="AB368" s="7"/>
      <c r="AC368" s="7"/>
      <c r="AD368" s="6"/>
      <c r="AE368" s="7"/>
      <c r="AF368" s="7"/>
      <c r="AG368" s="7"/>
      <c r="AH368" s="7"/>
      <c r="AI368" s="7"/>
      <c r="AJ368" s="7"/>
      <c r="AK368" s="7"/>
      <c r="AL368" s="7"/>
    </row>
    <row r="369" spans="1:38" x14ac:dyDescent="0.25">
      <c r="A369" s="4"/>
      <c r="B369" s="32"/>
      <c r="C369" s="48"/>
      <c r="D369" s="9"/>
      <c r="E369" s="6"/>
      <c r="F369" s="6"/>
      <c r="G369" s="7"/>
      <c r="H369" s="7"/>
      <c r="I369" s="7"/>
      <c r="J369" s="39"/>
      <c r="K369" s="36" t="s">
        <v>571</v>
      </c>
      <c r="L369" s="39"/>
      <c r="M369" s="36" t="str">
        <f t="shared" si="13"/>
        <v>B30</v>
      </c>
      <c r="N369" s="36">
        <f>IF(AND(M369&lt;&gt;M368,NOT(ISBLANK(A369))),IF(ISBLANK(J369),INDEX(Summary!N:N,MATCH(M369,Summary!A:A,0)),INDEX(Summary!N:N,MATCH(M369,Summary!A:A,0))+1),IF(ISBLANK(J369),N368,N368+1))</f>
        <v>0</v>
      </c>
      <c r="O369" s="36">
        <f t="shared" si="12"/>
        <v>23</v>
      </c>
      <c r="P369" s="39"/>
      <c r="Q369" s="6"/>
      <c r="R369" s="6"/>
      <c r="S369" s="16"/>
      <c r="T369" s="16"/>
      <c r="U369" s="9"/>
      <c r="V369" s="9"/>
      <c r="W369" s="9"/>
      <c r="X369" s="6"/>
      <c r="Y369" s="6"/>
      <c r="Z369" s="6"/>
      <c r="AA369" s="6"/>
      <c r="AB369" s="7"/>
      <c r="AC369" s="7"/>
      <c r="AD369" s="6"/>
      <c r="AE369" s="7"/>
      <c r="AF369" s="7"/>
      <c r="AG369" s="7"/>
      <c r="AH369" s="7"/>
      <c r="AI369" s="7"/>
      <c r="AJ369" s="7"/>
      <c r="AK369" s="7"/>
      <c r="AL369" s="7"/>
    </row>
    <row r="370" spans="1:38" x14ac:dyDescent="0.25">
      <c r="A370" s="4"/>
      <c r="B370" s="32"/>
      <c r="C370" s="48"/>
      <c r="D370" s="9"/>
      <c r="E370" s="6"/>
      <c r="F370" s="6"/>
      <c r="G370" s="7"/>
      <c r="H370" s="7"/>
      <c r="I370" s="7"/>
      <c r="J370" s="39"/>
      <c r="K370" s="36" t="s">
        <v>572</v>
      </c>
      <c r="L370" s="39"/>
      <c r="M370" s="36" t="str">
        <f t="shared" si="13"/>
        <v>B30</v>
      </c>
      <c r="N370" s="36">
        <f>IF(AND(M370&lt;&gt;M369,NOT(ISBLANK(A370))),IF(ISBLANK(J370),INDEX(Summary!N:N,MATCH(M370,Summary!A:A,0)),INDEX(Summary!N:N,MATCH(M370,Summary!A:A,0))+1),IF(ISBLANK(J370),N369,N369+1))</f>
        <v>0</v>
      </c>
      <c r="O370" s="36">
        <f t="shared" si="12"/>
        <v>24</v>
      </c>
      <c r="P370" s="39"/>
      <c r="Q370" s="6"/>
      <c r="R370" s="6"/>
      <c r="S370" s="16"/>
      <c r="T370" s="16"/>
      <c r="U370" s="9"/>
      <c r="V370" s="9"/>
      <c r="W370" s="9"/>
      <c r="X370" s="6"/>
      <c r="Y370" s="6"/>
      <c r="Z370" s="6"/>
      <c r="AA370" s="6"/>
      <c r="AB370" s="7"/>
      <c r="AC370" s="7"/>
      <c r="AD370" s="6"/>
      <c r="AE370" s="7"/>
      <c r="AF370" s="7"/>
      <c r="AG370" s="7"/>
      <c r="AH370" s="7"/>
      <c r="AI370" s="7"/>
      <c r="AJ370" s="7"/>
      <c r="AK370" s="7"/>
      <c r="AL370" s="7"/>
    </row>
    <row r="371" spans="1:38" x14ac:dyDescent="0.25">
      <c r="A371" s="4"/>
      <c r="B371" s="32"/>
      <c r="C371" s="48"/>
      <c r="D371" s="9"/>
      <c r="E371" s="6"/>
      <c r="F371" s="6"/>
      <c r="G371" s="7"/>
      <c r="H371" s="7"/>
      <c r="I371" s="7"/>
      <c r="J371" s="39"/>
      <c r="K371" s="36" t="s">
        <v>573</v>
      </c>
      <c r="L371" s="39"/>
      <c r="M371" s="36" t="str">
        <f t="shared" si="13"/>
        <v>B30</v>
      </c>
      <c r="N371" s="36">
        <f>IF(AND(M371&lt;&gt;M370,NOT(ISBLANK(A371))),IF(ISBLANK(J371),INDEX(Summary!N:N,MATCH(M371,Summary!A:A,0)),INDEX(Summary!N:N,MATCH(M371,Summary!A:A,0))+1),IF(ISBLANK(J371),N370,N370+1))</f>
        <v>0</v>
      </c>
      <c r="O371" s="36">
        <f t="shared" si="12"/>
        <v>25</v>
      </c>
      <c r="P371" s="39"/>
      <c r="Q371" s="6"/>
      <c r="R371" s="6"/>
      <c r="S371" s="16"/>
      <c r="T371" s="16"/>
      <c r="U371" s="9"/>
      <c r="V371" s="9"/>
      <c r="W371" s="9"/>
      <c r="X371" s="6"/>
      <c r="Y371" s="6"/>
      <c r="Z371" s="6"/>
      <c r="AA371" s="6"/>
      <c r="AB371" s="7"/>
      <c r="AC371" s="7"/>
      <c r="AD371" s="6"/>
      <c r="AE371" s="7"/>
      <c r="AF371" s="7"/>
      <c r="AG371" s="7"/>
      <c r="AH371" s="7"/>
      <c r="AI371" s="7"/>
      <c r="AJ371" s="7"/>
      <c r="AK371" s="7"/>
      <c r="AL371" s="7"/>
    </row>
    <row r="372" spans="1:38" x14ac:dyDescent="0.25">
      <c r="A372" s="4"/>
      <c r="B372" s="32"/>
      <c r="C372" s="48"/>
      <c r="D372" s="9"/>
      <c r="E372" s="6"/>
      <c r="F372" s="6"/>
      <c r="G372" s="7"/>
      <c r="H372" s="7"/>
      <c r="I372" s="7"/>
      <c r="J372" s="39"/>
      <c r="K372" s="36" t="s">
        <v>654</v>
      </c>
      <c r="L372" s="39"/>
      <c r="M372" s="36" t="str">
        <f t="shared" si="13"/>
        <v>B30</v>
      </c>
      <c r="N372" s="36">
        <f>IF(AND(M372&lt;&gt;M371,NOT(ISBLANK(A372))),IF(ISBLANK(J372),INDEX(Summary!N:N,MATCH(M372,Summary!A:A,0)),INDEX(Summary!N:N,MATCH(M372,Summary!A:A,0))+1),IF(ISBLANK(J372),N371,N371+1))</f>
        <v>0</v>
      </c>
      <c r="O372" s="36">
        <f t="shared" si="12"/>
        <v>26</v>
      </c>
      <c r="P372" s="39"/>
      <c r="Q372" s="6"/>
      <c r="R372" s="6"/>
      <c r="S372" s="16"/>
      <c r="T372" s="16"/>
      <c r="U372" s="9"/>
      <c r="V372" s="9"/>
      <c r="W372" s="9"/>
      <c r="X372" s="6"/>
      <c r="Y372" s="6"/>
      <c r="Z372" s="6"/>
      <c r="AA372" s="6"/>
      <c r="AB372" s="7"/>
      <c r="AC372" s="7"/>
      <c r="AD372" s="6"/>
      <c r="AE372" s="7"/>
      <c r="AF372" s="7"/>
      <c r="AG372" s="7"/>
      <c r="AH372" s="7"/>
      <c r="AI372" s="7"/>
      <c r="AJ372" s="7"/>
      <c r="AK372" s="7"/>
      <c r="AL372" s="7"/>
    </row>
    <row r="373" spans="1:38" x14ac:dyDescent="0.25">
      <c r="A373" s="4"/>
      <c r="B373" s="32"/>
      <c r="C373" s="48"/>
      <c r="D373" s="9"/>
      <c r="E373" s="6"/>
      <c r="F373" s="6"/>
      <c r="G373" s="7"/>
      <c r="H373" s="7"/>
      <c r="I373" s="7"/>
      <c r="J373" s="39"/>
      <c r="K373" s="36" t="s">
        <v>655</v>
      </c>
      <c r="L373" s="39"/>
      <c r="M373" s="36" t="str">
        <f t="shared" si="13"/>
        <v>B30</v>
      </c>
      <c r="N373" s="36">
        <f>IF(AND(M373&lt;&gt;M372,NOT(ISBLANK(A373))),IF(ISBLANK(J373),INDEX(Summary!N:N,MATCH(M373,Summary!A:A,0)),INDEX(Summary!N:N,MATCH(M373,Summary!A:A,0))+1),IF(ISBLANK(J373),N372,N372+1))</f>
        <v>0</v>
      </c>
      <c r="O373" s="36">
        <f t="shared" si="12"/>
        <v>27</v>
      </c>
      <c r="P373" s="39"/>
      <c r="Q373" s="6"/>
      <c r="R373" s="6"/>
      <c r="S373" s="16"/>
      <c r="T373" s="16"/>
      <c r="U373" s="9"/>
      <c r="V373" s="9"/>
      <c r="W373" s="9"/>
      <c r="X373" s="6"/>
      <c r="Y373" s="6"/>
      <c r="Z373" s="6"/>
      <c r="AA373" s="6"/>
      <c r="AB373" s="7"/>
      <c r="AC373" s="7"/>
      <c r="AD373" s="6"/>
      <c r="AE373" s="7"/>
      <c r="AF373" s="7"/>
      <c r="AG373" s="7"/>
      <c r="AH373" s="7"/>
      <c r="AI373" s="7"/>
      <c r="AJ373" s="7"/>
      <c r="AK373" s="7"/>
      <c r="AL373" s="7"/>
    </row>
    <row r="374" spans="1:38" x14ac:dyDescent="0.25">
      <c r="A374" s="4"/>
      <c r="B374" s="32"/>
      <c r="C374" s="48"/>
      <c r="D374" s="9"/>
      <c r="E374" s="6"/>
      <c r="F374" s="6"/>
      <c r="G374" s="7"/>
      <c r="H374" s="7"/>
      <c r="I374" s="7"/>
      <c r="J374" s="39"/>
      <c r="K374" s="36" t="s">
        <v>656</v>
      </c>
      <c r="L374" s="39"/>
      <c r="M374" s="36" t="str">
        <f t="shared" si="13"/>
        <v>B30</v>
      </c>
      <c r="N374" s="36">
        <f>IF(AND(M374&lt;&gt;M373,NOT(ISBLANK(A374))),IF(ISBLANK(J374),INDEX(Summary!N:N,MATCH(M374,Summary!A:A,0)),INDEX(Summary!N:N,MATCH(M374,Summary!A:A,0))+1),IF(ISBLANK(J374),N373,N373+1))</f>
        <v>0</v>
      </c>
      <c r="O374" s="36">
        <f t="shared" si="12"/>
        <v>28</v>
      </c>
      <c r="P374" s="39"/>
      <c r="Q374" s="6"/>
      <c r="R374" s="6"/>
      <c r="S374" s="16"/>
      <c r="T374" s="16"/>
      <c r="U374" s="9"/>
      <c r="V374" s="9"/>
      <c r="W374" s="9"/>
      <c r="X374" s="6"/>
      <c r="Y374" s="6"/>
      <c r="Z374" s="6"/>
      <c r="AA374" s="6"/>
      <c r="AB374" s="7"/>
      <c r="AC374" s="7"/>
      <c r="AD374" s="6"/>
      <c r="AE374" s="7"/>
      <c r="AF374" s="7"/>
      <c r="AG374" s="7"/>
      <c r="AH374" s="7"/>
      <c r="AI374" s="7"/>
      <c r="AJ374" s="7"/>
      <c r="AK374" s="7"/>
      <c r="AL374" s="7"/>
    </row>
    <row r="375" spans="1:38" x14ac:dyDescent="0.25">
      <c r="A375" s="4"/>
      <c r="B375" s="32"/>
      <c r="C375" s="48"/>
      <c r="D375" s="9"/>
      <c r="E375" s="6"/>
      <c r="F375" s="6"/>
      <c r="G375" s="7"/>
      <c r="H375" s="7"/>
      <c r="I375" s="7"/>
      <c r="J375" s="39"/>
      <c r="K375" s="36" t="s">
        <v>657</v>
      </c>
      <c r="L375" s="39"/>
      <c r="M375" s="36" t="str">
        <f t="shared" si="13"/>
        <v>B30</v>
      </c>
      <c r="N375" s="36">
        <f>IF(AND(M375&lt;&gt;M374,NOT(ISBLANK(A375))),IF(ISBLANK(J375),INDEX(Summary!N:N,MATCH(M375,Summary!A:A,0)),INDEX(Summary!N:N,MATCH(M375,Summary!A:A,0))+1),IF(ISBLANK(J375),N374,N374+1))</f>
        <v>0</v>
      </c>
      <c r="O375" s="36">
        <f t="shared" si="12"/>
        <v>29</v>
      </c>
      <c r="P375" s="39"/>
      <c r="Q375" s="6"/>
      <c r="R375" s="6"/>
      <c r="S375" s="16"/>
      <c r="T375" s="16"/>
      <c r="U375" s="9"/>
      <c r="V375" s="9"/>
      <c r="W375" s="9"/>
      <c r="X375" s="6"/>
      <c r="Y375" s="6"/>
      <c r="Z375" s="6"/>
      <c r="AA375" s="6"/>
      <c r="AB375" s="7"/>
      <c r="AC375" s="7"/>
      <c r="AD375" s="6"/>
      <c r="AE375" s="7"/>
      <c r="AF375" s="7"/>
      <c r="AG375" s="7"/>
      <c r="AH375" s="7"/>
      <c r="AI375" s="7"/>
      <c r="AJ375" s="7"/>
      <c r="AK375" s="7"/>
      <c r="AL375" s="7"/>
    </row>
    <row r="376" spans="1:38" x14ac:dyDescent="0.25">
      <c r="A376" s="4"/>
      <c r="B376" s="32"/>
      <c r="C376" s="48"/>
      <c r="D376" s="9"/>
      <c r="E376" s="6"/>
      <c r="F376" s="6"/>
      <c r="G376" s="7"/>
      <c r="H376" s="7"/>
      <c r="I376" s="7"/>
      <c r="J376" s="39"/>
      <c r="K376" s="36" t="s">
        <v>574</v>
      </c>
      <c r="L376" s="39"/>
      <c r="M376" s="36" t="str">
        <f t="shared" si="13"/>
        <v>B30</v>
      </c>
      <c r="N376" s="36">
        <f>IF(AND(M376&lt;&gt;M375,NOT(ISBLANK(A376))),IF(ISBLANK(J376),INDEX(Summary!N:N,MATCH(M376,Summary!A:A,0)),INDEX(Summary!N:N,MATCH(M376,Summary!A:A,0))+1),IF(ISBLANK(J376),N375,N375+1))</f>
        <v>0</v>
      </c>
      <c r="O376" s="36">
        <f t="shared" si="12"/>
        <v>30</v>
      </c>
      <c r="P376" s="39"/>
      <c r="Q376" s="6"/>
      <c r="R376" s="6"/>
      <c r="S376" s="16"/>
      <c r="T376" s="16"/>
      <c r="U376" s="9"/>
      <c r="V376" s="9"/>
      <c r="W376" s="9"/>
      <c r="X376" s="6"/>
      <c r="Y376" s="6"/>
      <c r="Z376" s="6"/>
      <c r="AA376" s="6"/>
      <c r="AB376" s="7"/>
      <c r="AC376" s="7"/>
      <c r="AD376" s="6"/>
      <c r="AE376" s="7"/>
      <c r="AF376" s="7"/>
      <c r="AG376" s="7"/>
      <c r="AH376" s="7"/>
      <c r="AI376" s="7"/>
      <c r="AJ376" s="7"/>
      <c r="AK376" s="7"/>
      <c r="AL376" s="7"/>
    </row>
    <row r="377" spans="1:38" x14ac:dyDescent="0.25">
      <c r="A377" s="4"/>
      <c r="B377" s="32"/>
      <c r="C377" s="48"/>
      <c r="D377" s="9"/>
      <c r="E377" s="6"/>
      <c r="F377" s="6"/>
      <c r="G377" s="7"/>
      <c r="H377" s="7"/>
      <c r="I377" s="7"/>
      <c r="J377" s="39"/>
      <c r="K377" s="36" t="s">
        <v>575</v>
      </c>
      <c r="L377" s="39"/>
      <c r="M377" s="36" t="str">
        <f t="shared" si="13"/>
        <v>B30</v>
      </c>
      <c r="N377" s="36">
        <f>IF(AND(M377&lt;&gt;M376,NOT(ISBLANK(A377))),IF(ISBLANK(J377),INDEX(Summary!N:N,MATCH(M377,Summary!A:A,0)),INDEX(Summary!N:N,MATCH(M377,Summary!A:A,0))+1),IF(ISBLANK(J377),N376,N376+1))</f>
        <v>0</v>
      </c>
      <c r="O377" s="36">
        <f t="shared" si="12"/>
        <v>31</v>
      </c>
      <c r="P377" s="39"/>
      <c r="Q377" s="6"/>
      <c r="R377" s="6"/>
      <c r="S377" s="16"/>
      <c r="T377" s="16"/>
      <c r="U377" s="9"/>
      <c r="V377" s="9"/>
      <c r="W377" s="9"/>
      <c r="X377" s="6"/>
      <c r="Y377" s="6"/>
      <c r="Z377" s="6"/>
      <c r="AA377" s="6"/>
      <c r="AB377" s="7"/>
      <c r="AC377" s="7"/>
      <c r="AD377" s="6"/>
      <c r="AE377" s="7"/>
      <c r="AF377" s="7"/>
      <c r="AG377" s="7"/>
      <c r="AH377" s="7"/>
      <c r="AI377" s="7"/>
      <c r="AJ377" s="7"/>
      <c r="AK377" s="7"/>
      <c r="AL377" s="7"/>
    </row>
    <row r="378" spans="1:38" x14ac:dyDescent="0.25">
      <c r="A378" s="4"/>
      <c r="B378" s="32"/>
      <c r="C378" s="48"/>
      <c r="D378" s="9"/>
      <c r="E378" s="6"/>
      <c r="F378" s="6"/>
      <c r="G378" s="7"/>
      <c r="H378" s="7"/>
      <c r="I378" s="7"/>
      <c r="J378" s="39"/>
      <c r="K378" s="36" t="s">
        <v>576</v>
      </c>
      <c r="L378" s="39"/>
      <c r="M378" s="36" t="str">
        <f t="shared" si="13"/>
        <v>B30</v>
      </c>
      <c r="N378" s="36">
        <f>IF(AND(M378&lt;&gt;M377,NOT(ISBLANK(A378))),IF(ISBLANK(J378),INDEX(Summary!N:N,MATCH(M378,Summary!A:A,0)),INDEX(Summary!N:N,MATCH(M378,Summary!A:A,0))+1),IF(ISBLANK(J378),N377,N377+1))</f>
        <v>0</v>
      </c>
      <c r="O378" s="36">
        <f t="shared" si="12"/>
        <v>32</v>
      </c>
      <c r="P378" s="39"/>
      <c r="Q378" s="6"/>
      <c r="R378" s="6"/>
      <c r="S378" s="16"/>
      <c r="T378" s="16"/>
      <c r="U378" s="9"/>
      <c r="V378" s="9"/>
      <c r="W378" s="9"/>
      <c r="X378" s="6"/>
      <c r="Y378" s="6"/>
      <c r="Z378" s="6"/>
      <c r="AA378" s="6"/>
      <c r="AB378" s="7"/>
      <c r="AC378" s="7"/>
      <c r="AD378" s="6"/>
      <c r="AE378" s="7"/>
      <c r="AF378" s="7"/>
      <c r="AG378" s="7"/>
      <c r="AH378" s="7"/>
      <c r="AI378" s="7"/>
      <c r="AJ378" s="7"/>
      <c r="AK378" s="7"/>
      <c r="AL378" s="7"/>
    </row>
    <row r="379" spans="1:38" x14ac:dyDescent="0.25">
      <c r="A379" s="4"/>
      <c r="B379" s="32"/>
      <c r="C379" s="48"/>
      <c r="D379" s="9"/>
      <c r="E379" s="6"/>
      <c r="F379" s="6"/>
      <c r="G379" s="7"/>
      <c r="H379" s="7"/>
      <c r="I379" s="7"/>
      <c r="J379" s="39"/>
      <c r="K379" s="36" t="s">
        <v>577</v>
      </c>
      <c r="L379" s="39"/>
      <c r="M379" s="36" t="str">
        <f t="shared" si="13"/>
        <v>B30</v>
      </c>
      <c r="N379" s="36">
        <f>IF(AND(M379&lt;&gt;M378,NOT(ISBLANK(A379))),IF(ISBLANK(J379),INDEX(Summary!N:N,MATCH(M379,Summary!A:A,0)),INDEX(Summary!N:N,MATCH(M379,Summary!A:A,0))+1),IF(ISBLANK(J379),N378,N378+1))</f>
        <v>0</v>
      </c>
      <c r="O379" s="36">
        <f t="shared" si="12"/>
        <v>33</v>
      </c>
      <c r="P379" s="39"/>
      <c r="Q379" s="6"/>
      <c r="R379" s="6"/>
      <c r="S379" s="16"/>
      <c r="T379" s="16"/>
      <c r="U379" s="9"/>
      <c r="V379" s="9"/>
      <c r="W379" s="9"/>
      <c r="X379" s="6"/>
      <c r="Y379" s="6"/>
      <c r="Z379" s="6"/>
      <c r="AA379" s="6"/>
      <c r="AB379" s="7"/>
      <c r="AC379" s="7"/>
      <c r="AD379" s="6"/>
      <c r="AE379" s="7"/>
      <c r="AF379" s="7"/>
      <c r="AG379" s="7"/>
      <c r="AH379" s="7"/>
      <c r="AI379" s="7"/>
      <c r="AJ379" s="7"/>
      <c r="AK379" s="7"/>
      <c r="AL379" s="7"/>
    </row>
    <row r="380" spans="1:38" x14ac:dyDescent="0.25">
      <c r="A380" s="4"/>
      <c r="B380" s="32"/>
      <c r="C380" s="48"/>
      <c r="D380" s="9"/>
      <c r="E380" s="6"/>
      <c r="F380" s="6"/>
      <c r="G380" s="7"/>
      <c r="H380" s="7"/>
      <c r="I380" s="7"/>
      <c r="J380" s="39"/>
      <c r="K380" s="36" t="s">
        <v>578</v>
      </c>
      <c r="L380" s="39"/>
      <c r="M380" s="36" t="str">
        <f t="shared" si="13"/>
        <v>B30</v>
      </c>
      <c r="N380" s="36">
        <f>IF(AND(M380&lt;&gt;M379,NOT(ISBLANK(A380))),IF(ISBLANK(J380),INDEX(Summary!N:N,MATCH(M380,Summary!A:A,0)),INDEX(Summary!N:N,MATCH(M380,Summary!A:A,0))+1),IF(ISBLANK(J380),N379,N379+1))</f>
        <v>0</v>
      </c>
      <c r="O380" s="36">
        <f t="shared" si="12"/>
        <v>34</v>
      </c>
      <c r="P380" s="39"/>
      <c r="Q380" s="6"/>
      <c r="R380" s="6"/>
      <c r="S380" s="16"/>
      <c r="T380" s="16"/>
      <c r="U380" s="9"/>
      <c r="V380" s="9"/>
      <c r="W380" s="9"/>
      <c r="X380" s="6"/>
      <c r="Y380" s="6"/>
      <c r="Z380" s="6"/>
      <c r="AA380" s="6"/>
      <c r="AB380" s="7"/>
      <c r="AC380" s="7"/>
      <c r="AD380" s="6"/>
      <c r="AE380" s="7"/>
      <c r="AF380" s="7"/>
      <c r="AG380" s="7"/>
      <c r="AH380" s="7"/>
      <c r="AI380" s="7"/>
      <c r="AJ380" s="7"/>
      <c r="AK380" s="7"/>
      <c r="AL380" s="7"/>
    </row>
    <row r="381" spans="1:38" x14ac:dyDescent="0.25">
      <c r="A381" s="4"/>
      <c r="B381" s="32"/>
      <c r="C381" s="48"/>
      <c r="D381" s="9"/>
      <c r="E381" s="6"/>
      <c r="F381" s="6"/>
      <c r="G381" s="7"/>
      <c r="H381" s="7"/>
      <c r="I381" s="7"/>
      <c r="J381" s="39"/>
      <c r="K381" s="36" t="s">
        <v>579</v>
      </c>
      <c r="L381" s="39"/>
      <c r="M381" s="36" t="str">
        <f t="shared" si="13"/>
        <v>B30</v>
      </c>
      <c r="N381" s="36">
        <f>IF(AND(M381&lt;&gt;M380,NOT(ISBLANK(A381))),IF(ISBLANK(J381),INDEX(Summary!N:N,MATCH(M381,Summary!A:A,0)),INDEX(Summary!N:N,MATCH(M381,Summary!A:A,0))+1),IF(ISBLANK(J381),N380,N380+1))</f>
        <v>0</v>
      </c>
      <c r="O381" s="36">
        <f t="shared" si="12"/>
        <v>35</v>
      </c>
      <c r="P381" s="39"/>
      <c r="Q381" s="6"/>
      <c r="R381" s="6"/>
      <c r="S381" s="16"/>
      <c r="T381" s="16"/>
      <c r="U381" s="9"/>
      <c r="V381" s="9"/>
      <c r="W381" s="9"/>
      <c r="X381" s="6"/>
      <c r="Y381" s="6"/>
      <c r="Z381" s="6"/>
      <c r="AA381" s="6"/>
      <c r="AB381" s="7"/>
      <c r="AC381" s="7"/>
      <c r="AD381" s="6"/>
      <c r="AE381" s="7"/>
      <c r="AF381" s="7"/>
      <c r="AG381" s="7"/>
      <c r="AH381" s="7"/>
      <c r="AI381" s="7"/>
      <c r="AJ381" s="7"/>
      <c r="AK381" s="7"/>
      <c r="AL381" s="7"/>
    </row>
    <row r="382" spans="1:38" x14ac:dyDescent="0.25">
      <c r="A382" s="4"/>
      <c r="B382" s="32"/>
      <c r="C382" s="48"/>
      <c r="D382" s="9"/>
      <c r="E382" s="6"/>
      <c r="F382" s="6"/>
      <c r="G382" s="7"/>
      <c r="H382" s="7"/>
      <c r="I382" s="7"/>
      <c r="J382" s="39"/>
      <c r="K382" s="36" t="s">
        <v>580</v>
      </c>
      <c r="L382" s="39"/>
      <c r="M382" s="36" t="str">
        <f t="shared" si="13"/>
        <v>B30</v>
      </c>
      <c r="N382" s="36">
        <f>IF(AND(M382&lt;&gt;M381,NOT(ISBLANK(A382))),IF(ISBLANK(J382),INDEX(Summary!N:N,MATCH(M382,Summary!A:A,0)),INDEX(Summary!N:N,MATCH(M382,Summary!A:A,0))+1),IF(ISBLANK(J382),N381,N381+1))</f>
        <v>0</v>
      </c>
      <c r="O382" s="36">
        <f t="shared" si="12"/>
        <v>36</v>
      </c>
      <c r="P382" s="39"/>
      <c r="Q382" s="6"/>
      <c r="R382" s="6"/>
      <c r="S382" s="16"/>
      <c r="T382" s="16"/>
      <c r="U382" s="9"/>
      <c r="V382" s="9"/>
      <c r="W382" s="9"/>
      <c r="X382" s="6"/>
      <c r="Y382" s="6"/>
      <c r="Z382" s="6"/>
      <c r="AA382" s="6"/>
      <c r="AB382" s="7"/>
      <c r="AC382" s="7"/>
      <c r="AD382" s="6"/>
      <c r="AE382" s="7"/>
      <c r="AF382" s="7"/>
      <c r="AG382" s="7"/>
      <c r="AH382" s="7"/>
      <c r="AI382" s="7"/>
      <c r="AJ382" s="7"/>
      <c r="AK382" s="7"/>
      <c r="AL382" s="7"/>
    </row>
    <row r="383" spans="1:38" x14ac:dyDescent="0.25">
      <c r="A383" s="4"/>
      <c r="B383" s="32"/>
      <c r="C383" s="48"/>
      <c r="D383" s="9"/>
      <c r="E383" s="6"/>
      <c r="F383" s="6"/>
      <c r="G383" s="7"/>
      <c r="H383" s="7"/>
      <c r="I383" s="7"/>
      <c r="J383" s="39"/>
      <c r="K383" s="36" t="s">
        <v>581</v>
      </c>
      <c r="L383" s="39"/>
      <c r="M383" s="36" t="str">
        <f t="shared" si="13"/>
        <v>B30</v>
      </c>
      <c r="N383" s="36">
        <f>IF(AND(M383&lt;&gt;M382,NOT(ISBLANK(A383))),IF(ISBLANK(J383),INDEX(Summary!N:N,MATCH(M383,Summary!A:A,0)),INDEX(Summary!N:N,MATCH(M383,Summary!A:A,0))+1),IF(ISBLANK(J383),N382,N382+1))</f>
        <v>0</v>
      </c>
      <c r="O383" s="36">
        <f t="shared" si="12"/>
        <v>37</v>
      </c>
      <c r="P383" s="39"/>
      <c r="Q383" s="6"/>
      <c r="R383" s="6"/>
      <c r="S383" s="16"/>
      <c r="T383" s="16"/>
      <c r="U383" s="9"/>
      <c r="V383" s="9"/>
      <c r="W383" s="9"/>
      <c r="X383" s="6"/>
      <c r="Y383" s="6"/>
      <c r="Z383" s="6"/>
      <c r="AA383" s="6"/>
      <c r="AB383" s="7"/>
      <c r="AC383" s="7"/>
      <c r="AD383" s="6"/>
      <c r="AE383" s="7"/>
      <c r="AF383" s="7"/>
      <c r="AG383" s="7"/>
      <c r="AH383" s="7"/>
      <c r="AI383" s="7"/>
      <c r="AJ383" s="7"/>
      <c r="AK383" s="7"/>
      <c r="AL383" s="7"/>
    </row>
    <row r="384" spans="1:38" x14ac:dyDescent="0.25">
      <c r="A384" s="4"/>
      <c r="B384" s="32"/>
      <c r="C384" s="48"/>
      <c r="D384" s="9"/>
      <c r="E384" s="6"/>
      <c r="F384" s="6"/>
      <c r="G384" s="7"/>
      <c r="H384" s="7"/>
      <c r="I384" s="7"/>
      <c r="J384" s="39"/>
      <c r="K384" s="36" t="s">
        <v>582</v>
      </c>
      <c r="L384" s="39"/>
      <c r="M384" s="36" t="str">
        <f t="shared" si="13"/>
        <v>B30</v>
      </c>
      <c r="N384" s="36">
        <f>IF(AND(M384&lt;&gt;M383,NOT(ISBLANK(A384))),IF(ISBLANK(J384),INDEX(Summary!N:N,MATCH(M384,Summary!A:A,0)),INDEX(Summary!N:N,MATCH(M384,Summary!A:A,0))+1),IF(ISBLANK(J384),N383,N383+1))</f>
        <v>0</v>
      </c>
      <c r="O384" s="36">
        <f t="shared" si="12"/>
        <v>38</v>
      </c>
      <c r="P384" s="39"/>
      <c r="Q384" s="6"/>
      <c r="R384" s="6"/>
      <c r="S384" s="16"/>
      <c r="T384" s="16"/>
      <c r="U384" s="9"/>
      <c r="V384" s="9"/>
      <c r="W384" s="9"/>
      <c r="X384" s="6"/>
      <c r="Y384" s="6"/>
      <c r="Z384" s="6"/>
      <c r="AA384" s="6"/>
      <c r="AB384" s="7"/>
      <c r="AC384" s="7"/>
      <c r="AD384" s="6"/>
      <c r="AE384" s="7"/>
      <c r="AF384" s="7"/>
      <c r="AG384" s="7"/>
      <c r="AH384" s="7"/>
      <c r="AI384" s="7"/>
      <c r="AJ384" s="7"/>
      <c r="AK384" s="7"/>
      <c r="AL384" s="7"/>
    </row>
    <row r="385" spans="1:38" x14ac:dyDescent="0.25">
      <c r="A385" s="4"/>
      <c r="B385" s="32"/>
      <c r="C385" s="48"/>
      <c r="D385" s="9"/>
      <c r="E385" s="6"/>
      <c r="F385" s="6"/>
      <c r="G385" s="7"/>
      <c r="H385" s="7"/>
      <c r="I385" s="7"/>
      <c r="J385" s="39"/>
      <c r="K385" s="36" t="s">
        <v>583</v>
      </c>
      <c r="L385" s="39"/>
      <c r="M385" s="36" t="str">
        <f t="shared" si="13"/>
        <v>B30</v>
      </c>
      <c r="N385" s="36">
        <f>IF(AND(M385&lt;&gt;M384,NOT(ISBLANK(A385))),IF(ISBLANK(J385),INDEX(Summary!N:N,MATCH(M385,Summary!A:A,0)),INDEX(Summary!N:N,MATCH(M385,Summary!A:A,0))+1),IF(ISBLANK(J385),N384,N384+1))</f>
        <v>0</v>
      </c>
      <c r="O385" s="36">
        <f t="shared" si="12"/>
        <v>39</v>
      </c>
      <c r="P385" s="39"/>
      <c r="Q385" s="6"/>
      <c r="R385" s="6"/>
      <c r="S385" s="16"/>
      <c r="T385" s="16"/>
      <c r="U385" s="9"/>
      <c r="V385" s="9"/>
      <c r="W385" s="9"/>
      <c r="X385" s="6"/>
      <c r="Y385" s="6"/>
      <c r="Z385" s="6"/>
      <c r="AA385" s="6"/>
      <c r="AB385" s="7"/>
      <c r="AC385" s="7"/>
      <c r="AD385" s="6"/>
      <c r="AE385" s="7"/>
      <c r="AF385" s="7"/>
      <c r="AG385" s="7"/>
      <c r="AH385" s="7"/>
      <c r="AI385" s="7"/>
      <c r="AJ385" s="7"/>
      <c r="AK385" s="7"/>
      <c r="AL385" s="7"/>
    </row>
    <row r="386" spans="1:38" x14ac:dyDescent="0.25">
      <c r="A386" s="4"/>
      <c r="B386" s="32"/>
      <c r="C386" s="48"/>
      <c r="D386" s="9"/>
      <c r="E386" s="6"/>
      <c r="F386" s="6"/>
      <c r="G386" s="7"/>
      <c r="H386" s="7"/>
      <c r="I386" s="7"/>
      <c r="J386" s="39"/>
      <c r="K386" s="36" t="s">
        <v>584</v>
      </c>
      <c r="L386" s="39"/>
      <c r="M386" s="36" t="str">
        <f t="shared" si="13"/>
        <v>B30</v>
      </c>
      <c r="N386" s="36">
        <f>IF(AND(M386&lt;&gt;M385,NOT(ISBLANK(A386))),IF(ISBLANK(J386),INDEX(Summary!N:N,MATCH(M386,Summary!A:A,0)),INDEX(Summary!N:N,MATCH(M386,Summary!A:A,0))+1),IF(ISBLANK(J386),N385,N385+1))</f>
        <v>0</v>
      </c>
      <c r="O386" s="36">
        <f t="shared" ref="O386:O449" si="14">IF(AND(M386&lt;&gt;M385,NOT(ISBLANK(A386))),IF(ISBLANK(K386),_xlfn.MAXIFS(N:N,M:M,M386),_xlfn.MAXIFS(N:N,M:M,M386)+1),IF(ISBLANK(K386),O385,O385+1))</f>
        <v>40</v>
      </c>
      <c r="P386" s="39"/>
      <c r="Q386" s="6"/>
      <c r="R386" s="6"/>
      <c r="S386" s="16"/>
      <c r="T386" s="16"/>
      <c r="U386" s="9"/>
      <c r="V386" s="9"/>
      <c r="W386" s="9"/>
      <c r="X386" s="6"/>
      <c r="Y386" s="6"/>
      <c r="Z386" s="6"/>
      <c r="AA386" s="6"/>
      <c r="AB386" s="7"/>
      <c r="AC386" s="7"/>
      <c r="AD386" s="6"/>
      <c r="AE386" s="7"/>
      <c r="AF386" s="7"/>
      <c r="AG386" s="7"/>
      <c r="AH386" s="7"/>
      <c r="AI386" s="7"/>
      <c r="AJ386" s="7"/>
      <c r="AK386" s="7"/>
      <c r="AL386" s="7"/>
    </row>
    <row r="387" spans="1:38" x14ac:dyDescent="0.25">
      <c r="A387" s="4"/>
      <c r="B387" s="32"/>
      <c r="C387" s="48"/>
      <c r="D387" s="9"/>
      <c r="E387" s="6"/>
      <c r="F387" s="6"/>
      <c r="G387" s="7"/>
      <c r="H387" s="7"/>
      <c r="I387" s="7"/>
      <c r="J387" s="39"/>
      <c r="K387" s="36" t="s">
        <v>585</v>
      </c>
      <c r="L387" s="39"/>
      <c r="M387" s="36" t="str">
        <f t="shared" si="13"/>
        <v>B30</v>
      </c>
      <c r="N387" s="36">
        <f>IF(AND(M387&lt;&gt;M386,NOT(ISBLANK(A387))),IF(ISBLANK(J387),INDEX(Summary!N:N,MATCH(M387,Summary!A:A,0)),INDEX(Summary!N:N,MATCH(M387,Summary!A:A,0))+1),IF(ISBLANK(J387),N386,N386+1))</f>
        <v>0</v>
      </c>
      <c r="O387" s="36">
        <f t="shared" si="14"/>
        <v>41</v>
      </c>
      <c r="P387" s="39"/>
      <c r="Q387" s="6"/>
      <c r="R387" s="6"/>
      <c r="S387" s="16"/>
      <c r="T387" s="16"/>
      <c r="U387" s="9"/>
      <c r="V387" s="9"/>
      <c r="W387" s="9"/>
      <c r="X387" s="6"/>
      <c r="Y387" s="6"/>
      <c r="Z387" s="6"/>
      <c r="AA387" s="6"/>
      <c r="AB387" s="7"/>
      <c r="AC387" s="7"/>
      <c r="AD387" s="6"/>
      <c r="AE387" s="7"/>
      <c r="AF387" s="7"/>
      <c r="AG387" s="7"/>
      <c r="AH387" s="7"/>
      <c r="AI387" s="7"/>
      <c r="AJ387" s="7"/>
      <c r="AK387" s="7"/>
      <c r="AL387" s="7"/>
    </row>
    <row r="388" spans="1:38" x14ac:dyDescent="0.25">
      <c r="A388" s="4"/>
      <c r="B388" s="32"/>
      <c r="C388" s="48"/>
      <c r="D388" s="9"/>
      <c r="E388" s="6"/>
      <c r="F388" s="6"/>
      <c r="G388" s="7"/>
      <c r="H388" s="7"/>
      <c r="I388" s="7"/>
      <c r="J388" s="39"/>
      <c r="K388" s="36" t="s">
        <v>636</v>
      </c>
      <c r="L388" s="39"/>
      <c r="M388" s="36" t="str">
        <f t="shared" si="13"/>
        <v>B30</v>
      </c>
      <c r="N388" s="36">
        <f>IF(AND(M388&lt;&gt;M387,NOT(ISBLANK(A388))),IF(ISBLANK(J388),INDEX(Summary!N:N,MATCH(M388,Summary!A:A,0)),INDEX(Summary!N:N,MATCH(M388,Summary!A:A,0))+1),IF(ISBLANK(J388),N387,N387+1))</f>
        <v>0</v>
      </c>
      <c r="O388" s="36">
        <f t="shared" si="14"/>
        <v>42</v>
      </c>
      <c r="P388" s="39"/>
      <c r="Q388" s="6"/>
      <c r="R388" s="6"/>
      <c r="S388" s="16"/>
      <c r="T388" s="16"/>
      <c r="U388" s="9"/>
      <c r="V388" s="9"/>
      <c r="W388" s="9"/>
      <c r="X388" s="6"/>
      <c r="Y388" s="6"/>
      <c r="Z388" s="6"/>
      <c r="AA388" s="6"/>
      <c r="AB388" s="7"/>
      <c r="AC388" s="7"/>
      <c r="AD388" s="6"/>
      <c r="AE388" s="7"/>
      <c r="AF388" s="7"/>
      <c r="AG388" s="7"/>
      <c r="AH388" s="7"/>
      <c r="AI388" s="7"/>
      <c r="AJ388" s="7"/>
      <c r="AK388" s="7"/>
      <c r="AL388" s="7"/>
    </row>
    <row r="389" spans="1:38" x14ac:dyDescent="0.25">
      <c r="A389" s="4"/>
      <c r="B389" s="32"/>
      <c r="C389" s="48"/>
      <c r="D389" s="9"/>
      <c r="E389" s="6"/>
      <c r="F389" s="6"/>
      <c r="G389" s="7"/>
      <c r="H389" s="7"/>
      <c r="I389" s="7"/>
      <c r="J389" s="39"/>
      <c r="K389" s="36" t="s">
        <v>637</v>
      </c>
      <c r="L389" s="39"/>
      <c r="M389" s="36" t="str">
        <f t="shared" si="13"/>
        <v>B30</v>
      </c>
      <c r="N389" s="36">
        <f>IF(AND(M389&lt;&gt;M388,NOT(ISBLANK(A389))),IF(ISBLANK(J389),INDEX(Summary!N:N,MATCH(M389,Summary!A:A,0)),INDEX(Summary!N:N,MATCH(M389,Summary!A:A,0))+1),IF(ISBLANK(J389),N388,N388+1))</f>
        <v>0</v>
      </c>
      <c r="O389" s="36">
        <f t="shared" si="14"/>
        <v>43</v>
      </c>
      <c r="P389" s="39"/>
      <c r="Q389" s="6"/>
      <c r="R389" s="6"/>
      <c r="S389" s="16"/>
      <c r="T389" s="16"/>
      <c r="U389" s="9"/>
      <c r="V389" s="9"/>
      <c r="W389" s="9"/>
      <c r="X389" s="6"/>
      <c r="Y389" s="6"/>
      <c r="Z389" s="6"/>
      <c r="AA389" s="6"/>
      <c r="AB389" s="7"/>
      <c r="AC389" s="7"/>
      <c r="AD389" s="6"/>
      <c r="AE389" s="7"/>
      <c r="AF389" s="7"/>
      <c r="AG389" s="7"/>
      <c r="AH389" s="7"/>
      <c r="AI389" s="7"/>
      <c r="AJ389" s="7"/>
      <c r="AK389" s="7"/>
      <c r="AL389" s="7"/>
    </row>
    <row r="390" spans="1:38" x14ac:dyDescent="0.25">
      <c r="A390" s="4"/>
      <c r="B390" s="32"/>
      <c r="C390" s="48"/>
      <c r="D390" s="9"/>
      <c r="E390" s="6"/>
      <c r="F390" s="6"/>
      <c r="G390" s="7"/>
      <c r="H390" s="7"/>
      <c r="I390" s="7"/>
      <c r="J390" s="39"/>
      <c r="K390" s="36" t="s">
        <v>638</v>
      </c>
      <c r="L390" s="39"/>
      <c r="M390" s="36" t="str">
        <f t="shared" ref="M390:M458" si="15">IF(ISBLANK(A390),M389,A390)</f>
        <v>B30</v>
      </c>
      <c r="N390" s="36">
        <f>IF(AND(M390&lt;&gt;M389,NOT(ISBLANK(A390))),IF(ISBLANK(J390),INDEX(Summary!N:N,MATCH(M390,Summary!A:A,0)),INDEX(Summary!N:N,MATCH(M390,Summary!A:A,0))+1),IF(ISBLANK(J390),N389,N389+1))</f>
        <v>0</v>
      </c>
      <c r="O390" s="36">
        <f t="shared" si="14"/>
        <v>44</v>
      </c>
      <c r="P390" s="39"/>
      <c r="Q390" s="6"/>
      <c r="R390" s="6"/>
      <c r="S390" s="16"/>
      <c r="T390" s="16"/>
      <c r="U390" s="9"/>
      <c r="V390" s="9"/>
      <c r="W390" s="9"/>
      <c r="X390" s="6"/>
      <c r="Y390" s="6"/>
      <c r="Z390" s="6"/>
      <c r="AA390" s="6"/>
      <c r="AB390" s="7"/>
      <c r="AC390" s="7"/>
      <c r="AD390" s="6"/>
      <c r="AE390" s="7"/>
      <c r="AF390" s="7"/>
      <c r="AG390" s="7"/>
      <c r="AH390" s="7"/>
      <c r="AI390" s="7"/>
      <c r="AJ390" s="7"/>
      <c r="AK390" s="7"/>
      <c r="AL390" s="7"/>
    </row>
    <row r="391" spans="1:38" x14ac:dyDescent="0.25">
      <c r="A391" s="4"/>
      <c r="B391" s="32"/>
      <c r="C391" s="48"/>
      <c r="D391" s="9"/>
      <c r="E391" s="6"/>
      <c r="F391" s="6"/>
      <c r="G391" s="7"/>
      <c r="H391" s="7"/>
      <c r="I391" s="7"/>
      <c r="J391" s="39"/>
      <c r="K391" s="36" t="s">
        <v>639</v>
      </c>
      <c r="L391" s="39"/>
      <c r="M391" s="36" t="str">
        <f t="shared" si="15"/>
        <v>B30</v>
      </c>
      <c r="N391" s="36">
        <f>IF(AND(M391&lt;&gt;M390,NOT(ISBLANK(A391))),IF(ISBLANK(J391),INDEX(Summary!N:N,MATCH(M391,Summary!A:A,0)),INDEX(Summary!N:N,MATCH(M391,Summary!A:A,0))+1),IF(ISBLANK(J391),N390,N390+1))</f>
        <v>0</v>
      </c>
      <c r="O391" s="36">
        <f t="shared" si="14"/>
        <v>45</v>
      </c>
      <c r="P391" s="39"/>
      <c r="Q391" s="6"/>
      <c r="R391" s="6"/>
      <c r="S391" s="16"/>
      <c r="T391" s="16"/>
      <c r="U391" s="9"/>
      <c r="V391" s="9"/>
      <c r="W391" s="9"/>
      <c r="X391" s="6"/>
      <c r="Y391" s="6"/>
      <c r="Z391" s="6"/>
      <c r="AA391" s="6"/>
      <c r="AB391" s="7"/>
      <c r="AC391" s="7"/>
      <c r="AD391" s="6"/>
      <c r="AE391" s="7"/>
      <c r="AF391" s="7"/>
      <c r="AG391" s="7"/>
      <c r="AH391" s="7"/>
      <c r="AI391" s="7"/>
      <c r="AJ391" s="7"/>
      <c r="AK391" s="7"/>
      <c r="AL391" s="7"/>
    </row>
    <row r="392" spans="1:38" x14ac:dyDescent="0.25">
      <c r="A392" s="4"/>
      <c r="B392" s="32"/>
      <c r="C392" s="48"/>
      <c r="D392" s="9"/>
      <c r="E392" s="6"/>
      <c r="F392" s="6"/>
      <c r="G392" s="7"/>
      <c r="H392" s="7"/>
      <c r="I392" s="7"/>
      <c r="J392" s="39"/>
      <c r="K392" s="36" t="s">
        <v>586</v>
      </c>
      <c r="L392" s="39"/>
      <c r="M392" s="36" t="str">
        <f t="shared" si="15"/>
        <v>B30</v>
      </c>
      <c r="N392" s="36">
        <f>IF(AND(M392&lt;&gt;M391,NOT(ISBLANK(A392))),IF(ISBLANK(J392),INDEX(Summary!N:N,MATCH(M392,Summary!A:A,0)),INDEX(Summary!N:N,MATCH(M392,Summary!A:A,0))+1),IF(ISBLANK(J392),N391,N391+1))</f>
        <v>0</v>
      </c>
      <c r="O392" s="36">
        <f t="shared" si="14"/>
        <v>46</v>
      </c>
      <c r="P392" s="39"/>
      <c r="Q392" s="6"/>
      <c r="R392" s="6"/>
      <c r="S392" s="16"/>
      <c r="T392" s="16"/>
      <c r="U392" s="9"/>
      <c r="V392" s="9"/>
      <c r="W392" s="9"/>
      <c r="X392" s="6"/>
      <c r="Y392" s="6"/>
      <c r="Z392" s="6"/>
      <c r="AA392" s="6"/>
      <c r="AB392" s="7"/>
      <c r="AC392" s="7"/>
      <c r="AD392" s="6"/>
      <c r="AE392" s="7"/>
      <c r="AF392" s="7"/>
      <c r="AG392" s="7"/>
      <c r="AH392" s="7"/>
      <c r="AI392" s="7"/>
      <c r="AJ392" s="7"/>
      <c r="AK392" s="7"/>
      <c r="AL392" s="7"/>
    </row>
    <row r="393" spans="1:38" x14ac:dyDescent="0.25">
      <c r="A393" s="4"/>
      <c r="B393" s="32"/>
      <c r="C393" s="48"/>
      <c r="D393" s="9"/>
      <c r="E393" s="6"/>
      <c r="F393" s="6"/>
      <c r="G393" s="7"/>
      <c r="H393" s="7"/>
      <c r="I393" s="7"/>
      <c r="J393" s="39"/>
      <c r="K393" s="36" t="s">
        <v>587</v>
      </c>
      <c r="L393" s="39"/>
      <c r="M393" s="36" t="str">
        <f t="shared" si="15"/>
        <v>B30</v>
      </c>
      <c r="N393" s="36">
        <f>IF(AND(M393&lt;&gt;M392,NOT(ISBLANK(A393))),IF(ISBLANK(J393),INDEX(Summary!N:N,MATCH(M393,Summary!A:A,0)),INDEX(Summary!N:N,MATCH(M393,Summary!A:A,0))+1),IF(ISBLANK(J393),N392,N392+1))</f>
        <v>0</v>
      </c>
      <c r="O393" s="36">
        <f t="shared" si="14"/>
        <v>47</v>
      </c>
      <c r="P393" s="39"/>
      <c r="Q393" s="6"/>
      <c r="R393" s="6"/>
      <c r="S393" s="16"/>
      <c r="T393" s="16"/>
      <c r="U393" s="9"/>
      <c r="V393" s="9"/>
      <c r="W393" s="9"/>
      <c r="X393" s="6"/>
      <c r="Y393" s="6"/>
      <c r="Z393" s="6"/>
      <c r="AA393" s="6"/>
      <c r="AB393" s="7"/>
      <c r="AC393" s="7"/>
      <c r="AD393" s="6"/>
      <c r="AE393" s="7"/>
      <c r="AF393" s="7"/>
      <c r="AG393" s="7"/>
      <c r="AH393" s="7"/>
      <c r="AI393" s="7"/>
      <c r="AJ393" s="7"/>
      <c r="AK393" s="7"/>
      <c r="AL393" s="7"/>
    </row>
    <row r="394" spans="1:38" x14ac:dyDescent="0.25">
      <c r="A394" s="4"/>
      <c r="B394" s="32"/>
      <c r="C394" s="48"/>
      <c r="D394" s="9"/>
      <c r="E394" s="6"/>
      <c r="F394" s="6"/>
      <c r="G394" s="7"/>
      <c r="H394" s="7"/>
      <c r="I394" s="7"/>
      <c r="J394" s="39"/>
      <c r="K394" s="36" t="s">
        <v>588</v>
      </c>
      <c r="L394" s="39"/>
      <c r="M394" s="36" t="str">
        <f t="shared" si="15"/>
        <v>B30</v>
      </c>
      <c r="N394" s="36">
        <f>IF(AND(M394&lt;&gt;M393,NOT(ISBLANK(A394))),IF(ISBLANK(J394),INDEX(Summary!N:N,MATCH(M394,Summary!A:A,0)),INDEX(Summary!N:N,MATCH(M394,Summary!A:A,0))+1),IF(ISBLANK(J394),N393,N393+1))</f>
        <v>0</v>
      </c>
      <c r="O394" s="36">
        <f t="shared" si="14"/>
        <v>48</v>
      </c>
      <c r="P394" s="39"/>
      <c r="Q394" s="6"/>
      <c r="R394" s="6"/>
      <c r="S394" s="16"/>
      <c r="T394" s="16"/>
      <c r="U394" s="9"/>
      <c r="V394" s="9"/>
      <c r="W394" s="9"/>
      <c r="X394" s="6"/>
      <c r="Y394" s="6"/>
      <c r="Z394" s="6"/>
      <c r="AA394" s="6"/>
      <c r="AB394" s="7"/>
      <c r="AC394" s="7"/>
      <c r="AD394" s="6"/>
      <c r="AE394" s="7"/>
      <c r="AF394" s="7"/>
      <c r="AG394" s="7"/>
      <c r="AH394" s="7"/>
      <c r="AI394" s="7"/>
      <c r="AJ394" s="7"/>
      <c r="AK394" s="7"/>
      <c r="AL394" s="7"/>
    </row>
    <row r="395" spans="1:38" x14ac:dyDescent="0.25">
      <c r="A395" s="4"/>
      <c r="B395" s="32"/>
      <c r="C395" s="48"/>
      <c r="D395" s="9"/>
      <c r="E395" s="6"/>
      <c r="F395" s="6"/>
      <c r="G395" s="7"/>
      <c r="H395" s="7"/>
      <c r="I395" s="7"/>
      <c r="J395" s="39"/>
      <c r="K395" s="36" t="s">
        <v>589</v>
      </c>
      <c r="L395" s="39"/>
      <c r="M395" s="36" t="str">
        <f t="shared" si="15"/>
        <v>B30</v>
      </c>
      <c r="N395" s="36">
        <f>IF(AND(M395&lt;&gt;M394,NOT(ISBLANK(A395))),IF(ISBLANK(J395),INDEX(Summary!N:N,MATCH(M395,Summary!A:A,0)),INDEX(Summary!N:N,MATCH(M395,Summary!A:A,0))+1),IF(ISBLANK(J395),N394,N394+1))</f>
        <v>0</v>
      </c>
      <c r="O395" s="36">
        <f t="shared" si="14"/>
        <v>49</v>
      </c>
      <c r="P395" s="39"/>
      <c r="Q395" s="6"/>
      <c r="R395" s="6"/>
      <c r="S395" s="16"/>
      <c r="T395" s="16"/>
      <c r="U395" s="9"/>
      <c r="V395" s="9"/>
      <c r="W395" s="9"/>
      <c r="X395" s="6"/>
      <c r="Y395" s="6"/>
      <c r="Z395" s="6"/>
      <c r="AA395" s="6"/>
      <c r="AB395" s="7"/>
      <c r="AC395" s="7"/>
      <c r="AD395" s="6"/>
      <c r="AE395" s="7"/>
      <c r="AF395" s="7"/>
      <c r="AG395" s="7"/>
      <c r="AH395" s="7"/>
      <c r="AI395" s="7"/>
      <c r="AJ395" s="7"/>
      <c r="AK395" s="7"/>
      <c r="AL395" s="7"/>
    </row>
    <row r="396" spans="1:38" x14ac:dyDescent="0.25">
      <c r="A396" s="4"/>
      <c r="B396" s="32"/>
      <c r="C396" s="48"/>
      <c r="D396" s="9"/>
      <c r="E396" s="6"/>
      <c r="F396" s="6"/>
      <c r="G396" s="7"/>
      <c r="H396" s="7"/>
      <c r="I396" s="7"/>
      <c r="J396" s="39"/>
      <c r="K396" s="36" t="s">
        <v>590</v>
      </c>
      <c r="L396" s="39"/>
      <c r="M396" s="36" t="str">
        <f t="shared" si="15"/>
        <v>B30</v>
      </c>
      <c r="N396" s="36">
        <f>IF(AND(M396&lt;&gt;M395,NOT(ISBLANK(A396))),IF(ISBLANK(J396),INDEX(Summary!N:N,MATCH(M396,Summary!A:A,0)),INDEX(Summary!N:N,MATCH(M396,Summary!A:A,0))+1),IF(ISBLANK(J396),N395,N395+1))</f>
        <v>0</v>
      </c>
      <c r="O396" s="36">
        <f t="shared" si="14"/>
        <v>50</v>
      </c>
      <c r="P396" s="39"/>
      <c r="Q396" s="6"/>
      <c r="R396" s="6"/>
      <c r="S396" s="16"/>
      <c r="T396" s="16"/>
      <c r="U396" s="9"/>
      <c r="V396" s="9"/>
      <c r="W396" s="9"/>
      <c r="X396" s="6"/>
      <c r="Y396" s="6"/>
      <c r="Z396" s="6"/>
      <c r="AA396" s="6"/>
      <c r="AB396" s="7"/>
      <c r="AC396" s="7"/>
      <c r="AD396" s="6"/>
      <c r="AE396" s="7"/>
      <c r="AF396" s="7"/>
      <c r="AG396" s="7"/>
      <c r="AH396" s="7"/>
      <c r="AI396" s="7"/>
      <c r="AJ396" s="7"/>
      <c r="AK396" s="7"/>
      <c r="AL396" s="7"/>
    </row>
    <row r="397" spans="1:38" x14ac:dyDescent="0.25">
      <c r="A397" s="4"/>
      <c r="B397" s="32"/>
      <c r="C397" s="48"/>
      <c r="D397" s="9"/>
      <c r="E397" s="6"/>
      <c r="F397" s="6"/>
      <c r="G397" s="7"/>
      <c r="H397" s="7"/>
      <c r="I397" s="7"/>
      <c r="J397" s="39"/>
      <c r="K397" s="36" t="s">
        <v>591</v>
      </c>
      <c r="L397" s="39"/>
      <c r="M397" s="36" t="str">
        <f t="shared" si="15"/>
        <v>B30</v>
      </c>
      <c r="N397" s="36">
        <f>IF(AND(M397&lt;&gt;M396,NOT(ISBLANK(A397))),IF(ISBLANK(J397),INDEX(Summary!N:N,MATCH(M397,Summary!A:A,0)),INDEX(Summary!N:N,MATCH(M397,Summary!A:A,0))+1),IF(ISBLANK(J397),N396,N396+1))</f>
        <v>0</v>
      </c>
      <c r="O397" s="36">
        <f t="shared" si="14"/>
        <v>51</v>
      </c>
      <c r="P397" s="39"/>
      <c r="Q397" s="6"/>
      <c r="R397" s="6"/>
      <c r="S397" s="16"/>
      <c r="T397" s="16"/>
      <c r="U397" s="9"/>
      <c r="V397" s="9"/>
      <c r="W397" s="9"/>
      <c r="X397" s="6"/>
      <c r="Y397" s="6"/>
      <c r="Z397" s="6"/>
      <c r="AA397" s="6"/>
      <c r="AB397" s="7"/>
      <c r="AC397" s="7"/>
      <c r="AD397" s="6"/>
      <c r="AE397" s="7"/>
      <c r="AF397" s="7"/>
      <c r="AG397" s="7"/>
      <c r="AH397" s="7"/>
      <c r="AI397" s="7"/>
      <c r="AJ397" s="7"/>
      <c r="AK397" s="7"/>
      <c r="AL397" s="7"/>
    </row>
    <row r="398" spans="1:38" x14ac:dyDescent="0.25">
      <c r="A398" s="4"/>
      <c r="B398" s="32"/>
      <c r="C398" s="48"/>
      <c r="D398" s="9"/>
      <c r="E398" s="6"/>
      <c r="F398" s="6"/>
      <c r="G398" s="7"/>
      <c r="H398" s="7"/>
      <c r="I398" s="7"/>
      <c r="J398" s="39"/>
      <c r="K398" s="36" t="s">
        <v>592</v>
      </c>
      <c r="L398" s="39"/>
      <c r="M398" s="36" t="str">
        <f t="shared" si="15"/>
        <v>B30</v>
      </c>
      <c r="N398" s="36">
        <f>IF(AND(M398&lt;&gt;M397,NOT(ISBLANK(A398))),IF(ISBLANK(J398),INDEX(Summary!N:N,MATCH(M398,Summary!A:A,0)),INDEX(Summary!N:N,MATCH(M398,Summary!A:A,0))+1),IF(ISBLANK(J398),N397,N397+1))</f>
        <v>0</v>
      </c>
      <c r="O398" s="36">
        <f t="shared" si="14"/>
        <v>52</v>
      </c>
      <c r="P398" s="39"/>
      <c r="Q398" s="6"/>
      <c r="R398" s="6"/>
      <c r="S398" s="16"/>
      <c r="T398" s="16"/>
      <c r="U398" s="9"/>
      <c r="V398" s="9"/>
      <c r="W398" s="9"/>
      <c r="X398" s="6"/>
      <c r="Y398" s="6"/>
      <c r="Z398" s="6"/>
      <c r="AA398" s="6"/>
      <c r="AB398" s="7"/>
      <c r="AC398" s="7"/>
      <c r="AD398" s="6"/>
      <c r="AE398" s="7"/>
      <c r="AF398" s="7"/>
      <c r="AG398" s="7"/>
      <c r="AH398" s="7"/>
      <c r="AI398" s="7"/>
      <c r="AJ398" s="7"/>
      <c r="AK398" s="7"/>
      <c r="AL398" s="7"/>
    </row>
    <row r="399" spans="1:38" x14ac:dyDescent="0.25">
      <c r="A399" s="4"/>
      <c r="B399" s="32"/>
      <c r="C399" s="48"/>
      <c r="D399" s="9"/>
      <c r="E399" s="6"/>
      <c r="F399" s="6"/>
      <c r="G399" s="7"/>
      <c r="H399" s="7"/>
      <c r="I399" s="7"/>
      <c r="J399" s="39"/>
      <c r="K399" s="36" t="s">
        <v>593</v>
      </c>
      <c r="L399" s="39"/>
      <c r="M399" s="36" t="str">
        <f t="shared" si="15"/>
        <v>B30</v>
      </c>
      <c r="N399" s="36">
        <f>IF(AND(M399&lt;&gt;M398,NOT(ISBLANK(A399))),IF(ISBLANK(J399),INDEX(Summary!N:N,MATCH(M399,Summary!A:A,0)),INDEX(Summary!N:N,MATCH(M399,Summary!A:A,0))+1),IF(ISBLANK(J399),N398,N398+1))</f>
        <v>0</v>
      </c>
      <c r="O399" s="36">
        <f t="shared" si="14"/>
        <v>53</v>
      </c>
      <c r="P399" s="39"/>
      <c r="Q399" s="6"/>
      <c r="R399" s="6"/>
      <c r="S399" s="16"/>
      <c r="T399" s="16"/>
      <c r="U399" s="9"/>
      <c r="V399" s="9"/>
      <c r="W399" s="9"/>
      <c r="X399" s="6"/>
      <c r="Y399" s="6"/>
      <c r="Z399" s="6"/>
      <c r="AA399" s="6"/>
      <c r="AB399" s="7"/>
      <c r="AC399" s="7"/>
      <c r="AD399" s="6"/>
      <c r="AE399" s="7"/>
      <c r="AF399" s="7"/>
      <c r="AG399" s="7"/>
      <c r="AH399" s="7"/>
      <c r="AI399" s="7"/>
      <c r="AJ399" s="7"/>
      <c r="AK399" s="7"/>
      <c r="AL399" s="7"/>
    </row>
    <row r="400" spans="1:38" x14ac:dyDescent="0.25">
      <c r="A400" s="4"/>
      <c r="B400" s="32"/>
      <c r="C400" s="48"/>
      <c r="D400" s="9"/>
      <c r="E400" s="6"/>
      <c r="F400" s="6"/>
      <c r="G400" s="7"/>
      <c r="H400" s="7"/>
      <c r="I400" s="7"/>
      <c r="J400" s="39"/>
      <c r="K400" s="36" t="s">
        <v>594</v>
      </c>
      <c r="L400" s="39"/>
      <c r="M400" s="36" t="str">
        <f t="shared" si="15"/>
        <v>B30</v>
      </c>
      <c r="N400" s="36">
        <f>IF(AND(M400&lt;&gt;M399,NOT(ISBLANK(A400))),IF(ISBLANK(J400),INDEX(Summary!N:N,MATCH(M400,Summary!A:A,0)),INDEX(Summary!N:N,MATCH(M400,Summary!A:A,0))+1),IF(ISBLANK(J400),N399,N399+1))</f>
        <v>0</v>
      </c>
      <c r="O400" s="36">
        <f t="shared" si="14"/>
        <v>54</v>
      </c>
      <c r="P400" s="39"/>
      <c r="Q400" s="6"/>
      <c r="R400" s="6"/>
      <c r="S400" s="16"/>
      <c r="T400" s="16"/>
      <c r="U400" s="9"/>
      <c r="V400" s="9"/>
      <c r="W400" s="9"/>
      <c r="X400" s="6"/>
      <c r="Y400" s="6"/>
      <c r="Z400" s="6"/>
      <c r="AA400" s="6"/>
      <c r="AB400" s="7"/>
      <c r="AC400" s="7"/>
      <c r="AD400" s="6"/>
      <c r="AE400" s="7"/>
      <c r="AF400" s="7"/>
      <c r="AG400" s="7"/>
      <c r="AH400" s="7"/>
      <c r="AI400" s="7"/>
      <c r="AJ400" s="7"/>
      <c r="AK400" s="7"/>
      <c r="AL400" s="7"/>
    </row>
    <row r="401" spans="1:38" x14ac:dyDescent="0.25">
      <c r="A401" s="4"/>
      <c r="B401" s="32"/>
      <c r="C401" s="48"/>
      <c r="D401" s="9"/>
      <c r="E401" s="6"/>
      <c r="F401" s="6"/>
      <c r="G401" s="7"/>
      <c r="H401" s="7"/>
      <c r="I401" s="7"/>
      <c r="J401" s="39"/>
      <c r="K401" s="36" t="s">
        <v>595</v>
      </c>
      <c r="L401" s="39"/>
      <c r="M401" s="36" t="str">
        <f t="shared" si="15"/>
        <v>B30</v>
      </c>
      <c r="N401" s="36">
        <f>IF(AND(M401&lt;&gt;M400,NOT(ISBLANK(A401))),IF(ISBLANK(J401),INDEX(Summary!N:N,MATCH(M401,Summary!A:A,0)),INDEX(Summary!N:N,MATCH(M401,Summary!A:A,0))+1),IF(ISBLANK(J401),N400,N400+1))</f>
        <v>0</v>
      </c>
      <c r="O401" s="36">
        <f t="shared" si="14"/>
        <v>55</v>
      </c>
      <c r="P401" s="39"/>
      <c r="Q401" s="6"/>
      <c r="R401" s="6"/>
      <c r="S401" s="16"/>
      <c r="T401" s="16"/>
      <c r="U401" s="9"/>
      <c r="V401" s="9"/>
      <c r="W401" s="9"/>
      <c r="X401" s="6"/>
      <c r="Y401" s="6"/>
      <c r="Z401" s="6"/>
      <c r="AA401" s="6"/>
      <c r="AB401" s="7"/>
      <c r="AC401" s="7"/>
      <c r="AD401" s="6"/>
      <c r="AE401" s="7"/>
      <c r="AF401" s="7"/>
      <c r="AG401" s="7"/>
      <c r="AH401" s="7"/>
      <c r="AI401" s="7"/>
      <c r="AJ401" s="7"/>
      <c r="AK401" s="7"/>
      <c r="AL401" s="7"/>
    </row>
    <row r="402" spans="1:38" x14ac:dyDescent="0.25">
      <c r="A402" s="4"/>
      <c r="B402" s="32"/>
      <c r="C402" s="48"/>
      <c r="D402" s="9"/>
      <c r="E402" s="6"/>
      <c r="F402" s="6"/>
      <c r="G402" s="7"/>
      <c r="H402" s="7"/>
      <c r="I402" s="7"/>
      <c r="J402" s="39"/>
      <c r="K402" s="36" t="s">
        <v>596</v>
      </c>
      <c r="L402" s="39"/>
      <c r="M402" s="36" t="str">
        <f t="shared" si="15"/>
        <v>B30</v>
      </c>
      <c r="N402" s="36">
        <f>IF(AND(M402&lt;&gt;M401,NOT(ISBLANK(A402))),IF(ISBLANK(J402),INDEX(Summary!N:N,MATCH(M402,Summary!A:A,0)),INDEX(Summary!N:N,MATCH(M402,Summary!A:A,0))+1),IF(ISBLANK(J402),N401,N401+1))</f>
        <v>0</v>
      </c>
      <c r="O402" s="36">
        <f t="shared" si="14"/>
        <v>56</v>
      </c>
      <c r="P402" s="39"/>
      <c r="Q402" s="6"/>
      <c r="R402" s="6"/>
      <c r="S402" s="16"/>
      <c r="T402" s="16"/>
      <c r="U402" s="9"/>
      <c r="V402" s="9"/>
      <c r="W402" s="9"/>
      <c r="X402" s="6"/>
      <c r="Y402" s="6"/>
      <c r="Z402" s="6"/>
      <c r="AA402" s="6"/>
      <c r="AB402" s="7"/>
      <c r="AC402" s="7"/>
      <c r="AD402" s="6"/>
      <c r="AE402" s="7"/>
      <c r="AF402" s="7"/>
      <c r="AG402" s="7"/>
      <c r="AH402" s="7"/>
      <c r="AI402" s="7"/>
      <c r="AJ402" s="7"/>
      <c r="AK402" s="7"/>
      <c r="AL402" s="7"/>
    </row>
    <row r="403" spans="1:38" x14ac:dyDescent="0.25">
      <c r="A403" s="4"/>
      <c r="B403" s="32"/>
      <c r="C403" s="48"/>
      <c r="D403" s="9"/>
      <c r="E403" s="6"/>
      <c r="F403" s="6"/>
      <c r="G403" s="7"/>
      <c r="H403" s="7"/>
      <c r="I403" s="7"/>
      <c r="J403" s="39"/>
      <c r="K403" s="36" t="s">
        <v>597</v>
      </c>
      <c r="L403" s="39"/>
      <c r="M403" s="36" t="str">
        <f t="shared" si="15"/>
        <v>B30</v>
      </c>
      <c r="N403" s="36">
        <f>IF(AND(M403&lt;&gt;M402,NOT(ISBLANK(A403))),IF(ISBLANK(J403),INDEX(Summary!N:N,MATCH(M403,Summary!A:A,0)),INDEX(Summary!N:N,MATCH(M403,Summary!A:A,0))+1),IF(ISBLANK(J403),N402,N402+1))</f>
        <v>0</v>
      </c>
      <c r="O403" s="36">
        <f t="shared" si="14"/>
        <v>57</v>
      </c>
      <c r="P403" s="39"/>
      <c r="Q403" s="6"/>
      <c r="R403" s="6"/>
      <c r="S403" s="16"/>
      <c r="T403" s="16"/>
      <c r="U403" s="9"/>
      <c r="V403" s="9"/>
      <c r="W403" s="9"/>
      <c r="X403" s="6"/>
      <c r="Y403" s="6"/>
      <c r="Z403" s="6"/>
      <c r="AA403" s="6"/>
      <c r="AB403" s="7"/>
      <c r="AC403" s="7"/>
      <c r="AD403" s="6"/>
      <c r="AE403" s="7"/>
      <c r="AF403" s="7"/>
      <c r="AG403" s="7"/>
      <c r="AH403" s="7"/>
      <c r="AI403" s="7"/>
      <c r="AJ403" s="7"/>
      <c r="AK403" s="7"/>
      <c r="AL403" s="7"/>
    </row>
    <row r="404" spans="1:38" x14ac:dyDescent="0.25">
      <c r="A404" s="4"/>
      <c r="B404" s="32"/>
      <c r="C404" s="48"/>
      <c r="D404" s="9"/>
      <c r="E404" s="6"/>
      <c r="F404" s="6"/>
      <c r="G404" s="7"/>
      <c r="H404" s="7"/>
      <c r="I404" s="7"/>
      <c r="J404" s="39"/>
      <c r="K404" s="36" t="s">
        <v>640</v>
      </c>
      <c r="L404" s="39"/>
      <c r="M404" s="36" t="str">
        <f t="shared" si="15"/>
        <v>B30</v>
      </c>
      <c r="N404" s="36">
        <f>IF(AND(M404&lt;&gt;M403,NOT(ISBLANK(A404))),IF(ISBLANK(J404),INDEX(Summary!N:N,MATCH(M404,Summary!A:A,0)),INDEX(Summary!N:N,MATCH(M404,Summary!A:A,0))+1),IF(ISBLANK(J404),N403,N403+1))</f>
        <v>0</v>
      </c>
      <c r="O404" s="36">
        <f t="shared" si="14"/>
        <v>58</v>
      </c>
      <c r="P404" s="39"/>
      <c r="Q404" s="6"/>
      <c r="R404" s="6"/>
      <c r="S404" s="16"/>
      <c r="T404" s="16"/>
      <c r="U404" s="9"/>
      <c r="V404" s="9"/>
      <c r="W404" s="9"/>
      <c r="X404" s="6"/>
      <c r="Y404" s="6"/>
      <c r="Z404" s="6"/>
      <c r="AA404" s="6"/>
      <c r="AB404" s="7"/>
      <c r="AC404" s="7"/>
      <c r="AD404" s="6"/>
      <c r="AE404" s="7"/>
      <c r="AF404" s="7"/>
      <c r="AG404" s="7"/>
      <c r="AH404" s="7"/>
      <c r="AI404" s="7"/>
      <c r="AJ404" s="7"/>
      <c r="AK404" s="7"/>
      <c r="AL404" s="7"/>
    </row>
    <row r="405" spans="1:38" x14ac:dyDescent="0.25">
      <c r="A405" s="4"/>
      <c r="B405" s="32"/>
      <c r="C405" s="48"/>
      <c r="D405" s="9"/>
      <c r="E405" s="6"/>
      <c r="F405" s="6"/>
      <c r="G405" s="7"/>
      <c r="H405" s="7"/>
      <c r="I405" s="7"/>
      <c r="J405" s="39"/>
      <c r="K405" s="36" t="s">
        <v>641</v>
      </c>
      <c r="L405" s="39"/>
      <c r="M405" s="36" t="str">
        <f t="shared" si="15"/>
        <v>B30</v>
      </c>
      <c r="N405" s="36">
        <f>IF(AND(M405&lt;&gt;M404,NOT(ISBLANK(A405))),IF(ISBLANK(J405),INDEX(Summary!N:N,MATCH(M405,Summary!A:A,0)),INDEX(Summary!N:N,MATCH(M405,Summary!A:A,0))+1),IF(ISBLANK(J405),N404,N404+1))</f>
        <v>0</v>
      </c>
      <c r="O405" s="36">
        <f t="shared" si="14"/>
        <v>59</v>
      </c>
      <c r="P405" s="39"/>
      <c r="Q405" s="6"/>
      <c r="R405" s="6"/>
      <c r="S405" s="16"/>
      <c r="T405" s="16"/>
      <c r="U405" s="9"/>
      <c r="V405" s="9"/>
      <c r="W405" s="9"/>
      <c r="X405" s="6"/>
      <c r="Y405" s="6"/>
      <c r="Z405" s="6"/>
      <c r="AA405" s="6"/>
      <c r="AB405" s="7"/>
      <c r="AC405" s="7"/>
      <c r="AD405" s="6"/>
      <c r="AE405" s="7"/>
      <c r="AF405" s="7"/>
      <c r="AG405" s="7"/>
      <c r="AH405" s="7"/>
      <c r="AI405" s="7"/>
      <c r="AJ405" s="7"/>
      <c r="AK405" s="7"/>
      <c r="AL405" s="7"/>
    </row>
    <row r="406" spans="1:38" x14ac:dyDescent="0.25">
      <c r="A406" s="4"/>
      <c r="B406" s="32"/>
      <c r="C406" s="48"/>
      <c r="D406" s="9"/>
      <c r="E406" s="6"/>
      <c r="F406" s="6"/>
      <c r="G406" s="7"/>
      <c r="H406" s="7"/>
      <c r="I406" s="7"/>
      <c r="J406" s="39"/>
      <c r="K406" s="36" t="s">
        <v>642</v>
      </c>
      <c r="L406" s="39"/>
      <c r="M406" s="36" t="str">
        <f t="shared" si="15"/>
        <v>B30</v>
      </c>
      <c r="N406" s="36">
        <f>IF(AND(M406&lt;&gt;M405,NOT(ISBLANK(A406))),IF(ISBLANK(J406),INDEX(Summary!N:N,MATCH(M406,Summary!A:A,0)),INDEX(Summary!N:N,MATCH(M406,Summary!A:A,0))+1),IF(ISBLANK(J406),N405,N405+1))</f>
        <v>0</v>
      </c>
      <c r="O406" s="36">
        <f t="shared" si="14"/>
        <v>60</v>
      </c>
      <c r="P406" s="39"/>
      <c r="Q406" s="6"/>
      <c r="R406" s="6"/>
      <c r="S406" s="16"/>
      <c r="T406" s="16"/>
      <c r="U406" s="9"/>
      <c r="V406" s="9"/>
      <c r="W406" s="9"/>
      <c r="X406" s="6"/>
      <c r="Y406" s="6"/>
      <c r="Z406" s="6"/>
      <c r="AA406" s="6"/>
      <c r="AB406" s="7"/>
      <c r="AC406" s="7"/>
      <c r="AD406" s="6"/>
      <c r="AE406" s="7"/>
      <c r="AF406" s="7"/>
      <c r="AG406" s="7"/>
      <c r="AH406" s="7"/>
      <c r="AI406" s="7"/>
      <c r="AJ406" s="7"/>
      <c r="AK406" s="7"/>
      <c r="AL406" s="7"/>
    </row>
    <row r="407" spans="1:38" x14ac:dyDescent="0.25">
      <c r="A407" s="4"/>
      <c r="B407" s="32"/>
      <c r="C407" s="48"/>
      <c r="D407" s="9"/>
      <c r="E407" s="6"/>
      <c r="F407" s="6"/>
      <c r="G407" s="7"/>
      <c r="H407" s="7"/>
      <c r="I407" s="7"/>
      <c r="J407" s="39"/>
      <c r="K407" s="36" t="s">
        <v>643</v>
      </c>
      <c r="L407" s="39"/>
      <c r="M407" s="36" t="str">
        <f t="shared" si="15"/>
        <v>B30</v>
      </c>
      <c r="N407" s="36">
        <f>IF(AND(M407&lt;&gt;M406,NOT(ISBLANK(A407))),IF(ISBLANK(J407),INDEX(Summary!N:N,MATCH(M407,Summary!A:A,0)),INDEX(Summary!N:N,MATCH(M407,Summary!A:A,0))+1),IF(ISBLANK(J407),N406,N406+1))</f>
        <v>0</v>
      </c>
      <c r="O407" s="36">
        <f t="shared" si="14"/>
        <v>61</v>
      </c>
      <c r="P407" s="39"/>
      <c r="Q407" s="6"/>
      <c r="R407" s="6"/>
      <c r="S407" s="16"/>
      <c r="T407" s="16"/>
      <c r="U407" s="9"/>
      <c r="V407" s="9"/>
      <c r="W407" s="9"/>
      <c r="X407" s="6"/>
      <c r="Y407" s="6"/>
      <c r="Z407" s="6"/>
      <c r="AA407" s="6"/>
      <c r="AB407" s="7"/>
      <c r="AC407" s="7"/>
      <c r="AD407" s="6"/>
      <c r="AE407" s="7"/>
      <c r="AF407" s="7"/>
      <c r="AG407" s="7"/>
      <c r="AH407" s="7"/>
      <c r="AI407" s="7"/>
      <c r="AJ407" s="7"/>
      <c r="AK407" s="7"/>
      <c r="AL407" s="7"/>
    </row>
    <row r="408" spans="1:38" x14ac:dyDescent="0.25">
      <c r="A408" s="85" t="s">
        <v>396</v>
      </c>
      <c r="B408" s="43" t="s">
        <v>943</v>
      </c>
      <c r="C408" s="43" t="s">
        <v>944</v>
      </c>
      <c r="D408" s="45">
        <v>5</v>
      </c>
      <c r="E408" s="46">
        <v>5</v>
      </c>
      <c r="F408" s="46"/>
      <c r="G408" s="47">
        <v>8</v>
      </c>
      <c r="H408" s="47">
        <v>8</v>
      </c>
      <c r="I408" s="47">
        <v>2</v>
      </c>
      <c r="J408" s="36">
        <v>1</v>
      </c>
      <c r="K408" s="36"/>
      <c r="L408" s="36"/>
      <c r="M408" s="36" t="str">
        <f t="shared" ref="M408:M414" si="16">IF(ISBLANK(A408),M407,A408)</f>
        <v>B30</v>
      </c>
      <c r="N408" s="36">
        <f>IF(AND(M408&lt;&gt;M407,NOT(ISBLANK(A408))),IF(ISBLANK(J408),INDEX(Summary!N:N,MATCH(M408,Summary!A:A,0)),INDEX(Summary!N:N,MATCH(M408,Summary!A:A,0))+1),IF(ISBLANK(J408),N407,N407+1))</f>
        <v>1</v>
      </c>
      <c r="O408" s="36">
        <f t="shared" si="14"/>
        <v>61</v>
      </c>
      <c r="P408" s="36"/>
      <c r="Q408" s="89">
        <v>1</v>
      </c>
      <c r="R408" s="89"/>
      <c r="S408" s="89"/>
      <c r="T408" s="89"/>
      <c r="U408" s="45"/>
      <c r="V408" s="45"/>
      <c r="W408" s="45"/>
      <c r="X408" s="46">
        <v>5</v>
      </c>
      <c r="Y408" s="46">
        <v>0</v>
      </c>
      <c r="Z408" s="46">
        <v>0</v>
      </c>
      <c r="AA408" s="46">
        <v>0</v>
      </c>
      <c r="AB408" s="47">
        <v>0</v>
      </c>
      <c r="AC408" s="47">
        <v>0</v>
      </c>
      <c r="AD408" s="46"/>
      <c r="AE408" s="47">
        <v>5</v>
      </c>
      <c r="AF408" s="47">
        <v>0</v>
      </c>
      <c r="AG408" s="47" t="s">
        <v>34</v>
      </c>
      <c r="AH408" s="47">
        <v>0</v>
      </c>
      <c r="AI408" s="47">
        <v>0</v>
      </c>
      <c r="AJ408" s="47">
        <v>0</v>
      </c>
      <c r="AK408" s="47">
        <v>0</v>
      </c>
      <c r="AL408" s="47" t="s">
        <v>34</v>
      </c>
    </row>
    <row r="409" spans="1:38" x14ac:dyDescent="0.25">
      <c r="A409" s="85" t="s">
        <v>396</v>
      </c>
      <c r="B409" s="43" t="s">
        <v>943</v>
      </c>
      <c r="C409" s="43" t="s">
        <v>944</v>
      </c>
      <c r="D409" s="45"/>
      <c r="E409" s="46"/>
      <c r="F409" s="46"/>
      <c r="G409" s="47"/>
      <c r="H409" s="47"/>
      <c r="I409" s="47"/>
      <c r="J409" s="36">
        <v>1</v>
      </c>
      <c r="K409" s="36"/>
      <c r="L409" s="39"/>
      <c r="M409" s="36" t="str">
        <f t="shared" si="16"/>
        <v>B30</v>
      </c>
      <c r="N409" s="36">
        <f>IF(AND(M409&lt;&gt;M408,NOT(ISBLANK(A409))),IF(ISBLANK(J409),INDEX(Summary!N:N,MATCH(M409,Summary!A:A,0)),INDEX(Summary!N:N,MATCH(M409,Summary!A:A,0))+1),IF(ISBLANK(J409),N408,N408+1))</f>
        <v>2</v>
      </c>
      <c r="O409" s="36">
        <f t="shared" si="14"/>
        <v>61</v>
      </c>
      <c r="P409" s="39"/>
      <c r="Q409" s="89"/>
      <c r="R409" s="89"/>
      <c r="S409" s="89"/>
      <c r="T409" s="89"/>
      <c r="U409" s="45"/>
      <c r="V409" s="45"/>
      <c r="W409" s="45"/>
      <c r="X409" s="46"/>
      <c r="Y409" s="46"/>
      <c r="Z409" s="46"/>
      <c r="AA409" s="46"/>
      <c r="AB409" s="47"/>
      <c r="AC409" s="47"/>
      <c r="AD409" s="46"/>
      <c r="AE409" s="47"/>
      <c r="AF409" s="47"/>
      <c r="AG409" s="47"/>
      <c r="AH409" s="47"/>
      <c r="AI409" s="47"/>
      <c r="AJ409" s="47"/>
      <c r="AK409" s="47"/>
      <c r="AL409" s="47"/>
    </row>
    <row r="410" spans="1:38" x14ac:dyDescent="0.25">
      <c r="A410" s="85" t="s">
        <v>396</v>
      </c>
      <c r="B410" s="43" t="s">
        <v>943</v>
      </c>
      <c r="C410" s="43" t="s">
        <v>944</v>
      </c>
      <c r="D410" s="45"/>
      <c r="E410" s="46"/>
      <c r="F410" s="46"/>
      <c r="G410" s="47"/>
      <c r="H410" s="47"/>
      <c r="I410" s="47"/>
      <c r="J410" s="36">
        <v>1</v>
      </c>
      <c r="K410" s="36"/>
      <c r="L410" s="39"/>
      <c r="M410" s="36" t="str">
        <f t="shared" si="16"/>
        <v>B30</v>
      </c>
      <c r="N410" s="36">
        <f>IF(AND(M410&lt;&gt;M409,NOT(ISBLANK(A410))),IF(ISBLANK(J410),INDEX(Summary!N:N,MATCH(M410,Summary!A:A,0)),INDEX(Summary!N:N,MATCH(M410,Summary!A:A,0))+1),IF(ISBLANK(J410),N409,N409+1))</f>
        <v>3</v>
      </c>
      <c r="O410" s="36">
        <f t="shared" si="14"/>
        <v>61</v>
      </c>
      <c r="P410" s="39"/>
      <c r="Q410" s="89"/>
      <c r="R410" s="89"/>
      <c r="S410" s="89"/>
      <c r="T410" s="89"/>
      <c r="U410" s="45"/>
      <c r="V410" s="45"/>
      <c r="W410" s="45"/>
      <c r="X410" s="46"/>
      <c r="Y410" s="46"/>
      <c r="Z410" s="46"/>
      <c r="AA410" s="46"/>
      <c r="AB410" s="47"/>
      <c r="AC410" s="47"/>
      <c r="AD410" s="46"/>
      <c r="AE410" s="47"/>
      <c r="AF410" s="47"/>
      <c r="AG410" s="47"/>
      <c r="AH410" s="47"/>
      <c r="AI410" s="47"/>
      <c r="AJ410" s="47"/>
      <c r="AK410" s="47"/>
      <c r="AL410" s="47"/>
    </row>
    <row r="411" spans="1:38" x14ac:dyDescent="0.25">
      <c r="A411" s="85" t="s">
        <v>396</v>
      </c>
      <c r="B411" s="43" t="s">
        <v>943</v>
      </c>
      <c r="C411" s="43" t="s">
        <v>944</v>
      </c>
      <c r="D411" s="45"/>
      <c r="E411" s="46"/>
      <c r="F411" s="46"/>
      <c r="G411" s="47"/>
      <c r="H411" s="47"/>
      <c r="I411" s="47"/>
      <c r="J411" s="36">
        <v>1</v>
      </c>
      <c r="K411" s="36"/>
      <c r="L411" s="39"/>
      <c r="M411" s="36" t="str">
        <f t="shared" si="16"/>
        <v>B30</v>
      </c>
      <c r="N411" s="36">
        <f>IF(AND(M411&lt;&gt;M410,NOT(ISBLANK(A411))),IF(ISBLANK(J411),INDEX(Summary!N:N,MATCH(M411,Summary!A:A,0)),INDEX(Summary!N:N,MATCH(M411,Summary!A:A,0))+1),IF(ISBLANK(J411),N410,N410+1))</f>
        <v>4</v>
      </c>
      <c r="O411" s="36">
        <f t="shared" si="14"/>
        <v>61</v>
      </c>
      <c r="P411" s="39"/>
      <c r="Q411" s="89"/>
      <c r="R411" s="89"/>
      <c r="S411" s="89"/>
      <c r="T411" s="89"/>
      <c r="U411" s="45"/>
      <c r="V411" s="45"/>
      <c r="W411" s="45"/>
      <c r="X411" s="46"/>
      <c r="Y411" s="46"/>
      <c r="Z411" s="46"/>
      <c r="AA411" s="46"/>
      <c r="AB411" s="47"/>
      <c r="AC411" s="47"/>
      <c r="AD411" s="46"/>
      <c r="AE411" s="47"/>
      <c r="AF411" s="47"/>
      <c r="AG411" s="47"/>
      <c r="AH411" s="47"/>
      <c r="AI411" s="47"/>
      <c r="AJ411" s="47"/>
      <c r="AK411" s="47"/>
      <c r="AL411" s="47"/>
    </row>
    <row r="412" spans="1:38" x14ac:dyDescent="0.25">
      <c r="A412" s="85" t="s">
        <v>396</v>
      </c>
      <c r="B412" s="43" t="s">
        <v>943</v>
      </c>
      <c r="C412" s="43" t="s">
        <v>944</v>
      </c>
      <c r="D412" s="45"/>
      <c r="E412" s="46"/>
      <c r="F412" s="46"/>
      <c r="G412" s="47"/>
      <c r="H412" s="47"/>
      <c r="I412" s="47"/>
      <c r="J412" s="36">
        <v>1</v>
      </c>
      <c r="K412" s="36"/>
      <c r="L412" s="39"/>
      <c r="M412" s="36" t="str">
        <f t="shared" si="16"/>
        <v>B30</v>
      </c>
      <c r="N412" s="36">
        <f>IF(AND(M412&lt;&gt;M411,NOT(ISBLANK(A412))),IF(ISBLANK(J412),INDEX(Summary!N:N,MATCH(M412,Summary!A:A,0)),INDEX(Summary!N:N,MATCH(M412,Summary!A:A,0))+1),IF(ISBLANK(J412),N411,N411+1))</f>
        <v>5</v>
      </c>
      <c r="O412" s="36">
        <f t="shared" si="14"/>
        <v>61</v>
      </c>
      <c r="P412" s="39"/>
      <c r="Q412" s="89"/>
      <c r="R412" s="89"/>
      <c r="S412" s="89"/>
      <c r="T412" s="89"/>
      <c r="U412" s="45"/>
      <c r="V412" s="45"/>
      <c r="W412" s="45"/>
      <c r="X412" s="46"/>
      <c r="Y412" s="46"/>
      <c r="Z412" s="46"/>
      <c r="AA412" s="46"/>
      <c r="AB412" s="47"/>
      <c r="AC412" s="47"/>
      <c r="AD412" s="46"/>
      <c r="AE412" s="47"/>
      <c r="AF412" s="47"/>
      <c r="AG412" s="47"/>
      <c r="AH412" s="47"/>
      <c r="AI412" s="47"/>
      <c r="AJ412" s="47"/>
      <c r="AK412" s="47"/>
      <c r="AL412" s="47"/>
    </row>
    <row r="413" spans="1:38" x14ac:dyDescent="0.25">
      <c r="A413" s="4" t="s">
        <v>401</v>
      </c>
      <c r="B413" s="32" t="s">
        <v>536</v>
      </c>
      <c r="C413" s="48" t="s">
        <v>535</v>
      </c>
      <c r="D413" s="9">
        <v>1</v>
      </c>
      <c r="E413" s="6">
        <v>1</v>
      </c>
      <c r="F413" s="6">
        <v>1</v>
      </c>
      <c r="G413" s="7">
        <v>23</v>
      </c>
      <c r="H413" s="7">
        <v>7</v>
      </c>
      <c r="I413" s="7">
        <v>4</v>
      </c>
      <c r="J413" s="36" t="s">
        <v>550</v>
      </c>
      <c r="K413" s="36" t="s">
        <v>574</v>
      </c>
      <c r="L413" s="39"/>
      <c r="M413" s="36" t="str">
        <f t="shared" si="16"/>
        <v>B40</v>
      </c>
      <c r="N413" s="36">
        <f>IF(AND(M413&lt;&gt;M412,NOT(ISBLANK(A413))),IF(ISBLANK(J413),INDEX(Summary!N:N,MATCH(M413,Summary!A:A,0)),INDEX(Summary!N:N,MATCH(M413,Summary!A:A,0))+1),IF(ISBLANK(J413),N412,N412+1))</f>
        <v>1</v>
      </c>
      <c r="O413" s="36">
        <f t="shared" si="14"/>
        <v>89</v>
      </c>
      <c r="P413" s="39"/>
      <c r="Q413" s="6">
        <v>72</v>
      </c>
      <c r="R413" s="6">
        <v>45</v>
      </c>
      <c r="S413" s="16">
        <v>3</v>
      </c>
      <c r="T413" s="16"/>
      <c r="U413" s="9"/>
      <c r="V413" s="9"/>
      <c r="W413" s="9"/>
      <c r="X413" s="6">
        <v>72</v>
      </c>
      <c r="Y413" s="6">
        <v>45</v>
      </c>
      <c r="Z413" s="6">
        <v>6</v>
      </c>
      <c r="AA413" s="6">
        <v>0</v>
      </c>
      <c r="AB413" s="7">
        <v>0</v>
      </c>
      <c r="AC413" s="7">
        <v>0</v>
      </c>
      <c r="AD413" s="6"/>
      <c r="AE413" s="7">
        <v>88</v>
      </c>
      <c r="AF413" s="7">
        <v>51</v>
      </c>
      <c r="AG413" s="7" t="s">
        <v>34</v>
      </c>
      <c r="AH413" s="7">
        <v>0</v>
      </c>
      <c r="AI413" s="7">
        <v>0</v>
      </c>
      <c r="AJ413" s="7">
        <v>0</v>
      </c>
      <c r="AK413" s="7">
        <v>0</v>
      </c>
      <c r="AL413" s="7" t="s">
        <v>34</v>
      </c>
    </row>
    <row r="414" spans="1:38" x14ac:dyDescent="0.25">
      <c r="A414" s="4"/>
      <c r="B414" s="32"/>
      <c r="C414" s="48"/>
      <c r="D414" s="9"/>
      <c r="E414" s="6"/>
      <c r="F414" s="6"/>
      <c r="G414" s="7"/>
      <c r="H414" s="7"/>
      <c r="I414" s="7"/>
      <c r="J414" s="36" t="s">
        <v>551</v>
      </c>
      <c r="K414" s="36" t="s">
        <v>575</v>
      </c>
      <c r="L414" s="39"/>
      <c r="M414" s="36" t="str">
        <f t="shared" si="16"/>
        <v>B40</v>
      </c>
      <c r="N414" s="36">
        <f>IF(AND(M414&lt;&gt;M413,NOT(ISBLANK(A414))),IF(ISBLANK(J414),INDEX(Summary!N:N,MATCH(M414,Summary!A:A,0)),INDEX(Summary!N:N,MATCH(M414,Summary!A:A,0))+1),IF(ISBLANK(J414),N413,N413+1))</f>
        <v>2</v>
      </c>
      <c r="O414" s="36">
        <f t="shared" si="14"/>
        <v>90</v>
      </c>
      <c r="P414" s="39"/>
      <c r="Q414" s="6"/>
      <c r="R414" s="6"/>
      <c r="S414" s="16"/>
      <c r="T414" s="16"/>
      <c r="U414" s="9"/>
      <c r="V414" s="9"/>
      <c r="W414" s="9"/>
      <c r="X414" s="6"/>
      <c r="Y414" s="6"/>
      <c r="Z414" s="6"/>
      <c r="AA414" s="6"/>
      <c r="AB414" s="7"/>
      <c r="AC414" s="7"/>
      <c r="AD414" s="6"/>
      <c r="AE414" s="7"/>
      <c r="AF414" s="7"/>
      <c r="AG414" s="7"/>
      <c r="AH414" s="7"/>
      <c r="AI414" s="7"/>
      <c r="AJ414" s="7"/>
      <c r="AK414" s="7"/>
      <c r="AL414" s="7"/>
    </row>
    <row r="415" spans="1:38" x14ac:dyDescent="0.25">
      <c r="A415" s="4"/>
      <c r="B415" s="32"/>
      <c r="C415" s="48"/>
      <c r="D415" s="9"/>
      <c r="E415" s="6"/>
      <c r="F415" s="6"/>
      <c r="G415" s="7"/>
      <c r="H415" s="7"/>
      <c r="I415" s="7"/>
      <c r="J415" s="36" t="s">
        <v>552</v>
      </c>
      <c r="K415" s="36" t="s">
        <v>576</v>
      </c>
      <c r="L415" s="39"/>
      <c r="M415" s="36" t="str">
        <f t="shared" si="15"/>
        <v>B40</v>
      </c>
      <c r="N415" s="36">
        <f>IF(AND(M415&lt;&gt;M414,NOT(ISBLANK(A415))),IF(ISBLANK(J415),INDEX(Summary!N:N,MATCH(M415,Summary!A:A,0)),INDEX(Summary!N:N,MATCH(M415,Summary!A:A,0))+1),IF(ISBLANK(J415),N414,N414+1))</f>
        <v>3</v>
      </c>
      <c r="O415" s="36">
        <f t="shared" si="14"/>
        <v>91</v>
      </c>
      <c r="P415" s="39"/>
      <c r="Q415" s="6"/>
      <c r="R415" s="6"/>
      <c r="S415" s="16"/>
      <c r="T415" s="16"/>
      <c r="U415" s="9"/>
      <c r="V415" s="9"/>
      <c r="W415" s="9"/>
      <c r="X415" s="6"/>
      <c r="Y415" s="6"/>
      <c r="Z415" s="6"/>
      <c r="AA415" s="6"/>
      <c r="AB415" s="7"/>
      <c r="AC415" s="7"/>
      <c r="AD415" s="6"/>
      <c r="AE415" s="7"/>
      <c r="AF415" s="7"/>
      <c r="AG415" s="7"/>
      <c r="AH415" s="7"/>
      <c r="AI415" s="7"/>
      <c r="AJ415" s="7"/>
      <c r="AK415" s="7"/>
      <c r="AL415" s="7"/>
    </row>
    <row r="416" spans="1:38" x14ac:dyDescent="0.25">
      <c r="A416" s="4"/>
      <c r="B416" s="32"/>
      <c r="C416" s="48"/>
      <c r="D416" s="9"/>
      <c r="E416" s="6"/>
      <c r="F416" s="6"/>
      <c r="G416" s="7"/>
      <c r="H416" s="7"/>
      <c r="I416" s="7"/>
      <c r="J416" s="36" t="s">
        <v>553</v>
      </c>
      <c r="K416" s="36" t="s">
        <v>577</v>
      </c>
      <c r="L416" s="39"/>
      <c r="M416" s="36" t="str">
        <f t="shared" si="15"/>
        <v>B40</v>
      </c>
      <c r="N416" s="36">
        <f>IF(AND(M416&lt;&gt;M415,NOT(ISBLANK(A416))),IF(ISBLANK(J416),INDEX(Summary!N:N,MATCH(M416,Summary!A:A,0)),INDEX(Summary!N:N,MATCH(M416,Summary!A:A,0))+1),IF(ISBLANK(J416),N415,N415+1))</f>
        <v>4</v>
      </c>
      <c r="O416" s="36">
        <f t="shared" si="14"/>
        <v>92</v>
      </c>
      <c r="P416" s="39"/>
      <c r="Q416" s="6"/>
      <c r="R416" s="6"/>
      <c r="S416" s="16"/>
      <c r="T416" s="16"/>
      <c r="U416" s="9"/>
      <c r="V416" s="9"/>
      <c r="W416" s="9"/>
      <c r="X416" s="6"/>
      <c r="Y416" s="6"/>
      <c r="Z416" s="6"/>
      <c r="AA416" s="6"/>
      <c r="AB416" s="7"/>
      <c r="AC416" s="7"/>
      <c r="AD416" s="6"/>
      <c r="AE416" s="7"/>
      <c r="AF416" s="7"/>
      <c r="AG416" s="7"/>
      <c r="AH416" s="7"/>
      <c r="AI416" s="7"/>
      <c r="AJ416" s="7"/>
      <c r="AK416" s="7"/>
      <c r="AL416" s="7"/>
    </row>
    <row r="417" spans="1:38" x14ac:dyDescent="0.25">
      <c r="A417" s="4"/>
      <c r="B417" s="32"/>
      <c r="C417" s="48"/>
      <c r="D417" s="9"/>
      <c r="E417" s="6"/>
      <c r="F417" s="6"/>
      <c r="G417" s="7"/>
      <c r="H417" s="7"/>
      <c r="I417" s="7"/>
      <c r="J417" s="36" t="s">
        <v>554</v>
      </c>
      <c r="K417" s="36" t="s">
        <v>578</v>
      </c>
      <c r="L417" s="39"/>
      <c r="M417" s="36" t="str">
        <f t="shared" si="15"/>
        <v>B40</v>
      </c>
      <c r="N417" s="36">
        <f>IF(AND(M417&lt;&gt;M416,NOT(ISBLANK(A417))),IF(ISBLANK(J417),INDEX(Summary!N:N,MATCH(M417,Summary!A:A,0)),INDEX(Summary!N:N,MATCH(M417,Summary!A:A,0))+1),IF(ISBLANK(J417),N416,N416+1))</f>
        <v>5</v>
      </c>
      <c r="O417" s="36">
        <f t="shared" si="14"/>
        <v>93</v>
      </c>
      <c r="P417" s="39"/>
      <c r="Q417" s="6"/>
      <c r="R417" s="6"/>
      <c r="S417" s="16"/>
      <c r="T417" s="16"/>
      <c r="U417" s="9"/>
      <c r="V417" s="9"/>
      <c r="W417" s="9"/>
      <c r="X417" s="6"/>
      <c r="Y417" s="6"/>
      <c r="Z417" s="6"/>
      <c r="AA417" s="6"/>
      <c r="AB417" s="7"/>
      <c r="AC417" s="7"/>
      <c r="AD417" s="6"/>
      <c r="AE417" s="7"/>
      <c r="AF417" s="7"/>
      <c r="AG417" s="7"/>
      <c r="AH417" s="7"/>
      <c r="AI417" s="7"/>
      <c r="AJ417" s="7"/>
      <c r="AK417" s="7"/>
      <c r="AL417" s="7"/>
    </row>
    <row r="418" spans="1:38" x14ac:dyDescent="0.25">
      <c r="A418" s="4"/>
      <c r="B418" s="32"/>
      <c r="C418" s="48"/>
      <c r="D418" s="9"/>
      <c r="E418" s="6"/>
      <c r="F418" s="6"/>
      <c r="G418" s="7"/>
      <c r="H418" s="7"/>
      <c r="I418" s="7"/>
      <c r="J418" s="36" t="s">
        <v>555</v>
      </c>
      <c r="K418" s="36" t="s">
        <v>579</v>
      </c>
      <c r="L418" s="39"/>
      <c r="M418" s="36" t="str">
        <f t="shared" si="15"/>
        <v>B40</v>
      </c>
      <c r="N418" s="36">
        <f>IF(AND(M418&lt;&gt;M417,NOT(ISBLANK(A418))),IF(ISBLANK(J418),INDEX(Summary!N:N,MATCH(M418,Summary!A:A,0)),INDEX(Summary!N:N,MATCH(M418,Summary!A:A,0))+1),IF(ISBLANK(J418),N417,N417+1))</f>
        <v>6</v>
      </c>
      <c r="O418" s="36">
        <f t="shared" si="14"/>
        <v>94</v>
      </c>
      <c r="P418" s="39"/>
      <c r="Q418" s="6"/>
      <c r="R418" s="6"/>
      <c r="S418" s="16"/>
      <c r="T418" s="16"/>
      <c r="U418" s="9"/>
      <c r="V418" s="9"/>
      <c r="W418" s="9"/>
      <c r="X418" s="6"/>
      <c r="Y418" s="6"/>
      <c r="Z418" s="6"/>
      <c r="AA418" s="6"/>
      <c r="AB418" s="7"/>
      <c r="AC418" s="7"/>
      <c r="AD418" s="6"/>
      <c r="AE418" s="7"/>
      <c r="AF418" s="7"/>
      <c r="AG418" s="7"/>
      <c r="AH418" s="7"/>
      <c r="AI418" s="7"/>
      <c r="AJ418" s="7"/>
      <c r="AK418" s="7"/>
      <c r="AL418" s="7"/>
    </row>
    <row r="419" spans="1:38" x14ac:dyDescent="0.25">
      <c r="A419" s="4"/>
      <c r="B419" s="32"/>
      <c r="C419" s="48"/>
      <c r="D419" s="9"/>
      <c r="E419" s="6"/>
      <c r="F419" s="6"/>
      <c r="G419" s="7"/>
      <c r="H419" s="7"/>
      <c r="I419" s="7"/>
      <c r="J419" s="36" t="s">
        <v>556</v>
      </c>
      <c r="K419" s="36" t="s">
        <v>580</v>
      </c>
      <c r="L419" s="39"/>
      <c r="M419" s="36" t="str">
        <f t="shared" si="15"/>
        <v>B40</v>
      </c>
      <c r="N419" s="36">
        <f>IF(AND(M419&lt;&gt;M418,NOT(ISBLANK(A419))),IF(ISBLANK(J419),INDEX(Summary!N:N,MATCH(M419,Summary!A:A,0)),INDEX(Summary!N:N,MATCH(M419,Summary!A:A,0))+1),IF(ISBLANK(J419),N418,N418+1))</f>
        <v>7</v>
      </c>
      <c r="O419" s="36">
        <f t="shared" si="14"/>
        <v>95</v>
      </c>
      <c r="P419" s="39"/>
      <c r="Q419" s="6"/>
      <c r="R419" s="6"/>
      <c r="S419" s="16"/>
      <c r="T419" s="16"/>
      <c r="U419" s="9"/>
      <c r="V419" s="9"/>
      <c r="W419" s="9"/>
      <c r="X419" s="6"/>
      <c r="Y419" s="6"/>
      <c r="Z419" s="6"/>
      <c r="AA419" s="6"/>
      <c r="AB419" s="7"/>
      <c r="AC419" s="7"/>
      <c r="AD419" s="6"/>
      <c r="AE419" s="7"/>
      <c r="AF419" s="7"/>
      <c r="AG419" s="7"/>
      <c r="AH419" s="7"/>
      <c r="AI419" s="7"/>
      <c r="AJ419" s="7"/>
      <c r="AK419" s="7"/>
      <c r="AL419" s="7"/>
    </row>
    <row r="420" spans="1:38" x14ac:dyDescent="0.25">
      <c r="A420" s="4"/>
      <c r="B420" s="32"/>
      <c r="C420" s="48"/>
      <c r="D420" s="9"/>
      <c r="E420" s="6"/>
      <c r="F420" s="6"/>
      <c r="G420" s="7"/>
      <c r="H420" s="7"/>
      <c r="I420" s="7"/>
      <c r="J420" s="36" t="s">
        <v>557</v>
      </c>
      <c r="K420" s="36" t="s">
        <v>581</v>
      </c>
      <c r="L420" s="39"/>
      <c r="M420" s="36" t="str">
        <f t="shared" si="15"/>
        <v>B40</v>
      </c>
      <c r="N420" s="36">
        <f>IF(AND(M420&lt;&gt;M419,NOT(ISBLANK(A420))),IF(ISBLANK(J420),INDEX(Summary!N:N,MATCH(M420,Summary!A:A,0)),INDEX(Summary!N:N,MATCH(M420,Summary!A:A,0))+1),IF(ISBLANK(J420),N419,N419+1))</f>
        <v>8</v>
      </c>
      <c r="O420" s="36">
        <f t="shared" si="14"/>
        <v>96</v>
      </c>
      <c r="P420" s="39"/>
      <c r="Q420" s="6"/>
      <c r="R420" s="6"/>
      <c r="S420" s="16"/>
      <c r="T420" s="16"/>
      <c r="U420" s="9"/>
      <c r="V420" s="9"/>
      <c r="W420" s="9"/>
      <c r="X420" s="6"/>
      <c r="Y420" s="6"/>
      <c r="Z420" s="6"/>
      <c r="AA420" s="6"/>
      <c r="AB420" s="7"/>
      <c r="AC420" s="7"/>
      <c r="AD420" s="6"/>
      <c r="AE420" s="7"/>
      <c r="AF420" s="7"/>
      <c r="AG420" s="7"/>
      <c r="AH420" s="7"/>
      <c r="AI420" s="7"/>
      <c r="AJ420" s="7"/>
      <c r="AK420" s="7"/>
      <c r="AL420" s="7"/>
    </row>
    <row r="421" spans="1:38" x14ac:dyDescent="0.25">
      <c r="A421" s="4"/>
      <c r="B421" s="32"/>
      <c r="C421" s="48"/>
      <c r="D421" s="9"/>
      <c r="E421" s="6"/>
      <c r="F421" s="6"/>
      <c r="G421" s="7"/>
      <c r="H421" s="7"/>
      <c r="I421" s="7"/>
      <c r="J421" s="36" t="s">
        <v>558</v>
      </c>
      <c r="K421" s="36" t="s">
        <v>582</v>
      </c>
      <c r="L421" s="39"/>
      <c r="M421" s="36" t="str">
        <f t="shared" si="15"/>
        <v>B40</v>
      </c>
      <c r="N421" s="36">
        <f>IF(AND(M421&lt;&gt;M420,NOT(ISBLANK(A421))),IF(ISBLANK(J421),INDEX(Summary!N:N,MATCH(M421,Summary!A:A,0)),INDEX(Summary!N:N,MATCH(M421,Summary!A:A,0))+1),IF(ISBLANK(J421),N420,N420+1))</f>
        <v>9</v>
      </c>
      <c r="O421" s="36">
        <f t="shared" si="14"/>
        <v>97</v>
      </c>
      <c r="P421" s="39"/>
      <c r="Q421" s="6"/>
      <c r="R421" s="6"/>
      <c r="S421" s="16"/>
      <c r="T421" s="16"/>
      <c r="U421" s="9"/>
      <c r="V421" s="9"/>
      <c r="W421" s="9"/>
      <c r="X421" s="6"/>
      <c r="Y421" s="6"/>
      <c r="Z421" s="6"/>
      <c r="AA421" s="6"/>
      <c r="AB421" s="7"/>
      <c r="AC421" s="7"/>
      <c r="AD421" s="6"/>
      <c r="AE421" s="7"/>
      <c r="AF421" s="7"/>
      <c r="AG421" s="7"/>
      <c r="AH421" s="7"/>
      <c r="AI421" s="7"/>
      <c r="AJ421" s="7"/>
      <c r="AK421" s="7"/>
      <c r="AL421" s="7"/>
    </row>
    <row r="422" spans="1:38" x14ac:dyDescent="0.25">
      <c r="A422" s="4"/>
      <c r="B422" s="32"/>
      <c r="C422" s="48"/>
      <c r="D422" s="9"/>
      <c r="E422" s="6"/>
      <c r="F422" s="6"/>
      <c r="G422" s="7"/>
      <c r="H422" s="7"/>
      <c r="I422" s="7"/>
      <c r="J422" s="36" t="s">
        <v>559</v>
      </c>
      <c r="K422" s="36" t="s">
        <v>583</v>
      </c>
      <c r="L422" s="39"/>
      <c r="M422" s="36" t="str">
        <f t="shared" si="15"/>
        <v>B40</v>
      </c>
      <c r="N422" s="36">
        <f>IF(AND(M422&lt;&gt;M421,NOT(ISBLANK(A422))),IF(ISBLANK(J422),INDEX(Summary!N:N,MATCH(M422,Summary!A:A,0)),INDEX(Summary!N:N,MATCH(M422,Summary!A:A,0))+1),IF(ISBLANK(J422),N421,N421+1))</f>
        <v>10</v>
      </c>
      <c r="O422" s="36">
        <f t="shared" si="14"/>
        <v>98</v>
      </c>
      <c r="P422" s="39"/>
      <c r="Q422" s="6"/>
      <c r="R422" s="6"/>
      <c r="S422" s="16"/>
      <c r="T422" s="16"/>
      <c r="U422" s="9"/>
      <c r="V422" s="9"/>
      <c r="W422" s="9"/>
      <c r="X422" s="6"/>
      <c r="Y422" s="6"/>
      <c r="Z422" s="6"/>
      <c r="AA422" s="6"/>
      <c r="AB422" s="7"/>
      <c r="AC422" s="7"/>
      <c r="AD422" s="6"/>
      <c r="AE422" s="7"/>
      <c r="AF422" s="7"/>
      <c r="AG422" s="7"/>
      <c r="AH422" s="7"/>
      <c r="AI422" s="7"/>
      <c r="AJ422" s="7"/>
      <c r="AK422" s="7"/>
      <c r="AL422" s="7"/>
    </row>
    <row r="423" spans="1:38" x14ac:dyDescent="0.25">
      <c r="A423" s="4"/>
      <c r="B423" s="32"/>
      <c r="C423" s="48"/>
      <c r="D423" s="9"/>
      <c r="E423" s="6"/>
      <c r="F423" s="6"/>
      <c r="G423" s="7"/>
      <c r="H423" s="7"/>
      <c r="I423" s="7"/>
      <c r="J423" s="36" t="s">
        <v>560</v>
      </c>
      <c r="K423" s="36" t="s">
        <v>584</v>
      </c>
      <c r="L423" s="39"/>
      <c r="M423" s="36" t="str">
        <f t="shared" si="15"/>
        <v>B40</v>
      </c>
      <c r="N423" s="36">
        <f>IF(AND(M423&lt;&gt;M422,NOT(ISBLANK(A423))),IF(ISBLANK(J423),INDEX(Summary!N:N,MATCH(M423,Summary!A:A,0)),INDEX(Summary!N:N,MATCH(M423,Summary!A:A,0))+1),IF(ISBLANK(J423),N422,N422+1))</f>
        <v>11</v>
      </c>
      <c r="O423" s="36">
        <f t="shared" si="14"/>
        <v>99</v>
      </c>
      <c r="P423" s="39"/>
      <c r="Q423" s="6"/>
      <c r="R423" s="6"/>
      <c r="S423" s="16"/>
      <c r="T423" s="16"/>
      <c r="U423" s="9"/>
      <c r="V423" s="9"/>
      <c r="W423" s="9"/>
      <c r="X423" s="6"/>
      <c r="Y423" s="6"/>
      <c r="Z423" s="6"/>
      <c r="AA423" s="6"/>
      <c r="AB423" s="7"/>
      <c r="AC423" s="7"/>
      <c r="AD423" s="6"/>
      <c r="AE423" s="7"/>
      <c r="AF423" s="7"/>
      <c r="AG423" s="7"/>
      <c r="AH423" s="7"/>
      <c r="AI423" s="7"/>
      <c r="AJ423" s="7"/>
      <c r="AK423" s="7"/>
      <c r="AL423" s="7"/>
    </row>
    <row r="424" spans="1:38" x14ac:dyDescent="0.25">
      <c r="A424" s="4"/>
      <c r="B424" s="32"/>
      <c r="C424" s="48"/>
      <c r="D424" s="9"/>
      <c r="E424" s="6"/>
      <c r="F424" s="6"/>
      <c r="G424" s="7"/>
      <c r="H424" s="7"/>
      <c r="I424" s="7"/>
      <c r="J424" s="36" t="s">
        <v>561</v>
      </c>
      <c r="K424" s="36" t="s">
        <v>585</v>
      </c>
      <c r="L424" s="39"/>
      <c r="M424" s="36" t="str">
        <f t="shared" si="15"/>
        <v>B40</v>
      </c>
      <c r="N424" s="36">
        <f>IF(AND(M424&lt;&gt;M423,NOT(ISBLANK(A424))),IF(ISBLANK(J424),INDEX(Summary!N:N,MATCH(M424,Summary!A:A,0)),INDEX(Summary!N:N,MATCH(M424,Summary!A:A,0))+1),IF(ISBLANK(J424),N423,N423+1))</f>
        <v>12</v>
      </c>
      <c r="O424" s="36">
        <f t="shared" si="14"/>
        <v>100</v>
      </c>
      <c r="P424" s="39"/>
      <c r="Q424" s="6"/>
      <c r="R424" s="6"/>
      <c r="S424" s="16"/>
      <c r="T424" s="16"/>
      <c r="U424" s="9"/>
      <c r="V424" s="9"/>
      <c r="W424" s="9"/>
      <c r="X424" s="6"/>
      <c r="Y424" s="6"/>
      <c r="Z424" s="6"/>
      <c r="AA424" s="6"/>
      <c r="AB424" s="7"/>
      <c r="AC424" s="7"/>
      <c r="AD424" s="6"/>
      <c r="AE424" s="7"/>
      <c r="AF424" s="7"/>
      <c r="AG424" s="7"/>
      <c r="AH424" s="7"/>
      <c r="AI424" s="7"/>
      <c r="AJ424" s="7"/>
      <c r="AK424" s="7"/>
      <c r="AL424" s="7"/>
    </row>
    <row r="425" spans="1:38" x14ac:dyDescent="0.25">
      <c r="A425" s="4"/>
      <c r="B425" s="32"/>
      <c r="C425" s="48"/>
      <c r="D425" s="9"/>
      <c r="E425" s="6"/>
      <c r="F425" s="6"/>
      <c r="G425" s="7"/>
      <c r="H425" s="7"/>
      <c r="I425" s="7"/>
      <c r="J425" s="36" t="s">
        <v>562</v>
      </c>
      <c r="K425" s="36" t="s">
        <v>586</v>
      </c>
      <c r="L425" s="39"/>
      <c r="M425" s="36" t="str">
        <f t="shared" si="15"/>
        <v>B40</v>
      </c>
      <c r="N425" s="36">
        <f>IF(AND(M425&lt;&gt;M424,NOT(ISBLANK(A425))),IF(ISBLANK(J425),INDEX(Summary!N:N,MATCH(M425,Summary!A:A,0)),INDEX(Summary!N:N,MATCH(M425,Summary!A:A,0))+1),IF(ISBLANK(J425),N424,N424+1))</f>
        <v>13</v>
      </c>
      <c r="O425" s="36">
        <f t="shared" si="14"/>
        <v>101</v>
      </c>
      <c r="P425" s="39"/>
      <c r="Q425" s="6"/>
      <c r="R425" s="6"/>
      <c r="S425" s="16"/>
      <c r="T425" s="16"/>
      <c r="U425" s="9"/>
      <c r="V425" s="9"/>
      <c r="W425" s="9"/>
      <c r="X425" s="6"/>
      <c r="Y425" s="6"/>
      <c r="Z425" s="6"/>
      <c r="AA425" s="6"/>
      <c r="AB425" s="7"/>
      <c r="AC425" s="7"/>
      <c r="AD425" s="6"/>
      <c r="AE425" s="7"/>
      <c r="AF425" s="7"/>
      <c r="AG425" s="7"/>
      <c r="AH425" s="7"/>
      <c r="AI425" s="7"/>
      <c r="AJ425" s="7"/>
      <c r="AK425" s="7"/>
      <c r="AL425" s="7"/>
    </row>
    <row r="426" spans="1:38" x14ac:dyDescent="0.25">
      <c r="A426" s="4"/>
      <c r="B426" s="32"/>
      <c r="C426" s="48"/>
      <c r="D426" s="9"/>
      <c r="E426" s="6"/>
      <c r="F426" s="6"/>
      <c r="G426" s="7"/>
      <c r="H426" s="7"/>
      <c r="I426" s="7"/>
      <c r="J426" s="36" t="s">
        <v>563</v>
      </c>
      <c r="K426" s="36" t="s">
        <v>587</v>
      </c>
      <c r="L426" s="39"/>
      <c r="M426" s="36" t="str">
        <f t="shared" si="15"/>
        <v>B40</v>
      </c>
      <c r="N426" s="36">
        <f>IF(AND(M426&lt;&gt;M425,NOT(ISBLANK(A426))),IF(ISBLANK(J426),INDEX(Summary!N:N,MATCH(M426,Summary!A:A,0)),INDEX(Summary!N:N,MATCH(M426,Summary!A:A,0))+1),IF(ISBLANK(J426),N425,N425+1))</f>
        <v>14</v>
      </c>
      <c r="O426" s="36">
        <f t="shared" si="14"/>
        <v>102</v>
      </c>
      <c r="P426" s="39"/>
      <c r="Q426" s="6"/>
      <c r="R426" s="6"/>
      <c r="S426" s="16"/>
      <c r="T426" s="16"/>
      <c r="U426" s="9"/>
      <c r="V426" s="9"/>
      <c r="W426" s="9"/>
      <c r="X426" s="6"/>
      <c r="Y426" s="6"/>
      <c r="Z426" s="6"/>
      <c r="AA426" s="6"/>
      <c r="AB426" s="7"/>
      <c r="AC426" s="7"/>
      <c r="AD426" s="6"/>
      <c r="AE426" s="7"/>
      <c r="AF426" s="7"/>
      <c r="AG426" s="7"/>
      <c r="AH426" s="7"/>
      <c r="AI426" s="7"/>
      <c r="AJ426" s="7"/>
      <c r="AK426" s="7"/>
      <c r="AL426" s="7"/>
    </row>
    <row r="427" spans="1:38" x14ac:dyDescent="0.25">
      <c r="A427" s="4"/>
      <c r="B427" s="32"/>
      <c r="C427" s="48"/>
      <c r="D427" s="9"/>
      <c r="E427" s="6"/>
      <c r="F427" s="6"/>
      <c r="G427" s="7"/>
      <c r="H427" s="7"/>
      <c r="I427" s="7"/>
      <c r="J427" s="36" t="s">
        <v>564</v>
      </c>
      <c r="K427" s="36" t="s">
        <v>588</v>
      </c>
      <c r="L427" s="39"/>
      <c r="M427" s="36" t="str">
        <f t="shared" si="15"/>
        <v>B40</v>
      </c>
      <c r="N427" s="36">
        <f>IF(AND(M427&lt;&gt;M426,NOT(ISBLANK(A427))),IF(ISBLANK(J427),INDEX(Summary!N:N,MATCH(M427,Summary!A:A,0)),INDEX(Summary!N:N,MATCH(M427,Summary!A:A,0))+1),IF(ISBLANK(J427),N426,N426+1))</f>
        <v>15</v>
      </c>
      <c r="O427" s="36">
        <f t="shared" si="14"/>
        <v>103</v>
      </c>
      <c r="P427" s="39"/>
      <c r="Q427" s="6"/>
      <c r="R427" s="6"/>
      <c r="S427" s="16"/>
      <c r="T427" s="16"/>
      <c r="U427" s="9"/>
      <c r="V427" s="9"/>
      <c r="W427" s="9"/>
      <c r="X427" s="6"/>
      <c r="Y427" s="6"/>
      <c r="Z427" s="6"/>
      <c r="AA427" s="6"/>
      <c r="AB427" s="7"/>
      <c r="AC427" s="7"/>
      <c r="AD427" s="6"/>
      <c r="AE427" s="7"/>
      <c r="AF427" s="7"/>
      <c r="AG427" s="7"/>
      <c r="AH427" s="7"/>
      <c r="AI427" s="7"/>
      <c r="AJ427" s="7"/>
      <c r="AK427" s="7"/>
      <c r="AL427" s="7"/>
    </row>
    <row r="428" spans="1:38" x14ac:dyDescent="0.25">
      <c r="A428" s="4"/>
      <c r="B428" s="32"/>
      <c r="C428" s="48"/>
      <c r="D428" s="9"/>
      <c r="E428" s="6"/>
      <c r="F428" s="6"/>
      <c r="G428" s="7"/>
      <c r="H428" s="7"/>
      <c r="I428" s="7"/>
      <c r="J428" s="36" t="s">
        <v>565</v>
      </c>
      <c r="K428" s="36" t="s">
        <v>589</v>
      </c>
      <c r="L428" s="39"/>
      <c r="M428" s="36" t="str">
        <f t="shared" si="15"/>
        <v>B40</v>
      </c>
      <c r="N428" s="36">
        <f>IF(AND(M428&lt;&gt;M427,NOT(ISBLANK(A428))),IF(ISBLANK(J428),INDEX(Summary!N:N,MATCH(M428,Summary!A:A,0)),INDEX(Summary!N:N,MATCH(M428,Summary!A:A,0))+1),IF(ISBLANK(J428),N427,N427+1))</f>
        <v>16</v>
      </c>
      <c r="O428" s="36">
        <f t="shared" si="14"/>
        <v>104</v>
      </c>
      <c r="P428" s="39"/>
      <c r="Q428" s="6"/>
      <c r="R428" s="6"/>
      <c r="S428" s="16"/>
      <c r="T428" s="16"/>
      <c r="U428" s="9"/>
      <c r="V428" s="9"/>
      <c r="W428" s="9"/>
      <c r="X428" s="6"/>
      <c r="Y428" s="6"/>
      <c r="Z428" s="6"/>
      <c r="AA428" s="6"/>
      <c r="AB428" s="7"/>
      <c r="AC428" s="7"/>
      <c r="AD428" s="6"/>
      <c r="AE428" s="7"/>
      <c r="AF428" s="7"/>
      <c r="AG428" s="7"/>
      <c r="AH428" s="7"/>
      <c r="AI428" s="7"/>
      <c r="AJ428" s="7"/>
      <c r="AK428" s="7"/>
      <c r="AL428" s="7"/>
    </row>
    <row r="429" spans="1:38" x14ac:dyDescent="0.25">
      <c r="A429" s="4"/>
      <c r="B429" s="32"/>
      <c r="C429" s="48"/>
      <c r="D429" s="9"/>
      <c r="E429" s="6"/>
      <c r="F429" s="6"/>
      <c r="G429" s="7"/>
      <c r="H429" s="7"/>
      <c r="I429" s="7"/>
      <c r="J429" s="36" t="s">
        <v>566</v>
      </c>
      <c r="K429" s="36" t="s">
        <v>590</v>
      </c>
      <c r="L429" s="39"/>
      <c r="M429" s="36" t="str">
        <f t="shared" si="15"/>
        <v>B40</v>
      </c>
      <c r="N429" s="36">
        <f>IF(AND(M429&lt;&gt;M428,NOT(ISBLANK(A429))),IF(ISBLANK(J429),INDEX(Summary!N:N,MATCH(M429,Summary!A:A,0)),INDEX(Summary!N:N,MATCH(M429,Summary!A:A,0))+1),IF(ISBLANK(J429),N428,N428+1))</f>
        <v>17</v>
      </c>
      <c r="O429" s="36">
        <f t="shared" si="14"/>
        <v>105</v>
      </c>
      <c r="P429" s="39"/>
      <c r="Q429" s="6"/>
      <c r="R429" s="6"/>
      <c r="S429" s="16"/>
      <c r="T429" s="16"/>
      <c r="U429" s="9"/>
      <c r="V429" s="9"/>
      <c r="W429" s="9"/>
      <c r="X429" s="6"/>
      <c r="Y429" s="6"/>
      <c r="Z429" s="6"/>
      <c r="AA429" s="6"/>
      <c r="AB429" s="7"/>
      <c r="AC429" s="7"/>
      <c r="AD429" s="6"/>
      <c r="AE429" s="7"/>
      <c r="AF429" s="7"/>
      <c r="AG429" s="7"/>
      <c r="AH429" s="7"/>
      <c r="AI429" s="7"/>
      <c r="AJ429" s="7"/>
      <c r="AK429" s="7"/>
      <c r="AL429" s="7"/>
    </row>
    <row r="430" spans="1:38" x14ac:dyDescent="0.25">
      <c r="A430" s="4"/>
      <c r="B430" s="32"/>
      <c r="C430" s="48"/>
      <c r="D430" s="9"/>
      <c r="E430" s="6"/>
      <c r="F430" s="6"/>
      <c r="G430" s="7"/>
      <c r="H430" s="7"/>
      <c r="I430" s="7"/>
      <c r="J430" s="36" t="s">
        <v>567</v>
      </c>
      <c r="K430" s="36" t="s">
        <v>591</v>
      </c>
      <c r="L430" s="39"/>
      <c r="M430" s="36" t="str">
        <f t="shared" si="15"/>
        <v>B40</v>
      </c>
      <c r="N430" s="36">
        <f>IF(AND(M430&lt;&gt;M429,NOT(ISBLANK(A430))),IF(ISBLANK(J430),INDEX(Summary!N:N,MATCH(M430,Summary!A:A,0)),INDEX(Summary!N:N,MATCH(M430,Summary!A:A,0))+1),IF(ISBLANK(J430),N429,N429+1))</f>
        <v>18</v>
      </c>
      <c r="O430" s="36">
        <f t="shared" si="14"/>
        <v>106</v>
      </c>
      <c r="P430" s="39"/>
      <c r="Q430" s="6"/>
      <c r="R430" s="6"/>
      <c r="S430" s="16"/>
      <c r="T430" s="16"/>
      <c r="U430" s="9"/>
      <c r="V430" s="9"/>
      <c r="W430" s="9"/>
      <c r="X430" s="6"/>
      <c r="Y430" s="6"/>
      <c r="Z430" s="6"/>
      <c r="AA430" s="6"/>
      <c r="AB430" s="7"/>
      <c r="AC430" s="7"/>
      <c r="AD430" s="6"/>
      <c r="AE430" s="7"/>
      <c r="AF430" s="7"/>
      <c r="AG430" s="7"/>
      <c r="AH430" s="7"/>
      <c r="AI430" s="7"/>
      <c r="AJ430" s="7"/>
      <c r="AK430" s="7"/>
      <c r="AL430" s="7"/>
    </row>
    <row r="431" spans="1:38" x14ac:dyDescent="0.25">
      <c r="A431" s="4"/>
      <c r="B431" s="32"/>
      <c r="C431" s="48"/>
      <c r="D431" s="9"/>
      <c r="E431" s="6"/>
      <c r="F431" s="6"/>
      <c r="G431" s="7"/>
      <c r="H431" s="7"/>
      <c r="I431" s="7"/>
      <c r="J431" s="36" t="s">
        <v>568</v>
      </c>
      <c r="K431" s="36" t="s">
        <v>592</v>
      </c>
      <c r="L431" s="39"/>
      <c r="M431" s="36" t="str">
        <f t="shared" si="15"/>
        <v>B40</v>
      </c>
      <c r="N431" s="36">
        <f>IF(AND(M431&lt;&gt;M430,NOT(ISBLANK(A431))),IF(ISBLANK(J431),INDEX(Summary!N:N,MATCH(M431,Summary!A:A,0)),INDEX(Summary!N:N,MATCH(M431,Summary!A:A,0))+1),IF(ISBLANK(J431),N430,N430+1))</f>
        <v>19</v>
      </c>
      <c r="O431" s="36">
        <f t="shared" si="14"/>
        <v>107</v>
      </c>
      <c r="P431" s="39"/>
      <c r="Q431" s="6"/>
      <c r="R431" s="6"/>
      <c r="S431" s="16"/>
      <c r="T431" s="16"/>
      <c r="U431" s="9"/>
      <c r="V431" s="9"/>
      <c r="W431" s="9"/>
      <c r="X431" s="6"/>
      <c r="Y431" s="6"/>
      <c r="Z431" s="6"/>
      <c r="AA431" s="6"/>
      <c r="AB431" s="7"/>
      <c r="AC431" s="7"/>
      <c r="AD431" s="6"/>
      <c r="AE431" s="7"/>
      <c r="AF431" s="7"/>
      <c r="AG431" s="7"/>
      <c r="AH431" s="7"/>
      <c r="AI431" s="7"/>
      <c r="AJ431" s="7"/>
      <c r="AK431" s="7"/>
      <c r="AL431" s="7"/>
    </row>
    <row r="432" spans="1:38" x14ac:dyDescent="0.25">
      <c r="A432" s="4"/>
      <c r="B432" s="32"/>
      <c r="C432" s="48"/>
      <c r="D432" s="9"/>
      <c r="E432" s="6"/>
      <c r="F432" s="6"/>
      <c r="G432" s="7"/>
      <c r="H432" s="7"/>
      <c r="I432" s="7"/>
      <c r="J432" s="36" t="s">
        <v>569</v>
      </c>
      <c r="K432" s="36" t="s">
        <v>593</v>
      </c>
      <c r="L432" s="39"/>
      <c r="M432" s="36" t="str">
        <f t="shared" si="15"/>
        <v>B40</v>
      </c>
      <c r="N432" s="36">
        <f>IF(AND(M432&lt;&gt;M431,NOT(ISBLANK(A432))),IF(ISBLANK(J432),INDEX(Summary!N:N,MATCH(M432,Summary!A:A,0)),INDEX(Summary!N:N,MATCH(M432,Summary!A:A,0))+1),IF(ISBLANK(J432),N431,N431+1))</f>
        <v>20</v>
      </c>
      <c r="O432" s="36">
        <f t="shared" si="14"/>
        <v>108</v>
      </c>
      <c r="P432" s="39"/>
      <c r="Q432" s="6"/>
      <c r="R432" s="6"/>
      <c r="S432" s="16"/>
      <c r="T432" s="16"/>
      <c r="U432" s="9"/>
      <c r="V432" s="9"/>
      <c r="W432" s="9"/>
      <c r="X432" s="6"/>
      <c r="Y432" s="6"/>
      <c r="Z432" s="6"/>
      <c r="AA432" s="6"/>
      <c r="AB432" s="7"/>
      <c r="AC432" s="7"/>
      <c r="AD432" s="6"/>
      <c r="AE432" s="7"/>
      <c r="AF432" s="7"/>
      <c r="AG432" s="7"/>
      <c r="AH432" s="7"/>
      <c r="AI432" s="7"/>
      <c r="AJ432" s="7"/>
      <c r="AK432" s="7"/>
      <c r="AL432" s="7"/>
    </row>
    <row r="433" spans="1:38" x14ac:dyDescent="0.25">
      <c r="A433" s="4"/>
      <c r="B433" s="32"/>
      <c r="C433" s="48"/>
      <c r="D433" s="9"/>
      <c r="E433" s="6"/>
      <c r="F433" s="6"/>
      <c r="G433" s="7"/>
      <c r="H433" s="7"/>
      <c r="I433" s="7"/>
      <c r="J433" s="36" t="s">
        <v>570</v>
      </c>
      <c r="K433" s="36" t="s">
        <v>598</v>
      </c>
      <c r="L433" s="39"/>
      <c r="M433" s="36" t="str">
        <f t="shared" si="15"/>
        <v>B40</v>
      </c>
      <c r="N433" s="36">
        <f>IF(AND(M433&lt;&gt;M432,NOT(ISBLANK(A433))),IF(ISBLANK(J433),INDEX(Summary!N:N,MATCH(M433,Summary!A:A,0)),INDEX(Summary!N:N,MATCH(M433,Summary!A:A,0))+1),IF(ISBLANK(J433),N432,N432+1))</f>
        <v>21</v>
      </c>
      <c r="O433" s="36">
        <f t="shared" si="14"/>
        <v>109</v>
      </c>
      <c r="P433" s="39"/>
      <c r="Q433" s="6"/>
      <c r="R433" s="6"/>
      <c r="S433" s="16"/>
      <c r="T433" s="16"/>
      <c r="U433" s="9"/>
      <c r="V433" s="9"/>
      <c r="W433" s="9"/>
      <c r="X433" s="6"/>
      <c r="Y433" s="6"/>
      <c r="Z433" s="6"/>
      <c r="AA433" s="6"/>
      <c r="AB433" s="7"/>
      <c r="AC433" s="7"/>
      <c r="AD433" s="6"/>
      <c r="AE433" s="7"/>
      <c r="AF433" s="7"/>
      <c r="AG433" s="7"/>
      <c r="AH433" s="7"/>
      <c r="AI433" s="7"/>
      <c r="AJ433" s="7"/>
      <c r="AK433" s="7"/>
      <c r="AL433" s="7"/>
    </row>
    <row r="434" spans="1:38" x14ac:dyDescent="0.25">
      <c r="A434" s="4"/>
      <c r="B434" s="32"/>
      <c r="C434" s="48"/>
      <c r="D434" s="9"/>
      <c r="E434" s="6"/>
      <c r="F434" s="6"/>
      <c r="G434" s="7"/>
      <c r="H434" s="7"/>
      <c r="I434" s="7"/>
      <c r="J434" s="36" t="s">
        <v>571</v>
      </c>
      <c r="K434" s="36" t="s">
        <v>599</v>
      </c>
      <c r="L434" s="39"/>
      <c r="M434" s="36" t="str">
        <f t="shared" si="15"/>
        <v>B40</v>
      </c>
      <c r="N434" s="36">
        <f>IF(AND(M434&lt;&gt;M433,NOT(ISBLANK(A434))),IF(ISBLANK(J434),INDEX(Summary!N:N,MATCH(M434,Summary!A:A,0)),INDEX(Summary!N:N,MATCH(M434,Summary!A:A,0))+1),IF(ISBLANK(J434),N433,N433+1))</f>
        <v>22</v>
      </c>
      <c r="O434" s="36">
        <f t="shared" si="14"/>
        <v>110</v>
      </c>
      <c r="P434" s="39"/>
      <c r="Q434" s="6"/>
      <c r="R434" s="6"/>
      <c r="S434" s="16"/>
      <c r="T434" s="16"/>
      <c r="U434" s="9"/>
      <c r="V434" s="9"/>
      <c r="W434" s="9"/>
      <c r="X434" s="6"/>
      <c r="Y434" s="6"/>
      <c r="Z434" s="6"/>
      <c r="AA434" s="6"/>
      <c r="AB434" s="7"/>
      <c r="AC434" s="7"/>
      <c r="AD434" s="6"/>
      <c r="AE434" s="7"/>
      <c r="AF434" s="7"/>
      <c r="AG434" s="7"/>
      <c r="AH434" s="7"/>
      <c r="AI434" s="7"/>
      <c r="AJ434" s="7"/>
      <c r="AK434" s="7"/>
      <c r="AL434" s="7"/>
    </row>
    <row r="435" spans="1:38" x14ac:dyDescent="0.25">
      <c r="A435" s="4"/>
      <c r="B435" s="32"/>
      <c r="C435" s="48"/>
      <c r="D435" s="9"/>
      <c r="E435" s="6"/>
      <c r="F435" s="6"/>
      <c r="G435" s="7"/>
      <c r="H435" s="7"/>
      <c r="I435" s="7"/>
      <c r="J435" s="36" t="s">
        <v>572</v>
      </c>
      <c r="K435" s="36" t="s">
        <v>600</v>
      </c>
      <c r="L435" s="39"/>
      <c r="M435" s="36" t="str">
        <f t="shared" si="15"/>
        <v>B40</v>
      </c>
      <c r="N435" s="36">
        <f>IF(AND(M435&lt;&gt;M434,NOT(ISBLANK(A435))),IF(ISBLANK(J435),INDEX(Summary!N:N,MATCH(M435,Summary!A:A,0)),INDEX(Summary!N:N,MATCH(M435,Summary!A:A,0))+1),IF(ISBLANK(J435),N434,N434+1))</f>
        <v>23</v>
      </c>
      <c r="O435" s="36">
        <f t="shared" si="14"/>
        <v>111</v>
      </c>
      <c r="P435" s="39"/>
      <c r="Q435" s="6"/>
      <c r="R435" s="6"/>
      <c r="S435" s="16"/>
      <c r="T435" s="16"/>
      <c r="U435" s="9"/>
      <c r="V435" s="9"/>
      <c r="W435" s="9"/>
      <c r="X435" s="6"/>
      <c r="Y435" s="6"/>
      <c r="Z435" s="6"/>
      <c r="AA435" s="6"/>
      <c r="AB435" s="7"/>
      <c r="AC435" s="7"/>
      <c r="AD435" s="6"/>
      <c r="AE435" s="7"/>
      <c r="AF435" s="7"/>
      <c r="AG435" s="7"/>
      <c r="AH435" s="7"/>
      <c r="AI435" s="7"/>
      <c r="AJ435" s="7"/>
      <c r="AK435" s="7"/>
      <c r="AL435" s="7"/>
    </row>
    <row r="436" spans="1:38" x14ac:dyDescent="0.25">
      <c r="A436" s="4"/>
      <c r="B436" s="32"/>
      <c r="C436" s="48"/>
      <c r="D436" s="9"/>
      <c r="E436" s="6"/>
      <c r="F436" s="6"/>
      <c r="G436" s="7"/>
      <c r="H436" s="7"/>
      <c r="I436" s="7"/>
      <c r="J436" s="36" t="s">
        <v>573</v>
      </c>
      <c r="K436" s="36" t="s">
        <v>601</v>
      </c>
      <c r="L436" s="39"/>
      <c r="M436" s="36" t="str">
        <f t="shared" si="15"/>
        <v>B40</v>
      </c>
      <c r="N436" s="36">
        <f>IF(AND(M436&lt;&gt;M435,NOT(ISBLANK(A436))),IF(ISBLANK(J436),INDEX(Summary!N:N,MATCH(M436,Summary!A:A,0)),INDEX(Summary!N:N,MATCH(M436,Summary!A:A,0))+1),IF(ISBLANK(J436),N435,N435+1))</f>
        <v>24</v>
      </c>
      <c r="O436" s="36">
        <f t="shared" si="14"/>
        <v>112</v>
      </c>
      <c r="P436" s="39"/>
      <c r="Q436" s="6"/>
      <c r="R436" s="6"/>
      <c r="S436" s="16"/>
      <c r="T436" s="16"/>
      <c r="U436" s="9"/>
      <c r="V436" s="9"/>
      <c r="W436" s="9"/>
      <c r="X436" s="6"/>
      <c r="Y436" s="6"/>
      <c r="Z436" s="6"/>
      <c r="AA436" s="6"/>
      <c r="AB436" s="7"/>
      <c r="AC436" s="7"/>
      <c r="AD436" s="6"/>
      <c r="AE436" s="7"/>
      <c r="AF436" s="7"/>
      <c r="AG436" s="7"/>
      <c r="AH436" s="7"/>
      <c r="AI436" s="7"/>
      <c r="AJ436" s="7"/>
      <c r="AK436" s="7"/>
      <c r="AL436" s="7"/>
    </row>
    <row r="437" spans="1:38" x14ac:dyDescent="0.25">
      <c r="A437" s="4"/>
      <c r="B437" s="32"/>
      <c r="C437" s="48"/>
      <c r="D437" s="9"/>
      <c r="E437" s="6"/>
      <c r="F437" s="6"/>
      <c r="G437" s="7"/>
      <c r="H437" s="7"/>
      <c r="I437" s="7"/>
      <c r="J437" s="36" t="s">
        <v>610</v>
      </c>
      <c r="K437" s="36" t="s">
        <v>602</v>
      </c>
      <c r="L437" s="39"/>
      <c r="M437" s="36" t="str">
        <f t="shared" si="15"/>
        <v>B40</v>
      </c>
      <c r="N437" s="36">
        <f>IF(AND(M437&lt;&gt;M436,NOT(ISBLANK(A437))),IF(ISBLANK(J437),INDEX(Summary!N:N,MATCH(M437,Summary!A:A,0)),INDEX(Summary!N:N,MATCH(M437,Summary!A:A,0))+1),IF(ISBLANK(J437),N436,N436+1))</f>
        <v>25</v>
      </c>
      <c r="O437" s="36">
        <f t="shared" si="14"/>
        <v>113</v>
      </c>
      <c r="P437" s="39"/>
      <c r="Q437" s="6"/>
      <c r="R437" s="6"/>
      <c r="S437" s="16"/>
      <c r="T437" s="16"/>
      <c r="U437" s="9"/>
      <c r="V437" s="9"/>
      <c r="W437" s="9"/>
      <c r="X437" s="6"/>
      <c r="Y437" s="6"/>
      <c r="Z437" s="6"/>
      <c r="AA437" s="6"/>
      <c r="AB437" s="7"/>
      <c r="AC437" s="7"/>
      <c r="AD437" s="6"/>
      <c r="AE437" s="7"/>
      <c r="AF437" s="7"/>
      <c r="AG437" s="7"/>
      <c r="AH437" s="7"/>
      <c r="AI437" s="7"/>
      <c r="AJ437" s="7"/>
      <c r="AK437" s="7"/>
      <c r="AL437" s="7"/>
    </row>
    <row r="438" spans="1:38" x14ac:dyDescent="0.25">
      <c r="A438" s="4"/>
      <c r="B438" s="32"/>
      <c r="C438" s="48"/>
      <c r="D438" s="9"/>
      <c r="E438" s="6"/>
      <c r="F438" s="6"/>
      <c r="G438" s="7"/>
      <c r="H438" s="7"/>
      <c r="I438" s="7"/>
      <c r="J438" s="36" t="s">
        <v>611</v>
      </c>
      <c r="K438" s="36" t="s">
        <v>603</v>
      </c>
      <c r="L438" s="39"/>
      <c r="M438" s="36" t="str">
        <f t="shared" si="15"/>
        <v>B40</v>
      </c>
      <c r="N438" s="36">
        <f>IF(AND(M438&lt;&gt;M437,NOT(ISBLANK(A438))),IF(ISBLANK(J438),INDEX(Summary!N:N,MATCH(M438,Summary!A:A,0)),INDEX(Summary!N:N,MATCH(M438,Summary!A:A,0))+1),IF(ISBLANK(J438),N437,N437+1))</f>
        <v>26</v>
      </c>
      <c r="O438" s="36">
        <f t="shared" si="14"/>
        <v>114</v>
      </c>
      <c r="P438" s="39"/>
      <c r="Q438" s="6"/>
      <c r="R438" s="6"/>
      <c r="S438" s="16"/>
      <c r="T438" s="16"/>
      <c r="U438" s="9"/>
      <c r="V438" s="9"/>
      <c r="W438" s="9"/>
      <c r="X438" s="6"/>
      <c r="Y438" s="6"/>
      <c r="Z438" s="6"/>
      <c r="AA438" s="6"/>
      <c r="AB438" s="7"/>
      <c r="AC438" s="7"/>
      <c r="AD438" s="6"/>
      <c r="AE438" s="7"/>
      <c r="AF438" s="7"/>
      <c r="AG438" s="7"/>
      <c r="AH438" s="7"/>
      <c r="AI438" s="7"/>
      <c r="AJ438" s="7"/>
      <c r="AK438" s="7"/>
      <c r="AL438" s="7"/>
    </row>
    <row r="439" spans="1:38" x14ac:dyDescent="0.25">
      <c r="A439" s="4"/>
      <c r="B439" s="32"/>
      <c r="C439" s="48"/>
      <c r="D439" s="9"/>
      <c r="E439" s="6"/>
      <c r="F439" s="6"/>
      <c r="G439" s="7"/>
      <c r="H439" s="7"/>
      <c r="I439" s="7"/>
      <c r="J439" s="36" t="s">
        <v>612</v>
      </c>
      <c r="K439" s="36" t="s">
        <v>644</v>
      </c>
      <c r="L439" s="39"/>
      <c r="M439" s="36" t="str">
        <f t="shared" si="15"/>
        <v>B40</v>
      </c>
      <c r="N439" s="36">
        <f>IF(AND(M439&lt;&gt;M438,NOT(ISBLANK(A439))),IF(ISBLANK(J439),INDEX(Summary!N:N,MATCH(M439,Summary!A:A,0)),INDEX(Summary!N:N,MATCH(M439,Summary!A:A,0))+1),IF(ISBLANK(J439),N438,N438+1))</f>
        <v>27</v>
      </c>
      <c r="O439" s="36">
        <f t="shared" si="14"/>
        <v>115</v>
      </c>
      <c r="P439" s="39"/>
      <c r="Q439" s="6"/>
      <c r="R439" s="6"/>
      <c r="S439" s="16"/>
      <c r="T439" s="16"/>
      <c r="U439" s="9"/>
      <c r="V439" s="9"/>
      <c r="W439" s="9"/>
      <c r="X439" s="6"/>
      <c r="Y439" s="6"/>
      <c r="Z439" s="6"/>
      <c r="AA439" s="6"/>
      <c r="AB439" s="7"/>
      <c r="AC439" s="7"/>
      <c r="AD439" s="6"/>
      <c r="AE439" s="7"/>
      <c r="AF439" s="7"/>
      <c r="AG439" s="7"/>
      <c r="AH439" s="7"/>
      <c r="AI439" s="7"/>
      <c r="AJ439" s="7"/>
      <c r="AK439" s="7"/>
      <c r="AL439" s="7"/>
    </row>
    <row r="440" spans="1:38" x14ac:dyDescent="0.25">
      <c r="A440" s="4"/>
      <c r="B440" s="32"/>
      <c r="C440" s="48"/>
      <c r="D440" s="9"/>
      <c r="E440" s="6"/>
      <c r="F440" s="6"/>
      <c r="G440" s="7"/>
      <c r="H440" s="7"/>
      <c r="I440" s="7"/>
      <c r="J440" s="36" t="s">
        <v>613</v>
      </c>
      <c r="K440" s="36" t="s">
        <v>645</v>
      </c>
      <c r="L440" s="39"/>
      <c r="M440" s="36" t="str">
        <f t="shared" si="15"/>
        <v>B40</v>
      </c>
      <c r="N440" s="36">
        <f>IF(AND(M440&lt;&gt;M439,NOT(ISBLANK(A440))),IF(ISBLANK(J440),INDEX(Summary!N:N,MATCH(M440,Summary!A:A,0)),INDEX(Summary!N:N,MATCH(M440,Summary!A:A,0))+1),IF(ISBLANK(J440),N439,N439+1))</f>
        <v>28</v>
      </c>
      <c r="O440" s="36">
        <f t="shared" si="14"/>
        <v>116</v>
      </c>
      <c r="P440" s="39"/>
      <c r="Q440" s="6"/>
      <c r="R440" s="6"/>
      <c r="S440" s="16"/>
      <c r="T440" s="16"/>
      <c r="U440" s="9"/>
      <c r="V440" s="9"/>
      <c r="W440" s="9"/>
      <c r="X440" s="6"/>
      <c r="Y440" s="6"/>
      <c r="Z440" s="6"/>
      <c r="AA440" s="6"/>
      <c r="AB440" s="7"/>
      <c r="AC440" s="7"/>
      <c r="AD440" s="6"/>
      <c r="AE440" s="7"/>
      <c r="AF440" s="7"/>
      <c r="AG440" s="7"/>
      <c r="AH440" s="7"/>
      <c r="AI440" s="7"/>
      <c r="AJ440" s="7"/>
      <c r="AK440" s="7"/>
      <c r="AL440" s="7"/>
    </row>
    <row r="441" spans="1:38" x14ac:dyDescent="0.25">
      <c r="A441" s="4"/>
      <c r="B441" s="32"/>
      <c r="C441" s="48"/>
      <c r="D441" s="9"/>
      <c r="E441" s="6"/>
      <c r="F441" s="6"/>
      <c r="G441" s="7"/>
      <c r="H441" s="7"/>
      <c r="I441" s="7"/>
      <c r="J441" s="36" t="s">
        <v>614</v>
      </c>
      <c r="K441" s="36" t="s">
        <v>604</v>
      </c>
      <c r="L441" s="39"/>
      <c r="M441" s="36" t="str">
        <f t="shared" si="15"/>
        <v>B40</v>
      </c>
      <c r="N441" s="36">
        <f>IF(AND(M441&lt;&gt;M440,NOT(ISBLANK(A441))),IF(ISBLANK(J441),INDEX(Summary!N:N,MATCH(M441,Summary!A:A,0)),INDEX(Summary!N:N,MATCH(M441,Summary!A:A,0))+1),IF(ISBLANK(J441),N440,N440+1))</f>
        <v>29</v>
      </c>
      <c r="O441" s="36">
        <f t="shared" si="14"/>
        <v>117</v>
      </c>
      <c r="P441" s="39"/>
      <c r="Q441" s="6"/>
      <c r="R441" s="6"/>
      <c r="S441" s="16"/>
      <c r="T441" s="16"/>
      <c r="U441" s="9"/>
      <c r="V441" s="9"/>
      <c r="W441" s="9"/>
      <c r="X441" s="6"/>
      <c r="Y441" s="6"/>
      <c r="Z441" s="6"/>
      <c r="AA441" s="6"/>
      <c r="AB441" s="7"/>
      <c r="AC441" s="7"/>
      <c r="AD441" s="6"/>
      <c r="AE441" s="7"/>
      <c r="AF441" s="7"/>
      <c r="AG441" s="7"/>
      <c r="AH441" s="7"/>
      <c r="AI441" s="7"/>
      <c r="AJ441" s="7"/>
      <c r="AK441" s="7"/>
      <c r="AL441" s="7"/>
    </row>
    <row r="442" spans="1:38" x14ac:dyDescent="0.25">
      <c r="A442" s="4"/>
      <c r="B442" s="32"/>
      <c r="C442" s="48"/>
      <c r="D442" s="9"/>
      <c r="E442" s="6"/>
      <c r="F442" s="6"/>
      <c r="G442" s="7"/>
      <c r="H442" s="7"/>
      <c r="I442" s="7"/>
      <c r="J442" s="36" t="s">
        <v>615</v>
      </c>
      <c r="K442" s="36" t="s">
        <v>605</v>
      </c>
      <c r="L442" s="39"/>
      <c r="M442" s="36" t="str">
        <f t="shared" si="15"/>
        <v>B40</v>
      </c>
      <c r="N442" s="36">
        <f>IF(AND(M442&lt;&gt;M441,NOT(ISBLANK(A442))),IF(ISBLANK(J442),INDEX(Summary!N:N,MATCH(M442,Summary!A:A,0)),INDEX(Summary!N:N,MATCH(M442,Summary!A:A,0))+1),IF(ISBLANK(J442),N441,N441+1))</f>
        <v>30</v>
      </c>
      <c r="O442" s="36">
        <f t="shared" si="14"/>
        <v>118</v>
      </c>
      <c r="P442" s="39"/>
      <c r="Q442" s="6"/>
      <c r="R442" s="6"/>
      <c r="S442" s="16"/>
      <c r="T442" s="16"/>
      <c r="U442" s="9"/>
      <c r="V442" s="9"/>
      <c r="W442" s="9"/>
      <c r="X442" s="6"/>
      <c r="Y442" s="6"/>
      <c r="Z442" s="6"/>
      <c r="AA442" s="6"/>
      <c r="AB442" s="7"/>
      <c r="AC442" s="7"/>
      <c r="AD442" s="6"/>
      <c r="AE442" s="7"/>
      <c r="AF442" s="7"/>
      <c r="AG442" s="7"/>
      <c r="AH442" s="7"/>
      <c r="AI442" s="7"/>
      <c r="AJ442" s="7"/>
      <c r="AK442" s="7"/>
      <c r="AL442" s="7"/>
    </row>
    <row r="443" spans="1:38" x14ac:dyDescent="0.25">
      <c r="A443" s="4"/>
      <c r="B443" s="32"/>
      <c r="C443" s="48"/>
      <c r="D443" s="9"/>
      <c r="E443" s="6"/>
      <c r="F443" s="6"/>
      <c r="G443" s="7"/>
      <c r="H443" s="7"/>
      <c r="I443" s="7"/>
      <c r="J443" s="36" t="s">
        <v>660</v>
      </c>
      <c r="K443" s="36" t="s">
        <v>606</v>
      </c>
      <c r="L443" s="39"/>
      <c r="M443" s="36" t="str">
        <f t="shared" si="15"/>
        <v>B40</v>
      </c>
      <c r="N443" s="36">
        <f>IF(AND(M443&lt;&gt;M442,NOT(ISBLANK(A443))),IF(ISBLANK(J443),INDEX(Summary!N:N,MATCH(M443,Summary!A:A,0)),INDEX(Summary!N:N,MATCH(M443,Summary!A:A,0))+1),IF(ISBLANK(J443),N442,N442+1))</f>
        <v>31</v>
      </c>
      <c r="O443" s="36">
        <f t="shared" si="14"/>
        <v>119</v>
      </c>
      <c r="P443" s="39"/>
      <c r="Q443" s="6"/>
      <c r="R443" s="6"/>
      <c r="S443" s="16"/>
      <c r="T443" s="16"/>
      <c r="U443" s="9"/>
      <c r="V443" s="9"/>
      <c r="W443" s="9"/>
      <c r="X443" s="6"/>
      <c r="Y443" s="6"/>
      <c r="Z443" s="6"/>
      <c r="AA443" s="6"/>
      <c r="AB443" s="7"/>
      <c r="AC443" s="7"/>
      <c r="AD443" s="6"/>
      <c r="AE443" s="7"/>
      <c r="AF443" s="7"/>
      <c r="AG443" s="7"/>
      <c r="AH443" s="7"/>
      <c r="AI443" s="7"/>
      <c r="AJ443" s="7"/>
      <c r="AK443" s="7"/>
      <c r="AL443" s="7"/>
    </row>
    <row r="444" spans="1:38" x14ac:dyDescent="0.25">
      <c r="A444" s="4"/>
      <c r="B444" s="32"/>
      <c r="C444" s="48"/>
      <c r="D444" s="9"/>
      <c r="E444" s="6"/>
      <c r="F444" s="6"/>
      <c r="G444" s="7"/>
      <c r="H444" s="7"/>
      <c r="I444" s="7"/>
      <c r="J444" s="36" t="s">
        <v>661</v>
      </c>
      <c r="K444" s="36" t="s">
        <v>607</v>
      </c>
      <c r="L444" s="39"/>
      <c r="M444" s="36" t="str">
        <f t="shared" si="15"/>
        <v>B40</v>
      </c>
      <c r="N444" s="36">
        <f>IF(AND(M444&lt;&gt;M443,NOT(ISBLANK(A444))),IF(ISBLANK(J444),INDEX(Summary!N:N,MATCH(M444,Summary!A:A,0)),INDEX(Summary!N:N,MATCH(M444,Summary!A:A,0))+1),IF(ISBLANK(J444),N443,N443+1))</f>
        <v>32</v>
      </c>
      <c r="O444" s="36">
        <f t="shared" si="14"/>
        <v>120</v>
      </c>
      <c r="P444" s="39"/>
      <c r="Q444" s="6"/>
      <c r="R444" s="6"/>
      <c r="S444" s="16"/>
      <c r="T444" s="16"/>
      <c r="U444" s="9"/>
      <c r="V444" s="9"/>
      <c r="W444" s="9"/>
      <c r="X444" s="6"/>
      <c r="Y444" s="6"/>
      <c r="Z444" s="6"/>
      <c r="AA444" s="6"/>
      <c r="AB444" s="7"/>
      <c r="AC444" s="7"/>
      <c r="AD444" s="6"/>
      <c r="AE444" s="7"/>
      <c r="AF444" s="7"/>
      <c r="AG444" s="7"/>
      <c r="AH444" s="7"/>
      <c r="AI444" s="7"/>
      <c r="AJ444" s="7"/>
      <c r="AK444" s="7"/>
      <c r="AL444" s="7"/>
    </row>
    <row r="445" spans="1:38" x14ac:dyDescent="0.25">
      <c r="A445" s="4"/>
      <c r="B445" s="32"/>
      <c r="C445" s="48"/>
      <c r="D445" s="9"/>
      <c r="E445" s="6"/>
      <c r="F445" s="6"/>
      <c r="G445" s="7"/>
      <c r="H445" s="7"/>
      <c r="I445" s="7"/>
      <c r="J445" s="36" t="s">
        <v>662</v>
      </c>
      <c r="K445" s="36" t="s">
        <v>608</v>
      </c>
      <c r="L445" s="39"/>
      <c r="M445" s="36" t="str">
        <f t="shared" si="15"/>
        <v>B40</v>
      </c>
      <c r="N445" s="36">
        <f>IF(AND(M445&lt;&gt;M444,NOT(ISBLANK(A445))),IF(ISBLANK(J445),INDEX(Summary!N:N,MATCH(M445,Summary!A:A,0)),INDEX(Summary!N:N,MATCH(M445,Summary!A:A,0))+1),IF(ISBLANK(J445),N444,N444+1))</f>
        <v>33</v>
      </c>
      <c r="O445" s="36">
        <f t="shared" si="14"/>
        <v>121</v>
      </c>
      <c r="P445" s="39"/>
      <c r="Q445" s="6"/>
      <c r="R445" s="6"/>
      <c r="S445" s="16"/>
      <c r="T445" s="16"/>
      <c r="U445" s="9"/>
      <c r="V445" s="9"/>
      <c r="W445" s="9"/>
      <c r="X445" s="6"/>
      <c r="Y445" s="6"/>
      <c r="Z445" s="6"/>
      <c r="AA445" s="6"/>
      <c r="AB445" s="7"/>
      <c r="AC445" s="7"/>
      <c r="AD445" s="6"/>
      <c r="AE445" s="7"/>
      <c r="AF445" s="7"/>
      <c r="AG445" s="7"/>
      <c r="AH445" s="7"/>
      <c r="AI445" s="7"/>
      <c r="AJ445" s="7"/>
      <c r="AK445" s="7"/>
      <c r="AL445" s="7"/>
    </row>
    <row r="446" spans="1:38" x14ac:dyDescent="0.25">
      <c r="A446" s="4"/>
      <c r="B446" s="32"/>
      <c r="C446" s="48"/>
      <c r="D446" s="9"/>
      <c r="E446" s="6"/>
      <c r="F446" s="6"/>
      <c r="G446" s="7"/>
      <c r="H446" s="7"/>
      <c r="I446" s="7"/>
      <c r="J446" s="36" t="s">
        <v>663</v>
      </c>
      <c r="K446" s="36" t="s">
        <v>609</v>
      </c>
      <c r="L446" s="39"/>
      <c r="M446" s="36" t="str">
        <f t="shared" si="15"/>
        <v>B40</v>
      </c>
      <c r="N446" s="36">
        <f>IF(AND(M446&lt;&gt;M445,NOT(ISBLANK(A446))),IF(ISBLANK(J446),INDEX(Summary!N:N,MATCH(M446,Summary!A:A,0)),INDEX(Summary!N:N,MATCH(M446,Summary!A:A,0))+1),IF(ISBLANK(J446),N445,N445+1))</f>
        <v>34</v>
      </c>
      <c r="O446" s="36">
        <f t="shared" si="14"/>
        <v>122</v>
      </c>
      <c r="P446" s="39"/>
      <c r="Q446" s="6"/>
      <c r="R446" s="6"/>
      <c r="S446" s="16"/>
      <c r="T446" s="16"/>
      <c r="U446" s="9"/>
      <c r="V446" s="9"/>
      <c r="W446" s="9"/>
      <c r="X446" s="6"/>
      <c r="Y446" s="6"/>
      <c r="Z446" s="6"/>
      <c r="AA446" s="6"/>
      <c r="AB446" s="7"/>
      <c r="AC446" s="7"/>
      <c r="AD446" s="6"/>
      <c r="AE446" s="7"/>
      <c r="AF446" s="7"/>
      <c r="AG446" s="7"/>
      <c r="AH446" s="7"/>
      <c r="AI446" s="7"/>
      <c r="AJ446" s="7"/>
      <c r="AK446" s="7"/>
      <c r="AL446" s="7"/>
    </row>
    <row r="447" spans="1:38" x14ac:dyDescent="0.25">
      <c r="A447" s="4"/>
      <c r="B447" s="32"/>
      <c r="C447" s="48"/>
      <c r="D447" s="9"/>
      <c r="E447" s="6"/>
      <c r="F447" s="6"/>
      <c r="G447" s="7"/>
      <c r="H447" s="7"/>
      <c r="I447" s="7"/>
      <c r="J447" s="36" t="s">
        <v>664</v>
      </c>
      <c r="K447" s="36" t="s">
        <v>658</v>
      </c>
      <c r="L447" s="39"/>
      <c r="M447" s="36" t="str">
        <f t="shared" si="15"/>
        <v>B40</v>
      </c>
      <c r="N447" s="36">
        <f>IF(AND(M447&lt;&gt;M446,NOT(ISBLANK(A447))),IF(ISBLANK(J447),INDEX(Summary!N:N,MATCH(M447,Summary!A:A,0)),INDEX(Summary!N:N,MATCH(M447,Summary!A:A,0))+1),IF(ISBLANK(J447),N446,N446+1))</f>
        <v>35</v>
      </c>
      <c r="O447" s="36">
        <f t="shared" si="14"/>
        <v>123</v>
      </c>
      <c r="P447" s="39"/>
      <c r="Q447" s="6"/>
      <c r="R447" s="6"/>
      <c r="S447" s="16"/>
      <c r="T447" s="16"/>
      <c r="U447" s="9"/>
      <c r="V447" s="9"/>
      <c r="W447" s="9"/>
      <c r="X447" s="6"/>
      <c r="Y447" s="6"/>
      <c r="Z447" s="6"/>
      <c r="AA447" s="6"/>
      <c r="AB447" s="7"/>
      <c r="AC447" s="7"/>
      <c r="AD447" s="6"/>
      <c r="AE447" s="7"/>
      <c r="AF447" s="7"/>
      <c r="AG447" s="7"/>
      <c r="AH447" s="7"/>
      <c r="AI447" s="7"/>
      <c r="AJ447" s="7"/>
      <c r="AK447" s="7"/>
      <c r="AL447" s="7"/>
    </row>
    <row r="448" spans="1:38" x14ac:dyDescent="0.25">
      <c r="A448" s="4"/>
      <c r="B448" s="32"/>
      <c r="C448" s="48"/>
      <c r="D448" s="9"/>
      <c r="E448" s="6"/>
      <c r="F448" s="6"/>
      <c r="G448" s="7"/>
      <c r="H448" s="7"/>
      <c r="I448" s="7"/>
      <c r="J448" s="36" t="s">
        <v>665</v>
      </c>
      <c r="K448" s="36" t="s">
        <v>659</v>
      </c>
      <c r="L448" s="39"/>
      <c r="M448" s="36" t="str">
        <f t="shared" si="15"/>
        <v>B40</v>
      </c>
      <c r="N448" s="36">
        <f>IF(AND(M448&lt;&gt;M447,NOT(ISBLANK(A448))),IF(ISBLANK(J448),INDEX(Summary!N:N,MATCH(M448,Summary!A:A,0)),INDEX(Summary!N:N,MATCH(M448,Summary!A:A,0))+1),IF(ISBLANK(J448),N447,N447+1))</f>
        <v>36</v>
      </c>
      <c r="O448" s="36">
        <f t="shared" si="14"/>
        <v>124</v>
      </c>
      <c r="P448" s="39"/>
      <c r="Q448" s="6"/>
      <c r="R448" s="6"/>
      <c r="S448" s="16"/>
      <c r="T448" s="16"/>
      <c r="U448" s="9"/>
      <c r="V448" s="9"/>
      <c r="W448" s="9"/>
      <c r="X448" s="6"/>
      <c r="Y448" s="6"/>
      <c r="Z448" s="6"/>
      <c r="AA448" s="6"/>
      <c r="AB448" s="7"/>
      <c r="AC448" s="7"/>
      <c r="AD448" s="6"/>
      <c r="AE448" s="7"/>
      <c r="AF448" s="7"/>
      <c r="AG448" s="7"/>
      <c r="AH448" s="7"/>
      <c r="AI448" s="7"/>
      <c r="AJ448" s="7"/>
      <c r="AK448" s="7"/>
      <c r="AL448" s="7"/>
    </row>
    <row r="449" spans="1:38" x14ac:dyDescent="0.25">
      <c r="A449" s="4"/>
      <c r="B449" s="32"/>
      <c r="C449" s="48"/>
      <c r="D449" s="9"/>
      <c r="E449" s="6"/>
      <c r="F449" s="6"/>
      <c r="G449" s="7"/>
      <c r="H449" s="7"/>
      <c r="I449" s="7"/>
      <c r="J449" s="36" t="s">
        <v>620</v>
      </c>
      <c r="K449" s="36" t="s">
        <v>722</v>
      </c>
      <c r="L449" s="39"/>
      <c r="M449" s="36" t="str">
        <f t="shared" si="15"/>
        <v>B40</v>
      </c>
      <c r="N449" s="36">
        <f>IF(AND(M449&lt;&gt;M448,NOT(ISBLANK(A449))),IF(ISBLANK(J449),INDEX(Summary!N:N,MATCH(M449,Summary!A:A,0)),INDEX(Summary!N:N,MATCH(M449,Summary!A:A,0))+1),IF(ISBLANK(J449),N448,N448+1))</f>
        <v>37</v>
      </c>
      <c r="O449" s="36">
        <f t="shared" si="14"/>
        <v>125</v>
      </c>
      <c r="P449" s="39"/>
      <c r="Q449" s="6"/>
      <c r="R449" s="6"/>
      <c r="S449" s="16"/>
      <c r="T449" s="16"/>
      <c r="U449" s="9"/>
      <c r="V449" s="9"/>
      <c r="W449" s="9"/>
      <c r="X449" s="6"/>
      <c r="Y449" s="6"/>
      <c r="Z449" s="6"/>
      <c r="AA449" s="6"/>
      <c r="AB449" s="7"/>
      <c r="AC449" s="7"/>
      <c r="AD449" s="6"/>
      <c r="AE449" s="7"/>
      <c r="AF449" s="7"/>
      <c r="AG449" s="7"/>
      <c r="AH449" s="7"/>
      <c r="AI449" s="7"/>
      <c r="AJ449" s="7"/>
      <c r="AK449" s="7"/>
      <c r="AL449" s="7"/>
    </row>
    <row r="450" spans="1:38" x14ac:dyDescent="0.25">
      <c r="A450" s="4"/>
      <c r="B450" s="32"/>
      <c r="C450" s="48"/>
      <c r="D450" s="9"/>
      <c r="E450" s="6"/>
      <c r="F450" s="6"/>
      <c r="G450" s="7"/>
      <c r="H450" s="7"/>
      <c r="I450" s="7"/>
      <c r="J450" s="36" t="s">
        <v>621</v>
      </c>
      <c r="K450" s="36" t="s">
        <v>723</v>
      </c>
      <c r="L450" s="39"/>
      <c r="M450" s="36" t="str">
        <f t="shared" si="15"/>
        <v>B40</v>
      </c>
      <c r="N450" s="36">
        <f>IF(AND(M450&lt;&gt;M449,NOT(ISBLANK(A450))),IF(ISBLANK(J450),INDEX(Summary!N:N,MATCH(M450,Summary!A:A,0)),INDEX(Summary!N:N,MATCH(M450,Summary!A:A,0))+1),IF(ISBLANK(J450),N449,N449+1))</f>
        <v>38</v>
      </c>
      <c r="O450" s="36">
        <f t="shared" ref="O450:O513" si="17">IF(AND(M450&lt;&gt;M449,NOT(ISBLANK(A450))),IF(ISBLANK(K450),_xlfn.MAXIFS(N:N,M:M,M450),_xlfn.MAXIFS(N:N,M:M,M450)+1),IF(ISBLANK(K450),O449,O449+1))</f>
        <v>126</v>
      </c>
      <c r="P450" s="39"/>
      <c r="Q450" s="6"/>
      <c r="R450" s="6"/>
      <c r="S450" s="16"/>
      <c r="T450" s="16"/>
      <c r="U450" s="9"/>
      <c r="V450" s="9"/>
      <c r="W450" s="9"/>
      <c r="X450" s="6"/>
      <c r="Y450" s="6"/>
      <c r="Z450" s="6"/>
      <c r="AA450" s="6"/>
      <c r="AB450" s="7"/>
      <c r="AC450" s="7"/>
      <c r="AD450" s="6"/>
      <c r="AE450" s="7"/>
      <c r="AF450" s="7"/>
      <c r="AG450" s="7"/>
      <c r="AH450" s="7"/>
      <c r="AI450" s="7"/>
      <c r="AJ450" s="7"/>
      <c r="AK450" s="7"/>
      <c r="AL450" s="7"/>
    </row>
    <row r="451" spans="1:38" x14ac:dyDescent="0.25">
      <c r="A451" s="4"/>
      <c r="B451" s="32"/>
      <c r="C451" s="48"/>
      <c r="D451" s="9"/>
      <c r="E451" s="6"/>
      <c r="F451" s="6"/>
      <c r="G451" s="7"/>
      <c r="H451" s="7"/>
      <c r="I451" s="7"/>
      <c r="J451" s="36" t="s">
        <v>622</v>
      </c>
      <c r="K451" s="36" t="s">
        <v>724</v>
      </c>
      <c r="L451" s="39"/>
      <c r="M451" s="36" t="str">
        <f t="shared" si="15"/>
        <v>B40</v>
      </c>
      <c r="N451" s="36">
        <f>IF(AND(M451&lt;&gt;M450,NOT(ISBLANK(A451))),IF(ISBLANK(J451),INDEX(Summary!N:N,MATCH(M451,Summary!A:A,0)),INDEX(Summary!N:N,MATCH(M451,Summary!A:A,0))+1),IF(ISBLANK(J451),N450,N450+1))</f>
        <v>39</v>
      </c>
      <c r="O451" s="36">
        <f t="shared" si="17"/>
        <v>127</v>
      </c>
      <c r="P451" s="39"/>
      <c r="Q451" s="6"/>
      <c r="R451" s="6"/>
      <c r="S451" s="16"/>
      <c r="T451" s="16"/>
      <c r="U451" s="9"/>
      <c r="V451" s="9"/>
      <c r="W451" s="9"/>
      <c r="X451" s="6"/>
      <c r="Y451" s="6"/>
      <c r="Z451" s="6"/>
      <c r="AA451" s="6"/>
      <c r="AB451" s="7"/>
      <c r="AC451" s="7"/>
      <c r="AD451" s="6"/>
      <c r="AE451" s="7"/>
      <c r="AF451" s="7"/>
      <c r="AG451" s="7"/>
      <c r="AH451" s="7"/>
      <c r="AI451" s="7"/>
      <c r="AJ451" s="7"/>
      <c r="AK451" s="7"/>
      <c r="AL451" s="7"/>
    </row>
    <row r="452" spans="1:38" x14ac:dyDescent="0.25">
      <c r="A452" s="4"/>
      <c r="B452" s="32"/>
      <c r="C452" s="48"/>
      <c r="D452" s="9"/>
      <c r="E452" s="6"/>
      <c r="F452" s="6"/>
      <c r="G452" s="7"/>
      <c r="H452" s="7"/>
      <c r="I452" s="7"/>
      <c r="J452" s="36" t="s">
        <v>623</v>
      </c>
      <c r="K452" s="36" t="s">
        <v>725</v>
      </c>
      <c r="L452" s="39"/>
      <c r="M452" s="36" t="str">
        <f t="shared" si="15"/>
        <v>B40</v>
      </c>
      <c r="N452" s="36">
        <f>IF(AND(M452&lt;&gt;M451,NOT(ISBLANK(A452))),IF(ISBLANK(J452),INDEX(Summary!N:N,MATCH(M452,Summary!A:A,0)),INDEX(Summary!N:N,MATCH(M452,Summary!A:A,0))+1),IF(ISBLANK(J452),N451,N451+1))</f>
        <v>40</v>
      </c>
      <c r="O452" s="36">
        <f t="shared" si="17"/>
        <v>128</v>
      </c>
      <c r="P452" s="39"/>
      <c r="Q452" s="6"/>
      <c r="R452" s="6"/>
      <c r="S452" s="16"/>
      <c r="T452" s="16"/>
      <c r="U452" s="9"/>
      <c r="V452" s="9"/>
      <c r="W452" s="9"/>
      <c r="X452" s="6"/>
      <c r="Y452" s="6"/>
      <c r="Z452" s="6"/>
      <c r="AA452" s="6"/>
      <c r="AB452" s="7"/>
      <c r="AC452" s="7"/>
      <c r="AD452" s="6"/>
      <c r="AE452" s="7"/>
      <c r="AF452" s="7"/>
      <c r="AG452" s="7"/>
      <c r="AH452" s="7"/>
      <c r="AI452" s="7"/>
      <c r="AJ452" s="7"/>
      <c r="AK452" s="7"/>
      <c r="AL452" s="7"/>
    </row>
    <row r="453" spans="1:38" x14ac:dyDescent="0.25">
      <c r="A453" s="4"/>
      <c r="B453" s="32"/>
      <c r="C453" s="48"/>
      <c r="D453" s="9"/>
      <c r="E453" s="6"/>
      <c r="F453" s="6"/>
      <c r="G453" s="7"/>
      <c r="H453" s="7"/>
      <c r="I453" s="7"/>
      <c r="J453" s="36" t="s">
        <v>624</v>
      </c>
      <c r="K453" s="36" t="s">
        <v>674</v>
      </c>
      <c r="L453" s="39"/>
      <c r="M453" s="36" t="str">
        <f t="shared" si="15"/>
        <v>B40</v>
      </c>
      <c r="N453" s="36">
        <f>IF(AND(M453&lt;&gt;M452,NOT(ISBLANK(A453))),IF(ISBLANK(J453),INDEX(Summary!N:N,MATCH(M453,Summary!A:A,0)),INDEX(Summary!N:N,MATCH(M453,Summary!A:A,0))+1),IF(ISBLANK(J453),N452,N452+1))</f>
        <v>41</v>
      </c>
      <c r="O453" s="36">
        <f t="shared" si="17"/>
        <v>129</v>
      </c>
      <c r="P453" s="39"/>
      <c r="Q453" s="6"/>
      <c r="R453" s="6"/>
      <c r="S453" s="16"/>
      <c r="T453" s="16"/>
      <c r="U453" s="9"/>
      <c r="V453" s="9"/>
      <c r="W453" s="9"/>
      <c r="X453" s="6"/>
      <c r="Y453" s="6"/>
      <c r="Z453" s="6"/>
      <c r="AA453" s="6"/>
      <c r="AB453" s="7"/>
      <c r="AC453" s="7"/>
      <c r="AD453" s="6"/>
      <c r="AE453" s="7"/>
      <c r="AF453" s="7"/>
      <c r="AG453" s="7"/>
      <c r="AH453" s="7"/>
      <c r="AI453" s="7"/>
      <c r="AJ453" s="7"/>
      <c r="AK453" s="7"/>
      <c r="AL453" s="7"/>
    </row>
    <row r="454" spans="1:38" x14ac:dyDescent="0.25">
      <c r="A454" s="4"/>
      <c r="B454" s="32"/>
      <c r="C454" s="48"/>
      <c r="D454" s="9"/>
      <c r="E454" s="6"/>
      <c r="F454" s="6"/>
      <c r="G454" s="7"/>
      <c r="H454" s="7"/>
      <c r="I454" s="7"/>
      <c r="J454" s="36" t="s">
        <v>625</v>
      </c>
      <c r="K454" s="36" t="s">
        <v>675</v>
      </c>
      <c r="L454" s="39"/>
      <c r="M454" s="36" t="str">
        <f t="shared" si="15"/>
        <v>B40</v>
      </c>
      <c r="N454" s="36">
        <f>IF(AND(M454&lt;&gt;M453,NOT(ISBLANK(A454))),IF(ISBLANK(J454),INDEX(Summary!N:N,MATCH(M454,Summary!A:A,0)),INDEX(Summary!N:N,MATCH(M454,Summary!A:A,0))+1),IF(ISBLANK(J454),N453,N453+1))</f>
        <v>42</v>
      </c>
      <c r="O454" s="36">
        <f t="shared" si="17"/>
        <v>130</v>
      </c>
      <c r="P454" s="39"/>
      <c r="Q454" s="6"/>
      <c r="R454" s="6"/>
      <c r="S454" s="16"/>
      <c r="T454" s="16"/>
      <c r="U454" s="9"/>
      <c r="V454" s="9"/>
      <c r="W454" s="9"/>
      <c r="X454" s="6"/>
      <c r="Y454" s="6"/>
      <c r="Z454" s="6"/>
      <c r="AA454" s="6"/>
      <c r="AB454" s="7"/>
      <c r="AC454" s="7"/>
      <c r="AD454" s="6"/>
      <c r="AE454" s="7"/>
      <c r="AF454" s="7"/>
      <c r="AG454" s="7"/>
      <c r="AH454" s="7"/>
      <c r="AI454" s="7"/>
      <c r="AJ454" s="7"/>
      <c r="AK454" s="7"/>
      <c r="AL454" s="7"/>
    </row>
    <row r="455" spans="1:38" x14ac:dyDescent="0.25">
      <c r="A455" s="4"/>
      <c r="B455" s="32"/>
      <c r="C455" s="48"/>
      <c r="D455" s="9"/>
      <c r="E455" s="6"/>
      <c r="F455" s="6"/>
      <c r="G455" s="7"/>
      <c r="H455" s="7"/>
      <c r="I455" s="7"/>
      <c r="J455" s="36" t="s">
        <v>626</v>
      </c>
      <c r="K455" s="36" t="s">
        <v>676</v>
      </c>
      <c r="L455" s="39"/>
      <c r="M455" s="36" t="str">
        <f t="shared" si="15"/>
        <v>B40</v>
      </c>
      <c r="N455" s="36">
        <f>IF(AND(M455&lt;&gt;M454,NOT(ISBLANK(A455))),IF(ISBLANK(J455),INDEX(Summary!N:N,MATCH(M455,Summary!A:A,0)),INDEX(Summary!N:N,MATCH(M455,Summary!A:A,0))+1),IF(ISBLANK(J455),N454,N454+1))</f>
        <v>43</v>
      </c>
      <c r="O455" s="36">
        <f t="shared" si="17"/>
        <v>131</v>
      </c>
      <c r="P455" s="39"/>
      <c r="Q455" s="6"/>
      <c r="R455" s="6"/>
      <c r="S455" s="16"/>
      <c r="T455" s="16"/>
      <c r="U455" s="9"/>
      <c r="V455" s="9"/>
      <c r="W455" s="9"/>
      <c r="X455" s="6"/>
      <c r="Y455" s="6"/>
      <c r="Z455" s="6"/>
      <c r="AA455" s="6"/>
      <c r="AB455" s="7"/>
      <c r="AC455" s="7"/>
      <c r="AD455" s="6"/>
      <c r="AE455" s="7"/>
      <c r="AF455" s="7"/>
      <c r="AG455" s="7"/>
      <c r="AH455" s="7"/>
      <c r="AI455" s="7"/>
      <c r="AJ455" s="7"/>
      <c r="AK455" s="7"/>
      <c r="AL455" s="7"/>
    </row>
    <row r="456" spans="1:38" x14ac:dyDescent="0.25">
      <c r="A456" s="4"/>
      <c r="B456" s="32"/>
      <c r="C456" s="48"/>
      <c r="D456" s="9"/>
      <c r="E456" s="6"/>
      <c r="F456" s="6"/>
      <c r="G456" s="7"/>
      <c r="H456" s="7"/>
      <c r="I456" s="7"/>
      <c r="J456" s="36" t="s">
        <v>627</v>
      </c>
      <c r="K456" s="36" t="s">
        <v>677</v>
      </c>
      <c r="L456" s="39"/>
      <c r="M456" s="36" t="str">
        <f t="shared" si="15"/>
        <v>B40</v>
      </c>
      <c r="N456" s="36">
        <f>IF(AND(M456&lt;&gt;M455,NOT(ISBLANK(A456))),IF(ISBLANK(J456),INDEX(Summary!N:N,MATCH(M456,Summary!A:A,0)),INDEX(Summary!N:N,MATCH(M456,Summary!A:A,0))+1),IF(ISBLANK(J456),N455,N455+1))</f>
        <v>44</v>
      </c>
      <c r="O456" s="36">
        <f t="shared" si="17"/>
        <v>132</v>
      </c>
      <c r="P456" s="39"/>
      <c r="Q456" s="6"/>
      <c r="R456" s="6"/>
      <c r="S456" s="16"/>
      <c r="T456" s="16"/>
      <c r="U456" s="9"/>
      <c r="V456" s="9"/>
      <c r="W456" s="9"/>
      <c r="X456" s="6"/>
      <c r="Y456" s="6"/>
      <c r="Z456" s="6"/>
      <c r="AA456" s="6"/>
      <c r="AB456" s="7"/>
      <c r="AC456" s="7"/>
      <c r="AD456" s="6"/>
      <c r="AE456" s="7"/>
      <c r="AF456" s="7"/>
      <c r="AG456" s="7"/>
      <c r="AH456" s="7"/>
      <c r="AI456" s="7"/>
      <c r="AJ456" s="7"/>
      <c r="AK456" s="7"/>
      <c r="AL456" s="7"/>
    </row>
    <row r="457" spans="1:38" x14ac:dyDescent="0.25">
      <c r="A457" s="4"/>
      <c r="B457" s="32"/>
      <c r="C457" s="48"/>
      <c r="D457" s="9"/>
      <c r="E457" s="6"/>
      <c r="F457" s="6"/>
      <c r="G457" s="7"/>
      <c r="H457" s="7"/>
      <c r="I457" s="7"/>
      <c r="J457" s="36" t="s">
        <v>628</v>
      </c>
      <c r="K457" s="36" t="s">
        <v>678</v>
      </c>
      <c r="L457" s="39"/>
      <c r="M457" s="36" t="str">
        <f t="shared" si="15"/>
        <v>B40</v>
      </c>
      <c r="N457" s="36">
        <f>IF(AND(M457&lt;&gt;M456,NOT(ISBLANK(A457))),IF(ISBLANK(J457),INDEX(Summary!N:N,MATCH(M457,Summary!A:A,0)),INDEX(Summary!N:N,MATCH(M457,Summary!A:A,0))+1),IF(ISBLANK(J457),N456,N456+1))</f>
        <v>45</v>
      </c>
      <c r="O457" s="36">
        <f t="shared" si="17"/>
        <v>133</v>
      </c>
      <c r="P457" s="39"/>
      <c r="Q457" s="6"/>
      <c r="R457" s="6"/>
      <c r="S457" s="16"/>
      <c r="T457" s="16"/>
      <c r="U457" s="9"/>
      <c r="V457" s="9"/>
      <c r="W457" s="9"/>
      <c r="X457" s="6"/>
      <c r="Y457" s="6"/>
      <c r="Z457" s="6"/>
      <c r="AA457" s="6"/>
      <c r="AB457" s="7"/>
      <c r="AC457" s="7"/>
      <c r="AD457" s="6"/>
      <c r="AE457" s="7"/>
      <c r="AF457" s="7"/>
      <c r="AG457" s="7"/>
      <c r="AH457" s="7"/>
      <c r="AI457" s="7"/>
      <c r="AJ457" s="7"/>
      <c r="AK457" s="7"/>
      <c r="AL457" s="7"/>
    </row>
    <row r="458" spans="1:38" x14ac:dyDescent="0.25">
      <c r="A458" s="4"/>
      <c r="B458" s="32"/>
      <c r="C458" s="48"/>
      <c r="D458" s="9"/>
      <c r="E458" s="6"/>
      <c r="F458" s="6"/>
      <c r="G458" s="7"/>
      <c r="H458" s="7"/>
      <c r="I458" s="7"/>
      <c r="J458" s="36" t="s">
        <v>629</v>
      </c>
      <c r="K458" s="36" t="s">
        <v>679</v>
      </c>
      <c r="L458" s="39"/>
      <c r="M458" s="36" t="str">
        <f t="shared" si="15"/>
        <v>B40</v>
      </c>
      <c r="N458" s="36">
        <f>IF(AND(M458&lt;&gt;M457,NOT(ISBLANK(A458))),IF(ISBLANK(J458),INDEX(Summary!N:N,MATCH(M458,Summary!A:A,0)),INDEX(Summary!N:N,MATCH(M458,Summary!A:A,0))+1),IF(ISBLANK(J458),N457,N457+1))</f>
        <v>46</v>
      </c>
      <c r="O458" s="36">
        <f t="shared" si="17"/>
        <v>134</v>
      </c>
      <c r="P458" s="39"/>
      <c r="Q458" s="6"/>
      <c r="R458" s="6"/>
      <c r="S458" s="16"/>
      <c r="T458" s="16"/>
      <c r="U458" s="9"/>
      <c r="V458" s="9"/>
      <c r="W458" s="9"/>
      <c r="X458" s="6"/>
      <c r="Y458" s="6"/>
      <c r="Z458" s="6"/>
      <c r="AA458" s="6"/>
      <c r="AB458" s="7"/>
      <c r="AC458" s="7"/>
      <c r="AD458" s="6"/>
      <c r="AE458" s="7"/>
      <c r="AF458" s="7"/>
      <c r="AG458" s="7"/>
      <c r="AH458" s="7"/>
      <c r="AI458" s="7"/>
      <c r="AJ458" s="7"/>
      <c r="AK458" s="7"/>
      <c r="AL458" s="7"/>
    </row>
    <row r="459" spans="1:38" x14ac:dyDescent="0.25">
      <c r="A459" s="4"/>
      <c r="B459" s="32"/>
      <c r="C459" s="48"/>
      <c r="D459" s="9"/>
      <c r="E459" s="6"/>
      <c r="F459" s="6"/>
      <c r="G459" s="7"/>
      <c r="H459" s="7"/>
      <c r="I459" s="7"/>
      <c r="J459" s="36" t="s">
        <v>630</v>
      </c>
      <c r="K459" s="36" t="s">
        <v>680</v>
      </c>
      <c r="L459" s="39"/>
      <c r="M459" s="36" t="str">
        <f t="shared" ref="M459:M509" si="18">IF(ISBLANK(A459),M458,A459)</f>
        <v>B40</v>
      </c>
      <c r="N459" s="36">
        <f>IF(AND(M459&lt;&gt;M458,NOT(ISBLANK(A459))),IF(ISBLANK(J459),INDEX(Summary!N:N,MATCH(M459,Summary!A:A,0)),INDEX(Summary!N:N,MATCH(M459,Summary!A:A,0))+1),IF(ISBLANK(J459),N458,N458+1))</f>
        <v>47</v>
      </c>
      <c r="O459" s="36">
        <f t="shared" si="17"/>
        <v>135</v>
      </c>
      <c r="P459" s="39"/>
      <c r="Q459" s="6"/>
      <c r="R459" s="6"/>
      <c r="S459" s="16"/>
      <c r="T459" s="16"/>
      <c r="U459" s="9"/>
      <c r="V459" s="9"/>
      <c r="W459" s="9"/>
      <c r="X459" s="6"/>
      <c r="Y459" s="6"/>
      <c r="Z459" s="6"/>
      <c r="AA459" s="6"/>
      <c r="AB459" s="7"/>
      <c r="AC459" s="7"/>
      <c r="AD459" s="6"/>
      <c r="AE459" s="7"/>
      <c r="AF459" s="7"/>
      <c r="AG459" s="7"/>
      <c r="AH459" s="7"/>
      <c r="AI459" s="7"/>
      <c r="AJ459" s="7"/>
      <c r="AK459" s="7"/>
      <c r="AL459" s="7"/>
    </row>
    <row r="460" spans="1:38" x14ac:dyDescent="0.25">
      <c r="A460" s="4"/>
      <c r="B460" s="32"/>
      <c r="C460" s="48"/>
      <c r="D460" s="9"/>
      <c r="E460" s="6"/>
      <c r="F460" s="6"/>
      <c r="G460" s="7"/>
      <c r="H460" s="7"/>
      <c r="I460" s="7"/>
      <c r="J460" s="36" t="s">
        <v>631</v>
      </c>
      <c r="K460" s="36" t="s">
        <v>681</v>
      </c>
      <c r="L460" s="39"/>
      <c r="M460" s="36" t="str">
        <f t="shared" si="18"/>
        <v>B40</v>
      </c>
      <c r="N460" s="36">
        <f>IF(AND(M460&lt;&gt;M459,NOT(ISBLANK(A460))),IF(ISBLANK(J460),INDEX(Summary!N:N,MATCH(M460,Summary!A:A,0)),INDEX(Summary!N:N,MATCH(M460,Summary!A:A,0))+1),IF(ISBLANK(J460),N459,N459+1))</f>
        <v>48</v>
      </c>
      <c r="O460" s="36">
        <f t="shared" si="17"/>
        <v>136</v>
      </c>
      <c r="P460" s="39"/>
      <c r="Q460" s="6"/>
      <c r="R460" s="6"/>
      <c r="S460" s="16"/>
      <c r="T460" s="16"/>
      <c r="U460" s="9"/>
      <c r="V460" s="9"/>
      <c r="W460" s="9"/>
      <c r="X460" s="6"/>
      <c r="Y460" s="6"/>
      <c r="Z460" s="6"/>
      <c r="AA460" s="6"/>
      <c r="AB460" s="7"/>
      <c r="AC460" s="7"/>
      <c r="AD460" s="6"/>
      <c r="AE460" s="7"/>
      <c r="AF460" s="7"/>
      <c r="AG460" s="7"/>
      <c r="AH460" s="7"/>
      <c r="AI460" s="7"/>
      <c r="AJ460" s="7"/>
      <c r="AK460" s="7"/>
      <c r="AL460" s="7"/>
    </row>
    <row r="461" spans="1:38" x14ac:dyDescent="0.25">
      <c r="A461" s="4"/>
      <c r="B461" s="32"/>
      <c r="C461" s="48"/>
      <c r="D461" s="9"/>
      <c r="E461" s="6"/>
      <c r="F461" s="6"/>
      <c r="G461" s="7"/>
      <c r="H461" s="7"/>
      <c r="I461" s="7"/>
      <c r="J461" s="36" t="s">
        <v>686</v>
      </c>
      <c r="K461" s="39"/>
      <c r="L461" s="39"/>
      <c r="M461" s="36" t="str">
        <f t="shared" si="18"/>
        <v>B40</v>
      </c>
      <c r="N461" s="36">
        <f>IF(AND(M461&lt;&gt;M460,NOT(ISBLANK(A461))),IF(ISBLANK(J461),INDEX(Summary!N:N,MATCH(M461,Summary!A:A,0)),INDEX(Summary!N:N,MATCH(M461,Summary!A:A,0))+1),IF(ISBLANK(J461),N460,N460+1))</f>
        <v>49</v>
      </c>
      <c r="O461" s="36">
        <f t="shared" si="17"/>
        <v>136</v>
      </c>
      <c r="P461" s="39"/>
      <c r="Q461" s="6"/>
      <c r="R461" s="6"/>
      <c r="S461" s="16"/>
      <c r="T461" s="16"/>
      <c r="U461" s="9"/>
      <c r="V461" s="9"/>
      <c r="W461" s="9"/>
      <c r="X461" s="6"/>
      <c r="Y461" s="6"/>
      <c r="Z461" s="6"/>
      <c r="AA461" s="6"/>
      <c r="AB461" s="7"/>
      <c r="AC461" s="7"/>
      <c r="AD461" s="6"/>
      <c r="AE461" s="7"/>
      <c r="AF461" s="7"/>
      <c r="AG461" s="7"/>
      <c r="AH461" s="7"/>
      <c r="AI461" s="7"/>
      <c r="AJ461" s="7"/>
      <c r="AK461" s="7"/>
      <c r="AL461" s="7"/>
    </row>
    <row r="462" spans="1:38" x14ac:dyDescent="0.25">
      <c r="A462" s="4"/>
      <c r="B462" s="32"/>
      <c r="C462" s="48"/>
      <c r="D462" s="9"/>
      <c r="E462" s="6"/>
      <c r="F462" s="6"/>
      <c r="G462" s="7"/>
      <c r="H462" s="7"/>
      <c r="I462" s="7"/>
      <c r="J462" s="36" t="s">
        <v>687</v>
      </c>
      <c r="K462" s="39"/>
      <c r="L462" s="39"/>
      <c r="M462" s="36" t="str">
        <f t="shared" si="18"/>
        <v>B40</v>
      </c>
      <c r="N462" s="36">
        <f>IF(AND(M462&lt;&gt;M461,NOT(ISBLANK(A462))),IF(ISBLANK(J462),INDEX(Summary!N:N,MATCH(M462,Summary!A:A,0)),INDEX(Summary!N:N,MATCH(M462,Summary!A:A,0))+1),IF(ISBLANK(J462),N461,N461+1))</f>
        <v>50</v>
      </c>
      <c r="O462" s="36">
        <f t="shared" si="17"/>
        <v>136</v>
      </c>
      <c r="P462" s="39"/>
      <c r="Q462" s="6"/>
      <c r="R462" s="6"/>
      <c r="S462" s="10"/>
      <c r="T462" s="10"/>
      <c r="U462" s="9"/>
      <c r="V462" s="9"/>
      <c r="W462" s="9"/>
      <c r="X462" s="6"/>
      <c r="Y462" s="6"/>
      <c r="Z462" s="6"/>
      <c r="AA462" s="6"/>
      <c r="AB462" s="7"/>
      <c r="AC462" s="7"/>
      <c r="AD462" s="6"/>
      <c r="AE462" s="7"/>
      <c r="AF462" s="7"/>
      <c r="AG462" s="7"/>
      <c r="AH462" s="7"/>
      <c r="AI462" s="7"/>
      <c r="AJ462" s="7"/>
      <c r="AK462" s="7"/>
      <c r="AL462" s="7"/>
    </row>
    <row r="463" spans="1:38" x14ac:dyDescent="0.25">
      <c r="A463" s="4"/>
      <c r="B463" s="32"/>
      <c r="C463" s="48"/>
      <c r="D463" s="9"/>
      <c r="E463" s="6"/>
      <c r="F463" s="6"/>
      <c r="G463" s="7"/>
      <c r="H463" s="7"/>
      <c r="I463" s="7"/>
      <c r="J463" s="36" t="s">
        <v>688</v>
      </c>
      <c r="K463" s="39"/>
      <c r="L463" s="39"/>
      <c r="M463" s="36" t="str">
        <f t="shared" si="18"/>
        <v>B40</v>
      </c>
      <c r="N463" s="36">
        <f>IF(AND(M463&lt;&gt;M462,NOT(ISBLANK(A463))),IF(ISBLANK(J463),INDEX(Summary!N:N,MATCH(M463,Summary!A:A,0)),INDEX(Summary!N:N,MATCH(M463,Summary!A:A,0))+1),IF(ISBLANK(J463),N462,N462+1))</f>
        <v>51</v>
      </c>
      <c r="O463" s="36">
        <f t="shared" si="17"/>
        <v>136</v>
      </c>
      <c r="P463" s="39"/>
      <c r="Q463" s="6"/>
      <c r="R463" s="6"/>
      <c r="S463" s="10"/>
      <c r="T463" s="10"/>
      <c r="U463" s="9"/>
      <c r="V463" s="9"/>
      <c r="W463" s="9"/>
      <c r="X463" s="6"/>
      <c r="Y463" s="6"/>
      <c r="Z463" s="6"/>
      <c r="AA463" s="6"/>
      <c r="AB463" s="7"/>
      <c r="AC463" s="7"/>
      <c r="AD463" s="6"/>
      <c r="AE463" s="7"/>
      <c r="AF463" s="7"/>
      <c r="AG463" s="7"/>
      <c r="AH463" s="7"/>
      <c r="AI463" s="7"/>
      <c r="AJ463" s="7"/>
      <c r="AK463" s="7"/>
      <c r="AL463" s="7"/>
    </row>
    <row r="464" spans="1:38" x14ac:dyDescent="0.25">
      <c r="A464" s="4"/>
      <c r="B464" s="32"/>
      <c r="C464" s="48"/>
      <c r="D464" s="9"/>
      <c r="E464" s="6"/>
      <c r="F464" s="6"/>
      <c r="G464" s="7"/>
      <c r="H464" s="7"/>
      <c r="I464" s="7"/>
      <c r="J464" s="36" t="s">
        <v>689</v>
      </c>
      <c r="K464" s="39"/>
      <c r="L464" s="39"/>
      <c r="M464" s="36" t="str">
        <f t="shared" si="18"/>
        <v>B40</v>
      </c>
      <c r="N464" s="36">
        <f>IF(AND(M464&lt;&gt;M463,NOT(ISBLANK(A464))),IF(ISBLANK(J464),INDEX(Summary!N:N,MATCH(M464,Summary!A:A,0)),INDEX(Summary!N:N,MATCH(M464,Summary!A:A,0))+1),IF(ISBLANK(J464),N463,N463+1))</f>
        <v>52</v>
      </c>
      <c r="O464" s="36">
        <f t="shared" si="17"/>
        <v>136</v>
      </c>
      <c r="P464" s="39"/>
      <c r="Q464" s="6"/>
      <c r="R464" s="6"/>
      <c r="S464" s="10"/>
      <c r="T464" s="10"/>
      <c r="U464" s="9"/>
      <c r="V464" s="9"/>
      <c r="W464" s="9"/>
      <c r="X464" s="6"/>
      <c r="Y464" s="6"/>
      <c r="Z464" s="6"/>
      <c r="AA464" s="6"/>
      <c r="AB464" s="7"/>
      <c r="AC464" s="7"/>
      <c r="AD464" s="6"/>
      <c r="AE464" s="7"/>
      <c r="AF464" s="7"/>
      <c r="AG464" s="7"/>
      <c r="AH464" s="7"/>
      <c r="AI464" s="7"/>
      <c r="AJ464" s="7"/>
      <c r="AK464" s="7"/>
      <c r="AL464" s="7"/>
    </row>
    <row r="465" spans="1:38" x14ac:dyDescent="0.25">
      <c r="A465" s="4"/>
      <c r="B465" s="32"/>
      <c r="C465" s="48"/>
      <c r="D465" s="9"/>
      <c r="E465" s="6"/>
      <c r="F465" s="6"/>
      <c r="G465" s="7"/>
      <c r="H465" s="7"/>
      <c r="I465" s="7"/>
      <c r="J465" s="36" t="s">
        <v>690</v>
      </c>
      <c r="K465" s="39"/>
      <c r="L465" s="39"/>
      <c r="M465" s="36" t="str">
        <f t="shared" si="18"/>
        <v>B40</v>
      </c>
      <c r="N465" s="36">
        <f>IF(AND(M465&lt;&gt;M464,NOT(ISBLANK(A465))),IF(ISBLANK(J465),INDEX(Summary!N:N,MATCH(M465,Summary!A:A,0)),INDEX(Summary!N:N,MATCH(M465,Summary!A:A,0))+1),IF(ISBLANK(J465),N464,N464+1))</f>
        <v>53</v>
      </c>
      <c r="O465" s="36">
        <f t="shared" si="17"/>
        <v>136</v>
      </c>
      <c r="P465" s="39"/>
      <c r="Q465" s="6"/>
      <c r="R465" s="6"/>
      <c r="S465" s="10"/>
      <c r="T465" s="10"/>
      <c r="U465" s="9"/>
      <c r="V465" s="9"/>
      <c r="W465" s="9"/>
      <c r="X465" s="6"/>
      <c r="Y465" s="6"/>
      <c r="Z465" s="6"/>
      <c r="AA465" s="6"/>
      <c r="AB465" s="7"/>
      <c r="AC465" s="7"/>
      <c r="AD465" s="6"/>
      <c r="AE465" s="7"/>
      <c r="AF465" s="7"/>
      <c r="AG465" s="7"/>
      <c r="AH465" s="7"/>
      <c r="AI465" s="7"/>
      <c r="AJ465" s="7"/>
      <c r="AK465" s="7"/>
      <c r="AL465" s="7"/>
    </row>
    <row r="466" spans="1:38" x14ac:dyDescent="0.25">
      <c r="A466" s="4"/>
      <c r="B466" s="32"/>
      <c r="C466" s="48"/>
      <c r="D466" s="9"/>
      <c r="E466" s="6"/>
      <c r="F466" s="6"/>
      <c r="G466" s="7"/>
      <c r="H466" s="7"/>
      <c r="I466" s="7"/>
      <c r="J466" s="36" t="s">
        <v>691</v>
      </c>
      <c r="K466" s="39"/>
      <c r="L466" s="39"/>
      <c r="M466" s="36" t="str">
        <f t="shared" si="18"/>
        <v>B40</v>
      </c>
      <c r="N466" s="36">
        <f>IF(AND(M466&lt;&gt;M465,NOT(ISBLANK(A466))),IF(ISBLANK(J466),INDEX(Summary!N:N,MATCH(M466,Summary!A:A,0)),INDEX(Summary!N:N,MATCH(M466,Summary!A:A,0))+1),IF(ISBLANK(J466),N465,N465+1))</f>
        <v>54</v>
      </c>
      <c r="O466" s="36">
        <f t="shared" si="17"/>
        <v>136</v>
      </c>
      <c r="P466" s="39"/>
      <c r="Q466" s="6"/>
      <c r="R466" s="6"/>
      <c r="S466" s="10"/>
      <c r="T466" s="10"/>
      <c r="U466" s="9"/>
      <c r="V466" s="9"/>
      <c r="W466" s="9"/>
      <c r="X466" s="6"/>
      <c r="Y466" s="6"/>
      <c r="Z466" s="6"/>
      <c r="AA466" s="6"/>
      <c r="AB466" s="7"/>
      <c r="AC466" s="7"/>
      <c r="AD466" s="6"/>
      <c r="AE466" s="7"/>
      <c r="AF466" s="7"/>
      <c r="AG466" s="7"/>
      <c r="AH466" s="7"/>
      <c r="AI466" s="7"/>
      <c r="AJ466" s="7"/>
      <c r="AK466" s="7"/>
      <c r="AL466" s="7"/>
    </row>
    <row r="467" spans="1:38" x14ac:dyDescent="0.25">
      <c r="A467" s="4"/>
      <c r="B467" s="32"/>
      <c r="C467" s="48"/>
      <c r="D467" s="9"/>
      <c r="E467" s="6"/>
      <c r="F467" s="6"/>
      <c r="G467" s="7"/>
      <c r="H467" s="7"/>
      <c r="I467" s="7"/>
      <c r="J467" s="36" t="s">
        <v>692</v>
      </c>
      <c r="K467" s="39"/>
      <c r="L467" s="39"/>
      <c r="M467" s="36" t="str">
        <f t="shared" si="18"/>
        <v>B40</v>
      </c>
      <c r="N467" s="36">
        <f>IF(AND(M467&lt;&gt;M466,NOT(ISBLANK(A467))),IF(ISBLANK(J467),INDEX(Summary!N:N,MATCH(M467,Summary!A:A,0)),INDEX(Summary!N:N,MATCH(M467,Summary!A:A,0))+1),IF(ISBLANK(J467),N466,N466+1))</f>
        <v>55</v>
      </c>
      <c r="O467" s="36">
        <f t="shared" si="17"/>
        <v>136</v>
      </c>
      <c r="P467" s="39"/>
      <c r="Q467" s="6"/>
      <c r="R467" s="6"/>
      <c r="S467" s="10"/>
      <c r="T467" s="10"/>
      <c r="U467" s="9"/>
      <c r="V467" s="9"/>
      <c r="W467" s="9"/>
      <c r="X467" s="6"/>
      <c r="Y467" s="6"/>
      <c r="Z467" s="6"/>
      <c r="AA467" s="6"/>
      <c r="AB467" s="7"/>
      <c r="AC467" s="7"/>
      <c r="AD467" s="6"/>
      <c r="AE467" s="7"/>
      <c r="AF467" s="7"/>
      <c r="AG467" s="7"/>
      <c r="AH467" s="7"/>
      <c r="AI467" s="7"/>
      <c r="AJ467" s="7"/>
      <c r="AK467" s="7"/>
      <c r="AL467" s="7"/>
    </row>
    <row r="468" spans="1:38" x14ac:dyDescent="0.25">
      <c r="A468" s="4"/>
      <c r="B468" s="32"/>
      <c r="C468" s="48"/>
      <c r="D468" s="9"/>
      <c r="E468" s="6"/>
      <c r="F468" s="6"/>
      <c r="G468" s="7"/>
      <c r="H468" s="7"/>
      <c r="I468" s="7"/>
      <c r="J468" s="36" t="s">
        <v>693</v>
      </c>
      <c r="K468" s="39"/>
      <c r="L468" s="39"/>
      <c r="M468" s="36" t="str">
        <f t="shared" si="18"/>
        <v>B40</v>
      </c>
      <c r="N468" s="36">
        <f>IF(AND(M468&lt;&gt;M467,NOT(ISBLANK(A468))),IF(ISBLANK(J468),INDEX(Summary!N:N,MATCH(M468,Summary!A:A,0)),INDEX(Summary!N:N,MATCH(M468,Summary!A:A,0))+1),IF(ISBLANK(J468),N467,N467+1))</f>
        <v>56</v>
      </c>
      <c r="O468" s="36">
        <f t="shared" si="17"/>
        <v>136</v>
      </c>
      <c r="P468" s="39"/>
      <c r="Q468" s="6"/>
      <c r="R468" s="6"/>
      <c r="S468" s="10"/>
      <c r="T468" s="10"/>
      <c r="U468" s="9"/>
      <c r="V468" s="9"/>
      <c r="W468" s="9"/>
      <c r="X468" s="6"/>
      <c r="Y468" s="6"/>
      <c r="Z468" s="6"/>
      <c r="AA468" s="6"/>
      <c r="AB468" s="7"/>
      <c r="AC468" s="7"/>
      <c r="AD468" s="6"/>
      <c r="AE468" s="7"/>
      <c r="AF468" s="7"/>
      <c r="AG468" s="7"/>
      <c r="AH468" s="7"/>
      <c r="AI468" s="7"/>
      <c r="AJ468" s="7"/>
      <c r="AK468" s="7"/>
      <c r="AL468" s="7"/>
    </row>
    <row r="469" spans="1:38" x14ac:dyDescent="0.25">
      <c r="A469" s="4"/>
      <c r="B469" s="32"/>
      <c r="C469" s="48"/>
      <c r="D469" s="9"/>
      <c r="E469" s="6"/>
      <c r="F469" s="6"/>
      <c r="G469" s="7"/>
      <c r="H469" s="7"/>
      <c r="I469" s="7"/>
      <c r="J469" s="36" t="s">
        <v>694</v>
      </c>
      <c r="K469" s="39"/>
      <c r="L469" s="39"/>
      <c r="M469" s="36" t="str">
        <f t="shared" si="18"/>
        <v>B40</v>
      </c>
      <c r="N469" s="36">
        <f>IF(AND(M469&lt;&gt;M468,NOT(ISBLANK(A469))),IF(ISBLANK(J469),INDEX(Summary!N:N,MATCH(M469,Summary!A:A,0)),INDEX(Summary!N:N,MATCH(M469,Summary!A:A,0))+1),IF(ISBLANK(J469),N468,N468+1))</f>
        <v>57</v>
      </c>
      <c r="O469" s="36">
        <f t="shared" si="17"/>
        <v>136</v>
      </c>
      <c r="P469" s="39"/>
      <c r="Q469" s="6"/>
      <c r="R469" s="6"/>
      <c r="S469" s="10"/>
      <c r="T469" s="10"/>
      <c r="U469" s="9"/>
      <c r="V469" s="9"/>
      <c r="W469" s="9"/>
      <c r="X469" s="6"/>
      <c r="Y469" s="6"/>
      <c r="Z469" s="6"/>
      <c r="AA469" s="6"/>
      <c r="AB469" s="7"/>
      <c r="AC469" s="7"/>
      <c r="AD469" s="6"/>
      <c r="AE469" s="7"/>
      <c r="AF469" s="7"/>
      <c r="AG469" s="7"/>
      <c r="AH469" s="7"/>
      <c r="AI469" s="7"/>
      <c r="AJ469" s="7"/>
      <c r="AK469" s="7"/>
      <c r="AL469" s="7"/>
    </row>
    <row r="470" spans="1:38" x14ac:dyDescent="0.25">
      <c r="A470" s="4"/>
      <c r="B470" s="32"/>
      <c r="C470" s="48"/>
      <c r="D470" s="9"/>
      <c r="E470" s="6"/>
      <c r="F470" s="6"/>
      <c r="G470" s="7"/>
      <c r="H470" s="7"/>
      <c r="I470" s="7"/>
      <c r="J470" s="36" t="s">
        <v>695</v>
      </c>
      <c r="K470" s="39"/>
      <c r="L470" s="39"/>
      <c r="M470" s="36" t="str">
        <f t="shared" si="18"/>
        <v>B40</v>
      </c>
      <c r="N470" s="36">
        <f>IF(AND(M470&lt;&gt;M469,NOT(ISBLANK(A470))),IF(ISBLANK(J470),INDEX(Summary!N:N,MATCH(M470,Summary!A:A,0)),INDEX(Summary!N:N,MATCH(M470,Summary!A:A,0))+1),IF(ISBLANK(J470),N469,N469+1))</f>
        <v>58</v>
      </c>
      <c r="O470" s="36">
        <f t="shared" si="17"/>
        <v>136</v>
      </c>
      <c r="P470" s="39"/>
      <c r="Q470" s="6"/>
      <c r="R470" s="6"/>
      <c r="S470" s="10"/>
      <c r="T470" s="10"/>
      <c r="U470" s="9"/>
      <c r="V470" s="9"/>
      <c r="W470" s="9"/>
      <c r="X470" s="6"/>
      <c r="Y470" s="6"/>
      <c r="Z470" s="6"/>
      <c r="AA470" s="6"/>
      <c r="AB470" s="7"/>
      <c r="AC470" s="7"/>
      <c r="AD470" s="6"/>
      <c r="AE470" s="7"/>
      <c r="AF470" s="7"/>
      <c r="AG470" s="7"/>
      <c r="AH470" s="7"/>
      <c r="AI470" s="7"/>
      <c r="AJ470" s="7"/>
      <c r="AK470" s="7"/>
      <c r="AL470" s="7"/>
    </row>
    <row r="471" spans="1:38" x14ac:dyDescent="0.25">
      <c r="A471" s="4"/>
      <c r="B471" s="32"/>
      <c r="C471" s="48"/>
      <c r="D471" s="9"/>
      <c r="E471" s="6"/>
      <c r="F471" s="6"/>
      <c r="G471" s="7"/>
      <c r="H471" s="7"/>
      <c r="I471" s="7"/>
      <c r="J471" s="36" t="s">
        <v>696</v>
      </c>
      <c r="K471" s="39"/>
      <c r="L471" s="39"/>
      <c r="M471" s="36" t="str">
        <f t="shared" si="18"/>
        <v>B40</v>
      </c>
      <c r="N471" s="36">
        <f>IF(AND(M471&lt;&gt;M470,NOT(ISBLANK(A471))),IF(ISBLANK(J471),INDEX(Summary!N:N,MATCH(M471,Summary!A:A,0)),INDEX(Summary!N:N,MATCH(M471,Summary!A:A,0))+1),IF(ISBLANK(J471),N470,N470+1))</f>
        <v>59</v>
      </c>
      <c r="O471" s="36">
        <f t="shared" si="17"/>
        <v>136</v>
      </c>
      <c r="P471" s="39"/>
      <c r="Q471" s="6"/>
      <c r="R471" s="6"/>
      <c r="S471" s="10"/>
      <c r="T471" s="10"/>
      <c r="U471" s="9"/>
      <c r="V471" s="9"/>
      <c r="W471" s="9"/>
      <c r="X471" s="6"/>
      <c r="Y471" s="6"/>
      <c r="Z471" s="6"/>
      <c r="AA471" s="6"/>
      <c r="AB471" s="7"/>
      <c r="AC471" s="7"/>
      <c r="AD471" s="6"/>
      <c r="AE471" s="7"/>
      <c r="AF471" s="7"/>
      <c r="AG471" s="7"/>
      <c r="AH471" s="7"/>
      <c r="AI471" s="7"/>
      <c r="AJ471" s="7"/>
      <c r="AK471" s="7"/>
      <c r="AL471" s="7"/>
    </row>
    <row r="472" spans="1:38" x14ac:dyDescent="0.25">
      <c r="A472" s="4"/>
      <c r="B472" s="32"/>
      <c r="C472" s="48"/>
      <c r="D472" s="9"/>
      <c r="E472" s="6"/>
      <c r="F472" s="6"/>
      <c r="G472" s="7"/>
      <c r="H472" s="7"/>
      <c r="I472" s="7"/>
      <c r="J472" s="36" t="s">
        <v>697</v>
      </c>
      <c r="K472" s="39"/>
      <c r="L472" s="39"/>
      <c r="M472" s="36" t="str">
        <f t="shared" si="18"/>
        <v>B40</v>
      </c>
      <c r="N472" s="36">
        <f>IF(AND(M472&lt;&gt;M471,NOT(ISBLANK(A472))),IF(ISBLANK(J472),INDEX(Summary!N:N,MATCH(M472,Summary!A:A,0)),INDEX(Summary!N:N,MATCH(M472,Summary!A:A,0))+1),IF(ISBLANK(J472),N471,N471+1))</f>
        <v>60</v>
      </c>
      <c r="O472" s="36">
        <f t="shared" si="17"/>
        <v>136</v>
      </c>
      <c r="P472" s="39"/>
      <c r="Q472" s="6"/>
      <c r="R472" s="6"/>
      <c r="S472" s="10"/>
      <c r="T472" s="10"/>
      <c r="U472" s="9"/>
      <c r="V472" s="9"/>
      <c r="W472" s="9"/>
      <c r="X472" s="6"/>
      <c r="Y472" s="6"/>
      <c r="Z472" s="6"/>
      <c r="AA472" s="6"/>
      <c r="AB472" s="7"/>
      <c r="AC472" s="7"/>
      <c r="AD472" s="6"/>
      <c r="AE472" s="7"/>
      <c r="AF472" s="7"/>
      <c r="AG472" s="7"/>
      <c r="AH472" s="7"/>
      <c r="AI472" s="7"/>
      <c r="AJ472" s="7"/>
      <c r="AK472" s="7"/>
      <c r="AL472" s="7"/>
    </row>
    <row r="473" spans="1:38" x14ac:dyDescent="0.25">
      <c r="A473" s="4"/>
      <c r="B473" s="32"/>
      <c r="C473" s="48"/>
      <c r="D473" s="9"/>
      <c r="E473" s="6"/>
      <c r="F473" s="6"/>
      <c r="G473" s="7"/>
      <c r="H473" s="7"/>
      <c r="I473" s="7"/>
      <c r="J473" s="36" t="s">
        <v>698</v>
      </c>
      <c r="K473" s="39"/>
      <c r="L473" s="39"/>
      <c r="M473" s="36" t="str">
        <f t="shared" si="18"/>
        <v>B40</v>
      </c>
      <c r="N473" s="36">
        <f>IF(AND(M473&lt;&gt;M472,NOT(ISBLANK(A473))),IF(ISBLANK(J473),INDEX(Summary!N:N,MATCH(M473,Summary!A:A,0)),INDEX(Summary!N:N,MATCH(M473,Summary!A:A,0))+1),IF(ISBLANK(J473),N472,N472+1))</f>
        <v>61</v>
      </c>
      <c r="O473" s="36">
        <f t="shared" si="17"/>
        <v>136</v>
      </c>
      <c r="P473" s="39"/>
      <c r="Q473" s="6"/>
      <c r="R473" s="6"/>
      <c r="S473" s="10"/>
      <c r="T473" s="10"/>
      <c r="U473" s="9"/>
      <c r="V473" s="9"/>
      <c r="W473" s="9"/>
      <c r="X473" s="6"/>
      <c r="Y473" s="6"/>
      <c r="Z473" s="6"/>
      <c r="AA473" s="6"/>
      <c r="AB473" s="7"/>
      <c r="AC473" s="7"/>
      <c r="AD473" s="6"/>
      <c r="AE473" s="7"/>
      <c r="AF473" s="7"/>
      <c r="AG473" s="7"/>
      <c r="AH473" s="7"/>
      <c r="AI473" s="7"/>
      <c r="AJ473" s="7"/>
      <c r="AK473" s="7"/>
      <c r="AL473" s="7"/>
    </row>
    <row r="474" spans="1:38" x14ac:dyDescent="0.25">
      <c r="A474" s="4"/>
      <c r="B474" s="32"/>
      <c r="C474" s="48"/>
      <c r="D474" s="9"/>
      <c r="E474" s="6"/>
      <c r="F474" s="6"/>
      <c r="G474" s="7"/>
      <c r="H474" s="7"/>
      <c r="I474" s="7"/>
      <c r="J474" s="36" t="s">
        <v>699</v>
      </c>
      <c r="K474" s="39"/>
      <c r="L474" s="39"/>
      <c r="M474" s="36" t="str">
        <f t="shared" si="18"/>
        <v>B40</v>
      </c>
      <c r="N474" s="36">
        <f>IF(AND(M474&lt;&gt;M473,NOT(ISBLANK(A474))),IF(ISBLANK(J474),INDEX(Summary!N:N,MATCH(M474,Summary!A:A,0)),INDEX(Summary!N:N,MATCH(M474,Summary!A:A,0))+1),IF(ISBLANK(J474),N473,N473+1))</f>
        <v>62</v>
      </c>
      <c r="O474" s="36">
        <f t="shared" si="17"/>
        <v>136</v>
      </c>
      <c r="P474" s="39"/>
      <c r="Q474" s="6"/>
      <c r="R474" s="6"/>
      <c r="S474" s="10"/>
      <c r="T474" s="10"/>
      <c r="U474" s="9"/>
      <c r="V474" s="9"/>
      <c r="W474" s="9"/>
      <c r="X474" s="6"/>
      <c r="Y474" s="6"/>
      <c r="Z474" s="6"/>
      <c r="AA474" s="6"/>
      <c r="AB474" s="7"/>
      <c r="AC474" s="7"/>
      <c r="AD474" s="6"/>
      <c r="AE474" s="7"/>
      <c r="AF474" s="7"/>
      <c r="AG474" s="7"/>
      <c r="AH474" s="7"/>
      <c r="AI474" s="7"/>
      <c r="AJ474" s="7"/>
      <c r="AK474" s="7"/>
      <c r="AL474" s="7"/>
    </row>
    <row r="475" spans="1:38" x14ac:dyDescent="0.25">
      <c r="A475" s="4"/>
      <c r="B475" s="32"/>
      <c r="C475" s="48"/>
      <c r="D475" s="9"/>
      <c r="E475" s="6"/>
      <c r="F475" s="6"/>
      <c r="G475" s="7"/>
      <c r="H475" s="7"/>
      <c r="I475" s="7"/>
      <c r="J475" s="36" t="s">
        <v>700</v>
      </c>
      <c r="K475" s="39"/>
      <c r="L475" s="39"/>
      <c r="M475" s="36" t="str">
        <f t="shared" si="18"/>
        <v>B40</v>
      </c>
      <c r="N475" s="36">
        <f>IF(AND(M475&lt;&gt;M474,NOT(ISBLANK(A475))),IF(ISBLANK(J475),INDEX(Summary!N:N,MATCH(M475,Summary!A:A,0)),INDEX(Summary!N:N,MATCH(M475,Summary!A:A,0))+1),IF(ISBLANK(J475),N474,N474+1))</f>
        <v>63</v>
      </c>
      <c r="O475" s="36">
        <f t="shared" si="17"/>
        <v>136</v>
      </c>
      <c r="P475" s="39"/>
      <c r="Q475" s="6"/>
      <c r="R475" s="6"/>
      <c r="S475" s="10"/>
      <c r="T475" s="10"/>
      <c r="U475" s="9"/>
      <c r="V475" s="9"/>
      <c r="W475" s="9"/>
      <c r="X475" s="6"/>
      <c r="Y475" s="6"/>
      <c r="Z475" s="6"/>
      <c r="AA475" s="6"/>
      <c r="AB475" s="7"/>
      <c r="AC475" s="7"/>
      <c r="AD475" s="6"/>
      <c r="AE475" s="7"/>
      <c r="AF475" s="7"/>
      <c r="AG475" s="7"/>
      <c r="AH475" s="7"/>
      <c r="AI475" s="7"/>
      <c r="AJ475" s="7"/>
      <c r="AK475" s="7"/>
      <c r="AL475" s="7"/>
    </row>
    <row r="476" spans="1:38" x14ac:dyDescent="0.25">
      <c r="A476" s="4"/>
      <c r="B476" s="32"/>
      <c r="C476" s="48"/>
      <c r="D476" s="9"/>
      <c r="E476" s="6"/>
      <c r="F476" s="6"/>
      <c r="G476" s="7"/>
      <c r="H476" s="7"/>
      <c r="I476" s="7"/>
      <c r="J476" s="36" t="s">
        <v>701</v>
      </c>
      <c r="K476" s="39"/>
      <c r="L476" s="39"/>
      <c r="M476" s="36" t="str">
        <f t="shared" si="18"/>
        <v>B40</v>
      </c>
      <c r="N476" s="36">
        <f>IF(AND(M476&lt;&gt;M475,NOT(ISBLANK(A476))),IF(ISBLANK(J476),INDEX(Summary!N:N,MATCH(M476,Summary!A:A,0)),INDEX(Summary!N:N,MATCH(M476,Summary!A:A,0))+1),IF(ISBLANK(J476),N475,N475+1))</f>
        <v>64</v>
      </c>
      <c r="O476" s="36">
        <f t="shared" si="17"/>
        <v>136</v>
      </c>
      <c r="P476" s="39"/>
      <c r="Q476" s="6"/>
      <c r="R476" s="6"/>
      <c r="S476" s="10"/>
      <c r="T476" s="10"/>
      <c r="U476" s="9"/>
      <c r="V476" s="9"/>
      <c r="W476" s="9"/>
      <c r="X476" s="6"/>
      <c r="Y476" s="6"/>
      <c r="Z476" s="6"/>
      <c r="AA476" s="6"/>
      <c r="AB476" s="7"/>
      <c r="AC476" s="7"/>
      <c r="AD476" s="6"/>
      <c r="AE476" s="7"/>
      <c r="AF476" s="7"/>
      <c r="AG476" s="7"/>
      <c r="AH476" s="7"/>
      <c r="AI476" s="7"/>
      <c r="AJ476" s="7"/>
      <c r="AK476" s="7"/>
      <c r="AL476" s="7"/>
    </row>
    <row r="477" spans="1:38" x14ac:dyDescent="0.25">
      <c r="A477" s="4"/>
      <c r="B477" s="32"/>
      <c r="C477" s="48"/>
      <c r="D477" s="9"/>
      <c r="E477" s="6"/>
      <c r="F477" s="6"/>
      <c r="G477" s="7"/>
      <c r="H477" s="7"/>
      <c r="I477" s="7"/>
      <c r="J477" s="36" t="s">
        <v>702</v>
      </c>
      <c r="K477" s="39"/>
      <c r="L477" s="39"/>
      <c r="M477" s="36" t="str">
        <f t="shared" si="18"/>
        <v>B40</v>
      </c>
      <c r="N477" s="36">
        <f>IF(AND(M477&lt;&gt;M476,NOT(ISBLANK(A477))),IF(ISBLANK(J477),INDEX(Summary!N:N,MATCH(M477,Summary!A:A,0)),INDEX(Summary!N:N,MATCH(M477,Summary!A:A,0))+1),IF(ISBLANK(J477),N476,N476+1))</f>
        <v>65</v>
      </c>
      <c r="O477" s="36">
        <f t="shared" si="17"/>
        <v>136</v>
      </c>
      <c r="P477" s="39"/>
      <c r="Q477" s="6"/>
      <c r="R477" s="6"/>
      <c r="S477" s="10"/>
      <c r="T477" s="10"/>
      <c r="U477" s="9"/>
      <c r="V477" s="9"/>
      <c r="W477" s="9"/>
      <c r="X477" s="6"/>
      <c r="Y477" s="6"/>
      <c r="Z477" s="6"/>
      <c r="AA477" s="6"/>
      <c r="AB477" s="7"/>
      <c r="AC477" s="7"/>
      <c r="AD477" s="6"/>
      <c r="AE477" s="7"/>
      <c r="AF477" s="7"/>
      <c r="AG477" s="7"/>
      <c r="AH477" s="7"/>
      <c r="AI477" s="7"/>
      <c r="AJ477" s="7"/>
      <c r="AK477" s="7"/>
      <c r="AL477" s="7"/>
    </row>
    <row r="478" spans="1:38" x14ac:dyDescent="0.25">
      <c r="A478" s="4"/>
      <c r="B478" s="32"/>
      <c r="C478" s="48"/>
      <c r="D478" s="9"/>
      <c r="E478" s="6"/>
      <c r="F478" s="6"/>
      <c r="G478" s="7"/>
      <c r="H478" s="7"/>
      <c r="I478" s="7"/>
      <c r="J478" s="36" t="s">
        <v>703</v>
      </c>
      <c r="K478" s="39"/>
      <c r="L478" s="39"/>
      <c r="M478" s="36" t="str">
        <f t="shared" si="18"/>
        <v>B40</v>
      </c>
      <c r="N478" s="36">
        <f>IF(AND(M478&lt;&gt;M477,NOT(ISBLANK(A478))),IF(ISBLANK(J478),INDEX(Summary!N:N,MATCH(M478,Summary!A:A,0)),INDEX(Summary!N:N,MATCH(M478,Summary!A:A,0))+1),IF(ISBLANK(J478),N477,N477+1))</f>
        <v>66</v>
      </c>
      <c r="O478" s="36">
        <f t="shared" si="17"/>
        <v>136</v>
      </c>
      <c r="P478" s="39"/>
      <c r="Q478" s="6"/>
      <c r="R478" s="6"/>
      <c r="S478" s="10"/>
      <c r="T478" s="10"/>
      <c r="U478" s="9"/>
      <c r="V478" s="9"/>
      <c r="W478" s="9"/>
      <c r="X478" s="6"/>
      <c r="Y478" s="6"/>
      <c r="Z478" s="6"/>
      <c r="AA478" s="6"/>
      <c r="AB478" s="7"/>
      <c r="AC478" s="7"/>
      <c r="AD478" s="6"/>
      <c r="AE478" s="7"/>
      <c r="AF478" s="7"/>
      <c r="AG478" s="7"/>
      <c r="AH478" s="7"/>
      <c r="AI478" s="7"/>
      <c r="AJ478" s="7"/>
      <c r="AK478" s="7"/>
      <c r="AL478" s="7"/>
    </row>
    <row r="479" spans="1:38" x14ac:dyDescent="0.25">
      <c r="A479" s="4"/>
      <c r="B479" s="32"/>
      <c r="C479" s="48"/>
      <c r="D479" s="9"/>
      <c r="E479" s="6"/>
      <c r="F479" s="6"/>
      <c r="G479" s="7"/>
      <c r="H479" s="7"/>
      <c r="I479" s="7"/>
      <c r="J479" s="36" t="s">
        <v>704</v>
      </c>
      <c r="K479" s="39"/>
      <c r="L479" s="39"/>
      <c r="M479" s="36" t="str">
        <f t="shared" si="18"/>
        <v>B40</v>
      </c>
      <c r="N479" s="36">
        <f>IF(AND(M479&lt;&gt;M478,NOT(ISBLANK(A479))),IF(ISBLANK(J479),INDEX(Summary!N:N,MATCH(M479,Summary!A:A,0)),INDEX(Summary!N:N,MATCH(M479,Summary!A:A,0))+1),IF(ISBLANK(J479),N478,N478+1))</f>
        <v>67</v>
      </c>
      <c r="O479" s="36">
        <f t="shared" si="17"/>
        <v>136</v>
      </c>
      <c r="P479" s="39"/>
      <c r="Q479" s="6"/>
      <c r="R479" s="6"/>
      <c r="S479" s="10"/>
      <c r="T479" s="10"/>
      <c r="U479" s="9"/>
      <c r="V479" s="9"/>
      <c r="W479" s="9"/>
      <c r="X479" s="6"/>
      <c r="Y479" s="6"/>
      <c r="Z479" s="6"/>
      <c r="AA479" s="6"/>
      <c r="AB479" s="7"/>
      <c r="AC479" s="7"/>
      <c r="AD479" s="6"/>
      <c r="AE479" s="7"/>
      <c r="AF479" s="7"/>
      <c r="AG479" s="7"/>
      <c r="AH479" s="7"/>
      <c r="AI479" s="7"/>
      <c r="AJ479" s="7"/>
      <c r="AK479" s="7"/>
      <c r="AL479" s="7"/>
    </row>
    <row r="480" spans="1:38" x14ac:dyDescent="0.25">
      <c r="A480" s="4"/>
      <c r="B480" s="32"/>
      <c r="C480" s="48"/>
      <c r="D480" s="9"/>
      <c r="E480" s="6"/>
      <c r="F480" s="6"/>
      <c r="G480" s="7"/>
      <c r="H480" s="7"/>
      <c r="I480" s="7"/>
      <c r="J480" s="36" t="s">
        <v>705</v>
      </c>
      <c r="K480" s="39"/>
      <c r="L480" s="39"/>
      <c r="M480" s="36" t="str">
        <f t="shared" si="18"/>
        <v>B40</v>
      </c>
      <c r="N480" s="36">
        <f>IF(AND(M480&lt;&gt;M479,NOT(ISBLANK(A480))),IF(ISBLANK(J480),INDEX(Summary!N:N,MATCH(M480,Summary!A:A,0)),INDEX(Summary!N:N,MATCH(M480,Summary!A:A,0))+1),IF(ISBLANK(J480),N479,N479+1))</f>
        <v>68</v>
      </c>
      <c r="O480" s="36">
        <f t="shared" si="17"/>
        <v>136</v>
      </c>
      <c r="P480" s="39"/>
      <c r="Q480" s="6"/>
      <c r="R480" s="6"/>
      <c r="S480" s="10"/>
      <c r="T480" s="10"/>
      <c r="U480" s="9"/>
      <c r="V480" s="9"/>
      <c r="W480" s="9"/>
      <c r="X480" s="6"/>
      <c r="Y480" s="6"/>
      <c r="Z480" s="6"/>
      <c r="AA480" s="6"/>
      <c r="AB480" s="7"/>
      <c r="AC480" s="7"/>
      <c r="AD480" s="6"/>
      <c r="AE480" s="7"/>
      <c r="AF480" s="7"/>
      <c r="AG480" s="7"/>
      <c r="AH480" s="7"/>
      <c r="AI480" s="7"/>
      <c r="AJ480" s="7"/>
      <c r="AK480" s="7"/>
      <c r="AL480" s="7"/>
    </row>
    <row r="481" spans="1:38" x14ac:dyDescent="0.25">
      <c r="A481" s="4"/>
      <c r="B481" s="32"/>
      <c r="C481" s="48"/>
      <c r="D481" s="9"/>
      <c r="E481" s="6"/>
      <c r="F481" s="6"/>
      <c r="G481" s="7"/>
      <c r="H481" s="7"/>
      <c r="I481" s="7"/>
      <c r="J481" s="36" t="s">
        <v>706</v>
      </c>
      <c r="K481" s="39"/>
      <c r="L481" s="39"/>
      <c r="M481" s="36" t="str">
        <f t="shared" si="18"/>
        <v>B40</v>
      </c>
      <c r="N481" s="36">
        <f>IF(AND(M481&lt;&gt;M480,NOT(ISBLANK(A481))),IF(ISBLANK(J481),INDEX(Summary!N:N,MATCH(M481,Summary!A:A,0)),INDEX(Summary!N:N,MATCH(M481,Summary!A:A,0))+1),IF(ISBLANK(J481),N480,N480+1))</f>
        <v>69</v>
      </c>
      <c r="O481" s="36">
        <f t="shared" si="17"/>
        <v>136</v>
      </c>
      <c r="P481" s="39"/>
      <c r="Q481" s="6"/>
      <c r="R481" s="6"/>
      <c r="S481" s="10"/>
      <c r="T481" s="10"/>
      <c r="U481" s="9"/>
      <c r="V481" s="9"/>
      <c r="W481" s="9"/>
      <c r="X481" s="6"/>
      <c r="Y481" s="6"/>
      <c r="Z481" s="6"/>
      <c r="AA481" s="6"/>
      <c r="AB481" s="7"/>
      <c r="AC481" s="7"/>
      <c r="AD481" s="6"/>
      <c r="AE481" s="7"/>
      <c r="AF481" s="7"/>
      <c r="AG481" s="7"/>
      <c r="AH481" s="7"/>
      <c r="AI481" s="7"/>
      <c r="AJ481" s="7"/>
      <c r="AK481" s="7"/>
      <c r="AL481" s="7"/>
    </row>
    <row r="482" spans="1:38" x14ac:dyDescent="0.25">
      <c r="A482" s="4"/>
      <c r="B482" s="32"/>
      <c r="C482" s="48"/>
      <c r="D482" s="9"/>
      <c r="E482" s="6"/>
      <c r="F482" s="6"/>
      <c r="G482" s="7"/>
      <c r="H482" s="7"/>
      <c r="I482" s="7"/>
      <c r="J482" s="36" t="s">
        <v>707</v>
      </c>
      <c r="K482" s="39"/>
      <c r="L482" s="39"/>
      <c r="M482" s="36" t="str">
        <f t="shared" si="18"/>
        <v>B40</v>
      </c>
      <c r="N482" s="36">
        <f>IF(AND(M482&lt;&gt;M481,NOT(ISBLANK(A482))),IF(ISBLANK(J482),INDEX(Summary!N:N,MATCH(M482,Summary!A:A,0)),INDEX(Summary!N:N,MATCH(M482,Summary!A:A,0))+1),IF(ISBLANK(J482),N481,N481+1))</f>
        <v>70</v>
      </c>
      <c r="O482" s="36">
        <f t="shared" si="17"/>
        <v>136</v>
      </c>
      <c r="P482" s="39"/>
      <c r="Q482" s="6"/>
      <c r="R482" s="6"/>
      <c r="S482" s="10"/>
      <c r="T482" s="10"/>
      <c r="U482" s="9"/>
      <c r="V482" s="9"/>
      <c r="W482" s="9"/>
      <c r="X482" s="6"/>
      <c r="Y482" s="6"/>
      <c r="Z482" s="6"/>
      <c r="AA482" s="6"/>
      <c r="AB482" s="7"/>
      <c r="AC482" s="7"/>
      <c r="AD482" s="6"/>
      <c r="AE482" s="7"/>
      <c r="AF482" s="7"/>
      <c r="AG482" s="7"/>
      <c r="AH482" s="7"/>
      <c r="AI482" s="7"/>
      <c r="AJ482" s="7"/>
      <c r="AK482" s="7"/>
      <c r="AL482" s="7"/>
    </row>
    <row r="483" spans="1:38" x14ac:dyDescent="0.25">
      <c r="A483" s="4"/>
      <c r="B483" s="32"/>
      <c r="C483" s="48"/>
      <c r="D483" s="9"/>
      <c r="E483" s="6"/>
      <c r="F483" s="6"/>
      <c r="G483" s="7"/>
      <c r="H483" s="7"/>
      <c r="I483" s="7"/>
      <c r="J483" s="36" t="s">
        <v>708</v>
      </c>
      <c r="K483" s="39"/>
      <c r="L483" s="39"/>
      <c r="M483" s="36" t="str">
        <f t="shared" si="18"/>
        <v>B40</v>
      </c>
      <c r="N483" s="36">
        <f>IF(AND(M483&lt;&gt;M482,NOT(ISBLANK(A483))),IF(ISBLANK(J483),INDEX(Summary!N:N,MATCH(M483,Summary!A:A,0)),INDEX(Summary!N:N,MATCH(M483,Summary!A:A,0))+1),IF(ISBLANK(J483),N482,N482+1))</f>
        <v>71</v>
      </c>
      <c r="O483" s="36">
        <f t="shared" si="17"/>
        <v>136</v>
      </c>
      <c r="P483" s="39"/>
      <c r="Q483" s="6"/>
      <c r="R483" s="6"/>
      <c r="S483" s="10"/>
      <c r="T483" s="10"/>
      <c r="U483" s="9"/>
      <c r="V483" s="9"/>
      <c r="W483" s="9"/>
      <c r="X483" s="6"/>
      <c r="Y483" s="6"/>
      <c r="Z483" s="6"/>
      <c r="AA483" s="6"/>
      <c r="AB483" s="7"/>
      <c r="AC483" s="7"/>
      <c r="AD483" s="6"/>
      <c r="AE483" s="7"/>
      <c r="AF483" s="7"/>
      <c r="AG483" s="7"/>
      <c r="AH483" s="7"/>
      <c r="AI483" s="7"/>
      <c r="AJ483" s="7"/>
      <c r="AK483" s="7"/>
      <c r="AL483" s="7"/>
    </row>
    <row r="484" spans="1:38" x14ac:dyDescent="0.25">
      <c r="A484" s="4"/>
      <c r="B484" s="32"/>
      <c r="C484" s="48"/>
      <c r="D484" s="9"/>
      <c r="E484" s="6"/>
      <c r="F484" s="6"/>
      <c r="G484" s="7"/>
      <c r="H484" s="7"/>
      <c r="I484" s="7"/>
      <c r="J484" s="36" t="s">
        <v>709</v>
      </c>
      <c r="K484" s="39"/>
      <c r="L484" s="39"/>
      <c r="M484" s="36" t="str">
        <f t="shared" si="18"/>
        <v>B40</v>
      </c>
      <c r="N484" s="36">
        <f>IF(AND(M484&lt;&gt;M483,NOT(ISBLANK(A484))),IF(ISBLANK(J484),INDEX(Summary!N:N,MATCH(M484,Summary!A:A,0)),INDEX(Summary!N:N,MATCH(M484,Summary!A:A,0))+1),IF(ISBLANK(J484),N483,N483+1))</f>
        <v>72</v>
      </c>
      <c r="O484" s="36">
        <f t="shared" si="17"/>
        <v>136</v>
      </c>
      <c r="P484" s="39"/>
      <c r="Q484" s="6"/>
      <c r="R484" s="6"/>
      <c r="S484" s="10"/>
      <c r="T484" s="10"/>
      <c r="U484" s="9"/>
      <c r="V484" s="9"/>
      <c r="W484" s="9"/>
      <c r="X484" s="6"/>
      <c r="Y484" s="6"/>
      <c r="Z484" s="6"/>
      <c r="AA484" s="6"/>
      <c r="AB484" s="7"/>
      <c r="AC484" s="7"/>
      <c r="AD484" s="6"/>
      <c r="AE484" s="7"/>
      <c r="AF484" s="7"/>
      <c r="AG484" s="7"/>
      <c r="AH484" s="7"/>
      <c r="AI484" s="7"/>
      <c r="AJ484" s="7"/>
      <c r="AK484" s="7"/>
      <c r="AL484" s="7"/>
    </row>
    <row r="485" spans="1:38" x14ac:dyDescent="0.25">
      <c r="A485" s="85" t="s">
        <v>401</v>
      </c>
      <c r="B485" s="43" t="s">
        <v>954</v>
      </c>
      <c r="C485" s="43" t="s">
        <v>946</v>
      </c>
      <c r="D485" s="45">
        <v>16</v>
      </c>
      <c r="E485" s="46">
        <v>1</v>
      </c>
      <c r="F485" s="46"/>
      <c r="G485" s="47">
        <v>22</v>
      </c>
      <c r="H485" s="47">
        <v>6</v>
      </c>
      <c r="I485" s="47">
        <v>3</v>
      </c>
      <c r="J485" s="36">
        <v>1</v>
      </c>
      <c r="K485" s="36"/>
      <c r="L485" s="36"/>
      <c r="M485" s="36" t="str">
        <f t="shared" ref="M485:M501" si="19">IF(ISBLANK(A485),M484,A485)</f>
        <v>B40</v>
      </c>
      <c r="N485" s="36">
        <f>IF(AND(M485&lt;&gt;M484,NOT(ISBLANK(A485))),IF(ISBLANK(J485),INDEX(Summary!N:N,MATCH(M485,Summary!A:A,0)),INDEX(Summary!N:N,MATCH(M485,Summary!A:A,0))+1),IF(ISBLANK(J485),N484,N484+1))</f>
        <v>73</v>
      </c>
      <c r="O485" s="36">
        <f t="shared" si="17"/>
        <v>136</v>
      </c>
      <c r="P485" s="36"/>
      <c r="Q485" s="89">
        <v>1</v>
      </c>
      <c r="R485" s="89"/>
      <c r="S485" s="89"/>
      <c r="T485" s="89"/>
      <c r="U485" s="45"/>
      <c r="V485" s="45"/>
      <c r="W485" s="45"/>
      <c r="X485" s="46">
        <v>16</v>
      </c>
      <c r="Y485" s="46">
        <v>0</v>
      </c>
      <c r="Z485" s="46">
        <v>0</v>
      </c>
      <c r="AA485" s="46">
        <v>0</v>
      </c>
      <c r="AB485" s="47">
        <v>0</v>
      </c>
      <c r="AC485" s="47">
        <v>0</v>
      </c>
      <c r="AD485" s="46"/>
      <c r="AE485" s="47">
        <v>16</v>
      </c>
      <c r="AF485" s="47">
        <v>0</v>
      </c>
      <c r="AG485" s="47" t="s">
        <v>34</v>
      </c>
      <c r="AH485" s="47">
        <v>0</v>
      </c>
      <c r="AI485" s="47">
        <v>0</v>
      </c>
      <c r="AJ485" s="47">
        <v>0</v>
      </c>
      <c r="AK485" s="47">
        <v>0</v>
      </c>
      <c r="AL485" s="47" t="s">
        <v>34</v>
      </c>
    </row>
    <row r="486" spans="1:38" x14ac:dyDescent="0.25">
      <c r="A486" s="85" t="s">
        <v>401</v>
      </c>
      <c r="B486" s="43" t="s">
        <v>954</v>
      </c>
      <c r="C486" s="43" t="s">
        <v>946</v>
      </c>
      <c r="D486" s="45"/>
      <c r="E486" s="46"/>
      <c r="F486" s="46"/>
      <c r="G486" s="47"/>
      <c r="H486" s="47"/>
      <c r="I486" s="47"/>
      <c r="J486" s="36">
        <v>1</v>
      </c>
      <c r="K486" s="36"/>
      <c r="L486" s="36"/>
      <c r="M486" s="36" t="str">
        <f t="shared" si="19"/>
        <v>B40</v>
      </c>
      <c r="N486" s="36">
        <f>IF(AND(M486&lt;&gt;M485,NOT(ISBLANK(A486))),IF(ISBLANK(J486),INDEX(Summary!N:N,MATCH(M486,Summary!A:A,0)),INDEX(Summary!N:N,MATCH(M486,Summary!A:A,0))+1),IF(ISBLANK(J486),N485,N485+1))</f>
        <v>74</v>
      </c>
      <c r="O486" s="36">
        <f t="shared" si="17"/>
        <v>136</v>
      </c>
      <c r="P486" s="39"/>
      <c r="Q486" s="89"/>
      <c r="R486" s="89"/>
      <c r="S486" s="89"/>
      <c r="T486" s="89"/>
      <c r="U486" s="45"/>
      <c r="V486" s="45"/>
      <c r="W486" s="45"/>
      <c r="X486" s="46"/>
      <c r="Y486" s="46"/>
      <c r="Z486" s="46"/>
      <c r="AA486" s="46"/>
      <c r="AB486" s="47"/>
      <c r="AC486" s="47"/>
      <c r="AD486" s="46"/>
      <c r="AE486" s="47"/>
      <c r="AF486" s="47"/>
      <c r="AG486" s="47"/>
      <c r="AH486" s="47"/>
      <c r="AI486" s="47"/>
      <c r="AJ486" s="47"/>
      <c r="AK486" s="47"/>
      <c r="AL486" s="47"/>
    </row>
    <row r="487" spans="1:38" x14ac:dyDescent="0.25">
      <c r="A487" s="85" t="s">
        <v>401</v>
      </c>
      <c r="B487" s="43" t="s">
        <v>954</v>
      </c>
      <c r="C487" s="43" t="s">
        <v>946</v>
      </c>
      <c r="D487" s="45"/>
      <c r="E487" s="46"/>
      <c r="F487" s="46"/>
      <c r="G487" s="47"/>
      <c r="H487" s="47"/>
      <c r="I487" s="47"/>
      <c r="J487" s="36">
        <v>1</v>
      </c>
      <c r="K487" s="36"/>
      <c r="L487" s="36"/>
      <c r="M487" s="36" t="str">
        <f t="shared" si="19"/>
        <v>B40</v>
      </c>
      <c r="N487" s="36">
        <f>IF(AND(M487&lt;&gt;M486,NOT(ISBLANK(A487))),IF(ISBLANK(J487),INDEX(Summary!N:N,MATCH(M487,Summary!A:A,0)),INDEX(Summary!N:N,MATCH(M487,Summary!A:A,0))+1),IF(ISBLANK(J487),N486,N486+1))</f>
        <v>75</v>
      </c>
      <c r="O487" s="36">
        <f t="shared" si="17"/>
        <v>136</v>
      </c>
      <c r="P487" s="39"/>
      <c r="Q487" s="89"/>
      <c r="R487" s="89"/>
      <c r="S487" s="89"/>
      <c r="T487" s="89"/>
      <c r="U487" s="45"/>
      <c r="V487" s="45"/>
      <c r="W487" s="45"/>
      <c r="X487" s="46"/>
      <c r="Y487" s="46"/>
      <c r="Z487" s="46"/>
      <c r="AA487" s="46"/>
      <c r="AB487" s="47"/>
      <c r="AC487" s="47"/>
      <c r="AD487" s="46"/>
      <c r="AE487" s="47"/>
      <c r="AF487" s="47"/>
      <c r="AG487" s="47"/>
      <c r="AH487" s="47"/>
      <c r="AI487" s="47"/>
      <c r="AJ487" s="47"/>
      <c r="AK487" s="47"/>
      <c r="AL487" s="47"/>
    </row>
    <row r="488" spans="1:38" x14ac:dyDescent="0.25">
      <c r="A488" s="85" t="s">
        <v>401</v>
      </c>
      <c r="B488" s="43" t="s">
        <v>954</v>
      </c>
      <c r="C488" s="43" t="s">
        <v>946</v>
      </c>
      <c r="D488" s="45"/>
      <c r="E488" s="46"/>
      <c r="F488" s="46"/>
      <c r="G488" s="47"/>
      <c r="H488" s="47"/>
      <c r="I488" s="47"/>
      <c r="J488" s="36">
        <v>1</v>
      </c>
      <c r="K488" s="36"/>
      <c r="L488" s="36"/>
      <c r="M488" s="36" t="str">
        <f t="shared" si="19"/>
        <v>B40</v>
      </c>
      <c r="N488" s="36">
        <f>IF(AND(M488&lt;&gt;M487,NOT(ISBLANK(A488))),IF(ISBLANK(J488),INDEX(Summary!N:N,MATCH(M488,Summary!A:A,0)),INDEX(Summary!N:N,MATCH(M488,Summary!A:A,0))+1),IF(ISBLANK(J488),N487,N487+1))</f>
        <v>76</v>
      </c>
      <c r="O488" s="36">
        <f t="shared" si="17"/>
        <v>136</v>
      </c>
      <c r="P488" s="39"/>
      <c r="Q488" s="89"/>
      <c r="R488" s="89"/>
      <c r="S488" s="89"/>
      <c r="T488" s="89"/>
      <c r="U488" s="45"/>
      <c r="V488" s="45"/>
      <c r="W488" s="45"/>
      <c r="X488" s="46"/>
      <c r="Y488" s="46"/>
      <c r="Z488" s="46"/>
      <c r="AA488" s="46"/>
      <c r="AB488" s="47"/>
      <c r="AC488" s="47"/>
      <c r="AD488" s="46"/>
      <c r="AE488" s="47"/>
      <c r="AF488" s="47"/>
      <c r="AG488" s="47"/>
      <c r="AH488" s="47"/>
      <c r="AI488" s="47"/>
      <c r="AJ488" s="47"/>
      <c r="AK488" s="47"/>
      <c r="AL488" s="47"/>
    </row>
    <row r="489" spans="1:38" x14ac:dyDescent="0.25">
      <c r="A489" s="85" t="s">
        <v>401</v>
      </c>
      <c r="B489" s="43" t="s">
        <v>954</v>
      </c>
      <c r="C489" s="43" t="s">
        <v>946</v>
      </c>
      <c r="D489" s="45"/>
      <c r="E489" s="46"/>
      <c r="F489" s="46"/>
      <c r="G489" s="47"/>
      <c r="H489" s="47"/>
      <c r="I489" s="47"/>
      <c r="J489" s="36">
        <v>1</v>
      </c>
      <c r="K489" s="36"/>
      <c r="L489" s="36"/>
      <c r="M489" s="36" t="str">
        <f t="shared" si="19"/>
        <v>B40</v>
      </c>
      <c r="N489" s="36">
        <f>IF(AND(M489&lt;&gt;M488,NOT(ISBLANK(A489))),IF(ISBLANK(J489),INDEX(Summary!N:N,MATCH(M489,Summary!A:A,0)),INDEX(Summary!N:N,MATCH(M489,Summary!A:A,0))+1),IF(ISBLANK(J489),N488,N488+1))</f>
        <v>77</v>
      </c>
      <c r="O489" s="36">
        <f t="shared" si="17"/>
        <v>136</v>
      </c>
      <c r="P489" s="39"/>
      <c r="Q489" s="89"/>
      <c r="R489" s="89"/>
      <c r="S489" s="89"/>
      <c r="T489" s="89"/>
      <c r="U489" s="45"/>
      <c r="V489" s="45"/>
      <c r="W489" s="45"/>
      <c r="X489" s="46"/>
      <c r="Y489" s="46"/>
      <c r="Z489" s="46"/>
      <c r="AA489" s="46"/>
      <c r="AB489" s="47"/>
      <c r="AC489" s="47"/>
      <c r="AD489" s="46"/>
      <c r="AE489" s="47"/>
      <c r="AF489" s="47"/>
      <c r="AG489" s="47"/>
      <c r="AH489" s="47"/>
      <c r="AI489" s="47"/>
      <c r="AJ489" s="47"/>
      <c r="AK489" s="47"/>
      <c r="AL489" s="47"/>
    </row>
    <row r="490" spans="1:38" x14ac:dyDescent="0.25">
      <c r="A490" s="85" t="s">
        <v>401</v>
      </c>
      <c r="B490" s="43" t="s">
        <v>954</v>
      </c>
      <c r="C490" s="43" t="s">
        <v>946</v>
      </c>
      <c r="D490" s="45"/>
      <c r="E490" s="46"/>
      <c r="F490" s="46"/>
      <c r="G490" s="47"/>
      <c r="H490" s="47"/>
      <c r="I490" s="47"/>
      <c r="J490" s="36">
        <v>1</v>
      </c>
      <c r="K490" s="36"/>
      <c r="L490" s="36"/>
      <c r="M490" s="36" t="str">
        <f t="shared" si="19"/>
        <v>B40</v>
      </c>
      <c r="N490" s="36">
        <f>IF(AND(M490&lt;&gt;M489,NOT(ISBLANK(A490))),IF(ISBLANK(J490),INDEX(Summary!N:N,MATCH(M490,Summary!A:A,0)),INDEX(Summary!N:N,MATCH(M490,Summary!A:A,0))+1),IF(ISBLANK(J490),N489,N489+1))</f>
        <v>78</v>
      </c>
      <c r="O490" s="36">
        <f t="shared" si="17"/>
        <v>136</v>
      </c>
      <c r="P490" s="39"/>
      <c r="Q490" s="89"/>
      <c r="R490" s="89"/>
      <c r="S490" s="89"/>
      <c r="T490" s="89"/>
      <c r="U490" s="45"/>
      <c r="V490" s="45"/>
      <c r="W490" s="45"/>
      <c r="X490" s="46"/>
      <c r="Y490" s="46"/>
      <c r="Z490" s="46"/>
      <c r="AA490" s="46"/>
      <c r="AB490" s="47"/>
      <c r="AC490" s="47"/>
      <c r="AD490" s="46"/>
      <c r="AE490" s="47"/>
      <c r="AF490" s="47"/>
      <c r="AG490" s="47"/>
      <c r="AH490" s="47"/>
      <c r="AI490" s="47"/>
      <c r="AJ490" s="47"/>
      <c r="AK490" s="47"/>
      <c r="AL490" s="47"/>
    </row>
    <row r="491" spans="1:38" x14ac:dyDescent="0.25">
      <c r="A491" s="85" t="s">
        <v>401</v>
      </c>
      <c r="B491" s="43" t="s">
        <v>954</v>
      </c>
      <c r="C491" s="43" t="s">
        <v>946</v>
      </c>
      <c r="D491" s="45"/>
      <c r="E491" s="46"/>
      <c r="F491" s="46"/>
      <c r="G491" s="47"/>
      <c r="H491" s="47"/>
      <c r="I491" s="47"/>
      <c r="J491" s="36">
        <v>1</v>
      </c>
      <c r="K491" s="36"/>
      <c r="L491" s="36"/>
      <c r="M491" s="36" t="str">
        <f t="shared" si="19"/>
        <v>B40</v>
      </c>
      <c r="N491" s="36">
        <f>IF(AND(M491&lt;&gt;M490,NOT(ISBLANK(A491))),IF(ISBLANK(J491),INDEX(Summary!N:N,MATCH(M491,Summary!A:A,0)),INDEX(Summary!N:N,MATCH(M491,Summary!A:A,0))+1),IF(ISBLANK(J491),N490,N490+1))</f>
        <v>79</v>
      </c>
      <c r="O491" s="36">
        <f t="shared" si="17"/>
        <v>136</v>
      </c>
      <c r="P491" s="39"/>
      <c r="Q491" s="89"/>
      <c r="R491" s="89"/>
      <c r="S491" s="89"/>
      <c r="T491" s="89"/>
      <c r="U491" s="45"/>
      <c r="V491" s="45"/>
      <c r="W491" s="45"/>
      <c r="X491" s="46"/>
      <c r="Y491" s="46"/>
      <c r="Z491" s="46"/>
      <c r="AA491" s="46"/>
      <c r="AB491" s="47"/>
      <c r="AC491" s="47"/>
      <c r="AD491" s="46"/>
      <c r="AE491" s="47"/>
      <c r="AF491" s="47"/>
      <c r="AG491" s="47"/>
      <c r="AH491" s="47"/>
      <c r="AI491" s="47"/>
      <c r="AJ491" s="47"/>
      <c r="AK491" s="47"/>
      <c r="AL491" s="47"/>
    </row>
    <row r="492" spans="1:38" x14ac:dyDescent="0.25">
      <c r="A492" s="85" t="s">
        <v>401</v>
      </c>
      <c r="B492" s="43" t="s">
        <v>954</v>
      </c>
      <c r="C492" s="43" t="s">
        <v>946</v>
      </c>
      <c r="D492" s="45"/>
      <c r="E492" s="46"/>
      <c r="F492" s="46"/>
      <c r="G492" s="47"/>
      <c r="H492" s="47"/>
      <c r="I492" s="47"/>
      <c r="J492" s="36">
        <v>1</v>
      </c>
      <c r="K492" s="36"/>
      <c r="L492" s="36"/>
      <c r="M492" s="36" t="str">
        <f t="shared" si="19"/>
        <v>B40</v>
      </c>
      <c r="N492" s="36">
        <f>IF(AND(M492&lt;&gt;M491,NOT(ISBLANK(A492))),IF(ISBLANK(J492),INDEX(Summary!N:N,MATCH(M492,Summary!A:A,0)),INDEX(Summary!N:N,MATCH(M492,Summary!A:A,0))+1),IF(ISBLANK(J492),N491,N491+1))</f>
        <v>80</v>
      </c>
      <c r="O492" s="36">
        <f t="shared" si="17"/>
        <v>136</v>
      </c>
      <c r="P492" s="39"/>
      <c r="Q492" s="89"/>
      <c r="R492" s="89"/>
      <c r="S492" s="89"/>
      <c r="T492" s="89"/>
      <c r="U492" s="45"/>
      <c r="V492" s="45"/>
      <c r="W492" s="45"/>
      <c r="X492" s="46"/>
      <c r="Y492" s="46"/>
      <c r="Z492" s="46"/>
      <c r="AA492" s="46"/>
      <c r="AB492" s="47"/>
      <c r="AC492" s="47"/>
      <c r="AD492" s="46"/>
      <c r="AE492" s="47"/>
      <c r="AF492" s="47"/>
      <c r="AG492" s="47"/>
      <c r="AH492" s="47"/>
      <c r="AI492" s="47"/>
      <c r="AJ492" s="47"/>
      <c r="AK492" s="47"/>
      <c r="AL492" s="47"/>
    </row>
    <row r="493" spans="1:38" x14ac:dyDescent="0.25">
      <c r="A493" s="85" t="s">
        <v>401</v>
      </c>
      <c r="B493" s="43" t="s">
        <v>954</v>
      </c>
      <c r="C493" s="43" t="s">
        <v>946</v>
      </c>
      <c r="D493" s="45"/>
      <c r="E493" s="46"/>
      <c r="F493" s="46"/>
      <c r="G493" s="47"/>
      <c r="H493" s="47"/>
      <c r="I493" s="47"/>
      <c r="J493" s="36">
        <v>1</v>
      </c>
      <c r="K493" s="36"/>
      <c r="L493" s="36"/>
      <c r="M493" s="36" t="str">
        <f t="shared" si="19"/>
        <v>B40</v>
      </c>
      <c r="N493" s="36">
        <f>IF(AND(M493&lt;&gt;M492,NOT(ISBLANK(A493))),IF(ISBLANK(J493),INDEX(Summary!N:N,MATCH(M493,Summary!A:A,0)),INDEX(Summary!N:N,MATCH(M493,Summary!A:A,0))+1),IF(ISBLANK(J493),N492,N492+1))</f>
        <v>81</v>
      </c>
      <c r="O493" s="36">
        <f t="shared" si="17"/>
        <v>136</v>
      </c>
      <c r="P493" s="39"/>
      <c r="Q493" s="89"/>
      <c r="R493" s="89"/>
      <c r="S493" s="89"/>
      <c r="T493" s="89"/>
      <c r="U493" s="45"/>
      <c r="V493" s="45"/>
      <c r="W493" s="45"/>
      <c r="X493" s="46"/>
      <c r="Y493" s="46"/>
      <c r="Z493" s="46"/>
      <c r="AA493" s="46"/>
      <c r="AB493" s="47"/>
      <c r="AC493" s="47"/>
      <c r="AD493" s="46"/>
      <c r="AE493" s="47"/>
      <c r="AF493" s="47"/>
      <c r="AG493" s="47"/>
      <c r="AH493" s="47"/>
      <c r="AI493" s="47"/>
      <c r="AJ493" s="47"/>
      <c r="AK493" s="47"/>
      <c r="AL493" s="47"/>
    </row>
    <row r="494" spans="1:38" x14ac:dyDescent="0.25">
      <c r="A494" s="85" t="s">
        <v>401</v>
      </c>
      <c r="B494" s="43" t="s">
        <v>954</v>
      </c>
      <c r="C494" s="43" t="s">
        <v>946</v>
      </c>
      <c r="D494" s="45"/>
      <c r="E494" s="46"/>
      <c r="F494" s="46"/>
      <c r="G494" s="47"/>
      <c r="H494" s="47"/>
      <c r="I494" s="47"/>
      <c r="J494" s="36">
        <v>1</v>
      </c>
      <c r="K494" s="36"/>
      <c r="L494" s="36"/>
      <c r="M494" s="36" t="str">
        <f t="shared" si="19"/>
        <v>B40</v>
      </c>
      <c r="N494" s="36">
        <f>IF(AND(M494&lt;&gt;M493,NOT(ISBLANK(A494))),IF(ISBLANK(J494),INDEX(Summary!N:N,MATCH(M494,Summary!A:A,0)),INDEX(Summary!N:N,MATCH(M494,Summary!A:A,0))+1),IF(ISBLANK(J494),N493,N493+1))</f>
        <v>82</v>
      </c>
      <c r="O494" s="36">
        <f t="shared" si="17"/>
        <v>136</v>
      </c>
      <c r="P494" s="39"/>
      <c r="Q494" s="89"/>
      <c r="R494" s="89"/>
      <c r="S494" s="89"/>
      <c r="T494" s="89"/>
      <c r="U494" s="45"/>
      <c r="V494" s="45"/>
      <c r="W494" s="45"/>
      <c r="X494" s="46"/>
      <c r="Y494" s="46"/>
      <c r="Z494" s="46"/>
      <c r="AA494" s="46"/>
      <c r="AB494" s="47"/>
      <c r="AC494" s="47"/>
      <c r="AD494" s="46"/>
      <c r="AE494" s="47"/>
      <c r="AF494" s="47"/>
      <c r="AG494" s="47"/>
      <c r="AH494" s="47"/>
      <c r="AI494" s="47"/>
      <c r="AJ494" s="47"/>
      <c r="AK494" s="47"/>
      <c r="AL494" s="47"/>
    </row>
    <row r="495" spans="1:38" x14ac:dyDescent="0.25">
      <c r="A495" s="85" t="s">
        <v>401</v>
      </c>
      <c r="B495" s="43" t="s">
        <v>954</v>
      </c>
      <c r="C495" s="43" t="s">
        <v>946</v>
      </c>
      <c r="D495" s="45"/>
      <c r="E495" s="46"/>
      <c r="F495" s="46"/>
      <c r="G495" s="47"/>
      <c r="H495" s="47"/>
      <c r="I495" s="47"/>
      <c r="J495" s="36">
        <v>1</v>
      </c>
      <c r="K495" s="36"/>
      <c r="L495" s="36"/>
      <c r="M495" s="36" t="str">
        <f t="shared" si="19"/>
        <v>B40</v>
      </c>
      <c r="N495" s="36">
        <f>IF(AND(M495&lt;&gt;M494,NOT(ISBLANK(A495))),IF(ISBLANK(J495),INDEX(Summary!N:N,MATCH(M495,Summary!A:A,0)),INDEX(Summary!N:N,MATCH(M495,Summary!A:A,0))+1),IF(ISBLANK(J495),N494,N494+1))</f>
        <v>83</v>
      </c>
      <c r="O495" s="36">
        <f t="shared" si="17"/>
        <v>136</v>
      </c>
      <c r="P495" s="39"/>
      <c r="Q495" s="89"/>
      <c r="R495" s="89"/>
      <c r="S495" s="89"/>
      <c r="T495" s="89"/>
      <c r="U495" s="45"/>
      <c r="V495" s="45"/>
      <c r="W495" s="45"/>
      <c r="X495" s="46"/>
      <c r="Y495" s="46"/>
      <c r="Z495" s="46"/>
      <c r="AA495" s="46"/>
      <c r="AB495" s="47"/>
      <c r="AC495" s="47"/>
      <c r="AD495" s="46"/>
      <c r="AE495" s="47"/>
      <c r="AF495" s="47"/>
      <c r="AG495" s="47"/>
      <c r="AH495" s="47"/>
      <c r="AI495" s="47"/>
      <c r="AJ495" s="47"/>
      <c r="AK495" s="47"/>
      <c r="AL495" s="47"/>
    </row>
    <row r="496" spans="1:38" x14ac:dyDescent="0.25">
      <c r="A496" s="85" t="s">
        <v>401</v>
      </c>
      <c r="B496" s="43" t="s">
        <v>954</v>
      </c>
      <c r="C496" s="43" t="s">
        <v>946</v>
      </c>
      <c r="D496" s="45"/>
      <c r="E496" s="46"/>
      <c r="F496" s="46"/>
      <c r="G496" s="47"/>
      <c r="H496" s="47"/>
      <c r="I496" s="47"/>
      <c r="J496" s="36">
        <v>1</v>
      </c>
      <c r="K496" s="36"/>
      <c r="L496" s="36"/>
      <c r="M496" s="36" t="str">
        <f t="shared" si="19"/>
        <v>B40</v>
      </c>
      <c r="N496" s="36">
        <f>IF(AND(M496&lt;&gt;M495,NOT(ISBLANK(A496))),IF(ISBLANK(J496),INDEX(Summary!N:N,MATCH(M496,Summary!A:A,0)),INDEX(Summary!N:N,MATCH(M496,Summary!A:A,0))+1),IF(ISBLANK(J496),N495,N495+1))</f>
        <v>84</v>
      </c>
      <c r="O496" s="36">
        <f t="shared" si="17"/>
        <v>136</v>
      </c>
      <c r="P496" s="39"/>
      <c r="Q496" s="89"/>
      <c r="R496" s="89"/>
      <c r="S496" s="89"/>
      <c r="T496" s="89"/>
      <c r="U496" s="45"/>
      <c r="V496" s="45"/>
      <c r="W496" s="45"/>
      <c r="X496" s="46"/>
      <c r="Y496" s="46"/>
      <c r="Z496" s="46"/>
      <c r="AA496" s="46"/>
      <c r="AB496" s="47"/>
      <c r="AC496" s="47"/>
      <c r="AD496" s="46"/>
      <c r="AE496" s="47"/>
      <c r="AF496" s="47"/>
      <c r="AG496" s="47"/>
      <c r="AH496" s="47"/>
      <c r="AI496" s="47"/>
      <c r="AJ496" s="47"/>
      <c r="AK496" s="47"/>
      <c r="AL496" s="47"/>
    </row>
    <row r="497" spans="1:38" x14ac:dyDescent="0.25">
      <c r="A497" s="85" t="s">
        <v>401</v>
      </c>
      <c r="B497" s="43" t="s">
        <v>954</v>
      </c>
      <c r="C497" s="43" t="s">
        <v>946</v>
      </c>
      <c r="D497" s="45"/>
      <c r="E497" s="46"/>
      <c r="F497" s="46"/>
      <c r="G497" s="47"/>
      <c r="H497" s="47"/>
      <c r="I497" s="47"/>
      <c r="J497" s="36">
        <v>1</v>
      </c>
      <c r="K497" s="36"/>
      <c r="L497" s="36"/>
      <c r="M497" s="36" t="str">
        <f t="shared" si="19"/>
        <v>B40</v>
      </c>
      <c r="N497" s="36">
        <f>IF(AND(M497&lt;&gt;M496,NOT(ISBLANK(A497))),IF(ISBLANK(J497),INDEX(Summary!N:N,MATCH(M497,Summary!A:A,0)),INDEX(Summary!N:N,MATCH(M497,Summary!A:A,0))+1),IF(ISBLANK(J497),N496,N496+1))</f>
        <v>85</v>
      </c>
      <c r="O497" s="36">
        <f t="shared" si="17"/>
        <v>136</v>
      </c>
      <c r="P497" s="39"/>
      <c r="Q497" s="89"/>
      <c r="R497" s="89"/>
      <c r="S497" s="89"/>
      <c r="T497" s="89"/>
      <c r="U497" s="45"/>
      <c r="V497" s="45"/>
      <c r="W497" s="45"/>
      <c r="X497" s="46"/>
      <c r="Y497" s="46"/>
      <c r="Z497" s="46"/>
      <c r="AA497" s="46"/>
      <c r="AB497" s="47"/>
      <c r="AC497" s="47"/>
      <c r="AD497" s="46"/>
      <c r="AE497" s="47"/>
      <c r="AF497" s="47"/>
      <c r="AG497" s="47"/>
      <c r="AH497" s="47"/>
      <c r="AI497" s="47"/>
      <c r="AJ497" s="47"/>
      <c r="AK497" s="47"/>
      <c r="AL497" s="47"/>
    </row>
    <row r="498" spans="1:38" x14ac:dyDescent="0.25">
      <c r="A498" s="85" t="s">
        <v>401</v>
      </c>
      <c r="B498" s="43" t="s">
        <v>954</v>
      </c>
      <c r="C498" s="43" t="s">
        <v>946</v>
      </c>
      <c r="D498" s="45"/>
      <c r="E498" s="46"/>
      <c r="F498" s="46"/>
      <c r="G498" s="47"/>
      <c r="H498" s="47"/>
      <c r="I498" s="47"/>
      <c r="J498" s="36">
        <v>1</v>
      </c>
      <c r="K498" s="36"/>
      <c r="L498" s="36"/>
      <c r="M498" s="36" t="str">
        <f t="shared" si="19"/>
        <v>B40</v>
      </c>
      <c r="N498" s="36">
        <f>IF(AND(M498&lt;&gt;M497,NOT(ISBLANK(A498))),IF(ISBLANK(J498),INDEX(Summary!N:N,MATCH(M498,Summary!A:A,0)),INDEX(Summary!N:N,MATCH(M498,Summary!A:A,0))+1),IF(ISBLANK(J498),N497,N497+1))</f>
        <v>86</v>
      </c>
      <c r="O498" s="36">
        <f t="shared" si="17"/>
        <v>136</v>
      </c>
      <c r="P498" s="39"/>
      <c r="Q498" s="89"/>
      <c r="R498" s="89"/>
      <c r="S498" s="89"/>
      <c r="T498" s="89"/>
      <c r="U498" s="45"/>
      <c r="V498" s="45"/>
      <c r="W498" s="45"/>
      <c r="X498" s="46"/>
      <c r="Y498" s="46"/>
      <c r="Z498" s="46"/>
      <c r="AA498" s="46"/>
      <c r="AB498" s="47"/>
      <c r="AC498" s="47"/>
      <c r="AD498" s="46"/>
      <c r="AE498" s="47"/>
      <c r="AF498" s="47"/>
      <c r="AG498" s="47"/>
      <c r="AH498" s="47"/>
      <c r="AI498" s="47"/>
      <c r="AJ498" s="47"/>
      <c r="AK498" s="47"/>
      <c r="AL498" s="47"/>
    </row>
    <row r="499" spans="1:38" x14ac:dyDescent="0.25">
      <c r="A499" s="85" t="s">
        <v>401</v>
      </c>
      <c r="B499" s="43" t="s">
        <v>954</v>
      </c>
      <c r="C499" s="43" t="s">
        <v>946</v>
      </c>
      <c r="D499" s="45"/>
      <c r="E499" s="46"/>
      <c r="F499" s="46"/>
      <c r="G499" s="47"/>
      <c r="H499" s="47"/>
      <c r="I499" s="47"/>
      <c r="J499" s="36">
        <v>1</v>
      </c>
      <c r="K499" s="36"/>
      <c r="L499" s="36"/>
      <c r="M499" s="36" t="str">
        <f t="shared" si="19"/>
        <v>B40</v>
      </c>
      <c r="N499" s="36">
        <f>IF(AND(M499&lt;&gt;M498,NOT(ISBLANK(A499))),IF(ISBLANK(J499),INDEX(Summary!N:N,MATCH(M499,Summary!A:A,0)),INDEX(Summary!N:N,MATCH(M499,Summary!A:A,0))+1),IF(ISBLANK(J499),N498,N498+1))</f>
        <v>87</v>
      </c>
      <c r="O499" s="36">
        <f t="shared" si="17"/>
        <v>136</v>
      </c>
      <c r="P499" s="39"/>
      <c r="Q499" s="89"/>
      <c r="R499" s="89"/>
      <c r="S499" s="89"/>
      <c r="T499" s="89"/>
      <c r="U499" s="45"/>
      <c r="V499" s="45"/>
      <c r="W499" s="45"/>
      <c r="X499" s="46"/>
      <c r="Y499" s="46"/>
      <c r="Z499" s="46"/>
      <c r="AA499" s="46"/>
      <c r="AB499" s="47"/>
      <c r="AC499" s="47"/>
      <c r="AD499" s="46"/>
      <c r="AE499" s="47"/>
      <c r="AF499" s="47"/>
      <c r="AG499" s="47"/>
      <c r="AH499" s="47"/>
      <c r="AI499" s="47"/>
      <c r="AJ499" s="47"/>
      <c r="AK499" s="47"/>
      <c r="AL499" s="47"/>
    </row>
    <row r="500" spans="1:38" x14ac:dyDescent="0.25">
      <c r="A500" s="85" t="s">
        <v>401</v>
      </c>
      <c r="B500" s="43" t="s">
        <v>954</v>
      </c>
      <c r="C500" s="43" t="s">
        <v>946</v>
      </c>
      <c r="D500" s="45"/>
      <c r="E500" s="46"/>
      <c r="F500" s="46"/>
      <c r="G500" s="47"/>
      <c r="H500" s="47"/>
      <c r="I500" s="47"/>
      <c r="J500" s="36">
        <v>1</v>
      </c>
      <c r="K500" s="36"/>
      <c r="L500" s="36"/>
      <c r="M500" s="36" t="str">
        <f t="shared" si="19"/>
        <v>B40</v>
      </c>
      <c r="N500" s="36">
        <f>IF(AND(M500&lt;&gt;M499,NOT(ISBLANK(A500))),IF(ISBLANK(J500),INDEX(Summary!N:N,MATCH(M500,Summary!A:A,0)),INDEX(Summary!N:N,MATCH(M500,Summary!A:A,0))+1),IF(ISBLANK(J500),N499,N499+1))</f>
        <v>88</v>
      </c>
      <c r="O500" s="36">
        <f t="shared" si="17"/>
        <v>136</v>
      </c>
      <c r="P500" s="39"/>
      <c r="Q500" s="89"/>
      <c r="R500" s="89"/>
      <c r="S500" s="89"/>
      <c r="T500" s="89"/>
      <c r="U500" s="45"/>
      <c r="V500" s="45"/>
      <c r="W500" s="45"/>
      <c r="X500" s="46"/>
      <c r="Y500" s="46"/>
      <c r="Z500" s="46"/>
      <c r="AA500" s="46"/>
      <c r="AB500" s="47"/>
      <c r="AC500" s="47"/>
      <c r="AD500" s="46"/>
      <c r="AE500" s="47"/>
      <c r="AF500" s="47"/>
      <c r="AG500" s="47"/>
      <c r="AH500" s="47"/>
      <c r="AI500" s="47"/>
      <c r="AJ500" s="47"/>
      <c r="AK500" s="47"/>
      <c r="AL500" s="47"/>
    </row>
    <row r="501" spans="1:38" x14ac:dyDescent="0.25">
      <c r="A501" s="4" t="s">
        <v>462</v>
      </c>
      <c r="B501" s="32" t="s">
        <v>539</v>
      </c>
      <c r="C501" s="91" t="s">
        <v>540</v>
      </c>
      <c r="D501" s="9">
        <v>1</v>
      </c>
      <c r="E501" s="6">
        <v>1</v>
      </c>
      <c r="F501" s="6">
        <v>1</v>
      </c>
      <c r="G501" s="7">
        <v>2</v>
      </c>
      <c r="H501" s="7">
        <v>2</v>
      </c>
      <c r="I501" s="7">
        <v>2</v>
      </c>
      <c r="J501" s="36" t="s">
        <v>961</v>
      </c>
      <c r="K501" s="36" t="s">
        <v>991</v>
      </c>
      <c r="L501" s="36"/>
      <c r="M501" s="36" t="str">
        <f t="shared" si="19"/>
        <v>D21</v>
      </c>
      <c r="N501" s="36">
        <f>IF(AND(M501&lt;&gt;M500,NOT(ISBLANK(A501))),IF(ISBLANK(J501),INDEX(Summary!N:N,MATCH(M501,Summary!A:A,0)),INDEX(Summary!N:N,MATCH(M501,Summary!A:A,0))+1),IF(ISBLANK(J501),N500,N500+1))</f>
        <v>1</v>
      </c>
      <c r="O501" s="36">
        <f t="shared" si="17"/>
        <v>31</v>
      </c>
      <c r="P501" s="39"/>
      <c r="Q501" s="6">
        <v>20</v>
      </c>
      <c r="R501" s="6">
        <v>20</v>
      </c>
      <c r="S501" s="6">
        <v>5</v>
      </c>
      <c r="T501" s="6"/>
      <c r="U501" s="9"/>
      <c r="V501" s="9"/>
      <c r="W501" s="9"/>
      <c r="X501" s="6">
        <v>20</v>
      </c>
      <c r="Y501" s="6">
        <v>20</v>
      </c>
      <c r="Z501" s="6">
        <v>10</v>
      </c>
      <c r="AA501" s="6">
        <v>0</v>
      </c>
      <c r="AB501" s="7">
        <v>0</v>
      </c>
      <c r="AC501" s="7">
        <v>0</v>
      </c>
      <c r="AD501" s="6"/>
      <c r="AE501" s="7">
        <v>20</v>
      </c>
      <c r="AF501" s="7">
        <v>30</v>
      </c>
      <c r="AG501" s="7" t="s">
        <v>34</v>
      </c>
      <c r="AH501" s="7">
        <v>0</v>
      </c>
      <c r="AI501" s="7">
        <v>0</v>
      </c>
      <c r="AJ501" s="7">
        <v>0</v>
      </c>
      <c r="AK501" s="7">
        <v>0</v>
      </c>
      <c r="AL501" s="7" t="s">
        <v>34</v>
      </c>
    </row>
    <row r="502" spans="1:38" x14ac:dyDescent="0.25">
      <c r="A502" s="4"/>
      <c r="B502" s="32"/>
      <c r="C502" s="48"/>
      <c r="D502" s="9"/>
      <c r="E502" s="6"/>
      <c r="F502" s="6"/>
      <c r="G502" s="7"/>
      <c r="H502" s="7"/>
      <c r="I502" s="7"/>
      <c r="J502" s="36" t="s">
        <v>962</v>
      </c>
      <c r="K502" s="36" t="s">
        <v>992</v>
      </c>
      <c r="L502" s="36"/>
      <c r="M502" s="36" t="str">
        <f t="shared" si="18"/>
        <v>D21</v>
      </c>
      <c r="N502" s="36">
        <f>IF(AND(M502&lt;&gt;M501,NOT(ISBLANK(A502))),IF(ISBLANK(J502),INDEX(Summary!N:N,MATCH(M502,Summary!A:A,0)),INDEX(Summary!N:N,MATCH(M502,Summary!A:A,0))+1),IF(ISBLANK(J502),N501,N501+1))</f>
        <v>2</v>
      </c>
      <c r="O502" s="36">
        <f t="shared" si="17"/>
        <v>32</v>
      </c>
      <c r="P502" s="36"/>
      <c r="Q502" s="6"/>
      <c r="R502" s="6"/>
      <c r="S502" s="6"/>
      <c r="T502" s="6"/>
      <c r="U502" s="9"/>
      <c r="V502" s="9"/>
      <c r="W502" s="9"/>
      <c r="X502" s="6"/>
      <c r="Y502" s="6"/>
      <c r="Z502" s="6"/>
      <c r="AA502" s="6"/>
      <c r="AB502" s="7"/>
      <c r="AC502" s="7"/>
      <c r="AD502" s="6"/>
      <c r="AE502" s="7"/>
      <c r="AF502" s="7"/>
      <c r="AG502" s="7"/>
      <c r="AH502" s="7"/>
      <c r="AI502" s="7"/>
      <c r="AJ502" s="7"/>
      <c r="AK502" s="7"/>
      <c r="AL502" s="7"/>
    </row>
    <row r="503" spans="1:38" x14ac:dyDescent="0.25">
      <c r="A503" s="4"/>
      <c r="B503" s="32"/>
      <c r="C503" s="48"/>
      <c r="D503" s="9"/>
      <c r="E503" s="6"/>
      <c r="F503" s="6"/>
      <c r="G503" s="7"/>
      <c r="H503" s="7"/>
      <c r="I503" s="7"/>
      <c r="J503" s="36" t="s">
        <v>963</v>
      </c>
      <c r="K503" s="36" t="s">
        <v>993</v>
      </c>
      <c r="L503" s="36"/>
      <c r="M503" s="36" t="str">
        <f t="shared" si="18"/>
        <v>D21</v>
      </c>
      <c r="N503" s="36">
        <f>IF(AND(M503&lt;&gt;M502,NOT(ISBLANK(A503))),IF(ISBLANK(J503),INDEX(Summary!N:N,MATCH(M503,Summary!A:A,0)),INDEX(Summary!N:N,MATCH(M503,Summary!A:A,0))+1),IF(ISBLANK(J503),N502,N502+1))</f>
        <v>3</v>
      </c>
      <c r="O503" s="36">
        <f t="shared" si="17"/>
        <v>33</v>
      </c>
      <c r="P503" s="36"/>
      <c r="Q503" s="6"/>
      <c r="R503" s="6"/>
      <c r="S503" s="6"/>
      <c r="T503" s="6"/>
      <c r="U503" s="9"/>
      <c r="V503" s="9"/>
      <c r="W503" s="9"/>
      <c r="X503" s="6"/>
      <c r="Y503" s="6"/>
      <c r="Z503" s="6"/>
      <c r="AA503" s="6"/>
      <c r="AB503" s="7"/>
      <c r="AC503" s="7"/>
      <c r="AD503" s="6"/>
      <c r="AE503" s="7"/>
      <c r="AF503" s="7"/>
      <c r="AG503" s="7"/>
      <c r="AH503" s="7"/>
      <c r="AI503" s="7"/>
      <c r="AJ503" s="7"/>
      <c r="AK503" s="7"/>
      <c r="AL503" s="7"/>
    </row>
    <row r="504" spans="1:38" x14ac:dyDescent="0.25">
      <c r="A504" s="4"/>
      <c r="B504" s="32"/>
      <c r="C504" s="48"/>
      <c r="D504" s="9"/>
      <c r="E504" s="6"/>
      <c r="F504" s="6"/>
      <c r="G504" s="7"/>
      <c r="H504" s="7"/>
      <c r="I504" s="7"/>
      <c r="J504" s="36" t="s">
        <v>964</v>
      </c>
      <c r="K504" s="36" t="s">
        <v>994</v>
      </c>
      <c r="L504" s="36"/>
      <c r="M504" s="36" t="str">
        <f t="shared" si="18"/>
        <v>D21</v>
      </c>
      <c r="N504" s="36">
        <f>IF(AND(M504&lt;&gt;M503,NOT(ISBLANK(A504))),IF(ISBLANK(J504),INDEX(Summary!N:N,MATCH(M504,Summary!A:A,0)),INDEX(Summary!N:N,MATCH(M504,Summary!A:A,0))+1),IF(ISBLANK(J504),N503,N503+1))</f>
        <v>4</v>
      </c>
      <c r="O504" s="36">
        <f t="shared" si="17"/>
        <v>34</v>
      </c>
      <c r="P504" s="36"/>
      <c r="Q504" s="6"/>
      <c r="R504" s="6"/>
      <c r="S504" s="6"/>
      <c r="T504" s="6"/>
      <c r="U504" s="9"/>
      <c r="V504" s="9"/>
      <c r="W504" s="9"/>
      <c r="X504" s="6"/>
      <c r="Y504" s="6"/>
      <c r="Z504" s="6"/>
      <c r="AA504" s="6"/>
      <c r="AB504" s="7"/>
      <c r="AC504" s="7"/>
      <c r="AD504" s="6"/>
      <c r="AE504" s="7"/>
      <c r="AF504" s="7"/>
      <c r="AG504" s="7"/>
      <c r="AH504" s="7"/>
      <c r="AI504" s="7"/>
      <c r="AJ504" s="7"/>
      <c r="AK504" s="7"/>
      <c r="AL504" s="7"/>
    </row>
    <row r="505" spans="1:38" x14ac:dyDescent="0.25">
      <c r="A505" s="4"/>
      <c r="B505" s="32"/>
      <c r="C505" s="48"/>
      <c r="D505" s="9"/>
      <c r="E505" s="6"/>
      <c r="F505" s="6"/>
      <c r="G505" s="7"/>
      <c r="H505" s="7"/>
      <c r="I505" s="7"/>
      <c r="J505" s="36" t="s">
        <v>965</v>
      </c>
      <c r="K505" s="36" t="s">
        <v>995</v>
      </c>
      <c r="L505" s="36"/>
      <c r="M505" s="36" t="str">
        <f t="shared" si="18"/>
        <v>D21</v>
      </c>
      <c r="N505" s="36">
        <f>IF(AND(M505&lt;&gt;M504,NOT(ISBLANK(A505))),IF(ISBLANK(J505),INDEX(Summary!N:N,MATCH(M505,Summary!A:A,0)),INDEX(Summary!N:N,MATCH(M505,Summary!A:A,0))+1),IF(ISBLANK(J505),N504,N504+1))</f>
        <v>5</v>
      </c>
      <c r="O505" s="36">
        <f t="shared" si="17"/>
        <v>35</v>
      </c>
      <c r="P505" s="36"/>
      <c r="Q505" s="6"/>
      <c r="R505" s="6"/>
      <c r="S505" s="6"/>
      <c r="T505" s="6"/>
      <c r="U505" s="9"/>
      <c r="V505" s="9"/>
      <c r="W505" s="9"/>
      <c r="X505" s="6"/>
      <c r="Y505" s="6"/>
      <c r="Z505" s="6"/>
      <c r="AA505" s="6"/>
      <c r="AB505" s="7"/>
      <c r="AC505" s="7"/>
      <c r="AD505" s="6"/>
      <c r="AE505" s="7"/>
      <c r="AF505" s="7"/>
      <c r="AG505" s="7"/>
      <c r="AH505" s="7"/>
      <c r="AI505" s="7"/>
      <c r="AJ505" s="7"/>
      <c r="AK505" s="7"/>
      <c r="AL505" s="7"/>
    </row>
    <row r="506" spans="1:38" x14ac:dyDescent="0.25">
      <c r="A506" s="4"/>
      <c r="B506" s="32"/>
      <c r="C506" s="48"/>
      <c r="D506" s="9"/>
      <c r="E506" s="6"/>
      <c r="F506" s="6"/>
      <c r="G506" s="7"/>
      <c r="H506" s="7"/>
      <c r="I506" s="7"/>
      <c r="J506" s="36" t="s">
        <v>966</v>
      </c>
      <c r="K506" s="36" t="s">
        <v>996</v>
      </c>
      <c r="L506" s="36"/>
      <c r="M506" s="36" t="str">
        <f t="shared" si="18"/>
        <v>D21</v>
      </c>
      <c r="N506" s="36">
        <f>IF(AND(M506&lt;&gt;M505,NOT(ISBLANK(A506))),IF(ISBLANK(J506),INDEX(Summary!N:N,MATCH(M506,Summary!A:A,0)),INDEX(Summary!N:N,MATCH(M506,Summary!A:A,0))+1),IF(ISBLANK(J506),N505,N505+1))</f>
        <v>6</v>
      </c>
      <c r="O506" s="36">
        <f t="shared" si="17"/>
        <v>36</v>
      </c>
      <c r="P506" s="36"/>
      <c r="Q506" s="6"/>
      <c r="R506" s="6"/>
      <c r="S506" s="6"/>
      <c r="T506" s="6"/>
      <c r="U506" s="9"/>
      <c r="V506" s="9"/>
      <c r="W506" s="9"/>
      <c r="X506" s="6"/>
      <c r="Y506" s="6"/>
      <c r="Z506" s="6"/>
      <c r="AA506" s="6"/>
      <c r="AB506" s="7"/>
      <c r="AC506" s="7"/>
      <c r="AD506" s="6"/>
      <c r="AE506" s="7"/>
      <c r="AF506" s="7"/>
      <c r="AG506" s="7"/>
      <c r="AH506" s="7"/>
      <c r="AI506" s="7"/>
      <c r="AJ506" s="7"/>
      <c r="AK506" s="7"/>
      <c r="AL506" s="7"/>
    </row>
    <row r="507" spans="1:38" x14ac:dyDescent="0.25">
      <c r="A507" s="4"/>
      <c r="B507" s="32"/>
      <c r="C507" s="48"/>
      <c r="D507" s="9"/>
      <c r="E507" s="6"/>
      <c r="F507" s="6"/>
      <c r="G507" s="7"/>
      <c r="H507" s="7"/>
      <c r="I507" s="7"/>
      <c r="J507" s="36" t="s">
        <v>967</v>
      </c>
      <c r="K507" s="36" t="s">
        <v>997</v>
      </c>
      <c r="L507" s="36"/>
      <c r="M507" s="36" t="str">
        <f t="shared" si="18"/>
        <v>D21</v>
      </c>
      <c r="N507" s="36">
        <f>IF(AND(M507&lt;&gt;M506,NOT(ISBLANK(A507))),IF(ISBLANK(J507),INDEX(Summary!N:N,MATCH(M507,Summary!A:A,0)),INDEX(Summary!N:N,MATCH(M507,Summary!A:A,0))+1),IF(ISBLANK(J507),N506,N506+1))</f>
        <v>7</v>
      </c>
      <c r="O507" s="36">
        <f t="shared" si="17"/>
        <v>37</v>
      </c>
      <c r="P507" s="36"/>
      <c r="Q507" s="6"/>
      <c r="R507" s="6"/>
      <c r="S507" s="6"/>
      <c r="T507" s="6"/>
      <c r="U507" s="9"/>
      <c r="V507" s="9"/>
      <c r="W507" s="9"/>
      <c r="X507" s="6"/>
      <c r="Y507" s="6"/>
      <c r="Z507" s="6"/>
      <c r="AA507" s="6"/>
      <c r="AB507" s="7"/>
      <c r="AC507" s="7"/>
      <c r="AD507" s="6"/>
      <c r="AE507" s="7"/>
      <c r="AF507" s="7"/>
      <c r="AG507" s="7"/>
      <c r="AH507" s="7"/>
      <c r="AI507" s="7"/>
      <c r="AJ507" s="7"/>
      <c r="AK507" s="7"/>
      <c r="AL507" s="7"/>
    </row>
    <row r="508" spans="1:38" x14ac:dyDescent="0.25">
      <c r="A508" s="4"/>
      <c r="B508" s="32"/>
      <c r="C508" s="48"/>
      <c r="D508" s="9"/>
      <c r="E508" s="6"/>
      <c r="F508" s="6"/>
      <c r="G508" s="7"/>
      <c r="H508" s="7"/>
      <c r="I508" s="7"/>
      <c r="J508" s="36" t="s">
        <v>968</v>
      </c>
      <c r="K508" s="36" t="s">
        <v>998</v>
      </c>
      <c r="L508" s="36"/>
      <c r="M508" s="36" t="str">
        <f t="shared" si="18"/>
        <v>D21</v>
      </c>
      <c r="N508" s="36">
        <f>IF(AND(M508&lt;&gt;M507,NOT(ISBLANK(A508))),IF(ISBLANK(J508),INDEX(Summary!N:N,MATCH(M508,Summary!A:A,0)),INDEX(Summary!N:N,MATCH(M508,Summary!A:A,0))+1),IF(ISBLANK(J508),N507,N507+1))</f>
        <v>8</v>
      </c>
      <c r="O508" s="36">
        <f t="shared" si="17"/>
        <v>38</v>
      </c>
      <c r="P508" s="36"/>
      <c r="Q508" s="6"/>
      <c r="R508" s="6"/>
      <c r="S508" s="6"/>
      <c r="T508" s="6"/>
      <c r="U508" s="9"/>
      <c r="V508" s="9"/>
      <c r="W508" s="9"/>
      <c r="X508" s="6"/>
      <c r="Y508" s="6"/>
      <c r="Z508" s="6"/>
      <c r="AA508" s="6"/>
      <c r="AB508" s="7"/>
      <c r="AC508" s="7"/>
      <c r="AD508" s="6"/>
      <c r="AE508" s="7"/>
      <c r="AF508" s="7"/>
      <c r="AG508" s="7"/>
      <c r="AH508" s="7"/>
      <c r="AI508" s="7"/>
      <c r="AJ508" s="7"/>
      <c r="AK508" s="7"/>
      <c r="AL508" s="7"/>
    </row>
    <row r="509" spans="1:38" x14ac:dyDescent="0.25">
      <c r="A509" s="4"/>
      <c r="B509" s="32"/>
      <c r="C509" s="48"/>
      <c r="D509" s="9"/>
      <c r="E509" s="6"/>
      <c r="F509" s="6"/>
      <c r="G509" s="7"/>
      <c r="H509" s="7"/>
      <c r="I509" s="7"/>
      <c r="J509" s="36" t="s">
        <v>969</v>
      </c>
      <c r="K509" s="36" t="s">
        <v>999</v>
      </c>
      <c r="L509" s="36"/>
      <c r="M509" s="36" t="str">
        <f t="shared" si="18"/>
        <v>D21</v>
      </c>
      <c r="N509" s="36">
        <f>IF(AND(M509&lt;&gt;M508,NOT(ISBLANK(A509))),IF(ISBLANK(J509),INDEX(Summary!N:N,MATCH(M509,Summary!A:A,0)),INDEX(Summary!N:N,MATCH(M509,Summary!A:A,0))+1),IF(ISBLANK(J509),N508,N508+1))</f>
        <v>9</v>
      </c>
      <c r="O509" s="36">
        <f t="shared" si="17"/>
        <v>39</v>
      </c>
      <c r="P509" s="36"/>
      <c r="Q509" s="6"/>
      <c r="R509" s="6"/>
      <c r="S509" s="6"/>
      <c r="T509" s="6"/>
      <c r="U509" s="9"/>
      <c r="V509" s="9"/>
      <c r="W509" s="9"/>
      <c r="X509" s="6"/>
      <c r="Y509" s="6"/>
      <c r="Z509" s="6"/>
      <c r="AA509" s="6"/>
      <c r="AB509" s="7"/>
      <c r="AC509" s="7"/>
      <c r="AD509" s="6"/>
      <c r="AE509" s="7"/>
      <c r="AF509" s="7"/>
      <c r="AG509" s="7"/>
      <c r="AH509" s="7"/>
      <c r="AI509" s="7"/>
      <c r="AJ509" s="7"/>
      <c r="AK509" s="7"/>
      <c r="AL509" s="7"/>
    </row>
    <row r="510" spans="1:38" x14ac:dyDescent="0.25">
      <c r="A510" s="4"/>
      <c r="B510" s="32"/>
      <c r="C510" s="48"/>
      <c r="D510" s="9"/>
      <c r="E510" s="6"/>
      <c r="F510" s="6"/>
      <c r="G510" s="7"/>
      <c r="H510" s="7"/>
      <c r="I510" s="7"/>
      <c r="J510" s="36" t="s">
        <v>970</v>
      </c>
      <c r="K510" s="36" t="s">
        <v>1000</v>
      </c>
      <c r="L510" s="36"/>
      <c r="M510" s="36" t="str">
        <f t="shared" ref="M510:M532" si="20">IF(ISBLANK(A510),M509,A510)</f>
        <v>D21</v>
      </c>
      <c r="N510" s="36">
        <f>IF(AND(M510&lt;&gt;M509,NOT(ISBLANK(A510))),IF(ISBLANK(J510),INDEX(Summary!N:N,MATCH(M510,Summary!A:A,0)),INDEX(Summary!N:N,MATCH(M510,Summary!A:A,0))+1),IF(ISBLANK(J510),N509,N509+1))</f>
        <v>10</v>
      </c>
      <c r="O510" s="36">
        <f t="shared" si="17"/>
        <v>40</v>
      </c>
      <c r="P510" s="36"/>
      <c r="Q510" s="6"/>
      <c r="R510" s="6"/>
      <c r="S510" s="6"/>
      <c r="T510" s="6"/>
      <c r="U510" s="9"/>
      <c r="V510" s="9"/>
      <c r="W510" s="9"/>
      <c r="X510" s="6"/>
      <c r="Y510" s="6"/>
      <c r="Z510" s="6"/>
      <c r="AA510" s="6"/>
      <c r="AB510" s="7"/>
      <c r="AC510" s="7"/>
      <c r="AD510" s="6"/>
      <c r="AE510" s="7"/>
      <c r="AF510" s="7"/>
      <c r="AG510" s="7"/>
      <c r="AH510" s="7"/>
      <c r="AI510" s="7"/>
      <c r="AJ510" s="7"/>
      <c r="AK510" s="7"/>
      <c r="AL510" s="7"/>
    </row>
    <row r="511" spans="1:38" x14ac:dyDescent="0.25">
      <c r="A511" s="4"/>
      <c r="B511" s="32"/>
      <c r="C511" s="48"/>
      <c r="D511" s="9"/>
      <c r="E511" s="6"/>
      <c r="F511" s="6"/>
      <c r="G511" s="7"/>
      <c r="H511" s="7"/>
      <c r="I511" s="7"/>
      <c r="J511" s="36" t="s">
        <v>971</v>
      </c>
      <c r="K511" s="36" t="s">
        <v>1001</v>
      </c>
      <c r="L511" s="36"/>
      <c r="M511" s="36" t="str">
        <f t="shared" si="20"/>
        <v>D21</v>
      </c>
      <c r="N511" s="36">
        <f>IF(AND(M511&lt;&gt;M510,NOT(ISBLANK(A511))),IF(ISBLANK(J511),INDEX(Summary!N:N,MATCH(M511,Summary!A:A,0)),INDEX(Summary!N:N,MATCH(M511,Summary!A:A,0))+1),IF(ISBLANK(J511),N510,N510+1))</f>
        <v>11</v>
      </c>
      <c r="O511" s="36">
        <f t="shared" si="17"/>
        <v>41</v>
      </c>
      <c r="P511" s="36"/>
      <c r="Q511" s="6"/>
      <c r="R511" s="6"/>
      <c r="S511" s="6"/>
      <c r="T511" s="6"/>
      <c r="U511" s="9"/>
      <c r="V511" s="9"/>
      <c r="W511" s="9"/>
      <c r="X511" s="6"/>
      <c r="Y511" s="6"/>
      <c r="Z511" s="6"/>
      <c r="AA511" s="6"/>
      <c r="AB511" s="7"/>
      <c r="AC511" s="7"/>
      <c r="AD511" s="6"/>
      <c r="AE511" s="7"/>
      <c r="AF511" s="7"/>
      <c r="AG511" s="7"/>
      <c r="AH511" s="7"/>
      <c r="AI511" s="7"/>
      <c r="AJ511" s="7"/>
      <c r="AK511" s="7"/>
      <c r="AL511" s="7"/>
    </row>
    <row r="512" spans="1:38" x14ac:dyDescent="0.25">
      <c r="A512" s="4"/>
      <c r="B512" s="32"/>
      <c r="C512" s="48"/>
      <c r="D512" s="9"/>
      <c r="E512" s="6"/>
      <c r="F512" s="6"/>
      <c r="G512" s="7"/>
      <c r="H512" s="7"/>
      <c r="I512" s="7"/>
      <c r="J512" s="36" t="s">
        <v>972</v>
      </c>
      <c r="K512" s="36" t="s">
        <v>1002</v>
      </c>
      <c r="L512" s="36"/>
      <c r="M512" s="36" t="str">
        <f t="shared" si="20"/>
        <v>D21</v>
      </c>
      <c r="N512" s="36">
        <f>IF(AND(M512&lt;&gt;M511,NOT(ISBLANK(A512))),IF(ISBLANK(J512),INDEX(Summary!N:N,MATCH(M512,Summary!A:A,0)),INDEX(Summary!N:N,MATCH(M512,Summary!A:A,0))+1),IF(ISBLANK(J512),N511,N511+1))</f>
        <v>12</v>
      </c>
      <c r="O512" s="36">
        <f t="shared" si="17"/>
        <v>42</v>
      </c>
      <c r="P512" s="36"/>
      <c r="Q512" s="6"/>
      <c r="R512" s="6"/>
      <c r="S512" s="6"/>
      <c r="T512" s="6"/>
      <c r="U512" s="9"/>
      <c r="V512" s="9"/>
      <c r="W512" s="9"/>
      <c r="X512" s="6"/>
      <c r="Y512" s="6"/>
      <c r="Z512" s="6"/>
      <c r="AA512" s="6"/>
      <c r="AB512" s="7"/>
      <c r="AC512" s="7"/>
      <c r="AD512" s="6"/>
      <c r="AE512" s="7"/>
      <c r="AF512" s="7"/>
      <c r="AG512" s="7"/>
      <c r="AH512" s="7"/>
      <c r="AI512" s="7"/>
      <c r="AJ512" s="7"/>
      <c r="AK512" s="7"/>
      <c r="AL512" s="7"/>
    </row>
    <row r="513" spans="1:38" x14ac:dyDescent="0.25">
      <c r="A513" s="4"/>
      <c r="B513" s="32"/>
      <c r="C513" s="48"/>
      <c r="D513" s="9"/>
      <c r="E513" s="6"/>
      <c r="F513" s="6"/>
      <c r="G513" s="7"/>
      <c r="H513" s="7"/>
      <c r="I513" s="7"/>
      <c r="J513" s="36" t="s">
        <v>973</v>
      </c>
      <c r="K513" s="36"/>
      <c r="L513" s="36"/>
      <c r="M513" s="36" t="str">
        <f t="shared" si="20"/>
        <v>D21</v>
      </c>
      <c r="N513" s="36">
        <f>IF(AND(M513&lt;&gt;M512,NOT(ISBLANK(A513))),IF(ISBLANK(J513),INDEX(Summary!N:N,MATCH(M513,Summary!A:A,0)),INDEX(Summary!N:N,MATCH(M513,Summary!A:A,0))+1),IF(ISBLANK(J513),N512,N512+1))</f>
        <v>13</v>
      </c>
      <c r="O513" s="36">
        <f t="shared" si="17"/>
        <v>42</v>
      </c>
      <c r="P513" s="36"/>
      <c r="Q513" s="6"/>
      <c r="R513" s="6"/>
      <c r="S513" s="6"/>
      <c r="T513" s="6"/>
      <c r="U513" s="9"/>
      <c r="V513" s="9"/>
      <c r="W513" s="9"/>
      <c r="X513" s="6"/>
      <c r="Y513" s="6"/>
      <c r="Z513" s="6"/>
      <c r="AA513" s="6"/>
      <c r="AB513" s="7"/>
      <c r="AC513" s="7"/>
      <c r="AD513" s="6"/>
      <c r="AE513" s="7"/>
      <c r="AF513" s="7"/>
      <c r="AG513" s="7"/>
      <c r="AH513" s="7"/>
      <c r="AI513" s="7"/>
      <c r="AJ513" s="7"/>
      <c r="AK513" s="7"/>
      <c r="AL513" s="7"/>
    </row>
    <row r="514" spans="1:38" x14ac:dyDescent="0.25">
      <c r="A514" s="4"/>
      <c r="B514" s="32"/>
      <c r="C514" s="48"/>
      <c r="D514" s="9"/>
      <c r="E514" s="6"/>
      <c r="F514" s="6"/>
      <c r="G514" s="7"/>
      <c r="H514" s="7"/>
      <c r="I514" s="7"/>
      <c r="J514" s="36" t="s">
        <v>974</v>
      </c>
      <c r="K514" s="36"/>
      <c r="L514" s="36"/>
      <c r="M514" s="36" t="str">
        <f t="shared" si="20"/>
        <v>D21</v>
      </c>
      <c r="N514" s="36">
        <f>IF(AND(M514&lt;&gt;M513,NOT(ISBLANK(A514))),IF(ISBLANK(J514),INDEX(Summary!N:N,MATCH(M514,Summary!A:A,0)),INDEX(Summary!N:N,MATCH(M514,Summary!A:A,0))+1),IF(ISBLANK(J514),N513,N513+1))</f>
        <v>14</v>
      </c>
      <c r="O514" s="36">
        <f t="shared" ref="O514:O570" si="21">IF(AND(M514&lt;&gt;M513,NOT(ISBLANK(A514))),IF(ISBLANK(K514),_xlfn.MAXIFS(N:N,M:M,M514),_xlfn.MAXIFS(N:N,M:M,M514)+1),IF(ISBLANK(K514),O513,O513+1))</f>
        <v>42</v>
      </c>
      <c r="P514" s="36"/>
      <c r="Q514" s="6"/>
      <c r="R514" s="6"/>
      <c r="S514" s="6"/>
      <c r="T514" s="6"/>
      <c r="U514" s="9"/>
      <c r="V514" s="9"/>
      <c r="W514" s="9"/>
      <c r="X514" s="6"/>
      <c r="Y514" s="6"/>
      <c r="Z514" s="6"/>
      <c r="AA514" s="6"/>
      <c r="AB514" s="7"/>
      <c r="AC514" s="7"/>
      <c r="AD514" s="6"/>
      <c r="AE514" s="7"/>
      <c r="AF514" s="7"/>
      <c r="AG514" s="7"/>
      <c r="AH514" s="7"/>
      <c r="AI514" s="7"/>
      <c r="AJ514" s="7"/>
      <c r="AK514" s="7"/>
      <c r="AL514" s="7"/>
    </row>
    <row r="515" spans="1:38" x14ac:dyDescent="0.25">
      <c r="A515" s="4"/>
      <c r="B515" s="32"/>
      <c r="C515" s="48"/>
      <c r="D515" s="9"/>
      <c r="E515" s="6"/>
      <c r="F515" s="6"/>
      <c r="G515" s="7"/>
      <c r="H515" s="7"/>
      <c r="I515" s="7"/>
      <c r="J515" s="36" t="s">
        <v>975</v>
      </c>
      <c r="K515" s="36"/>
      <c r="L515" s="36"/>
      <c r="M515" s="36" t="str">
        <f t="shared" si="20"/>
        <v>D21</v>
      </c>
      <c r="N515" s="36">
        <f>IF(AND(M515&lt;&gt;M514,NOT(ISBLANK(A515))),IF(ISBLANK(J515),INDEX(Summary!N:N,MATCH(M515,Summary!A:A,0)),INDEX(Summary!N:N,MATCH(M515,Summary!A:A,0))+1),IF(ISBLANK(J515),N514,N514+1))</f>
        <v>15</v>
      </c>
      <c r="O515" s="36">
        <f t="shared" si="21"/>
        <v>42</v>
      </c>
      <c r="P515" s="36"/>
      <c r="Q515" s="6"/>
      <c r="R515" s="6"/>
      <c r="S515" s="6"/>
      <c r="T515" s="6"/>
      <c r="U515" s="9"/>
      <c r="V515" s="9"/>
      <c r="W515" s="9"/>
      <c r="X515" s="6"/>
      <c r="Y515" s="6"/>
      <c r="Z515" s="6"/>
      <c r="AA515" s="6"/>
      <c r="AB515" s="7"/>
      <c r="AC515" s="7"/>
      <c r="AD515" s="6"/>
      <c r="AE515" s="7"/>
      <c r="AF515" s="7"/>
      <c r="AG515" s="7"/>
      <c r="AH515" s="7"/>
      <c r="AI515" s="7"/>
      <c r="AJ515" s="7"/>
      <c r="AK515" s="7"/>
      <c r="AL515" s="7"/>
    </row>
    <row r="516" spans="1:38" x14ac:dyDescent="0.25">
      <c r="A516" s="4"/>
      <c r="B516" s="32"/>
      <c r="C516" s="48"/>
      <c r="D516" s="9"/>
      <c r="E516" s="6"/>
      <c r="F516" s="6"/>
      <c r="G516" s="7"/>
      <c r="H516" s="7"/>
      <c r="I516" s="7"/>
      <c r="J516" s="36" t="s">
        <v>976</v>
      </c>
      <c r="K516" s="36"/>
      <c r="L516" s="36"/>
      <c r="M516" s="36" t="str">
        <f t="shared" si="20"/>
        <v>D21</v>
      </c>
      <c r="N516" s="36">
        <f>IF(AND(M516&lt;&gt;M515,NOT(ISBLANK(A516))),IF(ISBLANK(J516),INDEX(Summary!N:N,MATCH(M516,Summary!A:A,0)),INDEX(Summary!N:N,MATCH(M516,Summary!A:A,0))+1),IF(ISBLANK(J516),N515,N515+1))</f>
        <v>16</v>
      </c>
      <c r="O516" s="36">
        <f t="shared" si="21"/>
        <v>42</v>
      </c>
      <c r="P516" s="36"/>
      <c r="Q516" s="6"/>
      <c r="R516" s="6"/>
      <c r="S516" s="6"/>
      <c r="T516" s="6"/>
      <c r="U516" s="9"/>
      <c r="V516" s="9"/>
      <c r="W516" s="9"/>
      <c r="X516" s="6"/>
      <c r="Y516" s="6"/>
      <c r="Z516" s="6"/>
      <c r="AA516" s="6"/>
      <c r="AB516" s="7"/>
      <c r="AC516" s="7"/>
      <c r="AD516" s="6"/>
      <c r="AE516" s="7"/>
      <c r="AF516" s="7"/>
      <c r="AG516" s="7"/>
      <c r="AH516" s="7"/>
      <c r="AI516" s="7"/>
      <c r="AJ516" s="7"/>
      <c r="AK516" s="7"/>
      <c r="AL516" s="7"/>
    </row>
    <row r="517" spans="1:38" x14ac:dyDescent="0.25">
      <c r="A517" s="4"/>
      <c r="B517" s="32"/>
      <c r="C517" s="48"/>
      <c r="D517" s="9"/>
      <c r="E517" s="6"/>
      <c r="F517" s="6"/>
      <c r="G517" s="7"/>
      <c r="H517" s="7"/>
      <c r="I517" s="7"/>
      <c r="J517" s="36" t="s">
        <v>977</v>
      </c>
      <c r="K517" s="36"/>
      <c r="L517" s="36"/>
      <c r="M517" s="36" t="str">
        <f t="shared" si="20"/>
        <v>D21</v>
      </c>
      <c r="N517" s="36">
        <f>IF(AND(M517&lt;&gt;M516,NOT(ISBLANK(A517))),IF(ISBLANK(J517),INDEX(Summary!N:N,MATCH(M517,Summary!A:A,0)),INDEX(Summary!N:N,MATCH(M517,Summary!A:A,0))+1),IF(ISBLANK(J517),N516,N516+1))</f>
        <v>17</v>
      </c>
      <c r="O517" s="36">
        <f t="shared" si="21"/>
        <v>42</v>
      </c>
      <c r="P517" s="36"/>
      <c r="Q517" s="6"/>
      <c r="R517" s="6"/>
      <c r="S517" s="6"/>
      <c r="T517" s="6"/>
      <c r="U517" s="9"/>
      <c r="V517" s="9"/>
      <c r="W517" s="9"/>
      <c r="X517" s="6"/>
      <c r="Y517" s="6"/>
      <c r="Z517" s="6"/>
      <c r="AA517" s="6"/>
      <c r="AB517" s="7"/>
      <c r="AC517" s="7"/>
      <c r="AD517" s="6"/>
      <c r="AE517" s="7"/>
      <c r="AF517" s="7"/>
      <c r="AG517" s="7"/>
      <c r="AH517" s="7"/>
      <c r="AI517" s="7"/>
      <c r="AJ517" s="7"/>
      <c r="AK517" s="7"/>
      <c r="AL517" s="7"/>
    </row>
    <row r="518" spans="1:38" x14ac:dyDescent="0.25">
      <c r="A518" s="4"/>
      <c r="B518" s="32"/>
      <c r="C518" s="48"/>
      <c r="D518" s="9"/>
      <c r="E518" s="6"/>
      <c r="F518" s="6"/>
      <c r="G518" s="7"/>
      <c r="H518" s="7"/>
      <c r="I518" s="7"/>
      <c r="J518" s="36" t="s">
        <v>978</v>
      </c>
      <c r="K518" s="36"/>
      <c r="L518" s="36"/>
      <c r="M518" s="36" t="str">
        <f t="shared" si="20"/>
        <v>D21</v>
      </c>
      <c r="N518" s="36">
        <f>IF(AND(M518&lt;&gt;M517,NOT(ISBLANK(A518))),IF(ISBLANK(J518),INDEX(Summary!N:N,MATCH(M518,Summary!A:A,0)),INDEX(Summary!N:N,MATCH(M518,Summary!A:A,0))+1),IF(ISBLANK(J518),N517,N517+1))</f>
        <v>18</v>
      </c>
      <c r="O518" s="36">
        <f t="shared" si="21"/>
        <v>42</v>
      </c>
      <c r="P518" s="36"/>
      <c r="Q518" s="6"/>
      <c r="R518" s="6"/>
      <c r="S518" s="6"/>
      <c r="T518" s="6"/>
      <c r="U518" s="9"/>
      <c r="V518" s="9"/>
      <c r="W518" s="9"/>
      <c r="X518" s="6"/>
      <c r="Y518" s="6"/>
      <c r="Z518" s="6"/>
      <c r="AA518" s="6"/>
      <c r="AB518" s="7"/>
      <c r="AC518" s="7"/>
      <c r="AD518" s="6"/>
      <c r="AE518" s="7"/>
      <c r="AF518" s="7"/>
      <c r="AG518" s="7"/>
      <c r="AH518" s="7"/>
      <c r="AI518" s="7"/>
      <c r="AJ518" s="7"/>
      <c r="AK518" s="7"/>
      <c r="AL518" s="7"/>
    </row>
    <row r="519" spans="1:38" x14ac:dyDescent="0.25">
      <c r="A519" s="4"/>
      <c r="B519" s="32"/>
      <c r="C519" s="48"/>
      <c r="D519" s="9"/>
      <c r="E519" s="6"/>
      <c r="F519" s="6"/>
      <c r="G519" s="7"/>
      <c r="H519" s="7"/>
      <c r="I519" s="7"/>
      <c r="J519" s="36" t="s">
        <v>979</v>
      </c>
      <c r="K519" s="36"/>
      <c r="L519" s="36"/>
      <c r="M519" s="36" t="str">
        <f t="shared" si="20"/>
        <v>D21</v>
      </c>
      <c r="N519" s="36">
        <f>IF(AND(M519&lt;&gt;M518,NOT(ISBLANK(A519))),IF(ISBLANK(J519),INDEX(Summary!N:N,MATCH(M519,Summary!A:A,0)),INDEX(Summary!N:N,MATCH(M519,Summary!A:A,0))+1),IF(ISBLANK(J519),N518,N518+1))</f>
        <v>19</v>
      </c>
      <c r="O519" s="36">
        <f t="shared" si="21"/>
        <v>42</v>
      </c>
      <c r="P519" s="36"/>
      <c r="Q519" s="6"/>
      <c r="R519" s="6"/>
      <c r="S519" s="6"/>
      <c r="T519" s="6"/>
      <c r="U519" s="9"/>
      <c r="V519" s="9"/>
      <c r="W519" s="9"/>
      <c r="X519" s="6"/>
      <c r="Y519" s="6"/>
      <c r="Z519" s="6"/>
      <c r="AA519" s="6"/>
      <c r="AB519" s="7"/>
      <c r="AC519" s="7"/>
      <c r="AD519" s="6"/>
      <c r="AE519" s="7"/>
      <c r="AF519" s="7"/>
      <c r="AG519" s="7"/>
      <c r="AH519" s="7"/>
      <c r="AI519" s="7"/>
      <c r="AJ519" s="7"/>
      <c r="AK519" s="7"/>
      <c r="AL519" s="7"/>
    </row>
    <row r="520" spans="1:38" x14ac:dyDescent="0.25">
      <c r="A520" s="4"/>
      <c r="B520" s="32"/>
      <c r="C520" s="48"/>
      <c r="D520" s="9"/>
      <c r="E520" s="6"/>
      <c r="F520" s="6"/>
      <c r="G520" s="7"/>
      <c r="H520" s="7"/>
      <c r="I520" s="7"/>
      <c r="J520" s="36" t="s">
        <v>980</v>
      </c>
      <c r="K520" s="36"/>
      <c r="L520" s="36"/>
      <c r="M520" s="36" t="str">
        <f t="shared" si="20"/>
        <v>D21</v>
      </c>
      <c r="N520" s="36">
        <f>IF(AND(M520&lt;&gt;M519,NOT(ISBLANK(A520))),IF(ISBLANK(J520),INDEX(Summary!N:N,MATCH(M520,Summary!A:A,0)),INDEX(Summary!N:N,MATCH(M520,Summary!A:A,0))+1),IF(ISBLANK(J520),N519,N519+1))</f>
        <v>20</v>
      </c>
      <c r="O520" s="36">
        <f t="shared" si="21"/>
        <v>42</v>
      </c>
      <c r="P520" s="36"/>
      <c r="Q520" s="6"/>
      <c r="R520" s="6"/>
      <c r="S520" s="6"/>
      <c r="T520" s="6"/>
      <c r="U520" s="9"/>
      <c r="V520" s="9"/>
      <c r="W520" s="9"/>
      <c r="X520" s="6"/>
      <c r="Y520" s="6"/>
      <c r="Z520" s="6"/>
      <c r="AA520" s="6"/>
      <c r="AB520" s="7"/>
      <c r="AC520" s="7"/>
      <c r="AD520" s="6"/>
      <c r="AE520" s="7"/>
      <c r="AF520" s="7"/>
      <c r="AG520" s="7"/>
      <c r="AH520" s="7"/>
      <c r="AI520" s="7"/>
      <c r="AJ520" s="7"/>
      <c r="AK520" s="7"/>
      <c r="AL520" s="7"/>
    </row>
    <row r="521" spans="1:38" x14ac:dyDescent="0.25">
      <c r="A521" s="4"/>
      <c r="B521" s="32"/>
      <c r="C521" s="48"/>
      <c r="D521" s="9"/>
      <c r="E521" s="6"/>
      <c r="F521" s="6"/>
      <c r="G521" s="7"/>
      <c r="H521" s="7"/>
      <c r="I521" s="7"/>
      <c r="J521" s="36" t="s">
        <v>981</v>
      </c>
      <c r="K521" s="36"/>
      <c r="L521" s="36"/>
      <c r="M521" s="36" t="str">
        <f t="shared" si="20"/>
        <v>D21</v>
      </c>
      <c r="N521" s="36">
        <f>IF(AND(M521&lt;&gt;M520,NOT(ISBLANK(A521))),IF(ISBLANK(J521),INDEX(Summary!N:N,MATCH(M521,Summary!A:A,0)),INDEX(Summary!N:N,MATCH(M521,Summary!A:A,0))+1),IF(ISBLANK(J521),N520,N520+1))</f>
        <v>21</v>
      </c>
      <c r="O521" s="36">
        <f t="shared" si="21"/>
        <v>42</v>
      </c>
      <c r="P521" s="36"/>
      <c r="Q521" s="6"/>
      <c r="R521" s="6"/>
      <c r="S521" s="6"/>
      <c r="T521" s="6"/>
      <c r="U521" s="9"/>
      <c r="V521" s="9"/>
      <c r="W521" s="9"/>
      <c r="X521" s="6"/>
      <c r="Y521" s="6"/>
      <c r="Z521" s="6"/>
      <c r="AA521" s="6"/>
      <c r="AB521" s="7"/>
      <c r="AC521" s="7"/>
      <c r="AD521" s="6"/>
      <c r="AE521" s="7"/>
      <c r="AF521" s="7"/>
      <c r="AG521" s="7"/>
      <c r="AH521" s="7"/>
      <c r="AI521" s="7"/>
      <c r="AJ521" s="7"/>
      <c r="AK521" s="7"/>
      <c r="AL521" s="7"/>
    </row>
    <row r="522" spans="1:38" x14ac:dyDescent="0.25">
      <c r="A522" s="4"/>
      <c r="B522" s="32"/>
      <c r="C522" s="48"/>
      <c r="D522" s="9"/>
      <c r="E522" s="6"/>
      <c r="F522" s="6"/>
      <c r="G522" s="7"/>
      <c r="H522" s="7"/>
      <c r="I522" s="7"/>
      <c r="J522" s="36" t="s">
        <v>982</v>
      </c>
      <c r="K522" s="36"/>
      <c r="L522" s="36"/>
      <c r="M522" s="36" t="str">
        <f t="shared" si="20"/>
        <v>D21</v>
      </c>
      <c r="N522" s="36">
        <f>IF(AND(M522&lt;&gt;M521,NOT(ISBLANK(A522))),IF(ISBLANK(J522),INDEX(Summary!N:N,MATCH(M522,Summary!A:A,0)),INDEX(Summary!N:N,MATCH(M522,Summary!A:A,0))+1),IF(ISBLANK(J522),N521,N521+1))</f>
        <v>22</v>
      </c>
      <c r="O522" s="36">
        <f t="shared" si="21"/>
        <v>42</v>
      </c>
      <c r="P522" s="36"/>
      <c r="Q522" s="6"/>
      <c r="R522" s="6"/>
      <c r="S522" s="6"/>
      <c r="T522" s="6"/>
      <c r="U522" s="9"/>
      <c r="V522" s="9"/>
      <c r="W522" s="9"/>
      <c r="X522" s="6"/>
      <c r="Y522" s="6"/>
      <c r="Z522" s="6"/>
      <c r="AA522" s="6"/>
      <c r="AB522" s="7"/>
      <c r="AC522" s="7"/>
      <c r="AD522" s="6"/>
      <c r="AE522" s="7"/>
      <c r="AF522" s="7"/>
      <c r="AG522" s="7"/>
      <c r="AH522" s="7"/>
      <c r="AI522" s="7"/>
      <c r="AJ522" s="7"/>
      <c r="AK522" s="7"/>
      <c r="AL522" s="7"/>
    </row>
    <row r="523" spans="1:38" x14ac:dyDescent="0.25">
      <c r="A523" s="4"/>
      <c r="B523" s="32"/>
      <c r="C523" s="48"/>
      <c r="D523" s="9"/>
      <c r="E523" s="6"/>
      <c r="F523" s="6"/>
      <c r="G523" s="7"/>
      <c r="H523" s="7"/>
      <c r="I523" s="7"/>
      <c r="J523" s="36" t="s">
        <v>983</v>
      </c>
      <c r="K523" s="36"/>
      <c r="L523" s="36"/>
      <c r="M523" s="36" t="str">
        <f t="shared" si="20"/>
        <v>D21</v>
      </c>
      <c r="N523" s="36">
        <f>IF(AND(M523&lt;&gt;M522,NOT(ISBLANK(A523))),IF(ISBLANK(J523),INDEX(Summary!N:N,MATCH(M523,Summary!A:A,0)),INDEX(Summary!N:N,MATCH(M523,Summary!A:A,0))+1),IF(ISBLANK(J523),N522,N522+1))</f>
        <v>23</v>
      </c>
      <c r="O523" s="36">
        <f t="shared" si="21"/>
        <v>42</v>
      </c>
      <c r="P523" s="36"/>
      <c r="Q523" s="6"/>
      <c r="R523" s="6"/>
      <c r="S523" s="6"/>
      <c r="T523" s="6"/>
      <c r="U523" s="9"/>
      <c r="V523" s="9"/>
      <c r="W523" s="9"/>
      <c r="X523" s="6"/>
      <c r="Y523" s="6"/>
      <c r="Z523" s="6"/>
      <c r="AA523" s="6"/>
      <c r="AB523" s="7"/>
      <c r="AC523" s="7"/>
      <c r="AD523" s="6"/>
      <c r="AE523" s="7"/>
      <c r="AF523" s="7"/>
      <c r="AG523" s="7"/>
      <c r="AH523" s="7"/>
      <c r="AI523" s="7"/>
      <c r="AJ523" s="7"/>
      <c r="AK523" s="7"/>
      <c r="AL523" s="7"/>
    </row>
    <row r="524" spans="1:38" x14ac:dyDescent="0.25">
      <c r="A524" s="4"/>
      <c r="B524" s="32"/>
      <c r="C524" s="48"/>
      <c r="D524" s="9"/>
      <c r="E524" s="6"/>
      <c r="F524" s="6"/>
      <c r="G524" s="7"/>
      <c r="H524" s="7"/>
      <c r="I524" s="7"/>
      <c r="J524" s="36" t="s">
        <v>984</v>
      </c>
      <c r="K524" s="36"/>
      <c r="L524" s="36"/>
      <c r="M524" s="36" t="str">
        <f t="shared" si="20"/>
        <v>D21</v>
      </c>
      <c r="N524" s="36">
        <f>IF(AND(M524&lt;&gt;M523,NOT(ISBLANK(A524))),IF(ISBLANK(J524),INDEX(Summary!N:N,MATCH(M524,Summary!A:A,0)),INDEX(Summary!N:N,MATCH(M524,Summary!A:A,0))+1),IF(ISBLANK(J524),N523,N523+1))</f>
        <v>24</v>
      </c>
      <c r="O524" s="36">
        <f t="shared" si="21"/>
        <v>42</v>
      </c>
      <c r="P524" s="36"/>
      <c r="Q524" s="6"/>
      <c r="R524" s="6"/>
      <c r="S524" s="6"/>
      <c r="T524" s="6"/>
      <c r="U524" s="9"/>
      <c r="V524" s="9"/>
      <c r="W524" s="9"/>
      <c r="X524" s="6"/>
      <c r="Y524" s="6"/>
      <c r="Z524" s="6"/>
      <c r="AA524" s="6"/>
      <c r="AB524" s="7"/>
      <c r="AC524" s="7"/>
      <c r="AD524" s="6"/>
      <c r="AE524" s="7"/>
      <c r="AF524" s="7"/>
      <c r="AG524" s="7"/>
      <c r="AH524" s="7"/>
      <c r="AI524" s="7"/>
      <c r="AJ524" s="7"/>
      <c r="AK524" s="7"/>
      <c r="AL524" s="7"/>
    </row>
    <row r="525" spans="1:38" x14ac:dyDescent="0.25">
      <c r="A525" s="4"/>
      <c r="B525" s="32"/>
      <c r="C525" s="48"/>
      <c r="D525" s="9"/>
      <c r="E525" s="6"/>
      <c r="F525" s="6"/>
      <c r="G525" s="7"/>
      <c r="H525" s="7"/>
      <c r="I525" s="7"/>
      <c r="J525" s="36" t="s">
        <v>985</v>
      </c>
      <c r="K525" s="36"/>
      <c r="L525" s="36"/>
      <c r="M525" s="36" t="str">
        <f t="shared" si="20"/>
        <v>D21</v>
      </c>
      <c r="N525" s="36">
        <f>IF(AND(M525&lt;&gt;M524,NOT(ISBLANK(A525))),IF(ISBLANK(J525),INDEX(Summary!N:N,MATCH(M525,Summary!A:A,0)),INDEX(Summary!N:N,MATCH(M525,Summary!A:A,0))+1),IF(ISBLANK(J525),N524,N524+1))</f>
        <v>25</v>
      </c>
      <c r="O525" s="36">
        <f t="shared" si="21"/>
        <v>42</v>
      </c>
      <c r="P525" s="36"/>
      <c r="Q525" s="6"/>
      <c r="R525" s="6"/>
      <c r="S525" s="6"/>
      <c r="T525" s="6"/>
      <c r="U525" s="9"/>
      <c r="V525" s="9"/>
      <c r="W525" s="9"/>
      <c r="X525" s="6"/>
      <c r="Y525" s="6"/>
      <c r="Z525" s="6"/>
      <c r="AA525" s="6"/>
      <c r="AB525" s="7"/>
      <c r="AC525" s="7"/>
      <c r="AD525" s="6"/>
      <c r="AE525" s="7"/>
      <c r="AF525" s="7"/>
      <c r="AG525" s="7"/>
      <c r="AH525" s="7"/>
      <c r="AI525" s="7"/>
      <c r="AJ525" s="7"/>
      <c r="AK525" s="7"/>
      <c r="AL525" s="7"/>
    </row>
    <row r="526" spans="1:38" x14ac:dyDescent="0.25">
      <c r="A526" s="4"/>
      <c r="B526" s="32"/>
      <c r="C526" s="48"/>
      <c r="D526" s="9"/>
      <c r="E526" s="6"/>
      <c r="F526" s="6"/>
      <c r="G526" s="7"/>
      <c r="H526" s="7"/>
      <c r="I526" s="7"/>
      <c r="J526" s="36" t="s">
        <v>986</v>
      </c>
      <c r="K526" s="36"/>
      <c r="L526" s="36"/>
      <c r="M526" s="36" t="str">
        <f t="shared" si="20"/>
        <v>D21</v>
      </c>
      <c r="N526" s="36">
        <f>IF(AND(M526&lt;&gt;M525,NOT(ISBLANK(A526))),IF(ISBLANK(J526),INDEX(Summary!N:N,MATCH(M526,Summary!A:A,0)),INDEX(Summary!N:N,MATCH(M526,Summary!A:A,0))+1),IF(ISBLANK(J526),N525,N525+1))</f>
        <v>26</v>
      </c>
      <c r="O526" s="36">
        <f t="shared" si="21"/>
        <v>42</v>
      </c>
      <c r="P526" s="36"/>
      <c r="Q526" s="6"/>
      <c r="R526" s="6"/>
      <c r="S526" s="6"/>
      <c r="T526" s="6"/>
      <c r="U526" s="9"/>
      <c r="V526" s="9"/>
      <c r="W526" s="9"/>
      <c r="X526" s="6"/>
      <c r="Y526" s="6"/>
      <c r="Z526" s="6"/>
      <c r="AA526" s="6"/>
      <c r="AB526" s="7"/>
      <c r="AC526" s="7"/>
      <c r="AD526" s="6"/>
      <c r="AE526" s="7"/>
      <c r="AF526" s="7"/>
      <c r="AG526" s="7"/>
      <c r="AH526" s="7"/>
      <c r="AI526" s="7"/>
      <c r="AJ526" s="7"/>
      <c r="AK526" s="7"/>
      <c r="AL526" s="7"/>
    </row>
    <row r="527" spans="1:38" x14ac:dyDescent="0.25">
      <c r="A527" s="4"/>
      <c r="B527" s="32"/>
      <c r="C527" s="48"/>
      <c r="D527" s="9"/>
      <c r="E527" s="6"/>
      <c r="F527" s="6"/>
      <c r="G527" s="7"/>
      <c r="H527" s="7"/>
      <c r="I527" s="7"/>
      <c r="J527" s="36" t="s">
        <v>987</v>
      </c>
      <c r="K527" s="36"/>
      <c r="L527" s="36"/>
      <c r="M527" s="36" t="str">
        <f t="shared" si="20"/>
        <v>D21</v>
      </c>
      <c r="N527" s="36">
        <f>IF(AND(M527&lt;&gt;M526,NOT(ISBLANK(A527))),IF(ISBLANK(J527),INDEX(Summary!N:N,MATCH(M527,Summary!A:A,0)),INDEX(Summary!N:N,MATCH(M527,Summary!A:A,0))+1),IF(ISBLANK(J527),N526,N526+1))</f>
        <v>27</v>
      </c>
      <c r="O527" s="36">
        <f t="shared" si="21"/>
        <v>42</v>
      </c>
      <c r="P527" s="36"/>
      <c r="Q527" s="6"/>
      <c r="R527" s="6"/>
      <c r="S527" s="6"/>
      <c r="T527" s="6"/>
      <c r="U527" s="9"/>
      <c r="V527" s="9"/>
      <c r="W527" s="9"/>
      <c r="X527" s="6"/>
      <c r="Y527" s="6"/>
      <c r="Z527" s="6"/>
      <c r="AA527" s="6"/>
      <c r="AB527" s="7"/>
      <c r="AC527" s="7"/>
      <c r="AD527" s="6"/>
      <c r="AE527" s="7"/>
      <c r="AF527" s="7"/>
      <c r="AG527" s="7"/>
      <c r="AH527" s="7"/>
      <c r="AI527" s="7"/>
      <c r="AJ527" s="7"/>
      <c r="AK527" s="7"/>
      <c r="AL527" s="7"/>
    </row>
    <row r="528" spans="1:38" x14ac:dyDescent="0.25">
      <c r="A528" s="4"/>
      <c r="B528" s="32"/>
      <c r="C528" s="48"/>
      <c r="D528" s="9"/>
      <c r="E528" s="6"/>
      <c r="F528" s="6"/>
      <c r="G528" s="7"/>
      <c r="H528" s="7"/>
      <c r="I528" s="7"/>
      <c r="J528" s="36" t="s">
        <v>988</v>
      </c>
      <c r="K528" s="36"/>
      <c r="L528" s="36"/>
      <c r="M528" s="36" t="str">
        <f t="shared" si="20"/>
        <v>D21</v>
      </c>
      <c r="N528" s="36">
        <f>IF(AND(M528&lt;&gt;M527,NOT(ISBLANK(A528))),IF(ISBLANK(J528),INDEX(Summary!N:N,MATCH(M528,Summary!A:A,0)),INDEX(Summary!N:N,MATCH(M528,Summary!A:A,0))+1),IF(ISBLANK(J528),N527,N527+1))</f>
        <v>28</v>
      </c>
      <c r="O528" s="36">
        <f t="shared" si="21"/>
        <v>42</v>
      </c>
      <c r="P528" s="36"/>
      <c r="Q528" s="6"/>
      <c r="R528" s="6"/>
      <c r="S528" s="6"/>
      <c r="T528" s="6"/>
      <c r="U528" s="9"/>
      <c r="V528" s="9"/>
      <c r="W528" s="9"/>
      <c r="X528" s="6"/>
      <c r="Y528" s="6"/>
      <c r="Z528" s="6"/>
      <c r="AA528" s="6"/>
      <c r="AB528" s="7"/>
      <c r="AC528" s="7"/>
      <c r="AD528" s="6"/>
      <c r="AE528" s="7"/>
      <c r="AF528" s="7"/>
      <c r="AG528" s="7"/>
      <c r="AH528" s="7"/>
      <c r="AI528" s="7"/>
      <c r="AJ528" s="7"/>
      <c r="AK528" s="7"/>
      <c r="AL528" s="7"/>
    </row>
    <row r="529" spans="1:38" x14ac:dyDescent="0.25">
      <c r="A529" s="4"/>
      <c r="B529" s="32"/>
      <c r="C529" s="48"/>
      <c r="D529" s="9"/>
      <c r="E529" s="6"/>
      <c r="F529" s="6"/>
      <c r="G529" s="7"/>
      <c r="H529" s="7"/>
      <c r="I529" s="7"/>
      <c r="J529" s="36" t="s">
        <v>989</v>
      </c>
      <c r="K529" s="36"/>
      <c r="L529" s="36"/>
      <c r="M529" s="36" t="str">
        <f t="shared" si="20"/>
        <v>D21</v>
      </c>
      <c r="N529" s="36">
        <f>IF(AND(M529&lt;&gt;M528,NOT(ISBLANK(A529))),IF(ISBLANK(J529),INDEX(Summary!N:N,MATCH(M529,Summary!A:A,0)),INDEX(Summary!N:N,MATCH(M529,Summary!A:A,0))+1),IF(ISBLANK(J529),N528,N528+1))</f>
        <v>29</v>
      </c>
      <c r="O529" s="36">
        <f t="shared" si="21"/>
        <v>42</v>
      </c>
      <c r="P529" s="36"/>
      <c r="Q529" s="6"/>
      <c r="R529" s="6"/>
      <c r="S529" s="6"/>
      <c r="T529" s="6"/>
      <c r="U529" s="9"/>
      <c r="V529" s="9"/>
      <c r="W529" s="9"/>
      <c r="X529" s="6"/>
      <c r="Y529" s="6"/>
      <c r="Z529" s="6"/>
      <c r="AA529" s="6"/>
      <c r="AB529" s="7"/>
      <c r="AC529" s="7"/>
      <c r="AD529" s="6"/>
      <c r="AE529" s="7"/>
      <c r="AF529" s="7"/>
      <c r="AG529" s="7"/>
      <c r="AH529" s="7"/>
      <c r="AI529" s="7"/>
      <c r="AJ529" s="7"/>
      <c r="AK529" s="7"/>
      <c r="AL529" s="7"/>
    </row>
    <row r="530" spans="1:38" x14ac:dyDescent="0.25">
      <c r="A530" s="4"/>
      <c r="B530" s="32"/>
      <c r="C530" s="48"/>
      <c r="D530" s="9"/>
      <c r="E530" s="6"/>
      <c r="F530" s="6"/>
      <c r="G530" s="7"/>
      <c r="H530" s="7"/>
      <c r="I530" s="7"/>
      <c r="J530" s="36" t="s">
        <v>990</v>
      </c>
      <c r="K530" s="36"/>
      <c r="L530" s="36"/>
      <c r="M530" s="36" t="str">
        <f t="shared" si="20"/>
        <v>D21</v>
      </c>
      <c r="N530" s="36">
        <f>IF(AND(M530&lt;&gt;M529,NOT(ISBLANK(A530))),IF(ISBLANK(J530),INDEX(Summary!N:N,MATCH(M530,Summary!A:A,0)),INDEX(Summary!N:N,MATCH(M530,Summary!A:A,0))+1),IF(ISBLANK(J530),N529,N529+1))</f>
        <v>30</v>
      </c>
      <c r="O530" s="36">
        <f t="shared" si="21"/>
        <v>42</v>
      </c>
      <c r="P530" s="36"/>
      <c r="Q530" s="6"/>
      <c r="R530" s="6"/>
      <c r="S530" s="6"/>
      <c r="T530" s="6"/>
      <c r="U530" s="9"/>
      <c r="V530" s="9"/>
      <c r="W530" s="9"/>
      <c r="X530" s="6"/>
      <c r="Y530" s="6"/>
      <c r="Z530" s="6"/>
      <c r="AA530" s="6"/>
      <c r="AB530" s="7"/>
      <c r="AC530" s="7"/>
      <c r="AD530" s="6"/>
      <c r="AE530" s="7"/>
      <c r="AF530" s="7"/>
      <c r="AG530" s="7"/>
      <c r="AH530" s="7"/>
      <c r="AI530" s="7"/>
      <c r="AJ530" s="7"/>
      <c r="AK530" s="7"/>
      <c r="AL530" s="7"/>
    </row>
    <row r="531" spans="1:38" x14ac:dyDescent="0.25">
      <c r="A531" s="4" t="s">
        <v>463</v>
      </c>
      <c r="B531" s="32" t="s">
        <v>541</v>
      </c>
      <c r="C531" s="48" t="s">
        <v>542</v>
      </c>
      <c r="D531" s="9">
        <v>1</v>
      </c>
      <c r="E531" s="6">
        <v>1</v>
      </c>
      <c r="F531" s="6">
        <v>1</v>
      </c>
      <c r="G531" s="7">
        <v>4</v>
      </c>
      <c r="H531" s="7">
        <v>3</v>
      </c>
      <c r="I531" s="7">
        <v>3</v>
      </c>
      <c r="J531" s="36">
        <v>1</v>
      </c>
      <c r="K531" s="36"/>
      <c r="L531" s="36"/>
      <c r="M531" s="36" t="str">
        <f t="shared" si="20"/>
        <v>D22</v>
      </c>
      <c r="N531" s="36">
        <f>IF(AND(M531&lt;&gt;M530,NOT(ISBLANK(A531))),IF(ISBLANK(J531),INDEX(Summary!N:N,MATCH(M531,Summary!A:A,0)),INDEX(Summary!N:N,MATCH(M531,Summary!A:A,0))+1),IF(ISBLANK(J531),N530,N530+1))</f>
        <v>1</v>
      </c>
      <c r="O531" s="36">
        <f t="shared" si="21"/>
        <v>16</v>
      </c>
      <c r="P531" s="36"/>
      <c r="Q531" s="6">
        <v>2</v>
      </c>
      <c r="R531" s="6"/>
      <c r="S531" s="6"/>
      <c r="T531" s="6"/>
      <c r="U531" s="9"/>
      <c r="V531" s="9"/>
      <c r="W531" s="9"/>
      <c r="X531" s="6">
        <v>0</v>
      </c>
      <c r="Y531" s="6">
        <v>2</v>
      </c>
      <c r="Z531" s="6">
        <v>2</v>
      </c>
      <c r="AA531" s="6">
        <v>0</v>
      </c>
      <c r="AB531" s="7">
        <v>0</v>
      </c>
      <c r="AC531" s="7">
        <v>0</v>
      </c>
      <c r="AD531" s="6"/>
      <c r="AE531" s="7">
        <v>0</v>
      </c>
      <c r="AF531" s="7">
        <v>4</v>
      </c>
      <c r="AG531" s="7" t="s">
        <v>34</v>
      </c>
      <c r="AH531" s="7">
        <v>0</v>
      </c>
      <c r="AI531" s="7">
        <v>0</v>
      </c>
      <c r="AJ531" s="7">
        <v>0</v>
      </c>
      <c r="AK531" s="7">
        <v>0</v>
      </c>
      <c r="AL531" s="7" t="s">
        <v>34</v>
      </c>
    </row>
    <row r="532" spans="1:38" x14ac:dyDescent="0.25">
      <c r="A532" s="4"/>
      <c r="B532" s="32"/>
      <c r="C532" s="48"/>
      <c r="D532" s="9"/>
      <c r="E532" s="6"/>
      <c r="F532" s="6"/>
      <c r="G532" s="7"/>
      <c r="H532" s="7"/>
      <c r="I532" s="7"/>
      <c r="J532" s="36">
        <v>2</v>
      </c>
      <c r="K532" s="36"/>
      <c r="L532" s="36"/>
      <c r="M532" s="36" t="str">
        <f t="shared" si="20"/>
        <v>D22</v>
      </c>
      <c r="N532" s="36">
        <f>IF(AND(M532&lt;&gt;M531,NOT(ISBLANK(A532))),IF(ISBLANK(J532),INDEX(Summary!N:N,MATCH(M532,Summary!A:A,0)),INDEX(Summary!N:N,MATCH(M532,Summary!A:A,0))+1),IF(ISBLANK(J532),N531,N531+1))</f>
        <v>2</v>
      </c>
      <c r="O532" s="36">
        <f t="shared" si="21"/>
        <v>16</v>
      </c>
      <c r="P532" s="36"/>
      <c r="Q532" s="6"/>
      <c r="R532" s="6"/>
      <c r="S532" s="6"/>
      <c r="T532" s="6"/>
      <c r="U532" s="9"/>
      <c r="V532" s="9"/>
      <c r="W532" s="9"/>
      <c r="X532" s="6"/>
      <c r="Y532" s="6"/>
      <c r="Z532" s="6"/>
      <c r="AA532" s="6"/>
      <c r="AB532" s="7"/>
      <c r="AC532" s="7"/>
      <c r="AD532" s="6"/>
      <c r="AE532" s="7"/>
      <c r="AF532" s="7"/>
      <c r="AG532" s="7"/>
      <c r="AH532" s="7"/>
      <c r="AI532" s="7"/>
      <c r="AJ532" s="7"/>
      <c r="AK532" s="7"/>
      <c r="AL532" s="7"/>
    </row>
    <row r="533" spans="1:38" x14ac:dyDescent="0.25">
      <c r="A533" s="4" t="s">
        <v>463</v>
      </c>
      <c r="B533" s="32" t="s">
        <v>543</v>
      </c>
      <c r="C533" s="48" t="s">
        <v>542</v>
      </c>
      <c r="D533" s="9">
        <v>1</v>
      </c>
      <c r="E533" s="6">
        <v>1</v>
      </c>
      <c r="F533" s="6">
        <v>1</v>
      </c>
      <c r="G533" s="7">
        <v>5</v>
      </c>
      <c r="H533" s="7">
        <v>4</v>
      </c>
      <c r="I533" s="7">
        <v>4</v>
      </c>
      <c r="J533" s="36">
        <v>1</v>
      </c>
      <c r="K533" s="36"/>
      <c r="L533" s="36"/>
      <c r="M533" s="36" t="str">
        <f t="shared" ref="M533:M547" si="22">IF(ISBLANK(A533),M532,A533)</f>
        <v>D22</v>
      </c>
      <c r="N533" s="36">
        <f>IF(AND(M533&lt;&gt;M532,NOT(ISBLANK(A533))),IF(ISBLANK(J533),INDEX(Summary!N:N,MATCH(M533,Summary!A:A,0)),INDEX(Summary!N:N,MATCH(M533,Summary!A:A,0))+1),IF(ISBLANK(J533),N532,N532+1))</f>
        <v>3</v>
      </c>
      <c r="O533" s="36">
        <f t="shared" si="21"/>
        <v>16</v>
      </c>
      <c r="P533" s="36"/>
      <c r="Q533" s="6">
        <v>4</v>
      </c>
      <c r="R533" s="6"/>
      <c r="S533" s="6"/>
      <c r="T533" s="6"/>
      <c r="U533" s="9"/>
      <c r="V533" s="9"/>
      <c r="W533" s="9"/>
      <c r="X533" s="6">
        <v>0</v>
      </c>
      <c r="Y533" s="6">
        <v>2</v>
      </c>
      <c r="Z533" s="6">
        <v>0</v>
      </c>
      <c r="AA533" s="6">
        <v>0</v>
      </c>
      <c r="AB533" s="7">
        <v>0</v>
      </c>
      <c r="AC533" s="7">
        <v>0</v>
      </c>
      <c r="AD533" s="6"/>
      <c r="AE533" s="7">
        <v>0</v>
      </c>
      <c r="AF533" s="7">
        <v>6</v>
      </c>
      <c r="AG533" s="7" t="s">
        <v>34</v>
      </c>
      <c r="AH533" s="7">
        <v>0</v>
      </c>
      <c r="AI533" s="7">
        <v>0</v>
      </c>
      <c r="AJ533" s="7">
        <v>0</v>
      </c>
      <c r="AK533" s="7">
        <v>0</v>
      </c>
      <c r="AL533" s="7" t="s">
        <v>34</v>
      </c>
    </row>
    <row r="534" spans="1:38" x14ac:dyDescent="0.25">
      <c r="A534" s="4"/>
      <c r="B534" s="32"/>
      <c r="C534" s="48"/>
      <c r="D534" s="9"/>
      <c r="E534" s="6"/>
      <c r="F534" s="6"/>
      <c r="G534" s="7"/>
      <c r="H534" s="7"/>
      <c r="I534" s="7"/>
      <c r="J534" s="36">
        <v>2</v>
      </c>
      <c r="K534" s="36"/>
      <c r="L534" s="36"/>
      <c r="M534" s="36" t="str">
        <f t="shared" si="22"/>
        <v>D22</v>
      </c>
      <c r="N534" s="36">
        <f>IF(AND(M534&lt;&gt;M533,NOT(ISBLANK(A534))),IF(ISBLANK(J534),INDEX(Summary!N:N,MATCH(M534,Summary!A:A,0)),INDEX(Summary!N:N,MATCH(M534,Summary!A:A,0))+1),IF(ISBLANK(J534),N533,N533+1))</f>
        <v>4</v>
      </c>
      <c r="O534" s="36">
        <f t="shared" si="21"/>
        <v>16</v>
      </c>
      <c r="P534" s="36"/>
      <c r="Q534" s="6"/>
      <c r="R534" s="6"/>
      <c r="S534" s="6"/>
      <c r="T534" s="6"/>
      <c r="U534" s="9"/>
      <c r="V534" s="9"/>
      <c r="W534" s="9"/>
      <c r="X534" s="6"/>
      <c r="Y534" s="6"/>
      <c r="Z534" s="6"/>
      <c r="AA534" s="6"/>
      <c r="AB534" s="7"/>
      <c r="AC534" s="7"/>
      <c r="AD534" s="6"/>
      <c r="AE534" s="7"/>
      <c r="AF534" s="7"/>
      <c r="AG534" s="7"/>
      <c r="AH534" s="7"/>
      <c r="AI534" s="7"/>
      <c r="AJ534" s="7"/>
      <c r="AK534" s="7"/>
      <c r="AL534" s="7"/>
    </row>
    <row r="535" spans="1:38" x14ac:dyDescent="0.25">
      <c r="A535" s="4"/>
      <c r="B535" s="32"/>
      <c r="C535" s="48"/>
      <c r="D535" s="9"/>
      <c r="E535" s="6"/>
      <c r="F535" s="6"/>
      <c r="G535" s="7"/>
      <c r="H535" s="7"/>
      <c r="I535" s="7"/>
      <c r="J535" s="36">
        <v>3</v>
      </c>
      <c r="K535" s="36"/>
      <c r="L535" s="36"/>
      <c r="M535" s="36" t="str">
        <f t="shared" si="22"/>
        <v>D22</v>
      </c>
      <c r="N535" s="36">
        <f>IF(AND(M535&lt;&gt;M534,NOT(ISBLANK(A535))),IF(ISBLANK(J535),INDEX(Summary!N:N,MATCH(M535,Summary!A:A,0)),INDEX(Summary!N:N,MATCH(M535,Summary!A:A,0))+1),IF(ISBLANK(J535),N534,N534+1))</f>
        <v>5</v>
      </c>
      <c r="O535" s="36">
        <f t="shared" si="21"/>
        <v>16</v>
      </c>
      <c r="P535" s="36"/>
      <c r="Q535" s="6"/>
      <c r="R535" s="6"/>
      <c r="S535" s="6"/>
      <c r="T535" s="6"/>
      <c r="U535" s="9"/>
      <c r="V535" s="9"/>
      <c r="W535" s="9"/>
      <c r="X535" s="6"/>
      <c r="Y535" s="6"/>
      <c r="Z535" s="6"/>
      <c r="AA535" s="6"/>
      <c r="AB535" s="7"/>
      <c r="AC535" s="7"/>
      <c r="AD535" s="6"/>
      <c r="AE535" s="7"/>
      <c r="AF535" s="7"/>
      <c r="AG535" s="7"/>
      <c r="AH535" s="7"/>
      <c r="AI535" s="7"/>
      <c r="AJ535" s="7"/>
      <c r="AK535" s="7"/>
      <c r="AL535" s="7"/>
    </row>
    <row r="536" spans="1:38" x14ac:dyDescent="0.25">
      <c r="A536" s="4"/>
      <c r="B536" s="32"/>
      <c r="C536" s="48"/>
      <c r="D536" s="9"/>
      <c r="E536" s="6"/>
      <c r="F536" s="6"/>
      <c r="G536" s="7"/>
      <c r="H536" s="7"/>
      <c r="I536" s="7"/>
      <c r="J536" s="36">
        <v>4</v>
      </c>
      <c r="K536" s="36"/>
      <c r="L536" s="36"/>
      <c r="M536" s="36" t="str">
        <f t="shared" si="22"/>
        <v>D22</v>
      </c>
      <c r="N536" s="36">
        <f>IF(AND(M536&lt;&gt;M535,NOT(ISBLANK(A536))),IF(ISBLANK(J536),INDEX(Summary!N:N,MATCH(M536,Summary!A:A,0)),INDEX(Summary!N:N,MATCH(M536,Summary!A:A,0))+1),IF(ISBLANK(J536),N535,N535+1))</f>
        <v>6</v>
      </c>
      <c r="O536" s="36">
        <f t="shared" si="21"/>
        <v>16</v>
      </c>
      <c r="P536" s="36"/>
      <c r="Q536" s="6"/>
      <c r="R536" s="6"/>
      <c r="S536" s="6"/>
      <c r="T536" s="6"/>
      <c r="U536" s="9"/>
      <c r="V536" s="9"/>
      <c r="W536" s="9"/>
      <c r="X536" s="6"/>
      <c r="Y536" s="6"/>
      <c r="Z536" s="6"/>
      <c r="AA536" s="6"/>
      <c r="AB536" s="7"/>
      <c r="AC536" s="7"/>
      <c r="AD536" s="6"/>
      <c r="AE536" s="7"/>
      <c r="AF536" s="7"/>
      <c r="AG536" s="7"/>
      <c r="AH536" s="7"/>
      <c r="AI536" s="7"/>
      <c r="AJ536" s="7"/>
      <c r="AK536" s="7"/>
      <c r="AL536" s="7"/>
    </row>
    <row r="537" spans="1:38" x14ac:dyDescent="0.25">
      <c r="A537" s="4" t="s">
        <v>463</v>
      </c>
      <c r="B537" s="32" t="s">
        <v>544</v>
      </c>
      <c r="C537" s="48" t="s">
        <v>542</v>
      </c>
      <c r="D537" s="9">
        <v>1</v>
      </c>
      <c r="E537" s="6">
        <v>1</v>
      </c>
      <c r="F537" s="6">
        <v>1</v>
      </c>
      <c r="G537" s="7">
        <v>6</v>
      </c>
      <c r="H537" s="7">
        <v>5</v>
      </c>
      <c r="I537" s="7">
        <v>5</v>
      </c>
      <c r="J537" s="36"/>
      <c r="K537" s="36">
        <v>1</v>
      </c>
      <c r="L537" s="36"/>
      <c r="M537" s="36" t="str">
        <f t="shared" si="22"/>
        <v>D22</v>
      </c>
      <c r="N537" s="36">
        <f>IF(AND(M537&lt;&gt;M536,NOT(ISBLANK(A537))),IF(ISBLANK(J537),INDEX(Summary!N:N,MATCH(M537,Summary!A:A,0)),INDEX(Summary!N:N,MATCH(M537,Summary!A:A,0))+1),IF(ISBLANK(J537),N536,N536+1))</f>
        <v>6</v>
      </c>
      <c r="O537" s="36">
        <f t="shared" si="21"/>
        <v>17</v>
      </c>
      <c r="P537" s="36"/>
      <c r="Q537" s="6"/>
      <c r="R537" s="6">
        <v>2</v>
      </c>
      <c r="S537" s="6"/>
      <c r="T537" s="6"/>
      <c r="U537" s="9"/>
      <c r="V537" s="9"/>
      <c r="W537" s="9"/>
      <c r="X537" s="6">
        <v>0</v>
      </c>
      <c r="Y537" s="6">
        <v>2</v>
      </c>
      <c r="Z537" s="6">
        <v>0</v>
      </c>
      <c r="AA537" s="6">
        <v>0</v>
      </c>
      <c r="AB537" s="7">
        <v>0</v>
      </c>
      <c r="AC537" s="7">
        <v>0</v>
      </c>
      <c r="AD537" s="6"/>
      <c r="AE537" s="7">
        <v>0</v>
      </c>
      <c r="AF537" s="7">
        <v>8</v>
      </c>
      <c r="AG537" s="7" t="s">
        <v>34</v>
      </c>
      <c r="AH537" s="7">
        <v>0</v>
      </c>
      <c r="AI537" s="7">
        <v>0</v>
      </c>
      <c r="AJ537" s="7">
        <v>0</v>
      </c>
      <c r="AK537" s="7">
        <v>0</v>
      </c>
      <c r="AL537" s="7" t="s">
        <v>34</v>
      </c>
    </row>
    <row r="538" spans="1:38" x14ac:dyDescent="0.25">
      <c r="A538" s="4"/>
      <c r="B538" s="32"/>
      <c r="C538" s="48"/>
      <c r="D538" s="9"/>
      <c r="E538" s="6"/>
      <c r="F538" s="6"/>
      <c r="G538" s="7"/>
      <c r="H538" s="7"/>
      <c r="I538" s="7"/>
      <c r="J538" s="36"/>
      <c r="K538" s="36">
        <v>2</v>
      </c>
      <c r="L538" s="36"/>
      <c r="M538" s="36" t="str">
        <f t="shared" si="22"/>
        <v>D22</v>
      </c>
      <c r="N538" s="36">
        <f>IF(AND(M538&lt;&gt;M537,NOT(ISBLANK(A538))),IF(ISBLANK(J538),INDEX(Summary!N:N,MATCH(M538,Summary!A:A,0)),INDEX(Summary!N:N,MATCH(M538,Summary!A:A,0))+1),IF(ISBLANK(J538),N537,N537+1))</f>
        <v>6</v>
      </c>
      <c r="O538" s="36">
        <f t="shared" si="21"/>
        <v>18</v>
      </c>
      <c r="P538" s="36"/>
      <c r="Q538" s="6"/>
      <c r="R538" s="6"/>
      <c r="S538" s="6"/>
      <c r="T538" s="6"/>
      <c r="U538" s="9"/>
      <c r="V538" s="9"/>
      <c r="W538" s="9"/>
      <c r="X538" s="6"/>
      <c r="Y538" s="6"/>
      <c r="Z538" s="6"/>
      <c r="AA538" s="6"/>
      <c r="AB538" s="7"/>
      <c r="AC538" s="7"/>
      <c r="AD538" s="6"/>
      <c r="AE538" s="7"/>
      <c r="AF538" s="7"/>
      <c r="AG538" s="7"/>
      <c r="AH538" s="7"/>
      <c r="AI538" s="7"/>
      <c r="AJ538" s="7"/>
      <c r="AK538" s="7"/>
      <c r="AL538" s="7"/>
    </row>
    <row r="539" spans="1:38" x14ac:dyDescent="0.25">
      <c r="A539" s="4" t="s">
        <v>463</v>
      </c>
      <c r="B539" s="32" t="s">
        <v>545</v>
      </c>
      <c r="C539" s="48" t="s">
        <v>542</v>
      </c>
      <c r="D539" s="9">
        <v>1</v>
      </c>
      <c r="E539" s="6">
        <v>1</v>
      </c>
      <c r="F539" s="6">
        <v>1</v>
      </c>
      <c r="G539" s="7">
        <v>7</v>
      </c>
      <c r="H539" s="7">
        <v>6</v>
      </c>
      <c r="I539" s="7">
        <v>6</v>
      </c>
      <c r="J539" s="36"/>
      <c r="K539" s="36">
        <v>1</v>
      </c>
      <c r="L539" s="36"/>
      <c r="M539" s="36" t="str">
        <f t="shared" si="22"/>
        <v>D22</v>
      </c>
      <c r="N539" s="36">
        <f>IF(AND(M539&lt;&gt;M538,NOT(ISBLANK(A539))),IF(ISBLANK(J539),INDEX(Summary!N:N,MATCH(M539,Summary!A:A,0)),INDEX(Summary!N:N,MATCH(M539,Summary!A:A,0))+1),IF(ISBLANK(J539),N538,N538+1))</f>
        <v>6</v>
      </c>
      <c r="O539" s="36">
        <f t="shared" si="21"/>
        <v>19</v>
      </c>
      <c r="P539" s="36"/>
      <c r="Q539" s="6"/>
      <c r="R539" s="6">
        <v>2</v>
      </c>
      <c r="S539" s="6"/>
      <c r="T539" s="6"/>
      <c r="U539" s="9"/>
      <c r="V539" s="9"/>
      <c r="W539" s="9"/>
      <c r="X539" s="6">
        <v>0</v>
      </c>
      <c r="Y539" s="6">
        <v>2</v>
      </c>
      <c r="Z539" s="6">
        <v>0</v>
      </c>
      <c r="AA539" s="6">
        <v>0</v>
      </c>
      <c r="AB539" s="7">
        <v>0</v>
      </c>
      <c r="AC539" s="7">
        <v>0</v>
      </c>
      <c r="AD539" s="6"/>
      <c r="AE539" s="7">
        <v>0</v>
      </c>
      <c r="AF539" s="7">
        <v>10</v>
      </c>
      <c r="AG539" s="7" t="s">
        <v>34</v>
      </c>
      <c r="AH539" s="7">
        <v>0</v>
      </c>
      <c r="AI539" s="7">
        <v>0</v>
      </c>
      <c r="AJ539" s="7">
        <v>0</v>
      </c>
      <c r="AK539" s="7">
        <v>0</v>
      </c>
      <c r="AL539" s="7" t="s">
        <v>34</v>
      </c>
    </row>
    <row r="540" spans="1:38" x14ac:dyDescent="0.25">
      <c r="A540" s="4"/>
      <c r="B540" s="32"/>
      <c r="C540" s="48"/>
      <c r="D540" s="9"/>
      <c r="E540" s="6"/>
      <c r="F540" s="6"/>
      <c r="G540" s="7"/>
      <c r="H540" s="7"/>
      <c r="I540" s="7"/>
      <c r="J540" s="36"/>
      <c r="K540" s="36">
        <v>2</v>
      </c>
      <c r="L540" s="36"/>
      <c r="M540" s="36" t="str">
        <f t="shared" si="22"/>
        <v>D22</v>
      </c>
      <c r="N540" s="36">
        <f>IF(AND(M540&lt;&gt;M539,NOT(ISBLANK(A540))),IF(ISBLANK(J540),INDEX(Summary!N:N,MATCH(M540,Summary!A:A,0)),INDEX(Summary!N:N,MATCH(M540,Summary!A:A,0))+1),IF(ISBLANK(J540),N539,N539+1))</f>
        <v>6</v>
      </c>
      <c r="O540" s="36">
        <f t="shared" si="21"/>
        <v>20</v>
      </c>
      <c r="P540" s="36"/>
      <c r="Q540" s="6"/>
      <c r="R540" s="6"/>
      <c r="S540" s="6"/>
      <c r="T540" s="6"/>
      <c r="U540" s="9"/>
      <c r="V540" s="9"/>
      <c r="W540" s="9"/>
      <c r="X540" s="6"/>
      <c r="Y540" s="6"/>
      <c r="Z540" s="6"/>
      <c r="AA540" s="6"/>
      <c r="AB540" s="7"/>
      <c r="AC540" s="7"/>
      <c r="AD540" s="6"/>
      <c r="AE540" s="7"/>
      <c r="AF540" s="7"/>
      <c r="AG540" s="7"/>
      <c r="AH540" s="7"/>
      <c r="AI540" s="7"/>
      <c r="AJ540" s="7"/>
      <c r="AK540" s="7"/>
      <c r="AL540" s="7"/>
    </row>
    <row r="541" spans="1:38" x14ac:dyDescent="0.25">
      <c r="A541" s="4" t="s">
        <v>463</v>
      </c>
      <c r="B541" s="32" t="s">
        <v>546</v>
      </c>
      <c r="C541" s="48" t="s">
        <v>542</v>
      </c>
      <c r="D541" s="9">
        <v>3</v>
      </c>
      <c r="E541" s="6">
        <v>3</v>
      </c>
      <c r="F541" s="6">
        <v>3</v>
      </c>
      <c r="G541" s="7">
        <v>10</v>
      </c>
      <c r="H541" s="7">
        <v>9</v>
      </c>
      <c r="I541" s="7">
        <v>9</v>
      </c>
      <c r="J541" s="36">
        <v>1</v>
      </c>
      <c r="K541" s="36"/>
      <c r="L541" s="36"/>
      <c r="M541" s="36" t="str">
        <f t="shared" si="22"/>
        <v>D22</v>
      </c>
      <c r="N541" s="36">
        <f>IF(AND(M541&lt;&gt;M540,NOT(ISBLANK(A541))),IF(ISBLANK(J541),INDEX(Summary!N:N,MATCH(M541,Summary!A:A,0)),INDEX(Summary!N:N,MATCH(M541,Summary!A:A,0))+1),IF(ISBLANK(J541),N540,N540+1))</f>
        <v>7</v>
      </c>
      <c r="O541" s="36">
        <f t="shared" si="21"/>
        <v>20</v>
      </c>
      <c r="P541" s="36"/>
      <c r="Q541" s="6">
        <v>2</v>
      </c>
      <c r="R541" s="6"/>
      <c r="S541" s="6"/>
      <c r="T541" s="6"/>
      <c r="U541" s="9"/>
      <c r="V541" s="9"/>
      <c r="W541" s="9" t="s">
        <v>56</v>
      </c>
      <c r="X541" s="6">
        <v>0</v>
      </c>
      <c r="Y541" s="6">
        <v>6</v>
      </c>
      <c r="Z541" s="6">
        <v>12</v>
      </c>
      <c r="AA541" s="6">
        <v>6</v>
      </c>
      <c r="AB541" s="7">
        <v>6</v>
      </c>
      <c r="AC541" s="7">
        <v>0</v>
      </c>
      <c r="AD541" s="6"/>
      <c r="AE541" s="7">
        <v>0</v>
      </c>
      <c r="AF541" s="7">
        <v>28</v>
      </c>
      <c r="AG541" s="7" t="s">
        <v>34</v>
      </c>
      <c r="AH541" s="7">
        <v>6</v>
      </c>
      <c r="AI541" s="7">
        <v>6</v>
      </c>
      <c r="AJ541" s="7">
        <v>0</v>
      </c>
      <c r="AK541" s="7">
        <v>0</v>
      </c>
      <c r="AL541" s="7" t="s">
        <v>34</v>
      </c>
    </row>
    <row r="542" spans="1:38" x14ac:dyDescent="0.25">
      <c r="A542" s="4"/>
      <c r="B542" s="32"/>
      <c r="C542" s="48"/>
      <c r="D542" s="9"/>
      <c r="E542" s="6"/>
      <c r="F542" s="6"/>
      <c r="G542" s="7"/>
      <c r="H542" s="7"/>
      <c r="I542" s="7"/>
      <c r="J542" s="36">
        <v>2</v>
      </c>
      <c r="K542" s="36"/>
      <c r="L542" s="36"/>
      <c r="M542" s="36" t="str">
        <f t="shared" si="22"/>
        <v>D22</v>
      </c>
      <c r="N542" s="36">
        <f>IF(AND(M542&lt;&gt;M541,NOT(ISBLANK(A542))),IF(ISBLANK(J542),INDEX(Summary!N:N,MATCH(M542,Summary!A:A,0)),INDEX(Summary!N:N,MATCH(M542,Summary!A:A,0))+1),IF(ISBLANK(J542),N541,N541+1))</f>
        <v>8</v>
      </c>
      <c r="O542" s="36">
        <f t="shared" si="21"/>
        <v>20</v>
      </c>
      <c r="P542" s="36"/>
      <c r="Q542" s="6"/>
      <c r="R542" s="6"/>
      <c r="S542" s="6"/>
      <c r="T542" s="6"/>
      <c r="U542" s="9"/>
      <c r="V542" s="9"/>
      <c r="W542" s="9"/>
      <c r="X542" s="6"/>
      <c r="Y542" s="6"/>
      <c r="Z542" s="6"/>
      <c r="AA542" s="6"/>
      <c r="AB542" s="7"/>
      <c r="AC542" s="7"/>
      <c r="AD542" s="6"/>
      <c r="AE542" s="7"/>
      <c r="AF542" s="7"/>
      <c r="AG542" s="7"/>
      <c r="AH542" s="7"/>
      <c r="AI542" s="7"/>
      <c r="AJ542" s="7"/>
      <c r="AK542" s="7"/>
      <c r="AL542" s="7"/>
    </row>
    <row r="543" spans="1:38" x14ac:dyDescent="0.25">
      <c r="A543" s="4" t="s">
        <v>463</v>
      </c>
      <c r="B543" s="32" t="s">
        <v>546</v>
      </c>
      <c r="C543" s="48" t="s">
        <v>542</v>
      </c>
      <c r="D543" s="9"/>
      <c r="E543" s="6"/>
      <c r="F543" s="6"/>
      <c r="G543" s="7"/>
      <c r="H543" s="7"/>
      <c r="I543" s="7"/>
      <c r="J543" s="36">
        <v>1</v>
      </c>
      <c r="K543" s="36"/>
      <c r="L543" s="36"/>
      <c r="M543" s="36" t="str">
        <f t="shared" si="22"/>
        <v>D22</v>
      </c>
      <c r="N543" s="36">
        <f>IF(AND(M543&lt;&gt;M542,NOT(ISBLANK(A543))),IF(ISBLANK(J543),INDEX(Summary!N:N,MATCH(M543,Summary!A:A,0)),INDEX(Summary!N:N,MATCH(M543,Summary!A:A,0))+1),IF(ISBLANK(J543),N542,N542+1))</f>
        <v>9</v>
      </c>
      <c r="O543" s="36">
        <f t="shared" si="21"/>
        <v>20</v>
      </c>
      <c r="P543" s="36"/>
      <c r="Q543" s="6"/>
      <c r="R543" s="6"/>
      <c r="S543" s="6"/>
      <c r="T543" s="6"/>
      <c r="U543" s="9"/>
      <c r="V543" s="9"/>
      <c r="W543" s="9"/>
      <c r="X543" s="6"/>
      <c r="Y543" s="6"/>
      <c r="Z543" s="6"/>
      <c r="AA543" s="6"/>
      <c r="AB543" s="7"/>
      <c r="AC543" s="7"/>
      <c r="AD543" s="6"/>
      <c r="AE543" s="7"/>
      <c r="AF543" s="7"/>
      <c r="AG543" s="7"/>
      <c r="AH543" s="7"/>
      <c r="AI543" s="7"/>
      <c r="AJ543" s="7"/>
      <c r="AK543" s="7"/>
      <c r="AL543" s="7"/>
    </row>
    <row r="544" spans="1:38" x14ac:dyDescent="0.25">
      <c r="A544" s="4"/>
      <c r="B544" s="32"/>
      <c r="C544" s="48"/>
      <c r="D544" s="9"/>
      <c r="E544" s="6"/>
      <c r="F544" s="6"/>
      <c r="G544" s="7"/>
      <c r="H544" s="7"/>
      <c r="I544" s="7"/>
      <c r="J544" s="36">
        <v>2</v>
      </c>
      <c r="K544" s="36"/>
      <c r="L544" s="36"/>
      <c r="M544" s="36" t="str">
        <f t="shared" si="22"/>
        <v>D22</v>
      </c>
      <c r="N544" s="36">
        <f>IF(AND(M544&lt;&gt;M543,NOT(ISBLANK(A544))),IF(ISBLANK(J544),INDEX(Summary!N:N,MATCH(M544,Summary!A:A,0)),INDEX(Summary!N:N,MATCH(M544,Summary!A:A,0))+1),IF(ISBLANK(J544),N543,N543+1))</f>
        <v>10</v>
      </c>
      <c r="O544" s="36">
        <f t="shared" si="21"/>
        <v>20</v>
      </c>
      <c r="P544" s="36"/>
      <c r="Q544" s="6"/>
      <c r="R544" s="6"/>
      <c r="S544" s="6"/>
      <c r="T544" s="6"/>
      <c r="U544" s="9"/>
      <c r="V544" s="9"/>
      <c r="W544" s="9"/>
      <c r="X544" s="6"/>
      <c r="Y544" s="6"/>
      <c r="Z544" s="6"/>
      <c r="AA544" s="6"/>
      <c r="AB544" s="7"/>
      <c r="AC544" s="7"/>
      <c r="AD544" s="6"/>
      <c r="AE544" s="7"/>
      <c r="AF544" s="7"/>
      <c r="AG544" s="7"/>
      <c r="AH544" s="7"/>
      <c r="AI544" s="7"/>
      <c r="AJ544" s="7"/>
      <c r="AK544" s="7"/>
      <c r="AL544" s="7"/>
    </row>
    <row r="545" spans="1:38" x14ac:dyDescent="0.25">
      <c r="A545" s="4" t="s">
        <v>463</v>
      </c>
      <c r="B545" s="32" t="s">
        <v>546</v>
      </c>
      <c r="C545" s="48" t="s">
        <v>542</v>
      </c>
      <c r="D545" s="9"/>
      <c r="E545" s="6"/>
      <c r="F545" s="6"/>
      <c r="G545" s="7"/>
      <c r="H545" s="7"/>
      <c r="I545" s="7"/>
      <c r="J545" s="36">
        <v>1</v>
      </c>
      <c r="K545" s="36"/>
      <c r="L545" s="36"/>
      <c r="M545" s="36" t="str">
        <f t="shared" si="22"/>
        <v>D22</v>
      </c>
      <c r="N545" s="36">
        <f>IF(AND(M545&lt;&gt;M544,NOT(ISBLANK(A545))),IF(ISBLANK(J545),INDEX(Summary!N:N,MATCH(M545,Summary!A:A,0)),INDEX(Summary!N:N,MATCH(M545,Summary!A:A,0))+1),IF(ISBLANK(J545),N544,N544+1))</f>
        <v>11</v>
      </c>
      <c r="O545" s="36">
        <f t="shared" si="21"/>
        <v>20</v>
      </c>
      <c r="P545" s="36"/>
      <c r="Q545" s="6"/>
      <c r="R545" s="6"/>
      <c r="S545" s="6"/>
      <c r="T545" s="6"/>
      <c r="U545" s="9"/>
      <c r="V545" s="9"/>
      <c r="W545" s="9"/>
      <c r="X545" s="6"/>
      <c r="Y545" s="6"/>
      <c r="Z545" s="6"/>
      <c r="AA545" s="6"/>
      <c r="AB545" s="7"/>
      <c r="AC545" s="7"/>
      <c r="AD545" s="6"/>
      <c r="AE545" s="7"/>
      <c r="AF545" s="7"/>
      <c r="AG545" s="7"/>
      <c r="AH545" s="7"/>
      <c r="AI545" s="7"/>
      <c r="AJ545" s="7"/>
      <c r="AK545" s="7"/>
      <c r="AL545" s="7"/>
    </row>
    <row r="546" spans="1:38" x14ac:dyDescent="0.25">
      <c r="A546" s="4"/>
      <c r="B546" s="32"/>
      <c r="C546" s="48"/>
      <c r="D546" s="9"/>
      <c r="E546" s="6"/>
      <c r="F546" s="6"/>
      <c r="G546" s="7"/>
      <c r="H546" s="7"/>
      <c r="I546" s="7"/>
      <c r="J546" s="36">
        <v>2</v>
      </c>
      <c r="K546" s="36"/>
      <c r="L546" s="36"/>
      <c r="M546" s="36" t="str">
        <f t="shared" si="22"/>
        <v>D22</v>
      </c>
      <c r="N546" s="36">
        <f>IF(AND(M546&lt;&gt;M545,NOT(ISBLANK(A546))),IF(ISBLANK(J546),INDEX(Summary!N:N,MATCH(M546,Summary!A:A,0)),INDEX(Summary!N:N,MATCH(M546,Summary!A:A,0))+1),IF(ISBLANK(J546),N545,N545+1))</f>
        <v>12</v>
      </c>
      <c r="O546" s="36">
        <f t="shared" si="21"/>
        <v>20</v>
      </c>
      <c r="P546" s="36"/>
      <c r="Q546" s="6"/>
      <c r="R546" s="6"/>
      <c r="S546" s="6"/>
      <c r="T546" s="6"/>
      <c r="U546" s="9"/>
      <c r="V546" s="9"/>
      <c r="W546" s="9"/>
      <c r="X546" s="6"/>
      <c r="Y546" s="6"/>
      <c r="Z546" s="6"/>
      <c r="AA546" s="6"/>
      <c r="AB546" s="7"/>
      <c r="AC546" s="7"/>
      <c r="AD546" s="6"/>
      <c r="AE546" s="7"/>
      <c r="AF546" s="7"/>
      <c r="AG546" s="7"/>
      <c r="AH546" s="7"/>
      <c r="AI546" s="7"/>
      <c r="AJ546" s="7"/>
      <c r="AK546" s="7"/>
      <c r="AL546" s="7"/>
    </row>
    <row r="547" spans="1:38" x14ac:dyDescent="0.25">
      <c r="A547" s="4" t="s">
        <v>463</v>
      </c>
      <c r="B547" s="32" t="s">
        <v>1003</v>
      </c>
      <c r="C547" s="48" t="s">
        <v>542</v>
      </c>
      <c r="D547" s="9">
        <v>1</v>
      </c>
      <c r="E547" s="6">
        <v>1</v>
      </c>
      <c r="F547" s="6">
        <v>1</v>
      </c>
      <c r="G547" s="7">
        <v>11</v>
      </c>
      <c r="H547" s="7">
        <v>10</v>
      </c>
      <c r="I547" s="7">
        <v>10</v>
      </c>
      <c r="J547" s="36"/>
      <c r="K547" s="36">
        <v>1</v>
      </c>
      <c r="L547" s="36"/>
      <c r="M547" s="36" t="str">
        <f t="shared" si="22"/>
        <v>D22</v>
      </c>
      <c r="N547" s="36">
        <f>IF(AND(M547&lt;&gt;M546,NOT(ISBLANK(A547))),IF(ISBLANK(J547),INDEX(Summary!N:N,MATCH(M547,Summary!A:A,0)),INDEX(Summary!N:N,MATCH(M547,Summary!A:A,0))+1),IF(ISBLANK(J547),N546,N546+1))</f>
        <v>12</v>
      </c>
      <c r="O547" s="36">
        <f t="shared" si="21"/>
        <v>21</v>
      </c>
      <c r="P547" s="36"/>
      <c r="Q547" s="6"/>
      <c r="R547" s="6">
        <v>2</v>
      </c>
      <c r="S547" s="6">
        <v>2</v>
      </c>
      <c r="T547" s="6"/>
      <c r="U547" s="9"/>
      <c r="V547" s="9"/>
      <c r="W547" s="9"/>
      <c r="X547" s="6">
        <f t="shared" ref="X547:Z547" si="23">Q547*$D547</f>
        <v>0</v>
      </c>
      <c r="Y547" s="6">
        <f t="shared" si="23"/>
        <v>2</v>
      </c>
      <c r="Z547" s="6">
        <f t="shared" si="23"/>
        <v>2</v>
      </c>
      <c r="AA547" s="6">
        <f t="shared" ref="AA547" si="24">T547*$D547*2</f>
        <v>0</v>
      </c>
      <c r="AB547" s="7">
        <f t="shared" ref="AB547" si="25">SUM(AA547:AA547)</f>
        <v>0</v>
      </c>
      <c r="AC547" s="7">
        <f t="shared" ref="AC547" si="26">IF(COUNTA(U547),IF(OR(D547="E9-2 Access-NGPON2",D547="E9-2 Access-GPON2",D547="E9-2 Access-Mix"),IFERROR(MID(U547,1,FIND(",",U547)-1),2*U547)*F547+IFERROR(MID(U547,FIND(",",U547)+1,LEN(U547)-FIND(",",U547)),0)*F547,U547*F547),0)</f>
        <v>0</v>
      </c>
      <c r="AD547" s="6"/>
      <c r="AE547" s="7">
        <f>IF(ISBLANK($B542),X547,IF(ISBLANK($B547),AE542,AE542+X547))</f>
        <v>0</v>
      </c>
      <c r="AF547" s="7">
        <f>IF(ISBLANK($B542),Y547,IF(ISBLANK($B547),AF542,AF542+Y547+Z547))</f>
        <v>2</v>
      </c>
      <c r="AG547" s="7" t="str">
        <f t="shared" ref="AG547" si="27">IF(ISBLANK($B547),SUM(AE547:AF547)," - ")</f>
        <v xml:space="preserve"> - </v>
      </c>
      <c r="AH547" s="7">
        <f>IF(ISBLANK($B542),AB547,IF(ISBLANK($B547),ROUNDUP(AH542,0),AH542+AB547))</f>
        <v>0</v>
      </c>
      <c r="AI547" s="7">
        <f>IF(ISBLANK($B542),AA547,IF(ISBLANK($B547),ROUNDUP(AI542,0),AI542+AA547))</f>
        <v>0</v>
      </c>
      <c r="AJ547" s="7">
        <f>IF(ISBLANK($B542),AC547,IF(ISBLANK($B547),ROUNDUP(AJ542,0),AJ542+AC547))</f>
        <v>0</v>
      </c>
      <c r="AK547" s="7">
        <f>IF(ISBLANK($B542),AD547,IF(ISBLANK($B547),ROUNDUP(AK542,0),AK542+AD547))</f>
        <v>0</v>
      </c>
      <c r="AL547" s="7" t="str">
        <f t="shared" ref="AL547" si="28">IF(ISBLANK($B547),SUM(AJ547:AK547)," - ")</f>
        <v xml:space="preserve"> - </v>
      </c>
    </row>
    <row r="548" spans="1:38" x14ac:dyDescent="0.25">
      <c r="A548" s="4"/>
      <c r="B548" s="32"/>
      <c r="C548" s="48"/>
      <c r="D548" s="9"/>
      <c r="E548" s="6"/>
      <c r="F548" s="6"/>
      <c r="G548" s="7"/>
      <c r="H548" s="7"/>
      <c r="I548" s="7"/>
      <c r="J548" s="36"/>
      <c r="K548" s="36">
        <v>2</v>
      </c>
      <c r="L548" s="36"/>
      <c r="M548" s="36" t="str">
        <f t="shared" ref="M548:M570" si="29">IF(ISBLANK(A548),M547,A548)</f>
        <v>D22</v>
      </c>
      <c r="N548" s="36">
        <f>IF(AND(M548&lt;&gt;M547,NOT(ISBLANK(A548))),IF(ISBLANK(J548),INDEX(Summary!N:N,MATCH(M548,Summary!A:A,0)),INDEX(Summary!N:N,MATCH(M548,Summary!A:A,0))+1),IF(ISBLANK(J548),N547,N547+1))</f>
        <v>12</v>
      </c>
      <c r="O548" s="36">
        <f t="shared" si="21"/>
        <v>22</v>
      </c>
      <c r="P548" s="36"/>
      <c r="Q548" s="6"/>
      <c r="R548" s="6"/>
      <c r="S548" s="6"/>
      <c r="T548" s="6"/>
      <c r="U548" s="9"/>
      <c r="V548" s="9"/>
      <c r="W548" s="9"/>
      <c r="X548" s="6"/>
      <c r="Y548" s="6"/>
      <c r="Z548" s="6"/>
      <c r="AA548" s="6"/>
      <c r="AB548" s="7"/>
      <c r="AC548" s="7"/>
      <c r="AD548" s="6"/>
      <c r="AE548" s="7"/>
      <c r="AF548" s="7"/>
      <c r="AG548" s="7"/>
      <c r="AH548" s="7"/>
      <c r="AI548" s="7"/>
      <c r="AJ548" s="7"/>
      <c r="AK548" s="7"/>
      <c r="AL548" s="7"/>
    </row>
    <row r="549" spans="1:38" x14ac:dyDescent="0.25">
      <c r="A549" s="4"/>
      <c r="B549" s="32"/>
      <c r="C549" s="48"/>
      <c r="D549" s="9"/>
      <c r="E549" s="6"/>
      <c r="F549" s="6"/>
      <c r="G549" s="7"/>
      <c r="H549" s="7"/>
      <c r="I549" s="7"/>
      <c r="J549" s="36"/>
      <c r="K549" s="36">
        <v>3</v>
      </c>
      <c r="L549" s="36"/>
      <c r="M549" s="36" t="str">
        <f t="shared" si="29"/>
        <v>D22</v>
      </c>
      <c r="N549" s="36">
        <f>IF(AND(M549&lt;&gt;M548,NOT(ISBLANK(A549))),IF(ISBLANK(J549),INDEX(Summary!N:N,MATCH(M549,Summary!A:A,0)),INDEX(Summary!N:N,MATCH(M549,Summary!A:A,0))+1),IF(ISBLANK(J549),N548,N548+1))</f>
        <v>12</v>
      </c>
      <c r="O549" s="36">
        <f t="shared" si="21"/>
        <v>23</v>
      </c>
      <c r="P549" s="36"/>
      <c r="Q549" s="6"/>
      <c r="R549" s="6"/>
      <c r="S549" s="6"/>
      <c r="T549" s="6"/>
      <c r="U549" s="9"/>
      <c r="V549" s="9"/>
      <c r="W549" s="9"/>
      <c r="X549" s="6"/>
      <c r="Y549" s="6"/>
      <c r="Z549" s="6"/>
      <c r="AA549" s="6"/>
      <c r="AB549" s="7"/>
      <c r="AC549" s="7"/>
      <c r="AD549" s="6"/>
      <c r="AE549" s="7"/>
      <c r="AF549" s="7"/>
      <c r="AG549" s="7"/>
      <c r="AH549" s="7"/>
      <c r="AI549" s="7"/>
      <c r="AJ549" s="7"/>
      <c r="AK549" s="7"/>
      <c r="AL549" s="7"/>
    </row>
    <row r="550" spans="1:38" x14ac:dyDescent="0.25">
      <c r="A550" s="4"/>
      <c r="B550" s="32"/>
      <c r="C550" s="48"/>
      <c r="D550" s="9"/>
      <c r="E550" s="6"/>
      <c r="F550" s="6"/>
      <c r="G550" s="7"/>
      <c r="H550" s="7"/>
      <c r="I550" s="7"/>
      <c r="J550" s="36"/>
      <c r="K550" s="36">
        <v>4</v>
      </c>
      <c r="L550" s="36"/>
      <c r="M550" s="36" t="str">
        <f t="shared" si="29"/>
        <v>D22</v>
      </c>
      <c r="N550" s="36">
        <f>IF(AND(M550&lt;&gt;M549,NOT(ISBLANK(A550))),IF(ISBLANK(J550),INDEX(Summary!N:N,MATCH(M550,Summary!A:A,0)),INDEX(Summary!N:N,MATCH(M550,Summary!A:A,0))+1),IF(ISBLANK(J550),N549,N549+1))</f>
        <v>12</v>
      </c>
      <c r="O550" s="36">
        <f t="shared" si="21"/>
        <v>24</v>
      </c>
      <c r="P550" s="36"/>
      <c r="Q550" s="6"/>
      <c r="R550" s="6"/>
      <c r="S550" s="6"/>
      <c r="T550" s="6"/>
      <c r="U550" s="9"/>
      <c r="V550" s="9"/>
      <c r="W550" s="9"/>
      <c r="X550" s="6"/>
      <c r="Y550" s="6"/>
      <c r="Z550" s="6"/>
      <c r="AA550" s="6"/>
      <c r="AB550" s="7"/>
      <c r="AC550" s="7"/>
      <c r="AD550" s="6"/>
      <c r="AE550" s="7"/>
      <c r="AF550" s="7"/>
      <c r="AG550" s="7"/>
      <c r="AH550" s="7"/>
      <c r="AI550" s="7"/>
      <c r="AJ550" s="7"/>
      <c r="AK550" s="7"/>
      <c r="AL550" s="7"/>
    </row>
    <row r="551" spans="1:38" x14ac:dyDescent="0.25">
      <c r="A551" s="4" t="s">
        <v>463</v>
      </c>
      <c r="B551" s="32" t="s">
        <v>547</v>
      </c>
      <c r="C551" s="91" t="s">
        <v>540</v>
      </c>
      <c r="D551" s="9">
        <v>2</v>
      </c>
      <c r="E551" s="6">
        <v>2</v>
      </c>
      <c r="F551" s="6">
        <v>2</v>
      </c>
      <c r="G551" s="7">
        <v>12</v>
      </c>
      <c r="H551" s="7">
        <v>11</v>
      </c>
      <c r="I551" s="7">
        <v>11</v>
      </c>
      <c r="J551" s="36" t="s">
        <v>1006</v>
      </c>
      <c r="K551" s="36" t="s">
        <v>1004</v>
      </c>
      <c r="L551" s="36"/>
      <c r="M551" s="36" t="str">
        <f t="shared" si="29"/>
        <v>D22</v>
      </c>
      <c r="N551" s="36">
        <f>IF(AND(M551&lt;&gt;M550,NOT(ISBLANK(A551))),IF(ISBLANK(J551),INDEX(Summary!N:N,MATCH(M551,Summary!A:A,0)),INDEX(Summary!N:N,MATCH(M551,Summary!A:A,0))+1),IF(ISBLANK(J551),N550,N550+1))</f>
        <v>13</v>
      </c>
      <c r="O551" s="36">
        <f t="shared" si="21"/>
        <v>25</v>
      </c>
      <c r="P551" s="36"/>
      <c r="Q551" s="6">
        <v>2</v>
      </c>
      <c r="R551" s="6">
        <v>4</v>
      </c>
      <c r="S551" s="6"/>
      <c r="T551" s="6"/>
      <c r="U551" s="9"/>
      <c r="V551" s="9"/>
      <c r="W551" s="9"/>
      <c r="X551" s="6">
        <v>0</v>
      </c>
      <c r="Y551" s="6">
        <v>30</v>
      </c>
      <c r="Z551" s="6">
        <v>0</v>
      </c>
      <c r="AA551" s="6">
        <v>0</v>
      </c>
      <c r="AB551" s="7">
        <v>0</v>
      </c>
      <c r="AC551" s="7">
        <v>0</v>
      </c>
      <c r="AD551" s="6"/>
      <c r="AE551" s="7">
        <v>0</v>
      </c>
      <c r="AF551" s="7">
        <v>58</v>
      </c>
      <c r="AG551" s="7" t="s">
        <v>34</v>
      </c>
      <c r="AH551" s="7">
        <v>6</v>
      </c>
      <c r="AI551" s="7">
        <v>6</v>
      </c>
      <c r="AJ551" s="7">
        <v>0</v>
      </c>
      <c r="AK551" s="7">
        <v>0</v>
      </c>
      <c r="AL551" s="7" t="s">
        <v>34</v>
      </c>
    </row>
    <row r="552" spans="1:38" x14ac:dyDescent="0.25">
      <c r="A552" s="4"/>
      <c r="B552" s="32"/>
      <c r="C552" s="91"/>
      <c r="D552" s="9"/>
      <c r="E552" s="6"/>
      <c r="F552" s="6"/>
      <c r="G552" s="7"/>
      <c r="H552" s="7"/>
      <c r="I552" s="7"/>
      <c r="J552" s="36" t="s">
        <v>1007</v>
      </c>
      <c r="K552" s="36" t="s">
        <v>1005</v>
      </c>
      <c r="L552" s="36"/>
      <c r="M552" s="36" t="str">
        <f t="shared" si="29"/>
        <v>D22</v>
      </c>
      <c r="N552" s="36">
        <f>IF(AND(M552&lt;&gt;M551,NOT(ISBLANK(A552))),IF(ISBLANK(J552),INDEX(Summary!N:N,MATCH(M552,Summary!A:A,0)),INDEX(Summary!N:N,MATCH(M552,Summary!A:A,0))+1),IF(ISBLANK(J552),N551,N551+1))</f>
        <v>14</v>
      </c>
      <c r="O552" s="36">
        <f t="shared" si="21"/>
        <v>26</v>
      </c>
      <c r="P552" s="36"/>
      <c r="Q552" s="6"/>
      <c r="R552" s="6"/>
      <c r="S552" s="6"/>
      <c r="T552" s="6"/>
      <c r="U552" s="9"/>
      <c r="V552" s="9"/>
      <c r="W552" s="9"/>
      <c r="X552" s="6"/>
      <c r="Y552" s="6"/>
      <c r="Z552" s="6"/>
      <c r="AA552" s="6"/>
      <c r="AB552" s="7"/>
      <c r="AC552" s="7"/>
      <c r="AD552" s="6"/>
      <c r="AE552" s="7"/>
      <c r="AF552" s="7"/>
      <c r="AG552" s="7"/>
      <c r="AH552" s="7"/>
      <c r="AI552" s="7"/>
      <c r="AJ552" s="7"/>
      <c r="AK552" s="7"/>
      <c r="AL552" s="7"/>
    </row>
    <row r="553" spans="1:38" x14ac:dyDescent="0.25">
      <c r="A553" s="4"/>
      <c r="B553" s="32"/>
      <c r="C553" s="91"/>
      <c r="D553" s="9"/>
      <c r="E553" s="6"/>
      <c r="F553" s="6"/>
      <c r="G553" s="7"/>
      <c r="H553" s="7"/>
      <c r="I553" s="7"/>
      <c r="J553" s="36"/>
      <c r="K553" s="36" t="s">
        <v>961</v>
      </c>
      <c r="L553" s="36"/>
      <c r="M553" s="36" t="str">
        <f t="shared" si="29"/>
        <v>D22</v>
      </c>
      <c r="N553" s="36">
        <f>IF(AND(M553&lt;&gt;M552,NOT(ISBLANK(A553))),IF(ISBLANK(J553),INDEX(Summary!N:N,MATCH(M553,Summary!A:A,0)),INDEX(Summary!N:N,MATCH(M553,Summary!A:A,0))+1),IF(ISBLANK(J553),N552,N552+1))</f>
        <v>14</v>
      </c>
      <c r="O553" s="36">
        <f t="shared" si="21"/>
        <v>27</v>
      </c>
      <c r="P553" s="36"/>
      <c r="Q553" s="6"/>
      <c r="R553" s="6"/>
      <c r="S553" s="6"/>
      <c r="T553" s="6"/>
      <c r="U553" s="9"/>
      <c r="V553" s="9"/>
      <c r="W553" s="9"/>
      <c r="X553" s="6"/>
      <c r="Y553" s="6"/>
      <c r="Z553" s="6"/>
      <c r="AA553" s="6"/>
      <c r="AB553" s="7"/>
      <c r="AC553" s="7"/>
      <c r="AD553" s="6"/>
      <c r="AE553" s="7"/>
      <c r="AF553" s="7"/>
      <c r="AG553" s="7"/>
      <c r="AH553" s="7"/>
      <c r="AI553" s="7"/>
      <c r="AJ553" s="7"/>
      <c r="AK553" s="7"/>
      <c r="AL553" s="7"/>
    </row>
    <row r="554" spans="1:38" x14ac:dyDescent="0.25">
      <c r="A554" s="4"/>
      <c r="B554" s="32"/>
      <c r="C554" s="91"/>
      <c r="D554" s="9"/>
      <c r="E554" s="6"/>
      <c r="F554" s="6"/>
      <c r="G554" s="7"/>
      <c r="H554" s="7"/>
      <c r="I554" s="7"/>
      <c r="J554" s="36"/>
      <c r="K554" s="36" t="s">
        <v>962</v>
      </c>
      <c r="L554" s="36"/>
      <c r="M554" s="36" t="str">
        <f t="shared" si="29"/>
        <v>D22</v>
      </c>
      <c r="N554" s="36">
        <f>IF(AND(M554&lt;&gt;M553,NOT(ISBLANK(A554))),IF(ISBLANK(J554),INDEX(Summary!N:N,MATCH(M554,Summary!A:A,0)),INDEX(Summary!N:N,MATCH(M554,Summary!A:A,0))+1),IF(ISBLANK(J554),N553,N553+1))</f>
        <v>14</v>
      </c>
      <c r="O554" s="36">
        <f t="shared" si="21"/>
        <v>28</v>
      </c>
      <c r="P554" s="36"/>
      <c r="Q554" s="6"/>
      <c r="R554" s="6"/>
      <c r="S554" s="6"/>
      <c r="T554" s="6"/>
      <c r="U554" s="9"/>
      <c r="V554" s="9"/>
      <c r="W554" s="9"/>
      <c r="X554" s="6"/>
      <c r="Y554" s="6"/>
      <c r="Z554" s="6"/>
      <c r="AA554" s="6"/>
      <c r="AB554" s="7"/>
      <c r="AC554" s="7"/>
      <c r="AD554" s="6"/>
      <c r="AE554" s="7"/>
      <c r="AF554" s="7"/>
      <c r="AG554" s="7"/>
      <c r="AH554" s="7"/>
      <c r="AI554" s="7"/>
      <c r="AJ554" s="7"/>
      <c r="AK554" s="7"/>
      <c r="AL554" s="7"/>
    </row>
    <row r="555" spans="1:38" x14ac:dyDescent="0.25">
      <c r="A555" s="4" t="s">
        <v>463</v>
      </c>
      <c r="B555" s="32" t="s">
        <v>547</v>
      </c>
      <c r="C555" s="91" t="s">
        <v>540</v>
      </c>
      <c r="D555" s="9"/>
      <c r="E555" s="6"/>
      <c r="F555" s="6"/>
      <c r="G555" s="7"/>
      <c r="H555" s="7"/>
      <c r="I555" s="7"/>
      <c r="J555" s="36" t="s">
        <v>1006</v>
      </c>
      <c r="K555" s="36" t="s">
        <v>1004</v>
      </c>
      <c r="L555" s="36"/>
      <c r="M555" s="36" t="str">
        <f t="shared" si="29"/>
        <v>D22</v>
      </c>
      <c r="N555" s="36">
        <f>IF(AND(M555&lt;&gt;M554,NOT(ISBLANK(A555))),IF(ISBLANK(J555),INDEX(Summary!N:N,MATCH(M555,Summary!A:A,0)),INDEX(Summary!N:N,MATCH(M555,Summary!A:A,0))+1),IF(ISBLANK(J555),N554,N554+1))</f>
        <v>15</v>
      </c>
      <c r="O555" s="36">
        <f t="shared" si="21"/>
        <v>29</v>
      </c>
      <c r="P555" s="36"/>
      <c r="Q555" s="6"/>
      <c r="R555" s="6"/>
      <c r="S555" s="6"/>
      <c r="T555" s="6"/>
      <c r="U555" s="9"/>
      <c r="V555" s="9"/>
      <c r="W555" s="9"/>
      <c r="X555" s="6"/>
      <c r="Y555" s="6"/>
      <c r="Z555" s="6"/>
      <c r="AA555" s="6"/>
      <c r="AB555" s="7"/>
      <c r="AC555" s="7"/>
      <c r="AD555" s="6"/>
      <c r="AE555" s="7"/>
      <c r="AF555" s="7"/>
      <c r="AG555" s="7"/>
      <c r="AH555" s="7"/>
      <c r="AI555" s="7"/>
      <c r="AJ555" s="7"/>
      <c r="AK555" s="7"/>
      <c r="AL555" s="7"/>
    </row>
    <row r="556" spans="1:38" x14ac:dyDescent="0.25">
      <c r="A556" s="4"/>
      <c r="B556" s="32"/>
      <c r="C556" s="91"/>
      <c r="D556" s="9"/>
      <c r="E556" s="6"/>
      <c r="F556" s="6"/>
      <c r="G556" s="7"/>
      <c r="H556" s="7"/>
      <c r="I556" s="7"/>
      <c r="J556" s="36" t="s">
        <v>1007</v>
      </c>
      <c r="K556" s="36" t="s">
        <v>1005</v>
      </c>
      <c r="L556" s="36"/>
      <c r="M556" s="36" t="str">
        <f t="shared" si="29"/>
        <v>D22</v>
      </c>
      <c r="N556" s="36">
        <f>IF(AND(M556&lt;&gt;M555,NOT(ISBLANK(A556))),IF(ISBLANK(J556),INDEX(Summary!N:N,MATCH(M556,Summary!A:A,0)),INDEX(Summary!N:N,MATCH(M556,Summary!A:A,0))+1),IF(ISBLANK(J556),N555,N555+1))</f>
        <v>16</v>
      </c>
      <c r="O556" s="36">
        <f t="shared" si="21"/>
        <v>30</v>
      </c>
      <c r="P556" s="36"/>
      <c r="Q556" s="6"/>
      <c r="R556" s="6"/>
      <c r="S556" s="6"/>
      <c r="T556" s="6"/>
      <c r="U556" s="9"/>
      <c r="V556" s="9"/>
      <c r="W556" s="9"/>
      <c r="X556" s="6"/>
      <c r="Y556" s="6"/>
      <c r="Z556" s="6"/>
      <c r="AA556" s="6"/>
      <c r="AB556" s="7"/>
      <c r="AC556" s="7"/>
      <c r="AD556" s="6"/>
      <c r="AE556" s="7"/>
      <c r="AF556" s="7"/>
      <c r="AG556" s="7"/>
      <c r="AH556" s="7"/>
      <c r="AI556" s="7"/>
      <c r="AJ556" s="7"/>
      <c r="AK556" s="7"/>
      <c r="AL556" s="7"/>
    </row>
    <row r="557" spans="1:38" x14ac:dyDescent="0.25">
      <c r="A557" s="4"/>
      <c r="B557" s="32"/>
      <c r="C557" s="91"/>
      <c r="D557" s="9"/>
      <c r="E557" s="6"/>
      <c r="F557" s="6"/>
      <c r="G557" s="7"/>
      <c r="H557" s="7"/>
      <c r="I557" s="7"/>
      <c r="J557" s="36"/>
      <c r="K557" s="36" t="s">
        <v>961</v>
      </c>
      <c r="L557" s="36"/>
      <c r="M557" s="36" t="str">
        <f t="shared" si="29"/>
        <v>D22</v>
      </c>
      <c r="N557" s="36">
        <f>IF(AND(M557&lt;&gt;M556,NOT(ISBLANK(A557))),IF(ISBLANK(J557),INDEX(Summary!N:N,MATCH(M557,Summary!A:A,0)),INDEX(Summary!N:N,MATCH(M557,Summary!A:A,0))+1),IF(ISBLANK(J557),N556,N556+1))</f>
        <v>16</v>
      </c>
      <c r="O557" s="36">
        <f t="shared" si="21"/>
        <v>31</v>
      </c>
      <c r="P557" s="36"/>
      <c r="Q557" s="6"/>
      <c r="R557" s="6"/>
      <c r="S557" s="6"/>
      <c r="T557" s="6"/>
      <c r="U557" s="9"/>
      <c r="V557" s="9"/>
      <c r="W557" s="9"/>
      <c r="X557" s="6"/>
      <c r="Y557" s="6"/>
      <c r="Z557" s="6"/>
      <c r="AA557" s="6"/>
      <c r="AB557" s="7"/>
      <c r="AC557" s="7"/>
      <c r="AD557" s="6"/>
      <c r="AE557" s="7"/>
      <c r="AF557" s="7"/>
      <c r="AG557" s="7"/>
      <c r="AH557" s="7"/>
      <c r="AI557" s="7"/>
      <c r="AJ557" s="7"/>
      <c r="AK557" s="7"/>
      <c r="AL557" s="7"/>
    </row>
    <row r="558" spans="1:38" x14ac:dyDescent="0.25">
      <c r="A558" s="4"/>
      <c r="B558" s="32"/>
      <c r="C558" s="91"/>
      <c r="D558" s="9"/>
      <c r="E558" s="6"/>
      <c r="F558" s="6"/>
      <c r="G558" s="7"/>
      <c r="H558" s="7"/>
      <c r="I558" s="7"/>
      <c r="J558" s="36"/>
      <c r="K558" s="36" t="s">
        <v>962</v>
      </c>
      <c r="L558" s="36"/>
      <c r="M558" s="36" t="str">
        <f t="shared" si="29"/>
        <v>D22</v>
      </c>
      <c r="N558" s="36">
        <f>IF(AND(M558&lt;&gt;M557,NOT(ISBLANK(A558))),IF(ISBLANK(J558),INDEX(Summary!N:N,MATCH(M558,Summary!A:A,0)),INDEX(Summary!N:N,MATCH(M558,Summary!A:A,0))+1),IF(ISBLANK(J558),N557,N557+1))</f>
        <v>16</v>
      </c>
      <c r="O558" s="36">
        <f t="shared" si="21"/>
        <v>32</v>
      </c>
      <c r="P558" s="36"/>
      <c r="Q558" s="6"/>
      <c r="R558" s="6"/>
      <c r="S558" s="6"/>
      <c r="T558" s="6"/>
      <c r="U558" s="9"/>
      <c r="V558" s="9"/>
      <c r="W558" s="9"/>
      <c r="X558" s="6"/>
      <c r="Y558" s="6"/>
      <c r="Z558" s="6"/>
      <c r="AA558" s="6"/>
      <c r="AB558" s="7"/>
      <c r="AC558" s="7"/>
      <c r="AD558" s="6"/>
      <c r="AE558" s="7"/>
      <c r="AF558" s="7"/>
      <c r="AG558" s="7"/>
      <c r="AH558" s="7"/>
      <c r="AI558" s="7"/>
      <c r="AJ558" s="7"/>
      <c r="AK558" s="7"/>
      <c r="AL558" s="7"/>
    </row>
    <row r="559" spans="1:38" x14ac:dyDescent="0.25">
      <c r="A559" s="4" t="s">
        <v>469</v>
      </c>
      <c r="B559" s="32" t="s">
        <v>548</v>
      </c>
      <c r="C559" s="91" t="s">
        <v>540</v>
      </c>
      <c r="D559" s="9">
        <v>1</v>
      </c>
      <c r="E559" s="6">
        <v>1</v>
      </c>
      <c r="F559" s="6">
        <v>1</v>
      </c>
      <c r="G559" s="7">
        <v>2</v>
      </c>
      <c r="H559" s="7">
        <v>2</v>
      </c>
      <c r="I559" s="7">
        <v>2</v>
      </c>
      <c r="J559" s="36"/>
      <c r="K559" s="36" t="s">
        <v>1008</v>
      </c>
      <c r="L559" s="36"/>
      <c r="M559" s="36" t="str">
        <f t="shared" si="29"/>
        <v>D28</v>
      </c>
      <c r="N559" s="36">
        <f>IF(AND(M559&lt;&gt;M558,NOT(ISBLANK(A559))),IF(ISBLANK(J559),INDEX(Summary!N:N,MATCH(M559,Summary!A:A,0)),INDEX(Summary!N:N,MATCH(M559,Summary!A:A,0))+1),IF(ISBLANK(J559),N558,N558+1))</f>
        <v>0</v>
      </c>
      <c r="O559" s="36">
        <f t="shared" si="21"/>
        <v>17</v>
      </c>
      <c r="P559" s="36"/>
      <c r="Q559" s="6"/>
      <c r="R559" s="6">
        <v>6</v>
      </c>
      <c r="S559" s="6">
        <v>2</v>
      </c>
      <c r="T559" s="6"/>
      <c r="U559" s="9"/>
      <c r="V559" s="9"/>
      <c r="W559" s="9"/>
      <c r="X559" s="6">
        <v>0</v>
      </c>
      <c r="Y559" s="6">
        <v>6</v>
      </c>
      <c r="Z559" s="6">
        <v>4</v>
      </c>
      <c r="AA559" s="6">
        <v>0</v>
      </c>
      <c r="AB559" s="7">
        <v>0</v>
      </c>
      <c r="AC559" s="7">
        <v>0</v>
      </c>
      <c r="AD559" s="6"/>
      <c r="AE559" s="7">
        <v>0</v>
      </c>
      <c r="AF559" s="7">
        <v>10</v>
      </c>
      <c r="AG559" s="7" t="s">
        <v>34</v>
      </c>
      <c r="AH559" s="7">
        <v>0</v>
      </c>
      <c r="AI559" s="7">
        <v>0</v>
      </c>
      <c r="AJ559" s="7">
        <v>0</v>
      </c>
      <c r="AK559" s="7">
        <v>0</v>
      </c>
      <c r="AL559" s="7" t="s">
        <v>34</v>
      </c>
    </row>
    <row r="560" spans="1:38" x14ac:dyDescent="0.25">
      <c r="A560" s="4"/>
      <c r="B560" s="32"/>
      <c r="C560" s="91"/>
      <c r="D560" s="9"/>
      <c r="E560" s="6"/>
      <c r="F560" s="6"/>
      <c r="G560" s="7"/>
      <c r="H560" s="7"/>
      <c r="I560" s="7"/>
      <c r="J560" s="36"/>
      <c r="K560" s="36" t="s">
        <v>1010</v>
      </c>
      <c r="L560" s="36"/>
      <c r="M560" s="36" t="str">
        <f t="shared" si="29"/>
        <v>D28</v>
      </c>
      <c r="N560" s="36">
        <f>IF(AND(M560&lt;&gt;M559,NOT(ISBLANK(A560))),IF(ISBLANK(J560),INDEX(Summary!N:N,MATCH(M560,Summary!A:A,0)),INDEX(Summary!N:N,MATCH(M560,Summary!A:A,0))+1),IF(ISBLANK(J560),N559,N559+1))</f>
        <v>0</v>
      </c>
      <c r="O560" s="36">
        <f t="shared" si="21"/>
        <v>18</v>
      </c>
      <c r="P560" s="36"/>
      <c r="Q560" s="6"/>
      <c r="R560" s="6"/>
      <c r="S560" s="6"/>
      <c r="T560" s="6"/>
      <c r="U560" s="9"/>
      <c r="V560" s="9"/>
      <c r="W560" s="9"/>
      <c r="X560" s="6"/>
      <c r="Y560" s="6"/>
      <c r="Z560" s="6"/>
      <c r="AA560" s="6"/>
      <c r="AB560" s="7"/>
      <c r="AC560" s="7"/>
      <c r="AD560" s="6"/>
      <c r="AE560" s="7"/>
      <c r="AF560" s="7"/>
      <c r="AG560" s="7"/>
      <c r="AH560" s="7"/>
      <c r="AI560" s="7"/>
      <c r="AJ560" s="7"/>
      <c r="AK560" s="7"/>
      <c r="AL560" s="7"/>
    </row>
    <row r="561" spans="1:38" x14ac:dyDescent="0.25">
      <c r="A561" s="4"/>
      <c r="B561" s="32"/>
      <c r="C561" s="91"/>
      <c r="D561" s="9"/>
      <c r="E561" s="6"/>
      <c r="F561" s="6"/>
      <c r="G561" s="7"/>
      <c r="H561" s="7"/>
      <c r="I561" s="7"/>
      <c r="J561" s="36"/>
      <c r="K561" s="36" t="s">
        <v>1012</v>
      </c>
      <c r="L561" s="36"/>
      <c r="M561" s="36" t="str">
        <f t="shared" si="29"/>
        <v>D28</v>
      </c>
      <c r="N561" s="36">
        <f>IF(AND(M561&lt;&gt;M560,NOT(ISBLANK(A561))),IF(ISBLANK(J561),INDEX(Summary!N:N,MATCH(M561,Summary!A:A,0)),INDEX(Summary!N:N,MATCH(M561,Summary!A:A,0))+1),IF(ISBLANK(J561),N560,N560+1))</f>
        <v>0</v>
      </c>
      <c r="O561" s="36">
        <f t="shared" si="21"/>
        <v>19</v>
      </c>
      <c r="P561" s="36"/>
      <c r="Q561" s="6"/>
      <c r="R561" s="6"/>
      <c r="S561" s="6"/>
      <c r="T561" s="6"/>
      <c r="U561" s="9"/>
      <c r="V561" s="9"/>
      <c r="W561" s="9"/>
      <c r="X561" s="6"/>
      <c r="Y561" s="6"/>
      <c r="Z561" s="6"/>
      <c r="AA561" s="6"/>
      <c r="AB561" s="7"/>
      <c r="AC561" s="7"/>
      <c r="AD561" s="6"/>
      <c r="AE561" s="7"/>
      <c r="AF561" s="7"/>
      <c r="AG561" s="7"/>
      <c r="AH561" s="7"/>
      <c r="AI561" s="7"/>
      <c r="AJ561" s="7"/>
      <c r="AK561" s="7"/>
      <c r="AL561" s="7"/>
    </row>
    <row r="562" spans="1:38" x14ac:dyDescent="0.25">
      <c r="A562" s="4"/>
      <c r="B562" s="32"/>
      <c r="C562" s="91"/>
      <c r="D562" s="9"/>
      <c r="E562" s="6"/>
      <c r="F562" s="6"/>
      <c r="G562" s="7"/>
      <c r="H562" s="7"/>
      <c r="I562" s="7"/>
      <c r="J562" s="36"/>
      <c r="K562" s="36" t="s">
        <v>1013</v>
      </c>
      <c r="L562" s="36"/>
      <c r="M562" s="36" t="str">
        <f t="shared" si="29"/>
        <v>D28</v>
      </c>
      <c r="N562" s="36">
        <f>IF(AND(M562&lt;&gt;M561,NOT(ISBLANK(A562))),IF(ISBLANK(J562),INDEX(Summary!N:N,MATCH(M562,Summary!A:A,0)),INDEX(Summary!N:N,MATCH(M562,Summary!A:A,0))+1),IF(ISBLANK(J562),N561,N561+1))</f>
        <v>0</v>
      </c>
      <c r="O562" s="36">
        <f t="shared" si="21"/>
        <v>20</v>
      </c>
      <c r="P562" s="36"/>
      <c r="Q562" s="6"/>
      <c r="R562" s="6"/>
      <c r="S562" s="6"/>
      <c r="T562" s="6"/>
      <c r="U562" s="9"/>
      <c r="V562" s="9"/>
      <c r="W562" s="9"/>
      <c r="X562" s="6"/>
      <c r="Y562" s="6"/>
      <c r="Z562" s="6"/>
      <c r="AA562" s="6"/>
      <c r="AB562" s="7"/>
      <c r="AC562" s="7"/>
      <c r="AD562" s="6"/>
      <c r="AE562" s="7"/>
      <c r="AF562" s="7"/>
      <c r="AG562" s="7"/>
      <c r="AH562" s="7"/>
      <c r="AI562" s="7"/>
      <c r="AJ562" s="7"/>
      <c r="AK562" s="7"/>
      <c r="AL562" s="7"/>
    </row>
    <row r="563" spans="1:38" x14ac:dyDescent="0.25">
      <c r="A563" s="4"/>
      <c r="B563" s="32"/>
      <c r="C563" s="91"/>
      <c r="D563" s="9"/>
      <c r="E563" s="6"/>
      <c r="F563" s="6"/>
      <c r="G563" s="7"/>
      <c r="H563" s="7"/>
      <c r="I563" s="7"/>
      <c r="J563" s="36"/>
      <c r="K563" s="36" t="s">
        <v>1009</v>
      </c>
      <c r="L563" s="36"/>
      <c r="M563" s="36" t="str">
        <f t="shared" si="29"/>
        <v>D28</v>
      </c>
      <c r="N563" s="36">
        <f>IF(AND(M563&lt;&gt;M562,NOT(ISBLANK(A563))),IF(ISBLANK(J563),INDEX(Summary!N:N,MATCH(M563,Summary!A:A,0)),INDEX(Summary!N:N,MATCH(M563,Summary!A:A,0))+1),IF(ISBLANK(J563),N562,N562+1))</f>
        <v>0</v>
      </c>
      <c r="O563" s="36">
        <f t="shared" si="21"/>
        <v>21</v>
      </c>
      <c r="P563" s="36"/>
      <c r="Q563" s="6"/>
      <c r="R563" s="6"/>
      <c r="S563" s="6"/>
      <c r="T563" s="6"/>
      <c r="U563" s="9"/>
      <c r="V563" s="9"/>
      <c r="W563" s="9"/>
      <c r="X563" s="6"/>
      <c r="Y563" s="6"/>
      <c r="Z563" s="6"/>
      <c r="AA563" s="6"/>
      <c r="AB563" s="7"/>
      <c r="AC563" s="7"/>
      <c r="AD563" s="6"/>
      <c r="AE563" s="7"/>
      <c r="AF563" s="7"/>
      <c r="AG563" s="7"/>
      <c r="AH563" s="7"/>
      <c r="AI563" s="7"/>
      <c r="AJ563" s="7"/>
      <c r="AK563" s="7"/>
      <c r="AL563" s="7"/>
    </row>
    <row r="564" spans="1:38" x14ac:dyDescent="0.25">
      <c r="A564" s="4"/>
      <c r="B564" s="32"/>
      <c r="C564" s="91"/>
      <c r="D564" s="9"/>
      <c r="E564" s="6"/>
      <c r="F564" s="6"/>
      <c r="G564" s="7"/>
      <c r="H564" s="7"/>
      <c r="I564" s="7"/>
      <c r="J564" s="36"/>
      <c r="K564" s="36" t="s">
        <v>1011</v>
      </c>
      <c r="L564" s="36"/>
      <c r="M564" s="36" t="str">
        <f t="shared" si="29"/>
        <v>D28</v>
      </c>
      <c r="N564" s="36">
        <f>IF(AND(M564&lt;&gt;M563,NOT(ISBLANK(A564))),IF(ISBLANK(J564),INDEX(Summary!N:N,MATCH(M564,Summary!A:A,0)),INDEX(Summary!N:N,MATCH(M564,Summary!A:A,0))+1),IF(ISBLANK(J564),N563,N563+1))</f>
        <v>0</v>
      </c>
      <c r="O564" s="36">
        <f t="shared" si="21"/>
        <v>22</v>
      </c>
      <c r="P564" s="36"/>
      <c r="Q564" s="6"/>
      <c r="R564" s="6"/>
      <c r="S564" s="6"/>
      <c r="T564" s="6"/>
      <c r="U564" s="9"/>
      <c r="V564" s="9"/>
      <c r="W564" s="9"/>
      <c r="X564" s="6"/>
      <c r="Y564" s="6"/>
      <c r="Z564" s="6"/>
      <c r="AA564" s="6"/>
      <c r="AB564" s="7"/>
      <c r="AC564" s="7"/>
      <c r="AD564" s="6"/>
      <c r="AE564" s="7"/>
      <c r="AF564" s="7"/>
      <c r="AG564" s="7"/>
      <c r="AH564" s="7"/>
      <c r="AI564" s="7"/>
      <c r="AJ564" s="7"/>
      <c r="AK564" s="7"/>
      <c r="AL564" s="7"/>
    </row>
    <row r="565" spans="1:38" x14ac:dyDescent="0.25">
      <c r="A565" s="4"/>
      <c r="B565" s="32"/>
      <c r="C565" s="91"/>
      <c r="D565" s="9"/>
      <c r="E565" s="6"/>
      <c r="F565" s="6"/>
      <c r="G565" s="7"/>
      <c r="H565" s="7"/>
      <c r="I565" s="7"/>
      <c r="J565" s="36"/>
      <c r="K565" s="36" t="s">
        <v>1014</v>
      </c>
      <c r="L565" s="36"/>
      <c r="M565" s="36" t="str">
        <f t="shared" si="29"/>
        <v>D28</v>
      </c>
      <c r="N565" s="36">
        <f>IF(AND(M565&lt;&gt;M564,NOT(ISBLANK(A565))),IF(ISBLANK(J565),INDEX(Summary!N:N,MATCH(M565,Summary!A:A,0)),INDEX(Summary!N:N,MATCH(M565,Summary!A:A,0))+1),IF(ISBLANK(J565),N564,N564+1))</f>
        <v>0</v>
      </c>
      <c r="O565" s="36">
        <f t="shared" si="21"/>
        <v>23</v>
      </c>
      <c r="P565" s="36"/>
      <c r="Q565" s="6"/>
      <c r="R565" s="6"/>
      <c r="S565" s="6"/>
      <c r="T565" s="6"/>
      <c r="U565" s="9"/>
      <c r="V565" s="9"/>
      <c r="W565" s="9"/>
      <c r="X565" s="6"/>
      <c r="Y565" s="6"/>
      <c r="Z565" s="6"/>
      <c r="AA565" s="6"/>
      <c r="AB565" s="7"/>
      <c r="AC565" s="7"/>
      <c r="AD565" s="6"/>
      <c r="AE565" s="7"/>
      <c r="AF565" s="7"/>
      <c r="AG565" s="7"/>
      <c r="AH565" s="7"/>
      <c r="AI565" s="7"/>
      <c r="AJ565" s="7"/>
      <c r="AK565" s="7"/>
      <c r="AL565" s="7"/>
    </row>
    <row r="566" spans="1:38" x14ac:dyDescent="0.25">
      <c r="A566" s="4"/>
      <c r="B566" s="32"/>
      <c r="C566" s="91"/>
      <c r="D566" s="9"/>
      <c r="E566" s="6"/>
      <c r="F566" s="6"/>
      <c r="G566" s="7"/>
      <c r="H566" s="7"/>
      <c r="I566" s="7"/>
      <c r="J566" s="36"/>
      <c r="K566" s="36" t="s">
        <v>1015</v>
      </c>
      <c r="L566" s="36"/>
      <c r="M566" s="36" t="str">
        <f t="shared" si="29"/>
        <v>D28</v>
      </c>
      <c r="N566" s="36">
        <f>IF(AND(M566&lt;&gt;M565,NOT(ISBLANK(A566))),IF(ISBLANK(J566),INDEX(Summary!N:N,MATCH(M566,Summary!A:A,0)),INDEX(Summary!N:N,MATCH(M566,Summary!A:A,0))+1),IF(ISBLANK(J566),N565,N565+1))</f>
        <v>0</v>
      </c>
      <c r="O566" s="36">
        <f t="shared" si="21"/>
        <v>24</v>
      </c>
      <c r="P566" s="36"/>
      <c r="Q566" s="6"/>
      <c r="R566" s="6"/>
      <c r="S566" s="6"/>
      <c r="T566" s="6"/>
      <c r="U566" s="9"/>
      <c r="V566" s="9"/>
      <c r="W566" s="9"/>
      <c r="X566" s="6"/>
      <c r="Y566" s="6"/>
      <c r="Z566" s="6"/>
      <c r="AA566" s="6"/>
      <c r="AB566" s="7"/>
      <c r="AC566" s="7"/>
      <c r="AD566" s="6"/>
      <c r="AE566" s="7"/>
      <c r="AF566" s="7"/>
      <c r="AG566" s="7"/>
      <c r="AH566" s="7"/>
      <c r="AI566" s="7"/>
      <c r="AJ566" s="7"/>
      <c r="AK566" s="7"/>
      <c r="AL566" s="7"/>
    </row>
    <row r="567" spans="1:38" x14ac:dyDescent="0.25">
      <c r="A567" s="85" t="s">
        <v>469</v>
      </c>
      <c r="B567" s="43" t="s">
        <v>955</v>
      </c>
      <c r="C567" s="43" t="s">
        <v>956</v>
      </c>
      <c r="D567" s="45">
        <v>1</v>
      </c>
      <c r="E567" s="46">
        <v>1</v>
      </c>
      <c r="F567" s="46">
        <v>1</v>
      </c>
      <c r="G567" s="47">
        <v>7</v>
      </c>
      <c r="H567" s="47">
        <v>3</v>
      </c>
      <c r="I567" s="47">
        <v>3</v>
      </c>
      <c r="J567" s="36">
        <v>1</v>
      </c>
      <c r="K567" s="36"/>
      <c r="L567" s="36"/>
      <c r="M567" s="36" t="str">
        <f t="shared" si="29"/>
        <v>D28</v>
      </c>
      <c r="N567" s="36">
        <f>IF(AND(M567&lt;&gt;M566,NOT(ISBLANK(A567))),IF(ISBLANK(J567),INDEX(Summary!N:N,MATCH(M567,Summary!A:A,0)),INDEX(Summary!N:N,MATCH(M567,Summary!A:A,0))+1),IF(ISBLANK(J567),N566,N566+1))</f>
        <v>1</v>
      </c>
      <c r="O567" s="36">
        <f t="shared" si="21"/>
        <v>24</v>
      </c>
      <c r="P567" s="36"/>
      <c r="Q567" s="46">
        <v>2</v>
      </c>
      <c r="R567" s="46"/>
      <c r="S567" s="46"/>
      <c r="T567" s="46"/>
      <c r="U567" s="45"/>
      <c r="V567" s="45"/>
      <c r="W567" s="45"/>
      <c r="X567" s="46">
        <v>2</v>
      </c>
      <c r="Y567" s="46">
        <v>0</v>
      </c>
      <c r="Z567" s="46">
        <v>0</v>
      </c>
      <c r="AA567" s="46">
        <v>0</v>
      </c>
      <c r="AB567" s="47">
        <v>0</v>
      </c>
      <c r="AC567" s="47">
        <v>0</v>
      </c>
      <c r="AD567" s="46"/>
      <c r="AE567" s="47">
        <v>2</v>
      </c>
      <c r="AF567" s="47">
        <v>10</v>
      </c>
      <c r="AG567" s="47" t="s">
        <v>34</v>
      </c>
      <c r="AH567" s="47">
        <v>0</v>
      </c>
      <c r="AI567" s="47">
        <v>0</v>
      </c>
      <c r="AJ567" s="47">
        <v>0</v>
      </c>
      <c r="AK567" s="47">
        <v>0</v>
      </c>
      <c r="AL567" s="47" t="s">
        <v>34</v>
      </c>
    </row>
    <row r="568" spans="1:38" x14ac:dyDescent="0.25">
      <c r="A568" s="85"/>
      <c r="B568" s="43"/>
      <c r="C568" s="43"/>
      <c r="D568" s="45"/>
      <c r="E568" s="46"/>
      <c r="F568" s="46"/>
      <c r="G568" s="47"/>
      <c r="H568" s="47"/>
      <c r="I568" s="47"/>
      <c r="J568" s="36">
        <v>2</v>
      </c>
      <c r="K568" s="36"/>
      <c r="L568" s="36"/>
      <c r="M568" s="36" t="str">
        <f t="shared" si="29"/>
        <v>D28</v>
      </c>
      <c r="N568" s="36">
        <f>IF(AND(M568&lt;&gt;M567,NOT(ISBLANK(A568))),IF(ISBLANK(J568),INDEX(Summary!N:N,MATCH(M568,Summary!A:A,0)),INDEX(Summary!N:N,MATCH(M568,Summary!A:A,0))+1),IF(ISBLANK(J568),N567,N567+1))</f>
        <v>2</v>
      </c>
      <c r="O568" s="36">
        <f t="shared" si="21"/>
        <v>24</v>
      </c>
      <c r="P568" s="36"/>
      <c r="Q568" s="46"/>
      <c r="R568" s="46"/>
      <c r="S568" s="46"/>
      <c r="T568" s="46"/>
      <c r="U568" s="45"/>
      <c r="V568" s="45"/>
      <c r="W568" s="45"/>
      <c r="X568" s="46"/>
      <c r="Y568" s="46"/>
      <c r="Z568" s="46"/>
      <c r="AA568" s="46"/>
      <c r="AB568" s="47"/>
      <c r="AC568" s="47"/>
      <c r="AD568" s="46"/>
      <c r="AE568" s="47"/>
      <c r="AF568" s="47"/>
      <c r="AG568" s="47"/>
      <c r="AH568" s="47"/>
      <c r="AI568" s="47"/>
      <c r="AJ568" s="47"/>
      <c r="AK568" s="47"/>
      <c r="AL568" s="47"/>
    </row>
    <row r="569" spans="1:38" x14ac:dyDescent="0.25">
      <c r="A569" s="85" t="s">
        <v>469</v>
      </c>
      <c r="B569" s="43" t="s">
        <v>957</v>
      </c>
      <c r="C569" s="43" t="s">
        <v>956</v>
      </c>
      <c r="D569" s="45">
        <v>1</v>
      </c>
      <c r="E569" s="46">
        <v>1</v>
      </c>
      <c r="F569" s="46">
        <v>1</v>
      </c>
      <c r="G569" s="47">
        <v>8</v>
      </c>
      <c r="H569" s="47">
        <v>4</v>
      </c>
      <c r="I569" s="47">
        <v>4</v>
      </c>
      <c r="J569" s="36">
        <v>1</v>
      </c>
      <c r="K569" s="36"/>
      <c r="L569" s="36"/>
      <c r="M569" s="36" t="str">
        <f t="shared" si="29"/>
        <v>D28</v>
      </c>
      <c r="N569" s="36">
        <f>IF(AND(M569&lt;&gt;M568,NOT(ISBLANK(A569))),IF(ISBLANK(J569),INDEX(Summary!N:N,MATCH(M569,Summary!A:A,0)),INDEX(Summary!N:N,MATCH(M569,Summary!A:A,0))+1),IF(ISBLANK(J569),N568,N568+1))</f>
        <v>3</v>
      </c>
      <c r="O569" s="36">
        <f t="shared" si="21"/>
        <v>24</v>
      </c>
      <c r="P569" s="36"/>
      <c r="Q569" s="46">
        <v>2</v>
      </c>
      <c r="R569" s="46"/>
      <c r="S569" s="46"/>
      <c r="T569" s="46"/>
      <c r="U569" s="45"/>
      <c r="V569" s="45"/>
      <c r="W569" s="45"/>
      <c r="X569" s="46">
        <v>2</v>
      </c>
      <c r="Y569" s="46">
        <v>0</v>
      </c>
      <c r="Z569" s="46">
        <v>0</v>
      </c>
      <c r="AA569" s="46">
        <v>0</v>
      </c>
      <c r="AB569" s="47">
        <v>0</v>
      </c>
      <c r="AC569" s="47">
        <v>0</v>
      </c>
      <c r="AD569" s="46"/>
      <c r="AE569" s="47">
        <v>4</v>
      </c>
      <c r="AF569" s="47">
        <v>10</v>
      </c>
      <c r="AG569" s="47" t="s">
        <v>34</v>
      </c>
      <c r="AH569" s="47">
        <v>0</v>
      </c>
      <c r="AI569" s="47">
        <v>0</v>
      </c>
      <c r="AJ569" s="47">
        <v>0</v>
      </c>
      <c r="AK569" s="47">
        <v>0</v>
      </c>
      <c r="AL569" s="47" t="s">
        <v>34</v>
      </c>
    </row>
    <row r="570" spans="1:38" x14ac:dyDescent="0.25">
      <c r="A570" s="85"/>
      <c r="B570" s="43"/>
      <c r="C570" s="43"/>
      <c r="D570" s="45"/>
      <c r="E570" s="46"/>
      <c r="F570" s="46"/>
      <c r="G570" s="47"/>
      <c r="H570" s="47"/>
      <c r="I570" s="47"/>
      <c r="J570" s="36">
        <v>2</v>
      </c>
      <c r="K570" s="36"/>
      <c r="L570" s="36"/>
      <c r="M570" s="36" t="str">
        <f t="shared" si="29"/>
        <v>D28</v>
      </c>
      <c r="N570" s="36">
        <f>IF(AND(M570&lt;&gt;M569,NOT(ISBLANK(A570))),IF(ISBLANK(J570),INDEX(Summary!N:N,MATCH(M570,Summary!A:A,0)),INDEX(Summary!N:N,MATCH(M570,Summary!A:A,0))+1),IF(ISBLANK(J570),N569,N569+1))</f>
        <v>4</v>
      </c>
      <c r="O570" s="36">
        <f t="shared" si="21"/>
        <v>24</v>
      </c>
      <c r="P570" s="36"/>
      <c r="Q570" s="46"/>
      <c r="R570" s="46"/>
      <c r="S570" s="46"/>
      <c r="T570" s="46"/>
      <c r="U570" s="45"/>
      <c r="V570" s="45"/>
      <c r="W570" s="45"/>
      <c r="X570" s="46"/>
      <c r="Y570" s="46"/>
      <c r="Z570" s="46"/>
      <c r="AA570" s="46"/>
      <c r="AB570" s="47"/>
      <c r="AC570" s="47"/>
      <c r="AD570" s="46"/>
      <c r="AE570" s="47"/>
      <c r="AF570" s="47"/>
      <c r="AG570" s="47"/>
      <c r="AH570" s="47"/>
      <c r="AI570" s="47"/>
      <c r="AJ570" s="47"/>
      <c r="AK570" s="47"/>
      <c r="AL570" s="47"/>
    </row>
    <row r="571" spans="1:38" x14ac:dyDescent="0.25">
      <c r="A571" s="85" t="s">
        <v>469</v>
      </c>
      <c r="B571" s="43" t="s">
        <v>958</v>
      </c>
      <c r="C571" s="43" t="s">
        <v>956</v>
      </c>
      <c r="D571" s="45">
        <v>2</v>
      </c>
      <c r="E571" s="46">
        <v>2</v>
      </c>
      <c r="F571" s="46">
        <v>2</v>
      </c>
      <c r="G571" s="47">
        <v>10</v>
      </c>
      <c r="H571" s="47">
        <v>6</v>
      </c>
      <c r="I571" s="47">
        <v>6</v>
      </c>
      <c r="J571" s="36">
        <v>1</v>
      </c>
      <c r="K571" s="36"/>
      <c r="L571" s="36"/>
      <c r="M571" s="36" t="str">
        <f t="shared" ref="M571:M576" si="30">IF(ISBLANK(A571),M570,A571)</f>
        <v>D28</v>
      </c>
      <c r="N571" s="36">
        <f>IF(AND(M571&lt;&gt;M570,NOT(ISBLANK(A571))),IF(ISBLANK(J571),INDEX(Summary!N:N,MATCH(M571,Summary!A:A,0)),INDEX(Summary!N:N,MATCH(M571,Summary!A:A,0))+1),IF(ISBLANK(J571),N570,N570+1))</f>
        <v>5</v>
      </c>
      <c r="O571" s="36">
        <f t="shared" ref="O571:O576" si="31">IF(AND(M571&lt;&gt;M570,NOT(ISBLANK(A571))),IF(ISBLANK(K571),_xlfn.MAXIFS(N:N,M:M,M571),_xlfn.MAXIFS(N:N,M:M,M571)+1),IF(ISBLANK(K571),O570,O570+1))</f>
        <v>24</v>
      </c>
      <c r="P571" s="36"/>
      <c r="Q571" s="46">
        <v>2</v>
      </c>
      <c r="R571" s="46"/>
      <c r="S571" s="46"/>
      <c r="T571" s="46"/>
      <c r="U571" s="45"/>
      <c r="V571" s="45"/>
      <c r="W571" s="45"/>
      <c r="X571" s="46">
        <v>4</v>
      </c>
      <c r="Y571" s="46">
        <v>0</v>
      </c>
      <c r="Z571" s="46">
        <v>0</v>
      </c>
      <c r="AA571" s="46">
        <v>0</v>
      </c>
      <c r="AB571" s="47">
        <v>0</v>
      </c>
      <c r="AC571" s="47">
        <v>0</v>
      </c>
      <c r="AD571" s="46"/>
      <c r="AE571" s="47">
        <v>8</v>
      </c>
      <c r="AF571" s="47">
        <v>10</v>
      </c>
      <c r="AG571" s="47" t="s">
        <v>34</v>
      </c>
      <c r="AH571" s="47">
        <v>0</v>
      </c>
      <c r="AI571" s="47">
        <v>0</v>
      </c>
      <c r="AJ571" s="47">
        <v>0</v>
      </c>
      <c r="AK571" s="47">
        <v>0</v>
      </c>
      <c r="AL571" s="47" t="s">
        <v>34</v>
      </c>
    </row>
    <row r="572" spans="1:38" x14ac:dyDescent="0.25">
      <c r="A572" s="85"/>
      <c r="B572" s="43"/>
      <c r="C572" s="43"/>
      <c r="D572" s="45"/>
      <c r="E572" s="46"/>
      <c r="F572" s="46"/>
      <c r="G572" s="47"/>
      <c r="H572" s="47"/>
      <c r="I572" s="47"/>
      <c r="J572" s="36">
        <v>2</v>
      </c>
      <c r="K572" s="36"/>
      <c r="L572" s="36"/>
      <c r="M572" s="36" t="str">
        <f t="shared" si="30"/>
        <v>D28</v>
      </c>
      <c r="N572" s="36">
        <f>IF(AND(M572&lt;&gt;M571,NOT(ISBLANK(A572))),IF(ISBLANK(J572),INDEX(Summary!N:N,MATCH(M572,Summary!A:A,0)),INDEX(Summary!N:N,MATCH(M572,Summary!A:A,0))+1),IF(ISBLANK(J572),N571,N571+1))</f>
        <v>6</v>
      </c>
      <c r="O572" s="36">
        <f t="shared" si="31"/>
        <v>24</v>
      </c>
      <c r="P572" s="36"/>
      <c r="Q572" s="46"/>
      <c r="R572" s="46"/>
      <c r="S572" s="46"/>
      <c r="T572" s="46"/>
      <c r="U572" s="45"/>
      <c r="V572" s="45"/>
      <c r="W572" s="45"/>
      <c r="X572" s="46"/>
      <c r="Y572" s="46"/>
      <c r="Z572" s="46"/>
      <c r="AA572" s="46"/>
      <c r="AB572" s="47"/>
      <c r="AC572" s="47"/>
      <c r="AD572" s="46"/>
      <c r="AE572" s="47"/>
      <c r="AF572" s="47"/>
      <c r="AG572" s="47"/>
      <c r="AH572" s="47"/>
      <c r="AI572" s="47"/>
      <c r="AJ572" s="47"/>
      <c r="AK572" s="47"/>
      <c r="AL572" s="47"/>
    </row>
    <row r="573" spans="1:38" x14ac:dyDescent="0.25">
      <c r="A573" s="85" t="s">
        <v>469</v>
      </c>
      <c r="B573" s="43" t="s">
        <v>958</v>
      </c>
      <c r="C573" s="43" t="s">
        <v>956</v>
      </c>
      <c r="D573" s="45"/>
      <c r="E573" s="46"/>
      <c r="F573" s="46"/>
      <c r="G573" s="47"/>
      <c r="H573" s="47"/>
      <c r="I573" s="47"/>
      <c r="J573" s="36">
        <v>1</v>
      </c>
      <c r="K573" s="36"/>
      <c r="L573" s="36"/>
      <c r="M573" s="36" t="str">
        <f t="shared" si="30"/>
        <v>D28</v>
      </c>
      <c r="N573" s="36">
        <f>IF(AND(M573&lt;&gt;M572,NOT(ISBLANK(A573))),IF(ISBLANK(J573),INDEX(Summary!N:N,MATCH(M573,Summary!A:A,0)),INDEX(Summary!N:N,MATCH(M573,Summary!A:A,0))+1),IF(ISBLANK(J573),N572,N572+1))</f>
        <v>7</v>
      </c>
      <c r="O573" s="36">
        <f t="shared" si="31"/>
        <v>24</v>
      </c>
      <c r="P573" s="36"/>
      <c r="Q573" s="46"/>
      <c r="R573" s="46"/>
      <c r="S573" s="46"/>
      <c r="T573" s="46"/>
      <c r="U573" s="45"/>
      <c r="V573" s="45"/>
      <c r="W573" s="45"/>
      <c r="X573" s="46"/>
      <c r="Y573" s="46"/>
      <c r="Z573" s="46"/>
      <c r="AA573" s="46"/>
      <c r="AB573" s="47"/>
      <c r="AC573" s="47"/>
      <c r="AD573" s="46"/>
      <c r="AE573" s="47"/>
      <c r="AF573" s="47"/>
      <c r="AG573" s="47"/>
      <c r="AH573" s="47"/>
      <c r="AI573" s="47"/>
      <c r="AJ573" s="47"/>
      <c r="AK573" s="47"/>
      <c r="AL573" s="47"/>
    </row>
    <row r="574" spans="1:38" x14ac:dyDescent="0.25">
      <c r="A574" s="85"/>
      <c r="B574" s="43"/>
      <c r="C574" s="43"/>
      <c r="D574" s="45"/>
      <c r="E574" s="46"/>
      <c r="F574" s="46"/>
      <c r="G574" s="47"/>
      <c r="H574" s="47"/>
      <c r="I574" s="47"/>
      <c r="J574" s="36">
        <v>2</v>
      </c>
      <c r="K574" s="36"/>
      <c r="L574" s="36"/>
      <c r="M574" s="36" t="str">
        <f t="shared" si="30"/>
        <v>D28</v>
      </c>
      <c r="N574" s="36">
        <f>IF(AND(M574&lt;&gt;M573,NOT(ISBLANK(A574))),IF(ISBLANK(J574),INDEX(Summary!N:N,MATCH(M574,Summary!A:A,0)),INDEX(Summary!N:N,MATCH(M574,Summary!A:A,0))+1),IF(ISBLANK(J574),N573,N573+1))</f>
        <v>8</v>
      </c>
      <c r="O574" s="36">
        <f t="shared" si="31"/>
        <v>24</v>
      </c>
      <c r="P574" s="36"/>
      <c r="Q574" s="46"/>
      <c r="R574" s="46"/>
      <c r="S574" s="46"/>
      <c r="T574" s="46"/>
      <c r="U574" s="45"/>
      <c r="V574" s="45"/>
      <c r="W574" s="45"/>
      <c r="X574" s="46"/>
      <c r="Y574" s="46"/>
      <c r="Z574" s="46"/>
      <c r="AA574" s="46"/>
      <c r="AB574" s="47"/>
      <c r="AC574" s="47"/>
      <c r="AD574" s="46"/>
      <c r="AE574" s="47"/>
      <c r="AF574" s="47"/>
      <c r="AG574" s="47"/>
      <c r="AH574" s="47"/>
      <c r="AI574" s="47"/>
      <c r="AJ574" s="47"/>
      <c r="AK574" s="47"/>
      <c r="AL574" s="47"/>
    </row>
    <row r="575" spans="1:38" x14ac:dyDescent="0.25">
      <c r="A575" s="85" t="s">
        <v>469</v>
      </c>
      <c r="B575" s="43" t="s">
        <v>959</v>
      </c>
      <c r="C575" s="43" t="s">
        <v>956</v>
      </c>
      <c r="D575" s="45">
        <v>3</v>
      </c>
      <c r="E575" s="46">
        <v>3</v>
      </c>
      <c r="F575" s="46">
        <v>3</v>
      </c>
      <c r="G575" s="47">
        <v>13</v>
      </c>
      <c r="H575" s="47">
        <v>9</v>
      </c>
      <c r="I575" s="47">
        <v>9</v>
      </c>
      <c r="J575" s="36">
        <v>1</v>
      </c>
      <c r="K575" s="36"/>
      <c r="L575" s="36"/>
      <c r="M575" s="36" t="str">
        <f t="shared" si="30"/>
        <v>D28</v>
      </c>
      <c r="N575" s="36">
        <f>IF(AND(M575&lt;&gt;M574,NOT(ISBLANK(A575))),IF(ISBLANK(J575),INDEX(Summary!N:N,MATCH(M575,Summary!A:A,0)),INDEX(Summary!N:N,MATCH(M575,Summary!A:A,0))+1),IF(ISBLANK(J575),N574,N574+1))</f>
        <v>9</v>
      </c>
      <c r="O575" s="36">
        <f t="shared" si="31"/>
        <v>24</v>
      </c>
      <c r="P575" s="36"/>
      <c r="Q575" s="46">
        <v>2</v>
      </c>
      <c r="R575" s="46"/>
      <c r="S575" s="46"/>
      <c r="T575" s="46"/>
      <c r="U575" s="45"/>
      <c r="V575" s="45"/>
      <c r="W575" s="45"/>
      <c r="X575" s="46">
        <v>6</v>
      </c>
      <c r="Y575" s="46">
        <v>0</v>
      </c>
      <c r="Z575" s="46">
        <v>0</v>
      </c>
      <c r="AA575" s="46">
        <v>0</v>
      </c>
      <c r="AB575" s="47">
        <v>0</v>
      </c>
      <c r="AC575" s="47">
        <v>0</v>
      </c>
      <c r="AD575" s="46"/>
      <c r="AE575" s="47">
        <v>14</v>
      </c>
      <c r="AF575" s="47">
        <v>10</v>
      </c>
      <c r="AG575" s="47" t="s">
        <v>34</v>
      </c>
      <c r="AH575" s="47">
        <v>0</v>
      </c>
      <c r="AI575" s="47">
        <v>0</v>
      </c>
      <c r="AJ575" s="47">
        <v>0</v>
      </c>
      <c r="AK575" s="47">
        <v>0</v>
      </c>
      <c r="AL575" s="47" t="s">
        <v>34</v>
      </c>
    </row>
    <row r="576" spans="1:38" x14ac:dyDescent="0.25">
      <c r="A576" s="85"/>
      <c r="B576" s="43"/>
      <c r="C576" s="43"/>
      <c r="D576" s="45"/>
      <c r="E576" s="46"/>
      <c r="F576" s="46"/>
      <c r="G576" s="47"/>
      <c r="H576" s="47"/>
      <c r="I576" s="47"/>
      <c r="J576" s="36">
        <v>2</v>
      </c>
      <c r="K576" s="36"/>
      <c r="L576" s="36"/>
      <c r="M576" s="36" t="str">
        <f t="shared" si="30"/>
        <v>D28</v>
      </c>
      <c r="N576" s="36">
        <f>IF(AND(M576&lt;&gt;M575,NOT(ISBLANK(A576))),IF(ISBLANK(J576),INDEX(Summary!N:N,MATCH(M576,Summary!A:A,0)),INDEX(Summary!N:N,MATCH(M576,Summary!A:A,0))+1),IF(ISBLANK(J576),N575,N575+1))</f>
        <v>10</v>
      </c>
      <c r="O576" s="36">
        <f t="shared" si="31"/>
        <v>24</v>
      </c>
      <c r="P576" s="36"/>
      <c r="Q576" s="46"/>
      <c r="R576" s="46"/>
      <c r="S576" s="46"/>
      <c r="T576" s="46"/>
      <c r="U576" s="45"/>
      <c r="V576" s="45"/>
      <c r="W576" s="45"/>
      <c r="X576" s="46"/>
      <c r="Y576" s="46"/>
      <c r="Z576" s="46"/>
      <c r="AA576" s="46"/>
      <c r="AB576" s="47"/>
      <c r="AC576" s="47"/>
      <c r="AD576" s="46"/>
      <c r="AE576" s="47"/>
      <c r="AF576" s="47"/>
      <c r="AG576" s="47"/>
      <c r="AH576" s="47"/>
      <c r="AI576" s="47"/>
      <c r="AJ576" s="47"/>
      <c r="AK576" s="47"/>
      <c r="AL576" s="47"/>
    </row>
    <row r="577" spans="1:38" x14ac:dyDescent="0.25">
      <c r="A577" s="85" t="s">
        <v>469</v>
      </c>
      <c r="B577" s="43" t="s">
        <v>959</v>
      </c>
      <c r="C577" s="43" t="s">
        <v>956</v>
      </c>
      <c r="D577" s="45"/>
      <c r="E577" s="46"/>
      <c r="F577" s="46"/>
      <c r="G577" s="47"/>
      <c r="H577" s="47"/>
      <c r="I577" s="47"/>
      <c r="J577" s="36">
        <v>1</v>
      </c>
      <c r="K577" s="36"/>
      <c r="L577" s="36"/>
      <c r="M577" s="36" t="str">
        <f t="shared" ref="M577:M580" si="32">IF(ISBLANK(A577),M576,A577)</f>
        <v>D28</v>
      </c>
      <c r="N577" s="36">
        <f>IF(AND(M577&lt;&gt;M576,NOT(ISBLANK(A577))),IF(ISBLANK(J577),INDEX(Summary!N:N,MATCH(M577,Summary!A:A,0)),INDEX(Summary!N:N,MATCH(M577,Summary!A:A,0))+1),IF(ISBLANK(J577),N576,N576+1))</f>
        <v>11</v>
      </c>
      <c r="O577" s="36">
        <f t="shared" ref="O577:O582" si="33">IF(AND(M577&lt;&gt;M576,NOT(ISBLANK(A577))),IF(ISBLANK(K577),_xlfn.MAXIFS(N:N,M:M,M577),_xlfn.MAXIFS(N:N,M:M,M577)+1),IF(ISBLANK(K577),O576,O576+1))</f>
        <v>24</v>
      </c>
      <c r="P577" s="36"/>
      <c r="Q577" s="46"/>
      <c r="R577" s="46"/>
      <c r="S577" s="46"/>
      <c r="T577" s="46"/>
      <c r="U577" s="45"/>
      <c r="V577" s="45"/>
      <c r="W577" s="45"/>
      <c r="X577" s="46"/>
      <c r="Y577" s="46"/>
      <c r="Z577" s="46"/>
      <c r="AA577" s="46"/>
      <c r="AB577" s="47"/>
      <c r="AC577" s="47"/>
      <c r="AD577" s="46"/>
      <c r="AE577" s="47"/>
      <c r="AF577" s="47"/>
      <c r="AG577" s="47"/>
      <c r="AH577" s="47"/>
      <c r="AI577" s="47"/>
      <c r="AJ577" s="47"/>
      <c r="AK577" s="47"/>
      <c r="AL577" s="47"/>
    </row>
    <row r="578" spans="1:38" x14ac:dyDescent="0.25">
      <c r="A578" s="85"/>
      <c r="B578" s="43"/>
      <c r="C578" s="43"/>
      <c r="D578" s="45"/>
      <c r="E578" s="46"/>
      <c r="F578" s="46"/>
      <c r="G578" s="47"/>
      <c r="H578" s="47"/>
      <c r="I578" s="47"/>
      <c r="J578" s="36">
        <v>2</v>
      </c>
      <c r="K578" s="36"/>
      <c r="L578" s="36"/>
      <c r="M578" s="36" t="str">
        <f t="shared" si="32"/>
        <v>D28</v>
      </c>
      <c r="N578" s="36">
        <f>IF(AND(M578&lt;&gt;M577,NOT(ISBLANK(A578))),IF(ISBLANK(J578),INDEX(Summary!N:N,MATCH(M578,Summary!A:A,0)),INDEX(Summary!N:N,MATCH(M578,Summary!A:A,0))+1),IF(ISBLANK(J578),N577,N577+1))</f>
        <v>12</v>
      </c>
      <c r="O578" s="36">
        <f t="shared" si="33"/>
        <v>24</v>
      </c>
      <c r="P578" s="36"/>
      <c r="Q578" s="46"/>
      <c r="R578" s="46"/>
      <c r="S578" s="46"/>
      <c r="T578" s="46"/>
      <c r="U578" s="45"/>
      <c r="V578" s="45"/>
      <c r="W578" s="45"/>
      <c r="X578" s="46"/>
      <c r="Y578" s="46"/>
      <c r="Z578" s="46"/>
      <c r="AA578" s="46"/>
      <c r="AB578" s="47"/>
      <c r="AC578" s="47"/>
      <c r="AD578" s="46"/>
      <c r="AE578" s="47"/>
      <c r="AF578" s="47"/>
      <c r="AG578" s="47"/>
      <c r="AH578" s="47"/>
      <c r="AI578" s="47"/>
      <c r="AJ578" s="47"/>
      <c r="AK578" s="47"/>
      <c r="AL578" s="47"/>
    </row>
    <row r="579" spans="1:38" x14ac:dyDescent="0.25">
      <c r="A579" s="85" t="s">
        <v>469</v>
      </c>
      <c r="B579" s="43" t="s">
        <v>959</v>
      </c>
      <c r="C579" s="43" t="s">
        <v>956</v>
      </c>
      <c r="D579" s="45"/>
      <c r="E579" s="46"/>
      <c r="F579" s="46"/>
      <c r="G579" s="47"/>
      <c r="H579" s="47"/>
      <c r="I579" s="47"/>
      <c r="J579" s="36">
        <v>1</v>
      </c>
      <c r="K579" s="36"/>
      <c r="L579" s="36"/>
      <c r="M579" s="36" t="str">
        <f t="shared" si="32"/>
        <v>D28</v>
      </c>
      <c r="N579" s="36">
        <f>IF(AND(M579&lt;&gt;M578,NOT(ISBLANK(A579))),IF(ISBLANK(J579),INDEX(Summary!N:N,MATCH(M579,Summary!A:A,0)),INDEX(Summary!N:N,MATCH(M579,Summary!A:A,0))+1),IF(ISBLANK(J579),N578,N578+1))</f>
        <v>13</v>
      </c>
      <c r="O579" s="36">
        <f t="shared" si="33"/>
        <v>24</v>
      </c>
      <c r="P579" s="36"/>
      <c r="Q579" s="46"/>
      <c r="R579" s="46"/>
      <c r="S579" s="46"/>
      <c r="T579" s="46"/>
      <c r="U579" s="45"/>
      <c r="V579" s="45"/>
      <c r="W579" s="45"/>
      <c r="X579" s="46"/>
      <c r="Y579" s="46"/>
      <c r="Z579" s="46"/>
      <c r="AA579" s="46"/>
      <c r="AB579" s="47"/>
      <c r="AC579" s="47"/>
      <c r="AD579" s="46"/>
      <c r="AE579" s="47"/>
      <c r="AF579" s="47"/>
      <c r="AG579" s="47"/>
      <c r="AH579" s="47"/>
      <c r="AI579" s="47"/>
      <c r="AJ579" s="47"/>
      <c r="AK579" s="47"/>
      <c r="AL579" s="47"/>
    </row>
    <row r="580" spans="1:38" x14ac:dyDescent="0.25">
      <c r="A580" s="85"/>
      <c r="B580" s="43"/>
      <c r="C580" s="43"/>
      <c r="D580" s="45"/>
      <c r="E580" s="46"/>
      <c r="F580" s="46"/>
      <c r="G580" s="47"/>
      <c r="H580" s="47"/>
      <c r="I580" s="47"/>
      <c r="J580" s="36">
        <v>2</v>
      </c>
      <c r="K580" s="36"/>
      <c r="L580" s="36"/>
      <c r="M580" s="36" t="str">
        <f t="shared" si="32"/>
        <v>D28</v>
      </c>
      <c r="N580" s="36">
        <f>IF(AND(M580&lt;&gt;M579,NOT(ISBLANK(A580))),IF(ISBLANK(J580),INDEX(Summary!N:N,MATCH(M580,Summary!A:A,0)),INDEX(Summary!N:N,MATCH(M580,Summary!A:A,0))+1),IF(ISBLANK(J580),N579,N579+1))</f>
        <v>14</v>
      </c>
      <c r="O580" s="36">
        <f t="shared" si="33"/>
        <v>24</v>
      </c>
      <c r="P580" s="36"/>
      <c r="Q580" s="46"/>
      <c r="R580" s="46"/>
      <c r="S580" s="46"/>
      <c r="T580" s="46"/>
      <c r="U580" s="45"/>
      <c r="V580" s="45"/>
      <c r="W580" s="45"/>
      <c r="X580" s="46"/>
      <c r="Y580" s="46"/>
      <c r="Z580" s="46"/>
      <c r="AA580" s="46"/>
      <c r="AB580" s="47"/>
      <c r="AC580" s="47"/>
      <c r="AD580" s="46"/>
      <c r="AE580" s="47"/>
      <c r="AF580" s="47"/>
      <c r="AG580" s="47"/>
      <c r="AH580" s="47"/>
      <c r="AI580" s="47"/>
      <c r="AJ580" s="47"/>
      <c r="AK580" s="47"/>
      <c r="AL580" s="47"/>
    </row>
    <row r="581" spans="1:38" x14ac:dyDescent="0.25">
      <c r="A581" s="85" t="s">
        <v>469</v>
      </c>
      <c r="B581" s="43" t="s">
        <v>960</v>
      </c>
      <c r="C581" s="43" t="s">
        <v>956</v>
      </c>
      <c r="D581" s="45">
        <v>1</v>
      </c>
      <c r="E581" s="46">
        <v>1</v>
      </c>
      <c r="F581" s="46">
        <v>1</v>
      </c>
      <c r="G581" s="47">
        <v>14</v>
      </c>
      <c r="H581" s="47">
        <v>10</v>
      </c>
      <c r="I581" s="47">
        <v>10</v>
      </c>
      <c r="J581" s="36">
        <v>1</v>
      </c>
      <c r="K581" s="36"/>
      <c r="L581" s="36"/>
      <c r="M581" s="36" t="str">
        <f t="shared" ref="M581:M582" si="34">IF(ISBLANK(A581),M580,A581)</f>
        <v>D28</v>
      </c>
      <c r="N581" s="36">
        <f>IF(AND(M581&lt;&gt;M580,NOT(ISBLANK(A581))),IF(ISBLANK(J581),INDEX(Summary!N:N,MATCH(M581,Summary!A:A,0)),INDEX(Summary!N:N,MATCH(M581,Summary!A:A,0))+1),IF(ISBLANK(J581),N580,N580+1))</f>
        <v>15</v>
      </c>
      <c r="O581" s="36">
        <f t="shared" si="33"/>
        <v>24</v>
      </c>
      <c r="P581" s="36"/>
      <c r="Q581" s="46">
        <v>2</v>
      </c>
      <c r="R581" s="46"/>
      <c r="S581" s="46"/>
      <c r="T581" s="46"/>
      <c r="U581" s="45"/>
      <c r="V581" s="45"/>
      <c r="W581" s="45"/>
      <c r="X581" s="46">
        <v>2</v>
      </c>
      <c r="Y581" s="46">
        <v>0</v>
      </c>
      <c r="Z581" s="46">
        <v>0</v>
      </c>
      <c r="AA581" s="46">
        <v>0</v>
      </c>
      <c r="AB581" s="47">
        <v>0</v>
      </c>
      <c r="AC581" s="47">
        <v>0</v>
      </c>
      <c r="AD581" s="46"/>
      <c r="AE581" s="47">
        <v>16</v>
      </c>
      <c r="AF581" s="47">
        <v>10</v>
      </c>
      <c r="AG581" s="47" t="s">
        <v>34</v>
      </c>
      <c r="AH581" s="47">
        <v>0</v>
      </c>
      <c r="AI581" s="47">
        <v>0</v>
      </c>
      <c r="AJ581" s="47">
        <v>0</v>
      </c>
      <c r="AK581" s="47">
        <v>0</v>
      </c>
      <c r="AL581" s="47" t="s">
        <v>34</v>
      </c>
    </row>
    <row r="582" spans="1:38" x14ac:dyDescent="0.25">
      <c r="A582" s="85"/>
      <c r="B582" s="43"/>
      <c r="C582" s="43"/>
      <c r="D582" s="45"/>
      <c r="E582" s="46"/>
      <c r="F582" s="46"/>
      <c r="G582" s="47"/>
      <c r="H582" s="47"/>
      <c r="I582" s="47"/>
      <c r="J582" s="36">
        <v>2</v>
      </c>
      <c r="K582" s="36"/>
      <c r="L582" s="36"/>
      <c r="M582" s="36" t="str">
        <f t="shared" si="34"/>
        <v>D28</v>
      </c>
      <c r="N582" s="36">
        <f>IF(AND(M582&lt;&gt;M581,NOT(ISBLANK(A582))),IF(ISBLANK(J582),INDEX(Summary!N:N,MATCH(M582,Summary!A:A,0)),INDEX(Summary!N:N,MATCH(M582,Summary!A:A,0))+1),IF(ISBLANK(J582),N581,N581+1))</f>
        <v>16</v>
      </c>
      <c r="O582" s="36">
        <f t="shared" si="33"/>
        <v>24</v>
      </c>
      <c r="P582" s="36"/>
      <c r="Q582" s="46"/>
      <c r="R582" s="46"/>
      <c r="S582" s="46"/>
      <c r="T582" s="46"/>
      <c r="U582" s="45"/>
      <c r="V582" s="45"/>
      <c r="W582" s="45"/>
      <c r="X582" s="46"/>
      <c r="Y582" s="46"/>
      <c r="Z582" s="46"/>
      <c r="AA582" s="46"/>
      <c r="AB582" s="47"/>
      <c r="AC582" s="47"/>
      <c r="AD582" s="46"/>
      <c r="AE582" s="47"/>
      <c r="AF582" s="47"/>
      <c r="AG582" s="47"/>
      <c r="AH582" s="47"/>
      <c r="AI582" s="47"/>
      <c r="AJ582" s="47"/>
      <c r="AK582" s="47"/>
      <c r="AL582" s="47"/>
    </row>
  </sheetData>
  <autoFilter ref="A1:AL634" xr:uid="{B869CC3F-000D-409C-8A98-CE1DC3E1FC58}"/>
  <conditionalFormatting sqref="W268 W144 W2:W96 W352:W421 W462:W542 W164:W242 W551:W559">
    <cfRule type="containsText" dxfId="199" priority="96" operator="containsText" text="SPINE">
      <formula>NOT(ISERROR(SEARCH("SPINE",W2)))</formula>
    </cfRule>
    <cfRule type="containsText" dxfId="198" priority="97" operator="containsText" text="LEAF2">
      <formula>NOT(ISERROR(SEARCH("LEAF2",W2)))</formula>
    </cfRule>
    <cfRule type="containsText" dxfId="197" priority="98" operator="containsText" text="LEAF1">
      <formula>NOT(ISERROR(SEARCH("LEAF1",W2)))</formula>
    </cfRule>
  </conditionalFormatting>
  <conditionalFormatting sqref="W97:W143">
    <cfRule type="containsText" dxfId="196" priority="76" operator="containsText" text="SPINE">
      <formula>NOT(ISERROR(SEARCH("SPINE",W97)))</formula>
    </cfRule>
    <cfRule type="containsText" dxfId="195" priority="77" operator="containsText" text="LEAF2">
      <formula>NOT(ISERROR(SEARCH("LEAF2",W97)))</formula>
    </cfRule>
    <cfRule type="containsText" dxfId="194" priority="78" operator="containsText" text="LEAF1">
      <formula>NOT(ISERROR(SEARCH("LEAF1",W97)))</formula>
    </cfRule>
  </conditionalFormatting>
  <conditionalFormatting sqref="W145:W158 W161">
    <cfRule type="containsText" dxfId="193" priority="73" operator="containsText" text="SPINE">
      <formula>NOT(ISERROR(SEARCH("SPINE",W145)))</formula>
    </cfRule>
    <cfRule type="containsText" dxfId="192" priority="74" operator="containsText" text="LEAF2">
      <formula>NOT(ISERROR(SEARCH("LEAF2",W145)))</formula>
    </cfRule>
    <cfRule type="containsText" dxfId="191" priority="75" operator="containsText" text="LEAF1">
      <formula>NOT(ISERROR(SEARCH("LEAF1",W145)))</formula>
    </cfRule>
  </conditionalFormatting>
  <conditionalFormatting sqref="W243:W267">
    <cfRule type="containsText" dxfId="190" priority="70" operator="containsText" text="SPINE">
      <formula>NOT(ISERROR(SEARCH("SPINE",W243)))</formula>
    </cfRule>
    <cfRule type="containsText" dxfId="189" priority="71" operator="containsText" text="LEAF2">
      <formula>NOT(ISERROR(SEARCH("LEAF2",W243)))</formula>
    </cfRule>
    <cfRule type="containsText" dxfId="188" priority="72" operator="containsText" text="LEAF1">
      <formula>NOT(ISERROR(SEARCH("LEAF1",W243)))</formula>
    </cfRule>
  </conditionalFormatting>
  <conditionalFormatting sqref="W269:W308">
    <cfRule type="containsText" dxfId="187" priority="67" operator="containsText" text="SPINE">
      <formula>NOT(ISERROR(SEARCH("SPINE",W269)))</formula>
    </cfRule>
    <cfRule type="containsText" dxfId="186" priority="68" operator="containsText" text="LEAF2">
      <formula>NOT(ISERROR(SEARCH("LEAF2",W269)))</formula>
    </cfRule>
    <cfRule type="containsText" dxfId="185" priority="69" operator="containsText" text="LEAF1">
      <formula>NOT(ISERROR(SEARCH("LEAF1",W269)))</formula>
    </cfRule>
  </conditionalFormatting>
  <conditionalFormatting sqref="W309:W331">
    <cfRule type="containsText" dxfId="184" priority="64" operator="containsText" text="SPINE">
      <formula>NOT(ISERROR(SEARCH("SPINE",W309)))</formula>
    </cfRule>
    <cfRule type="containsText" dxfId="183" priority="65" operator="containsText" text="LEAF2">
      <formula>NOT(ISERROR(SEARCH("LEAF2",W309)))</formula>
    </cfRule>
    <cfRule type="containsText" dxfId="182" priority="66" operator="containsText" text="LEAF1">
      <formula>NOT(ISERROR(SEARCH("LEAF1",W309)))</formula>
    </cfRule>
  </conditionalFormatting>
  <conditionalFormatting sqref="W332:W351">
    <cfRule type="containsText" dxfId="181" priority="61" operator="containsText" text="SPINE">
      <formula>NOT(ISERROR(SEARCH("SPINE",W332)))</formula>
    </cfRule>
    <cfRule type="containsText" dxfId="180" priority="62" operator="containsText" text="LEAF2">
      <formula>NOT(ISERROR(SEARCH("LEAF2",W332)))</formula>
    </cfRule>
    <cfRule type="containsText" dxfId="179" priority="63" operator="containsText" text="LEAF1">
      <formula>NOT(ISERROR(SEARCH("LEAF1",W332)))</formula>
    </cfRule>
  </conditionalFormatting>
  <conditionalFormatting sqref="W422:W461">
    <cfRule type="containsText" dxfId="178" priority="58" operator="containsText" text="SPINE">
      <formula>NOT(ISERROR(SEARCH("SPINE",W422)))</formula>
    </cfRule>
    <cfRule type="containsText" dxfId="177" priority="59" operator="containsText" text="LEAF2">
      <formula>NOT(ISERROR(SEARCH("LEAF2",W422)))</formula>
    </cfRule>
    <cfRule type="containsText" dxfId="176" priority="60" operator="containsText" text="LEAF1">
      <formula>NOT(ISERROR(SEARCH("LEAF1",W422)))</formula>
    </cfRule>
  </conditionalFormatting>
  <conditionalFormatting sqref="W560">
    <cfRule type="containsText" dxfId="175" priority="52" operator="containsText" text="SPINE">
      <formula>NOT(ISERROR(SEARCH("SPINE",W560)))</formula>
    </cfRule>
    <cfRule type="containsText" dxfId="174" priority="53" operator="containsText" text="LEAF2">
      <formula>NOT(ISERROR(SEARCH("LEAF2",W560)))</formula>
    </cfRule>
    <cfRule type="containsText" dxfId="173" priority="54" operator="containsText" text="LEAF1">
      <formula>NOT(ISERROR(SEARCH("LEAF1",W560)))</formula>
    </cfRule>
  </conditionalFormatting>
  <conditionalFormatting sqref="W561">
    <cfRule type="containsText" dxfId="172" priority="49" operator="containsText" text="SPINE">
      <formula>NOT(ISERROR(SEARCH("SPINE",W561)))</formula>
    </cfRule>
    <cfRule type="containsText" dxfId="171" priority="50" operator="containsText" text="LEAF2">
      <formula>NOT(ISERROR(SEARCH("LEAF2",W561)))</formula>
    </cfRule>
    <cfRule type="containsText" dxfId="170" priority="51" operator="containsText" text="LEAF1">
      <formula>NOT(ISERROR(SEARCH("LEAF1",W561)))</formula>
    </cfRule>
  </conditionalFormatting>
  <conditionalFormatting sqref="W562:W564">
    <cfRule type="containsText" dxfId="169" priority="46" operator="containsText" text="SPINE">
      <formula>NOT(ISERROR(SEARCH("SPINE",W562)))</formula>
    </cfRule>
    <cfRule type="containsText" dxfId="168" priority="47" operator="containsText" text="LEAF2">
      <formula>NOT(ISERROR(SEARCH("LEAF2",W562)))</formula>
    </cfRule>
    <cfRule type="containsText" dxfId="167" priority="48" operator="containsText" text="LEAF1">
      <formula>NOT(ISERROR(SEARCH("LEAF1",W562)))</formula>
    </cfRule>
  </conditionalFormatting>
  <conditionalFormatting sqref="W565">
    <cfRule type="containsText" dxfId="166" priority="43" operator="containsText" text="SPINE">
      <formula>NOT(ISERROR(SEARCH("SPINE",W565)))</formula>
    </cfRule>
    <cfRule type="containsText" dxfId="165" priority="44" operator="containsText" text="LEAF2">
      <formula>NOT(ISERROR(SEARCH("LEAF2",W565)))</formula>
    </cfRule>
    <cfRule type="containsText" dxfId="164" priority="45" operator="containsText" text="LEAF1">
      <formula>NOT(ISERROR(SEARCH("LEAF1",W565)))</formula>
    </cfRule>
  </conditionalFormatting>
  <conditionalFormatting sqref="W566">
    <cfRule type="containsText" dxfId="163" priority="40" operator="containsText" text="SPINE">
      <formula>NOT(ISERROR(SEARCH("SPINE",W566)))</formula>
    </cfRule>
    <cfRule type="containsText" dxfId="162" priority="41" operator="containsText" text="LEAF2">
      <formula>NOT(ISERROR(SEARCH("LEAF2",W566)))</formula>
    </cfRule>
    <cfRule type="containsText" dxfId="161" priority="42" operator="containsText" text="LEAF1">
      <formula>NOT(ISERROR(SEARCH("LEAF1",W566)))</formula>
    </cfRule>
  </conditionalFormatting>
  <conditionalFormatting sqref="N2 N3:O582">
    <cfRule type="expression" dxfId="160" priority="36">
      <formula>IF(ISBLANK(J2),1,0)</formula>
    </cfRule>
  </conditionalFormatting>
  <conditionalFormatting sqref="O2">
    <cfRule type="expression" dxfId="159" priority="35">
      <formula>IF(ISBLANK(K2),1,0)</formula>
    </cfRule>
  </conditionalFormatting>
  <conditionalFormatting sqref="W159:W160">
    <cfRule type="containsText" dxfId="158" priority="20" operator="containsText" text="SPINE">
      <formula>NOT(ISERROR(SEARCH("SPINE",W159)))</formula>
    </cfRule>
    <cfRule type="containsText" dxfId="157" priority="21" operator="containsText" text="LEAF2">
      <formula>NOT(ISERROR(SEARCH("LEAF2",W159)))</formula>
    </cfRule>
    <cfRule type="containsText" dxfId="156" priority="22" operator="containsText" text="LEAF1">
      <formula>NOT(ISERROR(SEARCH("LEAF1",W159)))</formula>
    </cfRule>
  </conditionalFormatting>
  <conditionalFormatting sqref="W162:W163">
    <cfRule type="containsText" dxfId="155" priority="13" operator="containsText" text="SPINE">
      <formula>NOT(ISERROR(SEARCH("SPINE",W162)))</formula>
    </cfRule>
    <cfRule type="containsText" dxfId="154" priority="14" operator="containsText" text="LEAF2">
      <formula>NOT(ISERROR(SEARCH("LEAF2",W162)))</formula>
    </cfRule>
    <cfRule type="containsText" dxfId="153" priority="15" operator="containsText" text="LEAF1">
      <formula>NOT(ISERROR(SEARCH("LEAF1",W162)))</formula>
    </cfRule>
  </conditionalFormatting>
  <conditionalFormatting sqref="W547:W550">
    <cfRule type="containsText" dxfId="152" priority="9" operator="containsText" text="SPINE">
      <formula>NOT(ISERROR(SEARCH("SPINE",W547)))</formula>
    </cfRule>
    <cfRule type="containsText" dxfId="151" priority="10" operator="containsText" text="LEAF2">
      <formula>NOT(ISERROR(SEARCH("LEAF2",W547)))</formula>
    </cfRule>
    <cfRule type="containsText" dxfId="150" priority="11" operator="containsText" text="LEAF1">
      <formula>NOT(ISERROR(SEARCH("LEAF1",W547)))</formula>
    </cfRule>
  </conditionalFormatting>
  <conditionalFormatting sqref="W543:W544">
    <cfRule type="containsText" dxfId="149" priority="6" operator="containsText" text="SPINE">
      <formula>NOT(ISERROR(SEARCH("SPINE",W543)))</formula>
    </cfRule>
    <cfRule type="containsText" dxfId="148" priority="7" operator="containsText" text="LEAF2">
      <formula>NOT(ISERROR(SEARCH("LEAF2",W543)))</formula>
    </cfRule>
    <cfRule type="containsText" dxfId="147" priority="8" operator="containsText" text="LEAF1">
      <formula>NOT(ISERROR(SEARCH("LEAF1",W543)))</formula>
    </cfRule>
  </conditionalFormatting>
  <conditionalFormatting sqref="W545:W546">
    <cfRule type="containsText" dxfId="146" priority="2" operator="containsText" text="SPINE">
      <formula>NOT(ISERROR(SEARCH("SPINE",W545)))</formula>
    </cfRule>
    <cfRule type="containsText" dxfId="145" priority="3" operator="containsText" text="LEAF2">
      <formula>NOT(ISERROR(SEARCH("LEAF2",W545)))</formula>
    </cfRule>
    <cfRule type="containsText" dxfId="144" priority="4" operator="containsText" text="LEAF1">
      <formula>NOT(ISERROR(SEARCH("LEAF1",W545)))</formula>
    </cfRule>
  </conditionalFormatting>
  <conditionalFormatting sqref="W66:W69">
    <cfRule type="containsText" dxfId="143" priority="37" operator="containsText" text="SPINE">
      <formula>NOT(ISERROR(SEARCH("SPINE",#REF!)))</formula>
    </cfRule>
    <cfRule type="containsText" dxfId="142" priority="38" operator="containsText" text="LEAF2">
      <formula>NOT(ISERROR(SEARCH("LEAF2",#REF!)))</formula>
    </cfRule>
    <cfRule type="containsText" dxfId="141" priority="39" operator="containsText" text="LEAF1">
      <formula>NOT(ISERROR(SEARCH("LEAF1",#REF!)))</formula>
    </cfRule>
  </conditionalFormatting>
  <conditionalFormatting sqref="W581:W582">
    <cfRule type="containsText" dxfId="140" priority="439" operator="containsText" text="SPINE">
      <formula>NOT(ISERROR(SEARCH("SPINE",#REF!)))</formula>
    </cfRule>
    <cfRule type="containsText" dxfId="139" priority="440" operator="containsText" text="LEAF2">
      <formula>NOT(ISERROR(SEARCH("LEAF2",#REF!)))</formula>
    </cfRule>
    <cfRule type="containsText" dxfId="138" priority="441" operator="containsText" text="LEAF1">
      <formula>NOT(ISERROR(SEARCH("LEAF1",#REF!)))</formula>
    </cfRule>
  </conditionalFormatting>
  <conditionalFormatting sqref="W575:W576">
    <cfRule type="containsText" dxfId="137" priority="445" operator="containsText" text="SPINE">
      <formula>NOT(ISERROR(SEARCH("SPINE",#REF!)))</formula>
    </cfRule>
    <cfRule type="containsText" dxfId="136" priority="446" operator="containsText" text="LEAF2">
      <formula>NOT(ISERROR(SEARCH("LEAF2",#REF!)))</formula>
    </cfRule>
    <cfRule type="containsText" dxfId="135" priority="447" operator="containsText" text="LEAF1">
      <formula>NOT(ISERROR(SEARCH("LEAF1",#REF!)))</formula>
    </cfRule>
  </conditionalFormatting>
  <conditionalFormatting sqref="W571:W572">
    <cfRule type="containsText" dxfId="134" priority="451" operator="containsText" text="SPINE">
      <formula>NOT(ISERROR(SEARCH("SPINE",#REF!)))</formula>
    </cfRule>
    <cfRule type="containsText" dxfId="133" priority="452" operator="containsText" text="LEAF2">
      <formula>NOT(ISERROR(SEARCH("LEAF2",#REF!)))</formula>
    </cfRule>
    <cfRule type="containsText" dxfId="132" priority="453" operator="containsText" text="LEAF1">
      <formula>NOT(ISERROR(SEARCH("LEAF1",#REF!)))</formula>
    </cfRule>
  </conditionalFormatting>
  <conditionalFormatting sqref="W569:W570">
    <cfRule type="containsText" dxfId="131" priority="457" operator="containsText" text="SPINE">
      <formula>NOT(ISERROR(SEARCH("SPINE",#REF!)))</formula>
    </cfRule>
    <cfRule type="containsText" dxfId="130" priority="458" operator="containsText" text="LEAF2">
      <formula>NOT(ISERROR(SEARCH("LEAF2",#REF!)))</formula>
    </cfRule>
    <cfRule type="containsText" dxfId="129" priority="459" operator="containsText" text="LEAF1">
      <formula>NOT(ISERROR(SEARCH("LEAF1",#REF!)))</formula>
    </cfRule>
  </conditionalFormatting>
  <conditionalFormatting sqref="W567:W568">
    <cfRule type="containsText" dxfId="128" priority="463" operator="containsText" text="SPINE">
      <formula>NOT(ISERROR(SEARCH("SPINE",#REF!)))</formula>
    </cfRule>
    <cfRule type="containsText" dxfId="127" priority="464" operator="containsText" text="LEAF2">
      <formula>NOT(ISERROR(SEARCH("LEAF2",#REF!)))</formula>
    </cfRule>
    <cfRule type="containsText" dxfId="126" priority="465" operator="containsText" text="LEAF1">
      <formula>NOT(ISERROR(SEARCH("LEAF1",#REF!)))</formula>
    </cfRule>
  </conditionalFormatting>
  <conditionalFormatting sqref="W266:W267">
    <cfRule type="containsText" dxfId="125" priority="469" operator="containsText" text="SPINE">
      <formula>NOT(ISERROR(SEARCH("SPINE",#REF!)))</formula>
    </cfRule>
    <cfRule type="containsText" dxfId="124" priority="470" operator="containsText" text="LEAF2">
      <formula>NOT(ISERROR(SEARCH("LEAF2",#REF!)))</formula>
    </cfRule>
    <cfRule type="containsText" dxfId="123" priority="471" operator="containsText" text="LEAF1">
      <formula>NOT(ISERROR(SEARCH("LEAF1",#REF!)))</formula>
    </cfRule>
  </conditionalFormatting>
  <conditionalFormatting sqref="W79">
    <cfRule type="containsText" dxfId="122" priority="475" operator="containsText" text="SPINE">
      <formula>NOT(ISERROR(SEARCH("SPINE",#REF!)))</formula>
    </cfRule>
    <cfRule type="containsText" dxfId="121" priority="476" operator="containsText" text="LEAF2">
      <formula>NOT(ISERROR(SEARCH("LEAF2",#REF!)))</formula>
    </cfRule>
    <cfRule type="containsText" dxfId="120" priority="477" operator="containsText" text="LEAF1">
      <formula>NOT(ISERROR(SEARCH("LEAF1",#REF!)))</formula>
    </cfRule>
  </conditionalFormatting>
  <conditionalFormatting sqref="W78">
    <cfRule type="containsText" dxfId="119" priority="481" operator="containsText" text="SPINE">
      <formula>NOT(ISERROR(SEARCH("SPINE",#REF!)))</formula>
    </cfRule>
    <cfRule type="containsText" dxfId="118" priority="482" operator="containsText" text="LEAF2">
      <formula>NOT(ISERROR(SEARCH("LEAF2",#REF!)))</formula>
    </cfRule>
    <cfRule type="containsText" dxfId="117" priority="483" operator="containsText" text="LEAF1">
      <formula>NOT(ISERROR(SEARCH("LEAF1",#REF!)))</formula>
    </cfRule>
  </conditionalFormatting>
  <conditionalFormatting sqref="W73:W77">
    <cfRule type="containsText" dxfId="116" priority="487" operator="containsText" text="SPINE">
      <formula>NOT(ISERROR(SEARCH("SPINE",#REF!)))</formula>
    </cfRule>
    <cfRule type="containsText" dxfId="115" priority="488" operator="containsText" text="LEAF2">
      <formula>NOT(ISERROR(SEARCH("LEAF2",#REF!)))</formula>
    </cfRule>
    <cfRule type="containsText" dxfId="114" priority="489" operator="containsText" text="LEAF1">
      <formula>NOT(ISERROR(SEARCH("LEAF1",#REF!)))</formula>
    </cfRule>
  </conditionalFormatting>
  <conditionalFormatting sqref="W72">
    <cfRule type="containsText" dxfId="113" priority="493" operator="containsText" text="SPINE">
      <formula>NOT(ISERROR(SEARCH("SPINE",#REF!)))</formula>
    </cfRule>
    <cfRule type="containsText" dxfId="112" priority="494" operator="containsText" text="LEAF2">
      <formula>NOT(ISERROR(SEARCH("LEAF2",#REF!)))</formula>
    </cfRule>
    <cfRule type="containsText" dxfId="111" priority="495" operator="containsText" text="LEAF1">
      <formula>NOT(ISERROR(SEARCH("LEAF1",#REF!)))</formula>
    </cfRule>
  </conditionalFormatting>
  <conditionalFormatting sqref="W71">
    <cfRule type="containsText" dxfId="110" priority="499" operator="containsText" text="SPINE">
      <formula>NOT(ISERROR(SEARCH("SPINE",#REF!)))</formula>
    </cfRule>
    <cfRule type="containsText" dxfId="109" priority="500" operator="containsText" text="LEAF2">
      <formula>NOT(ISERROR(SEARCH("LEAF2",#REF!)))</formula>
    </cfRule>
    <cfRule type="containsText" dxfId="108" priority="501" operator="containsText" text="LEAF1">
      <formula>NOT(ISERROR(SEARCH("LEAF1",#REF!)))</formula>
    </cfRule>
  </conditionalFormatting>
  <conditionalFormatting sqref="W70">
    <cfRule type="containsText" dxfId="107" priority="505" operator="containsText" text="SPINE">
      <formula>NOT(ISERROR(SEARCH("SPINE",#REF!)))</formula>
    </cfRule>
    <cfRule type="containsText" dxfId="106" priority="506" operator="containsText" text="LEAF2">
      <formula>NOT(ISERROR(SEARCH("LEAF2",#REF!)))</formula>
    </cfRule>
    <cfRule type="containsText" dxfId="105" priority="507" operator="containsText" text="LEAF1">
      <formula>NOT(ISERROR(SEARCH("LEAF1",#REF!)))</formula>
    </cfRule>
  </conditionalFormatting>
  <conditionalFormatting sqref="W130:W133">
    <cfRule type="containsText" dxfId="104" priority="531" operator="containsText" text="SPINE">
      <formula>NOT(ISERROR(SEARCH("SPINE",#REF!)))</formula>
    </cfRule>
    <cfRule type="containsText" dxfId="103" priority="532" operator="containsText" text="LEAF2">
      <formula>NOT(ISERROR(SEARCH("LEAF2",#REF!)))</formula>
    </cfRule>
    <cfRule type="containsText" dxfId="102" priority="533" operator="containsText" text="LEAF1">
      <formula>NOT(ISERROR(SEARCH("LEAF1",#REF!)))</formula>
    </cfRule>
  </conditionalFormatting>
  <conditionalFormatting sqref="W137:W140">
    <cfRule type="containsText" dxfId="101" priority="558" operator="containsText" text="SPINE">
      <formula>NOT(ISERROR(SEARCH("SPINE",#REF!)))</formula>
    </cfRule>
    <cfRule type="containsText" dxfId="100" priority="559" operator="containsText" text="LEAF2">
      <formula>NOT(ISERROR(SEARCH("LEAF2",#REF!)))</formula>
    </cfRule>
    <cfRule type="containsText" dxfId="99" priority="560" operator="containsText" text="LEAF1">
      <formula>NOT(ISERROR(SEARCH("LEAF1",#REF!)))</formula>
    </cfRule>
  </conditionalFormatting>
  <conditionalFormatting sqref="W143">
    <cfRule type="containsText" dxfId="98" priority="588" operator="containsText" text="SPINE">
      <formula>NOT(ISERROR(SEARCH("SPINE",#REF!)))</formula>
    </cfRule>
    <cfRule type="containsText" dxfId="97" priority="589" operator="containsText" text="LEAF2">
      <formula>NOT(ISERROR(SEARCH("LEAF2",#REF!)))</formula>
    </cfRule>
    <cfRule type="containsText" dxfId="96" priority="590" operator="containsText" text="LEAF1">
      <formula>NOT(ISERROR(SEARCH("LEAF1",#REF!)))</formula>
    </cfRule>
  </conditionalFormatting>
  <conditionalFormatting sqref="W136">
    <cfRule type="containsText" dxfId="95" priority="615" operator="containsText" text="SPINE">
      <formula>NOT(ISERROR(SEARCH("SPINE",#REF!)))</formula>
    </cfRule>
    <cfRule type="containsText" dxfId="94" priority="616" operator="containsText" text="LEAF2">
      <formula>NOT(ISERROR(SEARCH("LEAF2",#REF!)))</formula>
    </cfRule>
    <cfRule type="containsText" dxfId="93" priority="617" operator="containsText" text="LEAF1">
      <formula>NOT(ISERROR(SEARCH("LEAF1",#REF!)))</formula>
    </cfRule>
  </conditionalFormatting>
  <conditionalFormatting sqref="W142">
    <cfRule type="containsText" dxfId="92" priority="645" operator="containsText" text="SPINE">
      <formula>NOT(ISERROR(SEARCH("SPINE",#REF!)))</formula>
    </cfRule>
    <cfRule type="containsText" dxfId="91" priority="646" operator="containsText" text="LEAF2">
      <formula>NOT(ISERROR(SEARCH("LEAF2",#REF!)))</formula>
    </cfRule>
    <cfRule type="containsText" dxfId="90" priority="647" operator="containsText" text="LEAF1">
      <formula>NOT(ISERROR(SEARCH("LEAF1",#REF!)))</formula>
    </cfRule>
  </conditionalFormatting>
  <conditionalFormatting sqref="W135">
    <cfRule type="containsText" dxfId="89" priority="672" operator="containsText" text="SPINE">
      <formula>NOT(ISERROR(SEARCH("SPINE",#REF!)))</formula>
    </cfRule>
    <cfRule type="containsText" dxfId="88" priority="673" operator="containsText" text="LEAF2">
      <formula>NOT(ISERROR(SEARCH("LEAF2",#REF!)))</formula>
    </cfRule>
    <cfRule type="containsText" dxfId="87" priority="674" operator="containsText" text="LEAF1">
      <formula>NOT(ISERROR(SEARCH("LEAF1",#REF!)))</formula>
    </cfRule>
  </conditionalFormatting>
  <conditionalFormatting sqref="W141">
    <cfRule type="containsText" dxfId="86" priority="702" operator="containsText" text="SPINE">
      <formula>NOT(ISERROR(SEARCH("SPINE",#REF!)))</formula>
    </cfRule>
    <cfRule type="containsText" dxfId="85" priority="703" operator="containsText" text="LEAF2">
      <formula>NOT(ISERROR(SEARCH("LEAF2",#REF!)))</formula>
    </cfRule>
    <cfRule type="containsText" dxfId="84" priority="704" operator="containsText" text="LEAF1">
      <formula>NOT(ISERROR(SEARCH("LEAF1",#REF!)))</formula>
    </cfRule>
  </conditionalFormatting>
  <conditionalFormatting sqref="W134">
    <cfRule type="containsText" dxfId="83" priority="729" operator="containsText" text="SPINE">
      <formula>NOT(ISERROR(SEARCH("SPINE",#REF!)))</formula>
    </cfRule>
    <cfRule type="containsText" dxfId="82" priority="730" operator="containsText" text="LEAF2">
      <formula>NOT(ISERROR(SEARCH("LEAF2",#REF!)))</formula>
    </cfRule>
    <cfRule type="containsText" dxfId="81" priority="731" operator="containsText" text="LEAF1">
      <formula>NOT(ISERROR(SEARCH("LEAF1",#REF!)))</formula>
    </cfRule>
  </conditionalFormatting>
  <conditionalFormatting sqref="W152:W154 W159:W160 W162:W163">
    <cfRule type="containsText" dxfId="80" priority="755" operator="containsText" text="SPINE">
      <formula>NOT(ISERROR(SEARCH("SPINE",#REF!)))</formula>
    </cfRule>
    <cfRule type="containsText" dxfId="79" priority="756" operator="containsText" text="LEAF2">
      <formula>NOT(ISERROR(SEARCH("LEAF2",#REF!)))</formula>
    </cfRule>
    <cfRule type="containsText" dxfId="78" priority="757" operator="containsText" text="LEAF1">
      <formula>NOT(ISERROR(SEARCH("LEAF1",#REF!)))</formula>
    </cfRule>
  </conditionalFormatting>
  <conditionalFormatting sqref="W158">
    <cfRule type="containsText" dxfId="77" priority="806" operator="containsText" text="SPINE">
      <formula>NOT(ISERROR(SEARCH("SPINE",#REF!)))</formula>
    </cfRule>
    <cfRule type="containsText" dxfId="76" priority="807" operator="containsText" text="LEAF2">
      <formula>NOT(ISERROR(SEARCH("LEAF2",#REF!)))</formula>
    </cfRule>
    <cfRule type="containsText" dxfId="75" priority="808" operator="containsText" text="LEAF1">
      <formula>NOT(ISERROR(SEARCH("LEAF1",#REF!)))</formula>
    </cfRule>
  </conditionalFormatting>
  <conditionalFormatting sqref="W157">
    <cfRule type="containsText" dxfId="74" priority="857" operator="containsText" text="SPINE">
      <formula>NOT(ISERROR(SEARCH("SPINE",#REF!)))</formula>
    </cfRule>
    <cfRule type="containsText" dxfId="73" priority="858" operator="containsText" text="LEAF2">
      <formula>NOT(ISERROR(SEARCH("LEAF2",#REF!)))</formula>
    </cfRule>
    <cfRule type="containsText" dxfId="72" priority="859" operator="containsText" text="LEAF1">
      <formula>NOT(ISERROR(SEARCH("LEAF1",#REF!)))</formula>
    </cfRule>
  </conditionalFormatting>
  <conditionalFormatting sqref="W156">
    <cfRule type="containsText" dxfId="71" priority="908" operator="containsText" text="SPINE">
      <formula>NOT(ISERROR(SEARCH("SPINE",#REF!)))</formula>
    </cfRule>
    <cfRule type="containsText" dxfId="70" priority="909" operator="containsText" text="LEAF2">
      <formula>NOT(ISERROR(SEARCH("LEAF2",#REF!)))</formula>
    </cfRule>
    <cfRule type="containsText" dxfId="69" priority="910" operator="containsText" text="LEAF1">
      <formula>NOT(ISERROR(SEARCH("LEAF1",#REF!)))</formula>
    </cfRule>
  </conditionalFormatting>
  <conditionalFormatting sqref="W155">
    <cfRule type="containsText" dxfId="68" priority="959" operator="containsText" text="SPINE">
      <formula>NOT(ISERROR(SEARCH("SPINE",#REF!)))</formula>
    </cfRule>
    <cfRule type="containsText" dxfId="67" priority="960" operator="containsText" text="LEAF2">
      <formula>NOT(ISERROR(SEARCH("LEAF2",#REF!)))</formula>
    </cfRule>
    <cfRule type="containsText" dxfId="66" priority="961" operator="containsText" text="LEAF1">
      <formula>NOT(ISERROR(SEARCH("LEAF1",#REF!)))</formula>
    </cfRule>
  </conditionalFormatting>
  <conditionalFormatting sqref="W161">
    <cfRule type="containsText" dxfId="65" priority="1013" operator="containsText" text="SPINE">
      <formula>NOT(ISERROR(SEARCH("SPINE",#REF!)))</formula>
    </cfRule>
    <cfRule type="containsText" dxfId="64" priority="1014" operator="containsText" text="LEAF2">
      <formula>NOT(ISERROR(SEARCH("LEAF2",#REF!)))</formula>
    </cfRule>
    <cfRule type="containsText" dxfId="63" priority="1015" operator="containsText" text="LEAF1">
      <formula>NOT(ISERROR(SEARCH("LEAF1",#REF!)))</formula>
    </cfRule>
  </conditionalFormatting>
  <conditionalFormatting sqref="W188:W191">
    <cfRule type="containsText" dxfId="62" priority="1039" operator="containsText" text="SPINE">
      <formula>NOT(ISERROR(SEARCH("SPINE",#REF!)))</formula>
    </cfRule>
    <cfRule type="containsText" dxfId="61" priority="1040" operator="containsText" text="LEAF2">
      <formula>NOT(ISERROR(SEARCH("LEAF2",#REF!)))</formula>
    </cfRule>
    <cfRule type="containsText" dxfId="60" priority="1041" operator="containsText" text="LEAF1">
      <formula>NOT(ISERROR(SEARCH("LEAF1",#REF!)))</formula>
    </cfRule>
  </conditionalFormatting>
  <conditionalFormatting sqref="W195:W198">
    <cfRule type="containsText" dxfId="59" priority="1114" operator="containsText" text="SPINE">
      <formula>NOT(ISERROR(SEARCH("SPINE",#REF!)))</formula>
    </cfRule>
    <cfRule type="containsText" dxfId="58" priority="1115" operator="containsText" text="LEAF2">
      <formula>NOT(ISERROR(SEARCH("LEAF2",#REF!)))</formula>
    </cfRule>
    <cfRule type="containsText" dxfId="57" priority="1116" operator="containsText" text="LEAF1">
      <formula>NOT(ISERROR(SEARCH("LEAF1",#REF!)))</formula>
    </cfRule>
  </conditionalFormatting>
  <conditionalFormatting sqref="W201">
    <cfRule type="containsText" dxfId="56" priority="1192" operator="containsText" text="SPINE">
      <formula>NOT(ISERROR(SEARCH("SPINE",#REF!)))</formula>
    </cfRule>
    <cfRule type="containsText" dxfId="55" priority="1193" operator="containsText" text="LEAF2">
      <formula>NOT(ISERROR(SEARCH("LEAF2",#REF!)))</formula>
    </cfRule>
    <cfRule type="containsText" dxfId="54" priority="1194" operator="containsText" text="LEAF1">
      <formula>NOT(ISERROR(SEARCH("LEAF1",#REF!)))</formula>
    </cfRule>
  </conditionalFormatting>
  <conditionalFormatting sqref="W194">
    <cfRule type="containsText" dxfId="53" priority="1267" operator="containsText" text="SPINE">
      <formula>NOT(ISERROR(SEARCH("SPINE",#REF!)))</formula>
    </cfRule>
    <cfRule type="containsText" dxfId="52" priority="1268" operator="containsText" text="LEAF2">
      <formula>NOT(ISERROR(SEARCH("LEAF2",#REF!)))</formula>
    </cfRule>
    <cfRule type="containsText" dxfId="51" priority="1269" operator="containsText" text="LEAF1">
      <formula>NOT(ISERROR(SEARCH("LEAF1",#REF!)))</formula>
    </cfRule>
  </conditionalFormatting>
  <conditionalFormatting sqref="W200">
    <cfRule type="containsText" dxfId="50" priority="1345" operator="containsText" text="SPINE">
      <formula>NOT(ISERROR(SEARCH("SPINE",#REF!)))</formula>
    </cfRule>
    <cfRule type="containsText" dxfId="49" priority="1346" operator="containsText" text="LEAF2">
      <formula>NOT(ISERROR(SEARCH("LEAF2",#REF!)))</formula>
    </cfRule>
    <cfRule type="containsText" dxfId="48" priority="1347" operator="containsText" text="LEAF1">
      <formula>NOT(ISERROR(SEARCH("LEAF1",#REF!)))</formula>
    </cfRule>
  </conditionalFormatting>
  <conditionalFormatting sqref="W193">
    <cfRule type="containsText" dxfId="47" priority="1420" operator="containsText" text="SPINE">
      <formula>NOT(ISERROR(SEARCH("SPINE",#REF!)))</formula>
    </cfRule>
    <cfRule type="containsText" dxfId="46" priority="1421" operator="containsText" text="LEAF2">
      <formula>NOT(ISERROR(SEARCH("LEAF2",#REF!)))</formula>
    </cfRule>
    <cfRule type="containsText" dxfId="45" priority="1422" operator="containsText" text="LEAF1">
      <formula>NOT(ISERROR(SEARCH("LEAF1",#REF!)))</formula>
    </cfRule>
  </conditionalFormatting>
  <conditionalFormatting sqref="W199">
    <cfRule type="containsText" dxfId="44" priority="1498" operator="containsText" text="SPINE">
      <formula>NOT(ISERROR(SEARCH("SPINE",#REF!)))</formula>
    </cfRule>
    <cfRule type="containsText" dxfId="43" priority="1499" operator="containsText" text="LEAF2">
      <formula>NOT(ISERROR(SEARCH("LEAF2",#REF!)))</formula>
    </cfRule>
    <cfRule type="containsText" dxfId="42" priority="1500" operator="containsText" text="LEAF1">
      <formula>NOT(ISERROR(SEARCH("LEAF1",#REF!)))</formula>
    </cfRule>
  </conditionalFormatting>
  <conditionalFormatting sqref="W192">
    <cfRule type="containsText" dxfId="41" priority="1573" operator="containsText" text="SPINE">
      <formula>NOT(ISERROR(SEARCH("SPINE",#REF!)))</formula>
    </cfRule>
    <cfRule type="containsText" dxfId="40" priority="1574" operator="containsText" text="LEAF2">
      <formula>NOT(ISERROR(SEARCH("LEAF2",#REF!)))</formula>
    </cfRule>
    <cfRule type="containsText" dxfId="39" priority="1575" operator="containsText" text="LEAF1">
      <formula>NOT(ISERROR(SEARCH("LEAF1",#REF!)))</formula>
    </cfRule>
  </conditionalFormatting>
  <conditionalFormatting sqref="W408:W410">
    <cfRule type="containsText" dxfId="38" priority="1596" operator="containsText" text="SPINE">
      <formula>NOT(ISERROR(SEARCH("SPINE",#REF!)))</formula>
    </cfRule>
    <cfRule type="containsText" dxfId="37" priority="1597" operator="containsText" text="LEAF2">
      <formula>NOT(ISERROR(SEARCH("LEAF2",#REF!)))</formula>
    </cfRule>
    <cfRule type="containsText" dxfId="36" priority="1598" operator="containsText" text="LEAF1">
      <formula>NOT(ISERROR(SEARCH("LEAF1",#REF!)))</formula>
    </cfRule>
  </conditionalFormatting>
  <conditionalFormatting sqref="W412">
    <cfRule type="containsText" dxfId="35" priority="1698" operator="containsText" text="SPINE">
      <formula>NOT(ISERROR(SEARCH("SPINE",#REF!)))</formula>
    </cfRule>
    <cfRule type="containsText" dxfId="34" priority="1699" operator="containsText" text="LEAF2">
      <formula>NOT(ISERROR(SEARCH("LEAF2",#REF!)))</formula>
    </cfRule>
    <cfRule type="containsText" dxfId="33" priority="1700" operator="containsText" text="LEAF1">
      <formula>NOT(ISERROR(SEARCH("LEAF1",#REF!)))</formula>
    </cfRule>
  </conditionalFormatting>
  <conditionalFormatting sqref="W411">
    <cfRule type="containsText" dxfId="32" priority="1800" operator="containsText" text="SPINE">
      <formula>NOT(ISERROR(SEARCH("SPINE",#REF!)))</formula>
    </cfRule>
    <cfRule type="containsText" dxfId="31" priority="1801" operator="containsText" text="LEAF2">
      <formula>NOT(ISERROR(SEARCH("LEAF2",#REF!)))</formula>
    </cfRule>
    <cfRule type="containsText" dxfId="30" priority="1802" operator="containsText" text="LEAF1">
      <formula>NOT(ISERROR(SEARCH("LEAF1",#REF!)))</formula>
    </cfRule>
  </conditionalFormatting>
  <conditionalFormatting sqref="W485:W492">
    <cfRule type="containsText" dxfId="29" priority="1823" operator="containsText" text="SPINE">
      <formula>NOT(ISERROR(SEARCH("SPINE",#REF!)))</formula>
    </cfRule>
    <cfRule type="containsText" dxfId="28" priority="1824" operator="containsText" text="LEAF2">
      <formula>NOT(ISERROR(SEARCH("LEAF2",#REF!)))</formula>
    </cfRule>
    <cfRule type="containsText" dxfId="27" priority="1825" operator="containsText" text="LEAF1">
      <formula>NOT(ISERROR(SEARCH("LEAF1",#REF!)))</formula>
    </cfRule>
  </conditionalFormatting>
  <conditionalFormatting sqref="W500">
    <cfRule type="containsText" dxfId="26" priority="1934" operator="containsText" text="SPINE">
      <formula>NOT(ISERROR(SEARCH("SPINE",#REF!)))</formula>
    </cfRule>
    <cfRule type="containsText" dxfId="25" priority="1935" operator="containsText" text="LEAF2">
      <formula>NOT(ISERROR(SEARCH("LEAF2",#REF!)))</formula>
    </cfRule>
    <cfRule type="containsText" dxfId="24" priority="1936" operator="containsText" text="LEAF1">
      <formula>NOT(ISERROR(SEARCH("LEAF1",#REF!)))</formula>
    </cfRule>
  </conditionalFormatting>
  <conditionalFormatting sqref="W499">
    <cfRule type="containsText" dxfId="23" priority="2045" operator="containsText" text="SPINE">
      <formula>NOT(ISERROR(SEARCH("SPINE",#REF!)))</formula>
    </cfRule>
    <cfRule type="containsText" dxfId="22" priority="2046" operator="containsText" text="LEAF2">
      <formula>NOT(ISERROR(SEARCH("LEAF2",#REF!)))</formula>
    </cfRule>
    <cfRule type="containsText" dxfId="21" priority="2047" operator="containsText" text="LEAF1">
      <formula>NOT(ISERROR(SEARCH("LEAF1",#REF!)))</formula>
    </cfRule>
  </conditionalFormatting>
  <conditionalFormatting sqref="W497:W498">
    <cfRule type="containsText" dxfId="20" priority="2156" operator="containsText" text="SPINE">
      <formula>NOT(ISERROR(SEARCH("SPINE",#REF!)))</formula>
    </cfRule>
    <cfRule type="containsText" dxfId="19" priority="2157" operator="containsText" text="LEAF2">
      <formula>NOT(ISERROR(SEARCH("LEAF2",#REF!)))</formula>
    </cfRule>
    <cfRule type="containsText" dxfId="18" priority="2158" operator="containsText" text="LEAF1">
      <formula>NOT(ISERROR(SEARCH("LEAF1",#REF!)))</formula>
    </cfRule>
  </conditionalFormatting>
  <conditionalFormatting sqref="W493:W496">
    <cfRule type="containsText" dxfId="17" priority="2267" operator="containsText" text="SPINE">
      <formula>NOT(ISERROR(SEARCH("SPINE",#REF!)))</formula>
    </cfRule>
    <cfRule type="containsText" dxfId="16" priority="2268" operator="containsText" text="LEAF2">
      <formula>NOT(ISERROR(SEARCH("LEAF2",#REF!)))</formula>
    </cfRule>
    <cfRule type="containsText" dxfId="15" priority="2269" operator="containsText" text="LEAF1">
      <formula>NOT(ISERROR(SEARCH("LEAF1",#REF!)))</formula>
    </cfRule>
  </conditionalFormatting>
  <conditionalFormatting sqref="W580">
    <cfRule type="containsText" dxfId="14" priority="2276" operator="containsText" text="SPINE">
      <formula>NOT(ISERROR(SEARCH("SPINE",#REF!)))</formula>
    </cfRule>
    <cfRule type="containsText" dxfId="13" priority="2277" operator="containsText" text="LEAF2">
      <formula>NOT(ISERROR(SEARCH("LEAF2",#REF!)))</formula>
    </cfRule>
    <cfRule type="containsText" dxfId="12" priority="2278" operator="containsText" text="LEAF1">
      <formula>NOT(ISERROR(SEARCH("LEAF1",#REF!)))</formula>
    </cfRule>
  </conditionalFormatting>
  <conditionalFormatting sqref="W579">
    <cfRule type="containsText" dxfId="11" priority="2285" operator="containsText" text="SPINE">
      <formula>NOT(ISERROR(SEARCH("SPINE",#REF!)))</formula>
    </cfRule>
    <cfRule type="containsText" dxfId="10" priority="2286" operator="containsText" text="LEAF2">
      <formula>NOT(ISERROR(SEARCH("LEAF2",#REF!)))</formula>
    </cfRule>
    <cfRule type="containsText" dxfId="9" priority="2287" operator="containsText" text="LEAF1">
      <formula>NOT(ISERROR(SEARCH("LEAF1",#REF!)))</formula>
    </cfRule>
  </conditionalFormatting>
  <conditionalFormatting sqref="W578">
    <cfRule type="containsText" dxfId="8" priority="2294" operator="containsText" text="SPINE">
      <formula>NOT(ISERROR(SEARCH("SPINE",#REF!)))</formula>
    </cfRule>
    <cfRule type="containsText" dxfId="7" priority="2295" operator="containsText" text="LEAF2">
      <formula>NOT(ISERROR(SEARCH("LEAF2",#REF!)))</formula>
    </cfRule>
    <cfRule type="containsText" dxfId="6" priority="2296" operator="containsText" text="LEAF1">
      <formula>NOT(ISERROR(SEARCH("LEAF1",#REF!)))</formula>
    </cfRule>
  </conditionalFormatting>
  <conditionalFormatting sqref="W577">
    <cfRule type="containsText" dxfId="5" priority="2303" operator="containsText" text="SPINE">
      <formula>NOT(ISERROR(SEARCH("SPINE",#REF!)))</formula>
    </cfRule>
    <cfRule type="containsText" dxfId="4" priority="2304" operator="containsText" text="LEAF2">
      <formula>NOT(ISERROR(SEARCH("LEAF2",#REF!)))</formula>
    </cfRule>
    <cfRule type="containsText" dxfId="3" priority="2305" operator="containsText" text="LEAF1">
      <formula>NOT(ISERROR(SEARCH("LEAF1",#REF!)))</formula>
    </cfRule>
  </conditionalFormatting>
  <conditionalFormatting sqref="W573:W574">
    <cfRule type="containsText" dxfId="2" priority="2312" operator="containsText" text="SPINE">
      <formula>NOT(ISERROR(SEARCH("SPINE",#REF!)))</formula>
    </cfRule>
    <cfRule type="containsText" dxfId="1" priority="2313" operator="containsText" text="LEAF2">
      <formula>NOT(ISERROR(SEARCH("LEAF2",#REF!)))</formula>
    </cfRule>
    <cfRule type="containsText" dxfId="0" priority="2314" operator="containsText" text="LEAF1">
      <formula>NOT(ISERROR(SEARCH("LEAF1",#REF!)))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POC Label Data</vt:lpstr>
      <vt:lpstr>Summary</vt:lpstr>
      <vt:lpstr>Juniper Leaf</vt:lpstr>
      <vt:lpstr>E9-2</vt:lpstr>
      <vt:lpstr>E3-2</vt:lpstr>
      <vt:lpstr>E5</vt:lpstr>
      <vt:lpstr>ONT</vt:lpstr>
      <vt:lpstr>E7-2</vt:lpstr>
      <vt:lpstr>Traffic Gen - Routers - Others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JACOB</dc:creator>
  <cp:lastModifiedBy>X-SRUJAN SAMA</cp:lastModifiedBy>
  <dcterms:created xsi:type="dcterms:W3CDTF">2018-10-08T22:56:59Z</dcterms:created>
  <dcterms:modified xsi:type="dcterms:W3CDTF">2018-10-28T04:39:16Z</dcterms:modified>
</cp:coreProperties>
</file>