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Welch\Google Drive\ICL Ecological Applications\Project\Work\Drafts\"/>
    </mc:Choice>
  </mc:AlternateContent>
  <xr:revisionPtr revIDLastSave="0" documentId="13_ncr:1_{ABDE6271-C98B-4224-BD3D-BFFCCCF7FC1F}" xr6:coauthVersionLast="33" xr6:coauthVersionMax="33" xr10:uidLastSave="{00000000-0000-0000-0000-000000000000}"/>
  <bookViews>
    <workbookView xWindow="0" yWindow="0" windowWidth="28800" windowHeight="11775" activeTab="1" xr2:uid="{5489DA95-FB90-4042-A69A-9A87661BC295}"/>
  </bookViews>
  <sheets>
    <sheet name="Concentration Calculator (Env)" sheetId="2" r:id="rId1"/>
    <sheet name="Concentration Calculator (Reg)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3" l="1"/>
  <c r="P13" i="3"/>
  <c r="H5" i="3"/>
  <c r="I3" i="3"/>
  <c r="I5" i="3" s="1"/>
  <c r="H3" i="3"/>
  <c r="G3" i="3"/>
  <c r="G6" i="3" s="1"/>
  <c r="F3" i="3"/>
  <c r="F6" i="3" s="1"/>
  <c r="E3" i="3"/>
  <c r="E6" i="3" s="1"/>
  <c r="D3" i="3"/>
  <c r="D6" i="3" s="1"/>
  <c r="C3" i="3"/>
  <c r="B3" i="3"/>
  <c r="B6" i="3" s="1"/>
  <c r="C6" i="3" l="1"/>
  <c r="E6" i="2"/>
  <c r="D3" i="2"/>
  <c r="D6" i="2" s="1"/>
  <c r="P14" i="2"/>
  <c r="P13" i="2"/>
  <c r="C3" i="2"/>
  <c r="E3" i="2"/>
  <c r="F3" i="2"/>
  <c r="F6" i="2" s="1"/>
  <c r="G3" i="2"/>
  <c r="G6" i="2" s="1"/>
  <c r="H3" i="2"/>
  <c r="H5" i="2" s="1"/>
  <c r="I3" i="2"/>
  <c r="I5" i="2" s="1"/>
  <c r="B3" i="2"/>
  <c r="B6" i="2" s="1"/>
  <c r="C6" i="2" l="1"/>
</calcChain>
</file>

<file path=xl/sharedStrings.xml><?xml version="1.0" encoding="utf-8"?>
<sst xmlns="http://schemas.openxmlformats.org/spreadsheetml/2006/main" count="51" uniqueCount="26">
  <si>
    <t>Chloramphenicol</t>
  </si>
  <si>
    <t>Metaldehyde</t>
  </si>
  <si>
    <t>Benzene</t>
  </si>
  <si>
    <t>Benzo(a)pyrene</t>
  </si>
  <si>
    <t>Desired Exp. Concentration (mg/L)</t>
  </si>
  <si>
    <t>Stressor</t>
  </si>
  <si>
    <t>Constants</t>
  </si>
  <si>
    <t>CuCl2</t>
  </si>
  <si>
    <t>NiCl2</t>
  </si>
  <si>
    <t>Solubility at ~room temperature (mg/L)</t>
  </si>
  <si>
    <t>Exp Well Volume (L)</t>
  </si>
  <si>
    <t>Exp Well Dilution Factor</t>
  </si>
  <si>
    <t>Required Stock Concentration (mg/L)</t>
  </si>
  <si>
    <t>Will flag if any exp concentrations are close to H2O solubility limits</t>
  </si>
  <si>
    <t>Purchased Concentration (mg/L)</t>
  </si>
  <si>
    <t>Proportion of NiCl2 that's nickel</t>
  </si>
  <si>
    <t>Proportion of CuCl2 that's copper</t>
  </si>
  <si>
    <t>Required Purchased to Stock Dilution (liquid)</t>
  </si>
  <si>
    <t>Required mg solid in 1L broth (solids)</t>
  </si>
  <si>
    <t>Total Stock Vol per Replicate</t>
  </si>
  <si>
    <t>24 mL</t>
  </si>
  <si>
    <t>100 ul</t>
  </si>
  <si>
    <t>10-fold</t>
  </si>
  <si>
    <t>Amoxicillin</t>
  </si>
  <si>
    <t>Atrazine</t>
  </si>
  <si>
    <t>All legal limits for UK tap water.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</si>
</sst>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0" fontId="2" fillId="0" borderId="0" xfId="0" quotePrefix="1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2" borderId="0" xfId="0" applyFont="1" applyFill="1"/>
    <xf numFmtId="164" fontId="0" fillId="2" borderId="0" xfId="0" applyNumberFormat="1" applyFill="1"/>
    <xf numFmtId="0" fontId="2" fillId="2" borderId="0" xfId="0" quotePrefix="1" applyFont="1" applyFill="1"/>
    <xf numFmtId="0" fontId="0" fillId="2" borderId="0" xfId="0" applyFill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A03C-5FE2-45AE-B2A3-34CB66BE1A7E}">
  <dimension ref="A1:P14"/>
  <sheetViews>
    <sheetView workbookViewId="0">
      <selection activeCell="C2" sqref="C2"/>
    </sheetView>
  </sheetViews>
  <sheetFormatPr defaultRowHeight="15" x14ac:dyDescent="0.25"/>
  <cols>
    <col min="1" max="1" width="43.42578125" bestFit="1" customWidth="1"/>
    <col min="2" max="2" width="10.5703125" bestFit="1" customWidth="1"/>
    <col min="4" max="4" width="16.7109375" bestFit="1" customWidth="1"/>
    <col min="5" max="5" width="11.42578125" bestFit="1" customWidth="1"/>
    <col min="6" max="6" width="13.85546875" bestFit="1" customWidth="1"/>
    <col min="7" max="7" width="12.85546875" bestFit="1" customWidth="1"/>
    <col min="8" max="8" width="10.7109375" customWidth="1"/>
    <col min="9" max="9" width="15.28515625" bestFit="1" customWidth="1"/>
    <col min="15" max="15" width="31.28515625" bestFit="1" customWidth="1"/>
  </cols>
  <sheetData>
    <row r="1" spans="1:16" x14ac:dyDescent="0.25">
      <c r="A1" s="1" t="s">
        <v>5</v>
      </c>
      <c r="B1" s="1" t="s">
        <v>7</v>
      </c>
      <c r="C1" s="1" t="s">
        <v>8</v>
      </c>
      <c r="D1" s="1" t="s">
        <v>0</v>
      </c>
      <c r="E1" s="1" t="s">
        <v>23</v>
      </c>
      <c r="F1" s="1" t="s">
        <v>24</v>
      </c>
      <c r="G1" s="1" t="s">
        <v>1</v>
      </c>
      <c r="H1" s="1" t="s">
        <v>2</v>
      </c>
      <c r="I1" s="1" t="s">
        <v>3</v>
      </c>
      <c r="P1" s="1" t="s">
        <v>6</v>
      </c>
    </row>
    <row r="2" spans="1:16" x14ac:dyDescent="0.25">
      <c r="A2" s="9" t="s">
        <v>4</v>
      </c>
      <c r="B2" s="10">
        <v>2</v>
      </c>
      <c r="C2" s="10">
        <v>5</v>
      </c>
      <c r="D2" s="10">
        <v>5.0000000000000002E-5</v>
      </c>
      <c r="E2" s="10">
        <v>1.2E-4</v>
      </c>
      <c r="F2" s="10">
        <v>1E-4</v>
      </c>
      <c r="G2" s="10">
        <v>1E-4</v>
      </c>
      <c r="H2" s="10">
        <v>1E-3</v>
      </c>
      <c r="I2" s="10">
        <v>1E-4</v>
      </c>
      <c r="O2" s="1" t="s">
        <v>10</v>
      </c>
      <c r="P2" s="2" t="s">
        <v>21</v>
      </c>
    </row>
    <row r="3" spans="1:16" x14ac:dyDescent="0.25">
      <c r="A3" t="s">
        <v>12</v>
      </c>
      <c r="B3">
        <f>B2*10</f>
        <v>20</v>
      </c>
      <c r="C3">
        <f t="shared" ref="C3:I3" si="0">C2*10</f>
        <v>50</v>
      </c>
      <c r="D3">
        <f t="shared" si="0"/>
        <v>5.0000000000000001E-4</v>
      </c>
      <c r="E3">
        <f t="shared" si="0"/>
        <v>1.2000000000000001E-3</v>
      </c>
      <c r="F3">
        <f t="shared" si="0"/>
        <v>1E-3</v>
      </c>
      <c r="G3">
        <f t="shared" si="0"/>
        <v>1E-3</v>
      </c>
      <c r="H3">
        <f t="shared" si="0"/>
        <v>0.01</v>
      </c>
      <c r="I3">
        <f t="shared" si="0"/>
        <v>1E-3</v>
      </c>
      <c r="O3" s="1" t="s">
        <v>11</v>
      </c>
      <c r="P3" s="13" t="s">
        <v>22</v>
      </c>
    </row>
    <row r="4" spans="1:16" x14ac:dyDescent="0.25">
      <c r="A4" s="8" t="s">
        <v>14</v>
      </c>
      <c r="C4" s="3"/>
      <c r="D4" s="3"/>
      <c r="E4" s="3"/>
      <c r="F4" s="3"/>
      <c r="G4" s="3"/>
      <c r="H4" s="3">
        <v>873800</v>
      </c>
      <c r="I4" s="3">
        <v>1000</v>
      </c>
      <c r="O4" s="1" t="s">
        <v>19</v>
      </c>
      <c r="P4" s="2" t="s">
        <v>20</v>
      </c>
    </row>
    <row r="5" spans="1:16" x14ac:dyDescent="0.25">
      <c r="A5" s="11" t="s">
        <v>17</v>
      </c>
      <c r="B5" s="12"/>
      <c r="C5" s="12"/>
      <c r="D5" s="12"/>
      <c r="E5" s="12"/>
      <c r="F5" s="12"/>
      <c r="G5" s="12"/>
      <c r="H5" s="12">
        <f t="shared" ref="H5" si="1">H4/H3</f>
        <v>87380000</v>
      </c>
      <c r="I5" s="12">
        <f>I4/I3</f>
        <v>1000000</v>
      </c>
      <c r="O5" s="1"/>
      <c r="P5" s="2"/>
    </row>
    <row r="6" spans="1:16" x14ac:dyDescent="0.25">
      <c r="A6" s="8" t="s">
        <v>18</v>
      </c>
      <c r="B6" s="3">
        <f>((1/P14)*B3)</f>
        <v>53.652242328874905</v>
      </c>
      <c r="C6" s="3">
        <f>((1/P13)*C3)</f>
        <v>110.41063213494633</v>
      </c>
      <c r="D6" s="14">
        <f>D3</f>
        <v>5.0000000000000001E-4</v>
      </c>
      <c r="E6" s="5">
        <f>E3</f>
        <v>1.2000000000000001E-3</v>
      </c>
      <c r="F6" s="5">
        <f>F3</f>
        <v>1E-3</v>
      </c>
      <c r="G6" s="14">
        <f>G3</f>
        <v>1E-3</v>
      </c>
      <c r="H6" s="3"/>
      <c r="I6" s="3"/>
    </row>
    <row r="7" spans="1:16" x14ac:dyDescent="0.25">
      <c r="A7" s="4"/>
    </row>
    <row r="8" spans="1:16" x14ac:dyDescent="0.25">
      <c r="A8" s="1" t="s">
        <v>9</v>
      </c>
      <c r="B8" s="2">
        <v>757000</v>
      </c>
      <c r="C8" s="2">
        <v>675000</v>
      </c>
      <c r="D8" s="2">
        <v>2500</v>
      </c>
      <c r="E8" s="2">
        <v>3430</v>
      </c>
      <c r="F8" s="2">
        <v>36</v>
      </c>
      <c r="G8" s="2">
        <v>222</v>
      </c>
      <c r="H8" s="2">
        <v>1790</v>
      </c>
      <c r="I8" s="2">
        <v>1.6000000000000001E-3</v>
      </c>
    </row>
    <row r="9" spans="1:16" x14ac:dyDescent="0.25">
      <c r="A9" s="6" t="s">
        <v>13</v>
      </c>
    </row>
    <row r="12" spans="1:16" x14ac:dyDescent="0.25">
      <c r="A12" s="1" t="s">
        <v>25</v>
      </c>
    </row>
    <row r="13" spans="1:16" x14ac:dyDescent="0.25">
      <c r="O13" t="s">
        <v>15</v>
      </c>
      <c r="P13">
        <f>58.69/129.6</f>
        <v>0.45285493827160495</v>
      </c>
    </row>
    <row r="14" spans="1:16" x14ac:dyDescent="0.25">
      <c r="D14" s="7"/>
      <c r="O14" t="s">
        <v>16</v>
      </c>
      <c r="P14">
        <f>63.55/170.48</f>
        <v>0.37277099953073672</v>
      </c>
    </row>
  </sheetData>
  <conditionalFormatting sqref="B9:I9">
    <cfRule type="expression" dxfId="1" priority="2">
      <formula>(B$3*1.2)&gt;B$8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387E-476E-4C99-B29D-A22862B269DD}">
  <dimension ref="A1:P14"/>
  <sheetViews>
    <sheetView tabSelected="1" workbookViewId="0">
      <selection activeCell="C3" sqref="C3"/>
    </sheetView>
  </sheetViews>
  <sheetFormatPr defaultRowHeight="15" x14ac:dyDescent="0.25"/>
  <cols>
    <col min="1" max="1" width="43.42578125" bestFit="1" customWidth="1"/>
    <col min="2" max="2" width="10.5703125" bestFit="1" customWidth="1"/>
    <col min="4" max="4" width="16.7109375" bestFit="1" customWidth="1"/>
    <col min="5" max="5" width="11.42578125" bestFit="1" customWidth="1"/>
    <col min="6" max="6" width="13.85546875" bestFit="1" customWidth="1"/>
    <col min="7" max="7" width="12.85546875" bestFit="1" customWidth="1"/>
    <col min="8" max="8" width="10.7109375" customWidth="1"/>
    <col min="9" max="9" width="15.28515625" bestFit="1" customWidth="1"/>
    <col min="15" max="15" width="31.28515625" bestFit="1" customWidth="1"/>
  </cols>
  <sheetData>
    <row r="1" spans="1:16" x14ac:dyDescent="0.25">
      <c r="A1" s="1" t="s">
        <v>5</v>
      </c>
      <c r="B1" s="1" t="s">
        <v>7</v>
      </c>
      <c r="C1" s="1" t="s">
        <v>8</v>
      </c>
      <c r="D1" s="1" t="s">
        <v>0</v>
      </c>
      <c r="E1" s="1" t="s">
        <v>23</v>
      </c>
      <c r="F1" s="1" t="s">
        <v>24</v>
      </c>
      <c r="G1" s="1" t="s">
        <v>1</v>
      </c>
      <c r="H1" s="1" t="s">
        <v>2</v>
      </c>
      <c r="I1" s="1" t="s">
        <v>3</v>
      </c>
      <c r="P1" s="1" t="s">
        <v>6</v>
      </c>
    </row>
    <row r="2" spans="1:16" x14ac:dyDescent="0.25">
      <c r="A2" s="9" t="s">
        <v>4</v>
      </c>
      <c r="B2" s="10">
        <v>2</v>
      </c>
      <c r="C2" s="10">
        <v>0.02</v>
      </c>
      <c r="D2" s="10">
        <v>5.0000000000000002E-5</v>
      </c>
      <c r="E2" s="10">
        <v>1.2E-4</v>
      </c>
      <c r="F2" s="10">
        <v>2.5000000000000001E-4</v>
      </c>
      <c r="G2" s="10">
        <v>5.0000000000000001E-4</v>
      </c>
      <c r="H2" s="10">
        <v>0.02</v>
      </c>
      <c r="I2" s="10">
        <v>2.1499999999999998E-2</v>
      </c>
      <c r="O2" s="1" t="s">
        <v>10</v>
      </c>
      <c r="P2" s="2" t="s">
        <v>21</v>
      </c>
    </row>
    <row r="3" spans="1:16" x14ac:dyDescent="0.25">
      <c r="A3" t="s">
        <v>12</v>
      </c>
      <c r="B3">
        <f>B2*10</f>
        <v>20</v>
      </c>
      <c r="C3">
        <f t="shared" ref="C3:I3" si="0">C2*10</f>
        <v>0.2</v>
      </c>
      <c r="D3">
        <f t="shared" si="0"/>
        <v>5.0000000000000001E-4</v>
      </c>
      <c r="E3">
        <f t="shared" si="0"/>
        <v>1.2000000000000001E-3</v>
      </c>
      <c r="F3">
        <f t="shared" si="0"/>
        <v>2.5000000000000001E-3</v>
      </c>
      <c r="G3">
        <f t="shared" si="0"/>
        <v>5.0000000000000001E-3</v>
      </c>
      <c r="H3">
        <f t="shared" si="0"/>
        <v>0.2</v>
      </c>
      <c r="I3">
        <f t="shared" si="0"/>
        <v>0.21499999999999997</v>
      </c>
      <c r="O3" s="1" t="s">
        <v>11</v>
      </c>
      <c r="P3" s="13" t="s">
        <v>22</v>
      </c>
    </row>
    <row r="4" spans="1:16" x14ac:dyDescent="0.25">
      <c r="A4" s="8" t="s">
        <v>14</v>
      </c>
      <c r="C4" s="3"/>
      <c r="D4" s="3"/>
      <c r="E4" s="3"/>
      <c r="F4" s="3"/>
      <c r="G4" s="3"/>
      <c r="H4" s="3">
        <v>873800</v>
      </c>
      <c r="I4" s="3">
        <v>1000</v>
      </c>
      <c r="O4" s="1" t="s">
        <v>19</v>
      </c>
      <c r="P4" s="2" t="s">
        <v>20</v>
      </c>
    </row>
    <row r="5" spans="1:16" x14ac:dyDescent="0.25">
      <c r="A5" s="11" t="s">
        <v>17</v>
      </c>
      <c r="B5" s="12"/>
      <c r="C5" s="12"/>
      <c r="D5" s="12"/>
      <c r="E5" s="12"/>
      <c r="F5" s="12"/>
      <c r="G5" s="12"/>
      <c r="H5" s="12">
        <f t="shared" ref="H5" si="1">H4/H3</f>
        <v>4369000</v>
      </c>
      <c r="I5" s="12">
        <f>I4/I3</f>
        <v>4651.1627906976755</v>
      </c>
      <c r="O5" s="1"/>
      <c r="P5" s="2"/>
    </row>
    <row r="6" spans="1:16" x14ac:dyDescent="0.25">
      <c r="A6" s="8" t="s">
        <v>18</v>
      </c>
      <c r="B6" s="3">
        <f>((1/P14)*B3)</f>
        <v>53.652242328874905</v>
      </c>
      <c r="C6" s="3">
        <f>((1/P13)*C3)</f>
        <v>0.44164252853978536</v>
      </c>
      <c r="D6" s="14">
        <f>D3</f>
        <v>5.0000000000000001E-4</v>
      </c>
      <c r="E6" s="5">
        <f>E3</f>
        <v>1.2000000000000001E-3</v>
      </c>
      <c r="F6" s="5">
        <f>F3</f>
        <v>2.5000000000000001E-3</v>
      </c>
      <c r="G6" s="14">
        <f>G3</f>
        <v>5.0000000000000001E-3</v>
      </c>
      <c r="H6" s="3"/>
      <c r="I6" s="3"/>
    </row>
    <row r="7" spans="1:16" x14ac:dyDescent="0.25">
      <c r="A7" s="4"/>
    </row>
    <row r="8" spans="1:16" x14ac:dyDescent="0.25">
      <c r="A8" s="1" t="s">
        <v>9</v>
      </c>
      <c r="B8" s="2">
        <v>757000</v>
      </c>
      <c r="C8" s="2">
        <v>675000</v>
      </c>
      <c r="D8" s="2">
        <v>2500</v>
      </c>
      <c r="E8" s="2">
        <v>3430</v>
      </c>
      <c r="F8" s="2">
        <v>36</v>
      </c>
      <c r="G8" s="2">
        <v>222</v>
      </c>
      <c r="H8" s="2">
        <v>1790</v>
      </c>
      <c r="I8" s="2">
        <v>1.6000000000000001E-3</v>
      </c>
    </row>
    <row r="9" spans="1:16" x14ac:dyDescent="0.25">
      <c r="A9" s="6" t="s">
        <v>13</v>
      </c>
    </row>
    <row r="13" spans="1:16" x14ac:dyDescent="0.25">
      <c r="O13" t="s">
        <v>15</v>
      </c>
      <c r="P13">
        <f>58.69/129.6</f>
        <v>0.45285493827160495</v>
      </c>
    </row>
    <row r="14" spans="1:16" x14ac:dyDescent="0.25">
      <c r="D14" s="7"/>
      <c r="O14" t="s">
        <v>16</v>
      </c>
      <c r="P14">
        <f>63.55/170.48</f>
        <v>0.37277099953073672</v>
      </c>
    </row>
  </sheetData>
  <conditionalFormatting sqref="B9:I9">
    <cfRule type="expression" dxfId="0" priority="1">
      <formula>(B$3*1.2)&gt;B$8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Concentration Calculator (Env)</vt:lpstr>
      <vt:lpstr>Concentration Calculator (Reg)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Welch</dc:creator>
  <cp:lastModifiedBy>Sam Welch</cp:lastModifiedBy>
  <dcterms:created xsi:type="dcterms:W3CDTF">2018-06-05T17:57:38Z</dcterms:created>
  <dcterms:modified xsi:type="dcterms:W3CDTF">2018-06-27T22:30:19Z</dcterms:modified>
</cp:coreProperties>
</file>