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A4B3A338-CD00-CA4F-8E3D-A7EDD70BC80E}" xr6:coauthVersionLast="47" xr6:coauthVersionMax="47" xr10:uidLastSave="{00000000-0000-0000-0000-000000000000}"/>
  <bookViews>
    <workbookView xWindow="27780" yWindow="46060" windowWidth="25920" windowHeight="1824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4" i="1" l="1"/>
  <c r="A115" i="1"/>
  <c r="A116" i="1"/>
  <c r="A117" i="1"/>
  <c r="A118" i="1" s="1"/>
  <c r="A119" i="1" s="1"/>
  <c r="A120" i="1" s="1"/>
  <c r="A121" i="1" s="1"/>
  <c r="A122" i="1" s="1"/>
  <c r="A123" i="1" s="1"/>
  <c r="A124" i="1" s="1"/>
  <c r="A125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K90" i="1" l="1"/>
  <c r="K63" i="1"/>
  <c r="K49" i="1"/>
  <c r="K37" i="1"/>
  <c r="K18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J24" i="20"/>
  <c r="J23" i="20"/>
  <c r="J22" i="20"/>
  <c r="J21" i="20"/>
  <c r="C3" i="19"/>
  <c r="D3" i="19" s="1"/>
  <c r="C2" i="19"/>
  <c r="D2" i="19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17" i="1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73" i="1" l="1"/>
  <c r="A74" i="1" s="1"/>
  <c r="A75" i="1" s="1"/>
  <c r="A76" i="1" s="1"/>
  <c r="A77" i="1" s="1"/>
  <c r="A78" i="1" s="1"/>
  <c r="A79" i="1" s="1"/>
  <c r="A80" i="1" s="1"/>
  <c r="A54" i="12" l="1"/>
</calcChain>
</file>

<file path=xl/sharedStrings.xml><?xml version="1.0" encoding="utf-8"?>
<sst xmlns="http://schemas.openxmlformats.org/spreadsheetml/2006/main" count="1731" uniqueCount="423">
  <si>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</si>
  <si>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</si>
  <si>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</si>
  <si>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</si>
  <si>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</si>
  <si>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</si>
  <si>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</si>
  <si>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</si>
  <si>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</si>
  <si>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</si>
  <si>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</si>
  <si>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</si>
  <si>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</si>
  <si>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</si>
  <si>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</si>
  <si>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</si>
  <si>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</si>
  <si>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</si>
  <si>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</si>
  <si>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</si>
  <si>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</si>
  <si>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</si>
  <si>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</si>
  <si>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</si>
  <si>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</si>
  <si>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</si>
  <si>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</si>
  <si>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</si>
  <si>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</si>
  <si>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</si>
  <si>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</si>
  <si>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</si>
  <si>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</si>
  <si>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</si>
  <si>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</si>
  <si>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</si>
  <si>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</si>
  <si>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</si>
  <si>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</si>
  <si>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</si>
  <si>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</si>
  <si>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</si>
  <si>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</si>
  <si>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</si>
  <si>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</si>
  <si>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</si>
  <si>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</si>
  <si>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</si>
  <si>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</si>
  <si>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</si>
  <si>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</si>
  <si>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</si>
  <si>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</si>
  <si>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</si>
  <si>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</si>
  <si>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</si>
  <si>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</si>
  <si>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</si>
  <si>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</si>
  <si>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</si>
  <si>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</si>
  <si>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</si>
  <si>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</si>
  <si>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</si>
  <si>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</si>
  <si>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</si>
  <si>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</si>
  <si>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{Vacant} -&gt; KSO-PAU Umbulan</t>
  </si>
  <si>
    <t>D,E,</t>
  </si>
  <si>
    <t>Zico konsultan Indonesia</t>
  </si>
  <si>
    <t>{Vacant} -&gt; Zico konsultan Indonesia</t>
  </si>
  <si>
    <t>Medco Power Indonesia</t>
  </si>
  <si>
    <t>Max Power Indonesia</t>
  </si>
  <si>
    <t>Amman Mineral NT</t>
  </si>
  <si>
    <t>Daur Kelola Mandiri</t>
  </si>
  <si>
    <t>Medco Daya Abadi Lestari</t>
  </si>
  <si>
    <t>Amman Mineral Industri</t>
  </si>
  <si>
    <t>AMMAN</t>
  </si>
  <si>
    <t>{Vacant} -&gt; 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</si>
  <si>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</si>
  <si>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</si>
  <si>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</si>
  <si>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</si>
  <si>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</si>
  <si>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</si>
  <si>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</si>
  <si>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</si>
  <si>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</si>
  <si>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{Vacant} -&gt; Macmahon Indonesia</t>
  </si>
  <si>
    <t>Medco Mining</t>
  </si>
  <si>
    <t>E,F</t>
  </si>
  <si>
    <t>{Vacant} -&gt; Medco Mining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</si>
  <si>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</si>
  <si>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</si>
  <si>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</si>
  <si>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</si>
  <si>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</si>
  <si>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</si>
  <si>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E, G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</si>
  <si>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</si>
  <si>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</si>
  <si>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</si>
  <si>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</si>
  <si>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</si>
  <si>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</si>
  <si>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</si>
  <si>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</si>
  <si>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</si>
  <si>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</si>
  <si>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</si>
  <si>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</si>
  <si>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>Affinity Equity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</si>
  <si>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</si>
  <si>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</si>
  <si>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</si>
  <si>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</si>
  <si>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</si>
  <si>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</si>
  <si>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</si>
  <si>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</si>
  <si>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</si>
  <si>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>{Vacant} -&gt;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</si>
  <si>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</si>
  <si>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</si>
  <si>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</si>
  <si>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</si>
  <si>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</si>
  <si>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</si>
  <si>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</si>
  <si>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</si>
  <si>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</si>
  <si>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</si>
  <si>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</si>
  <si>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</si>
  <si>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</si>
  <si>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</si>
  <si>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</si>
  <si>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</si>
  <si>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</si>
  <si>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</si>
  <si>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</si>
  <si>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</si>
  <si>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</si>
  <si>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</si>
  <si>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</si>
  <si>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</si>
  <si>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</si>
  <si>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</si>
  <si>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</si>
  <si>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</si>
  <si>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</si>
  <si>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</si>
  <si>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</si>
  <si>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</si>
  <si>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</si>
  <si>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</si>
  <si>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</si>
  <si>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</si>
  <si>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</si>
  <si>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</si>
  <si>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</si>
  <si>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</si>
  <si>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</si>
  <si>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</si>
  <si>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</si>
  <si>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</si>
  <si>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</si>
  <si>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</si>
  <si>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</si>
  <si>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</si>
  <si>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</si>
  <si>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</si>
  <si>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</si>
  <si>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</si>
  <si>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</si>
  <si>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Vale Indonesia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</si>
  <si>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</si>
  <si>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</si>
  <si>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</si>
  <si>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</si>
  <si>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</si>
  <si>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</si>
  <si>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</si>
  <si>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</si>
  <si>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</si>
  <si>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</si>
  <si>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</si>
  <si>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</si>
  <si>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</si>
  <si>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</si>
  <si>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</si>
  <si>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</si>
  <si>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</si>
  <si>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</si>
  <si>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</si>
  <si>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</si>
  <si>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</si>
  <si>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</si>
  <si>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</si>
  <si>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</si>
  <si>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</si>
  <si>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</si>
  <si>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</si>
  <si>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</si>
  <si>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</si>
  <si>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</si>
  <si>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</si>
  <si>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</si>
  <si>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</si>
  <si>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</si>
  <si>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</si>
  <si>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</si>
  <si>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</si>
  <si>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</si>
  <si>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</si>
  <si>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</si>
  <si>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</si>
  <si>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</si>
  <si>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</si>
  <si>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</si>
  <si>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</si>
  <si>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</si>
  <si>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</si>
  <si>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</si>
  <si>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</si>
  <si>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</si>
  <si>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</si>
  <si>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</si>
  <si>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</si>
  <si>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</si>
  <si>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</si>
  <si>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</si>
  <si>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</si>
  <si>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</si>
  <si>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</si>
  <si>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</si>
  <si>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</si>
  <si>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</si>
  <si>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</si>
  <si>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</si>
  <si>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</si>
  <si>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</si>
  <si>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</si>
  <si>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</si>
  <si>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</si>
  <si>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</si>
  <si>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</si>
  <si>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</si>
  <si>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</si>
  <si>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</si>
  <si>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</si>
  <si>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</si>
  <si>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</si>
  <si>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</si>
  <si>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</si>
  <si>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</si>
  <si>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</si>
  <si>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</si>
  <si>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</si>
  <si>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</si>
  <si>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</si>
  <si>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</si>
  <si>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</si>
  <si>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</si>
  <si>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</si>
  <si>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</si>
  <si>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</si>
  <si>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</si>
  <si>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</si>
  <si>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</si>
  <si>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</si>
  <si>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</si>
  <si>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</si>
  <si>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</si>
  <si>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</si>
  <si>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</si>
  <si>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</si>
  <si>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</si>
  <si>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</si>
  <si>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</si>
  <si>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</si>
  <si>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</si>
  <si>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</si>
  <si>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</si>
  <si>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</si>
  <si>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</si>
  <si>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</si>
  <si>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</si>
  <si>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</si>
  <si>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 Astra Nawa</t>
  </si>
  <si>
    <t>{Vacant} - Samsung</t>
  </si>
  <si>
    <t>{Vacant} - JOB Pertamina Simenggaris</t>
  </si>
  <si>
    <t>hanya extend 1 thn</t>
  </si>
  <si>
    <t>{Vacant} - Macmahon Indonesia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</si>
  <si>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</si>
  <si>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</si>
  <si>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</si>
  <si>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</si>
  <si>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</si>
  <si>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</si>
  <si>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</si>
  <si>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</si>
  <si>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</si>
  <si>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</si>
  <si>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</si>
  <si>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</si>
  <si>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</si>
  <si>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</si>
  <si>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</si>
  <si>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</si>
  <si>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</si>
  <si>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</si>
  <si>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</si>
  <si>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</si>
  <si>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</si>
  <si>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</si>
  <si>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</si>
  <si>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</si>
  <si>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</si>
  <si>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</si>
  <si>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</si>
  <si>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</si>
  <si>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</si>
  <si>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</si>
  <si>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</si>
  <si>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</si>
  <si>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</si>
  <si>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</si>
  <si>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</si>
  <si>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</si>
  <si>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</si>
  <si>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</si>
  <si>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</si>
  <si>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</si>
  <si>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</si>
  <si>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</si>
  <si>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</si>
  <si>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</si>
  <si>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</si>
  <si>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</si>
  <si>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</si>
  <si>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</si>
  <si>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</si>
  <si>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</si>
  <si>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</si>
  <si>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</si>
  <si>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</si>
  <si>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</si>
  <si>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</si>
  <si>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</si>
  <si>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</si>
  <si>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</si>
  <si>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</si>
  <si>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</si>
  <si>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</si>
  <si>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</si>
  <si>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</si>
  <si>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</si>
  <si>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</si>
  <si>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</si>
  <si>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</si>
  <si>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</si>
  <si>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</si>
  <si>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</si>
  <si>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</si>
  <si>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</si>
  <si>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</si>
  <si>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</si>
  <si>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</si>
  <si>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</si>
  <si>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</si>
  <si>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</si>
  <si>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</si>
  <si>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</si>
  <si>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</si>
  <si>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</si>
  <si>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</si>
  <si>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</si>
  <si>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</si>
  <si>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</si>
  <si>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</si>
  <si>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</si>
  <si>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</si>
  <si>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</si>
  <si>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</si>
  <si>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</si>
  <si>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</si>
  <si>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</si>
  <si>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</si>
  <si>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</si>
  <si>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</si>
  <si>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</si>
  <si>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</si>
  <si>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</si>
  <si>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</si>
  <si>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</si>
  <si>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</si>
  <si>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</si>
  <si>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</si>
  <si>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</si>
  <si>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</si>
  <si>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</si>
  <si>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</si>
  <si>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</si>
  <si>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</si>
  <si>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</si>
  <si>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</si>
  <si>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</si>
  <si>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</si>
  <si>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</si>
  <si>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</si>
  <si>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</si>
  <si>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</si>
  <si>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</si>
  <si>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</si>
  <si>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</si>
  <si>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</si>
  <si>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</si>
  <si>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</si>
  <si>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</si>
  <si>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</si>
  <si>
    <t>{Vacant} -&gt; Medco Power Indonesia</t>
  </si>
  <si>
    <t>{Vacant} -&gt; New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</si>
</sst>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24994659260841701"/>
        <bgColor auto="1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5" fontId="0" fillId="36" borderId="11" xfId="0" applyNumberFormat="1" applyFill="1" applyBorder="1" applyAlignment="1">
      <alignment horizontal="center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left"/>
    </xf>
    <xf numFmtId="166" fontId="0" fillId="37" borderId="11" xfId="0" applyNumberFormat="1" applyFill="1" applyBorder="1" applyAlignment="1">
      <alignment horizontal="right"/>
    </xf>
    <xf numFmtId="15" fontId="0" fillId="37" borderId="11" xfId="0" applyNumberFormat="1" applyFill="1" applyBorder="1" applyAlignment="1">
      <alignment horizontal="center"/>
    </xf>
    <xf numFmtId="41" fontId="0" fillId="37" borderId="11" xfId="43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2" xfId="0" applyFont="1" applyFill="1" applyBorder="1"/>
    <xf numFmtId="43" fontId="21" fillId="38" borderId="12" xfId="0" applyNumberFormat="1" applyFont="1" applyFill="1" applyBorder="1"/>
    <xf numFmtId="165" fontId="21" fillId="38" borderId="12" xfId="0" applyNumberFormat="1" applyFont="1" applyFill="1" applyBorder="1" applyAlignment="1">
      <alignment horizontal="center"/>
    </xf>
    <xf numFmtId="41" fontId="21" fillId="38" borderId="12" xfId="0" applyNumberFormat="1" applyFont="1" applyFill="1" applyBorder="1" applyAlignment="1">
      <alignment horizontal="left"/>
    </xf>
    <xf numFmtId="41" fontId="21" fillId="38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8" borderId="12" xfId="0" applyNumberFormat="1" applyFont="1" applyFill="1" applyBorder="1" applyAlignment="1">
      <alignment horizontal="right"/>
    </xf>
    <xf numFmtId="41" fontId="21" fillId="38" borderId="12" xfId="0" applyNumberFormat="1" applyFont="1" applyFill="1" applyBorder="1" applyAlignment="1">
      <alignment horizontal="right"/>
    </xf>
    <xf numFmtId="41" fontId="21" fillId="38" borderId="11" xfId="0" applyNumberFormat="1" applyFont="1" applyFill="1" applyBorder="1" applyAlignment="1">
      <alignment horizontal="right"/>
    </xf>
    <xf numFmtId="165" fontId="21" fillId="39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vertical="center"/>
    </xf>
    <xf numFmtId="41" fontId="22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left"/>
    </xf>
    <xf numFmtId="166" fontId="21" fillId="39" borderId="12" xfId="0" applyNumberFormat="1" applyFont="1" applyFill="1" applyBorder="1" applyAlignment="1">
      <alignment horizontal="right" vertical="center"/>
    </xf>
    <xf numFmtId="0" fontId="21" fillId="40" borderId="11" xfId="0" applyFont="1" applyFill="1" applyBorder="1" applyAlignment="1">
      <alignment horizontal="left"/>
    </xf>
    <xf numFmtId="0" fontId="21" fillId="39" borderId="12" xfId="0" applyFont="1" applyFill="1" applyBorder="1" applyAlignment="1">
      <alignment horizontal="center" vertical="center"/>
    </xf>
    <xf numFmtId="165" fontId="19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1" borderId="12" xfId="0" applyFont="1" applyFill="1" applyBorder="1" applyAlignment="1">
      <alignment horizontal="center"/>
    </xf>
    <xf numFmtId="41" fontId="21" fillId="41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9" borderId="12" xfId="0" applyNumberFormat="1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left" vertical="top"/>
    </xf>
    <xf numFmtId="0" fontId="21" fillId="38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left"/>
    </xf>
    <xf numFmtId="166" fontId="21" fillId="39" borderId="11" xfId="0" applyNumberFormat="1" applyFont="1" applyFill="1" applyBorder="1" applyAlignment="1">
      <alignment horizontal="right"/>
    </xf>
    <xf numFmtId="165" fontId="21" fillId="39" borderId="11" xfId="0" applyNumberFormat="1" applyFont="1" applyFill="1" applyBorder="1" applyAlignment="1">
      <alignment horizontal="center"/>
    </xf>
    <xf numFmtId="165" fontId="21" fillId="42" borderId="12" xfId="0" applyNumberFormat="1" applyFont="1" applyFill="1" applyBorder="1" applyAlignment="1">
      <alignment horizontal="center"/>
    </xf>
    <xf numFmtId="165" fontId="21" fillId="36" borderId="12" xfId="0" applyNumberFormat="1" applyFont="1" applyFill="1" applyBorder="1" applyAlignment="1">
      <alignment horizontal="center"/>
    </xf>
    <xf numFmtId="165" fontId="21" fillId="42" borderId="11" xfId="0" applyNumberFormat="1" applyFont="1" applyFill="1" applyBorder="1" applyAlignment="1">
      <alignment horizontal="center"/>
    </xf>
    <xf numFmtId="0" fontId="14" fillId="43" borderId="11" xfId="0" applyFont="1" applyFill="1" applyBorder="1" applyAlignment="1">
      <alignment horizontal="center"/>
    </xf>
    <xf numFmtId="43" fontId="14" fillId="43" borderId="11" xfId="42" applyFont="1" applyFill="1" applyBorder="1" applyAlignment="1">
      <alignment horizontal="center"/>
    </xf>
    <xf numFmtId="41" fontId="14" fillId="43" borderId="11" xfId="0" applyNumberFormat="1" applyFont="1" applyFill="1" applyBorder="1" applyAlignment="1">
      <alignment horizontal="center"/>
    </xf>
    <xf numFmtId="41" fontId="14" fillId="43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4" borderId="0" xfId="42" applyNumberFormat="1" applyFont="1" applyFill="1" applyAlignment="1">
      <alignment horizontal="center"/>
    </xf>
    <xf numFmtId="0" fontId="0" fillId="44" borderId="16" xfId="0" applyFill="1" applyBorder="1"/>
    <xf numFmtId="170" fontId="0" fillId="44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4" borderId="0" xfId="45" applyFill="1"/>
    <xf numFmtId="14" fontId="1" fillId="44" borderId="0" xfId="45" applyNumberFormat="1" applyFill="1"/>
    <xf numFmtId="14" fontId="1" fillId="0" borderId="0" xfId="45" applyNumberFormat="1"/>
    <xf numFmtId="164" fontId="1" fillId="44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 applyAlignment="1">
      <alignment horizontal="left"/>
    </xf>
    <xf numFmtId="166" fontId="0" fillId="34" borderId="17" xfId="42" applyNumberFormat="1" applyFont="1" applyFill="1" applyBorder="1" applyAlignment="1">
      <alignment horizontal="right"/>
    </xf>
    <xf numFmtId="165" fontId="0" fillId="34" borderId="17" xfId="42" applyNumberFormat="1" applyFont="1" applyFill="1" applyBorder="1" applyAlignment="1">
      <alignment horizontal="center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41" fontId="23" fillId="34" borderId="11" xfId="43" applyFont="1" applyFill="1" applyBorder="1" applyAlignment="1">
      <alignment horizontal="right"/>
    </xf>
    <xf numFmtId="0" fontId="0" fillId="45" borderId="11" xfId="0" applyFill="1" applyBorder="1" applyAlignment="1">
      <alignment horizontal="center"/>
    </xf>
    <xf numFmtId="41" fontId="0" fillId="34" borderId="11" xfId="43" quotePrefix="1" applyFont="1" applyFill="1" applyBorder="1" applyAlignment="1">
      <alignment horizontal="right"/>
    </xf>
    <xf numFmtId="165" fontId="0" fillId="34" borderId="17" xfId="0" applyNumberFormat="1" applyFill="1" applyBorder="1" applyAlignment="1">
      <alignment horizontal="center"/>
    </xf>
    <xf numFmtId="41" fontId="0" fillId="34" borderId="17" xfId="43" applyFont="1" applyFill="1" applyBorder="1" applyAlignment="1">
      <alignment horizontal="right"/>
    </xf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8" borderId="12" xfId="0" applyNumberFormat="1" applyFont="1" applyFill="1" applyBorder="1" applyAlignment="1">
      <alignment horizontal="center" vertical="center"/>
    </xf>
    <xf numFmtId="166" fontId="21" fillId="38" borderId="12" xfId="0" applyNumberFormat="1" applyFont="1" applyFill="1" applyBorder="1" applyAlignment="1">
      <alignment horizontal="center" vertical="center"/>
    </xf>
    <xf numFmtId="166" fontId="21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43" fontId="0" fillId="0" borderId="11" xfId="42" applyFont="1" applyBorder="1" applyAlignment="1">
      <alignment horizontal="center"/>
    </xf>
    <xf numFmtId="0" fontId="0" fillId="46" borderId="11" xfId="0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88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M174" totalsRowShown="0" headerRowDxfId="87" headerRowBorderDxfId="86" tableBorderDxfId="85" totalsRowBorderDxfId="84">
  <autoFilter ref="A1:M174" xr:uid="{1A0023E2-6AF7-7B4C-AA3C-5526EA8C01E9}"/>
  <sortState xmlns:xlrd2="http://schemas.microsoft.com/office/spreadsheetml/2017/richdata2" ref="A2:L152">
    <sortCondition ref="A4:A155"/>
  </sortState>
  <tableColumns count="13">
    <tableColumn id="1" xr3:uid="{82702CBB-B7D8-5C45-8EE8-39144A9E6839}" name="No" dataDxfId="83"/>
    <tableColumn id="13" xr3:uid="{81693DE1-7410-4E03-8801-E72BA5AA4D0C}" name="Location" dataDxfId="82"/>
    <tableColumn id="2" xr3:uid="{49AC1DFB-968F-8C4C-B46A-BA65A08A82F8}" name="Floor" dataDxfId="81"/>
    <tableColumn id="3" xr3:uid="{7407A2D4-11A2-B14C-9C1E-EB812BA07976}" name="Zone" dataDxfId="80"/>
    <tableColumn id="11" xr3:uid="{EDDF5F0D-2514-4DA3-8E09-CC07C1F5EC73}" name="Product_Type" dataDxfId="79"/>
    <tableColumn id="4" xr3:uid="{9F70DA22-AD03-2E40-982C-172221ED7B17}" name="Tenant" dataDxfId="78"/>
    <tableColumn id="6" xr3:uid="{38FEB9FC-3468-1746-8CEA-0778DBB66ECF}" name="Area" dataDxfId="77" dataCellStyle="Comma"/>
    <tableColumn id="9" xr3:uid="{D64C9D1A-FA8B-4C4D-B607-52E1E05305B0}" name="Chg_Type" dataDxfId="76" dataCellStyle="Comma"/>
    <tableColumn id="7" xr3:uid="{CFF86D67-BC6E-F940-B6C5-060702DC8E14}" name="Start" dataDxfId="75" dataCellStyle="Comma"/>
    <tableColumn id="8" xr3:uid="{A0B757F2-99D8-6B48-9212-0A3F40DF200F}" name="End" dataDxfId="74"/>
    <tableColumn id="10" xr3:uid="{29206E0A-C3D4-7148-A9B7-062237C9AD9C}" name="Rental_Rate" dataDxfId="73" dataCellStyle="Comma [0]"/>
    <tableColumn id="12" xr3:uid="{6631B20D-5386-3149-B067-110BB05C3B0A}" name="SC_Rate" dataDxfId="72" dataCellStyle="Comma [0]"/>
    <tableColumn id="5" xr3:uid="{61759F5E-0021-784D-BB1B-F0F0AD385D08}" name="Notes_1" dataDxfId="7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70" dataDxfId="69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68"/>
    <tableColumn id="2" xr3:uid="{0F879BC3-2BDE-44B5-99FA-E7E7B6223C8E}" name="Area" dataDxfId="67"/>
    <tableColumn id="3" xr3:uid="{C6464652-64B4-4937-9AA5-1EFF5D355859}" name="Expired Month" dataDxfId="66"/>
    <tableColumn id="4" xr3:uid="{E7259EAC-548B-4327-8560-731610329CBF}" name="Name" dataDxfId="65"/>
    <tableColumn id="5" xr3:uid="{56D68F8E-DCEA-45BF-82E1-B6D9481731E6}" name="Rental" dataDxfId="64" dataCellStyle="Comma"/>
    <tableColumn id="6" xr3:uid="{660C216A-3A7F-4F0E-B82A-EBD8A5EF5252}" name="SC" dataDxfId="63" dataCellStyle="Comma"/>
    <tableColumn id="7" xr3:uid="{01D5B32D-B5D3-4B44-83F2-32504311EBAC}" name="Monthly revenue" dataDxfId="62">
      <calculatedColumnFormula>(P15+Q15)*M15</calculatedColumnFormula>
    </tableColumn>
    <tableColumn id="8" xr3:uid="{4261BE1A-FDF0-4698-B6C9-706217978449}" name="Extend Skenario" dataDxfId="6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60" dataDxfId="59" totalsRowDxfId="58">
  <autoFilter ref="B27:D34" xr:uid="{DE8AC44D-7E7C-4FB3-A14B-02E25984F56D}"/>
  <tableColumns count="3">
    <tableColumn id="1" xr3:uid="{D2A7CA0A-7BA2-44C4-A735-A88C8F3EB562}" name="Item" totalsRowLabel="Total" dataDxfId="57" totalsRowDxfId="56"/>
    <tableColumn id="2" xr3:uid="{AB3D5DE7-F52C-4CAF-9383-8EA4367C0DB4}" name="Revenue 2020" totalsRowFunction="sum" dataDxfId="55" totalsRowDxfId="54" dataCellStyle="Comma"/>
    <tableColumn id="3" xr3:uid="{B148405E-D930-4847-B2AA-6E691EABB18E}" name="Revenue 2021" totalsRowFunction="sum" dataDxfId="53" totalsRowDxfId="52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375</v>
      </c>
    </row>
    <row r="5" spans="2:10" x14ac:dyDescent="0.2">
      <c r="B5" t="s">
        <v>2</v>
      </c>
      <c r="C5" s="1">
        <v>48579</v>
      </c>
      <c r="I5" t="s">
        <v>373</v>
      </c>
      <c r="J5" s="168">
        <v>60456.682860379246</v>
      </c>
    </row>
    <row r="6" spans="2:10" x14ac:dyDescent="0.2">
      <c r="B6" t="s">
        <v>241</v>
      </c>
      <c r="C6" s="154">
        <f>J7</f>
        <v>60736.472860379246</v>
      </c>
      <c r="I6" t="s">
        <v>374</v>
      </c>
      <c r="J6" s="168">
        <v>279.79000000000002</v>
      </c>
    </row>
    <row r="7" spans="2:10" x14ac:dyDescent="0.2">
      <c r="B7" t="s">
        <v>246</v>
      </c>
      <c r="C7" t="s">
        <v>370</v>
      </c>
      <c r="E7" t="s">
        <v>247</v>
      </c>
      <c r="J7" s="178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296</v>
      </c>
      <c r="Q1" t="s">
        <v>297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271</v>
      </c>
      <c r="AI1" t="s">
        <v>307</v>
      </c>
      <c r="AJ1" t="s">
        <v>308</v>
      </c>
      <c r="AK1" t="s">
        <v>309</v>
      </c>
      <c r="AL1" t="s">
        <v>272</v>
      </c>
      <c r="AM1" t="s">
        <v>273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274</v>
      </c>
      <c r="AT1" t="s">
        <v>275</v>
      </c>
      <c r="AU1" t="s">
        <v>276</v>
      </c>
      <c r="AV1" t="s">
        <v>315</v>
      </c>
      <c r="AW1" t="s">
        <v>277</v>
      </c>
      <c r="AX1" t="s">
        <v>278</v>
      </c>
      <c r="AY1" t="s">
        <v>279</v>
      </c>
      <c r="AZ1" t="s">
        <v>280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351</v>
      </c>
      <c r="CK1" t="s">
        <v>352</v>
      </c>
      <c r="CL1" t="s">
        <v>353</v>
      </c>
      <c r="CM1" t="s">
        <v>354</v>
      </c>
      <c r="CN1" t="s">
        <v>355</v>
      </c>
      <c r="CO1" t="s">
        <v>356</v>
      </c>
      <c r="CP1" t="s">
        <v>357</v>
      </c>
      <c r="CQ1" t="s">
        <v>358</v>
      </c>
      <c r="CR1" t="s">
        <v>359</v>
      </c>
      <c r="CS1" t="s">
        <v>360</v>
      </c>
      <c r="CT1" t="s">
        <v>361</v>
      </c>
      <c r="CU1" t="s">
        <v>362</v>
      </c>
      <c r="CV1" t="s">
        <v>363</v>
      </c>
      <c r="CW1" t="s">
        <v>364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68">
        <f>3300*378000</f>
        <v>1247400000</v>
      </c>
    </row>
    <row r="22" spans="10:10" x14ac:dyDescent="0.2">
      <c r="J22" s="168">
        <f>3300*70000</f>
        <v>231000000</v>
      </c>
    </row>
    <row r="23" spans="10:10" x14ac:dyDescent="0.2">
      <c r="J23" s="140">
        <f>SUM(J21:J22)</f>
        <v>1478400000</v>
      </c>
    </row>
    <row r="24" spans="10:10" x14ac:dyDescent="0.2">
      <c r="J24" s="140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177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242</v>
      </c>
      <c r="B6" s="155">
        <v>0.82990827159562597</v>
      </c>
      <c r="C6" s="155">
        <v>0.82990827159562597</v>
      </c>
      <c r="D6" s="155">
        <v>0.83935131947723229</v>
      </c>
      <c r="E6" s="155">
        <v>0.83935131947723229</v>
      </c>
      <c r="F6" s="155">
        <v>0.8283284216390574</v>
      </c>
      <c r="G6" s="155">
        <v>0.8283284216390574</v>
      </c>
      <c r="H6" s="155">
        <v>0.86164761632518283</v>
      </c>
      <c r="I6" s="155">
        <v>0.85396924764297466</v>
      </c>
      <c r="J6" s="155">
        <v>0.85396924764297466</v>
      </c>
      <c r="K6" s="155">
        <v>0.88811579078530345</v>
      </c>
      <c r="L6" s="155">
        <v>0.88811579078530345</v>
      </c>
      <c r="M6" s="155">
        <v>0.88811579078530345</v>
      </c>
      <c r="N6" s="155">
        <v>0.92305054877070525</v>
      </c>
      <c r="O6" s="155">
        <v>0.92305054877070525</v>
      </c>
      <c r="P6" s="155">
        <v>0.92306747452554327</v>
      </c>
      <c r="Q6" s="155">
        <v>0.92306747452554327</v>
      </c>
      <c r="R6" s="155">
        <v>0.92306747452554327</v>
      </c>
      <c r="S6" s="155">
        <v>0.92306747452554327</v>
      </c>
      <c r="T6" s="155">
        <v>0.92306747452554327</v>
      </c>
      <c r="U6" s="155">
        <v>0.92306747452554327</v>
      </c>
      <c r="V6" s="155">
        <v>0.92087701967714808</v>
      </c>
      <c r="W6" s="155">
        <v>0.91857545553429187</v>
      </c>
      <c r="X6" s="155">
        <v>0.91857545553429187</v>
      </c>
      <c r="Y6" s="155">
        <v>0.91857545553429187</v>
      </c>
      <c r="Z6" s="155">
        <v>0.91134188160147733</v>
      </c>
      <c r="AA6" s="155">
        <v>0.91134188160147733</v>
      </c>
      <c r="AB6" s="155">
        <v>0.91134188160147733</v>
      </c>
      <c r="AC6" s="155">
        <v>0.91134188160147733</v>
      </c>
      <c r="AD6" s="155">
        <v>0.90668171352196147</v>
      </c>
      <c r="AE6" s="155">
        <v>0.90668171352196147</v>
      </c>
      <c r="AF6" s="155">
        <v>0.90668171352196147</v>
      </c>
      <c r="AG6" s="155">
        <v>0.90668171352196147</v>
      </c>
      <c r="AH6" s="155">
        <v>0.90668171352196147</v>
      </c>
      <c r="AI6" s="155">
        <v>0.90668171352196147</v>
      </c>
      <c r="AJ6" s="155">
        <v>0.90668171352196147</v>
      </c>
      <c r="AK6" s="155">
        <v>0.90668171352196147</v>
      </c>
      <c r="AL6" s="155">
        <v>0.90148686084711671</v>
      </c>
      <c r="AM6" s="155">
        <v>0.90148686084711671</v>
      </c>
      <c r="AN6" s="155">
        <v>0.90148686084711671</v>
      </c>
      <c r="AO6" s="155">
        <v>0.90148686084711671</v>
      </c>
      <c r="AP6" s="155">
        <v>0.90148686084711671</v>
      </c>
      <c r="AQ6" s="155">
        <v>0.90148686084711671</v>
      </c>
      <c r="AR6" s="155">
        <v>0.90148686084711671</v>
      </c>
      <c r="AS6" s="155">
        <v>0.90148686084711671</v>
      </c>
      <c r="AT6" s="155">
        <v>0.90148686084711671</v>
      </c>
      <c r="AU6" s="155">
        <v>0.90148686084711671</v>
      </c>
      <c r="AV6" s="155">
        <v>0.90148686084711671</v>
      </c>
      <c r="AW6" s="155">
        <v>0.90148686084711671</v>
      </c>
      <c r="AX6" s="155">
        <v>0.90148686084711671</v>
      </c>
      <c r="AY6" s="155">
        <v>0.90148686084711671</v>
      </c>
      <c r="AZ6" s="155">
        <v>0.90148686084711671</v>
      </c>
      <c r="BA6" s="155">
        <v>0.90148686084711671</v>
      </c>
      <c r="BB6" s="155">
        <v>0.90148686084711671</v>
      </c>
      <c r="BC6" s="155">
        <v>0.90148686084711671</v>
      </c>
      <c r="BD6" s="155">
        <v>0.90148686084711671</v>
      </c>
      <c r="BE6" s="155">
        <v>0.87529002379677479</v>
      </c>
      <c r="BF6" s="155">
        <v>0.87529002379677479</v>
      </c>
      <c r="BG6" s="155">
        <v>0.87529002379677479</v>
      </c>
      <c r="BH6" s="155">
        <v>0.87529002379677479</v>
      </c>
      <c r="BI6" s="155">
        <v>0.87529002379677479</v>
      </c>
    </row>
    <row r="8" spans="1:61" x14ac:dyDescent="0.2">
      <c r="A8" t="s">
        <v>243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177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242</v>
      </c>
      <c r="B13" s="155">
        <v>0.82990827159562597</v>
      </c>
      <c r="C13" s="155">
        <v>0.82990827159562597</v>
      </c>
      <c r="D13" s="155">
        <v>0.83935131947723229</v>
      </c>
      <c r="E13" s="155">
        <v>0.83935131947723229</v>
      </c>
      <c r="F13" s="155">
        <v>0.8283284216390574</v>
      </c>
      <c r="G13" s="155">
        <v>0.8283284216390574</v>
      </c>
      <c r="H13" s="155">
        <v>0.88784474862381035</v>
      </c>
      <c r="I13" s="155">
        <v>0.88016637994160229</v>
      </c>
      <c r="J13" s="155">
        <v>0.88016637994160229</v>
      </c>
      <c r="K13" s="155">
        <v>0.91431292308393108</v>
      </c>
      <c r="L13" s="155">
        <v>0.91431292308393108</v>
      </c>
      <c r="M13" s="155">
        <v>0.91431292308393108</v>
      </c>
      <c r="N13" s="155">
        <v>0.94924768106933277</v>
      </c>
      <c r="O13" s="155">
        <v>0.94924768106933277</v>
      </c>
      <c r="P13" s="155">
        <v>0.9492646068241708</v>
      </c>
      <c r="Q13" s="155">
        <v>0.9492646068241708</v>
      </c>
      <c r="R13" s="155">
        <v>0.9492646068241708</v>
      </c>
      <c r="S13" s="155">
        <v>0.9492646068241708</v>
      </c>
      <c r="T13" s="155">
        <v>0.9492646068241708</v>
      </c>
      <c r="U13" s="155">
        <v>0.9492646068241708</v>
      </c>
      <c r="V13" s="155">
        <v>0.9470741519757756</v>
      </c>
      <c r="W13" s="155">
        <v>0.94477258783291951</v>
      </c>
      <c r="X13" s="155">
        <v>0.94477258783291951</v>
      </c>
      <c r="Y13" s="155">
        <v>0.94477258783291951</v>
      </c>
      <c r="Z13" s="155">
        <v>0.93753901390010486</v>
      </c>
      <c r="AA13" s="155">
        <v>0.93753901390010486</v>
      </c>
      <c r="AB13" s="155">
        <v>0.93753901390010486</v>
      </c>
      <c r="AC13" s="155">
        <v>0.93753901390010486</v>
      </c>
      <c r="AD13" s="155">
        <v>0.932878845820589</v>
      </c>
      <c r="AE13" s="155">
        <v>0.932878845820589</v>
      </c>
      <c r="AF13" s="155">
        <v>0.932878845820589</v>
      </c>
      <c r="AG13" s="155">
        <v>0.932878845820589</v>
      </c>
      <c r="AH13" s="155">
        <v>0.932878845820589</v>
      </c>
      <c r="AI13" s="155">
        <v>0.932878845820589</v>
      </c>
      <c r="AJ13" s="155">
        <v>0.932878845820589</v>
      </c>
      <c r="AK13" s="155">
        <v>0.932878845820589</v>
      </c>
      <c r="AL13" s="155">
        <v>0.92768399314574435</v>
      </c>
      <c r="AM13" s="155">
        <v>0.92768399314574435</v>
      </c>
      <c r="AN13" s="155">
        <v>0.92768399314574435</v>
      </c>
      <c r="AO13" s="155">
        <v>0.92768399314574435</v>
      </c>
      <c r="AP13" s="155">
        <v>0.92768399314574435</v>
      </c>
      <c r="AQ13" s="155">
        <v>0.92768399314574435</v>
      </c>
      <c r="AR13" s="155">
        <v>0.92768399314574435</v>
      </c>
      <c r="AS13" s="155">
        <v>0.92768399314574435</v>
      </c>
      <c r="AT13" s="155">
        <v>0.92768399314574435</v>
      </c>
      <c r="AU13" s="155">
        <v>0.92768399314574435</v>
      </c>
      <c r="AV13" s="155">
        <v>0.92768399314574435</v>
      </c>
      <c r="AW13" s="155">
        <v>0.92768399314574435</v>
      </c>
      <c r="AX13" s="155">
        <v>0.92768399314574435</v>
      </c>
      <c r="AY13" s="155">
        <v>0.92768399314574435</v>
      </c>
      <c r="AZ13" s="155">
        <v>0.92768399314574435</v>
      </c>
      <c r="BA13" s="155">
        <v>0.92768399314574435</v>
      </c>
      <c r="BB13" s="155">
        <v>0.92768399314574435</v>
      </c>
      <c r="BC13" s="155">
        <v>0.92768399314574435</v>
      </c>
      <c r="BD13" s="155">
        <v>0.92768399314574435</v>
      </c>
      <c r="BE13" s="155">
        <v>0.90148715609540231</v>
      </c>
      <c r="BF13" s="155">
        <v>0.90148715609540231</v>
      </c>
      <c r="BG13" s="155">
        <v>0.90148715609540231</v>
      </c>
      <c r="BH13" s="155">
        <v>0.90148715609540231</v>
      </c>
      <c r="BI13" s="155">
        <v>0.90148715609540231</v>
      </c>
    </row>
    <row r="16" spans="1:61" x14ac:dyDescent="0.2">
      <c r="A16" t="s">
        <v>244</v>
      </c>
    </row>
    <row r="17" spans="1:61" x14ac:dyDescent="0.2">
      <c r="A17" t="s">
        <v>245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177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177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44">
        <f>B5/$A$7</f>
        <v>0.85243387217781164</v>
      </c>
      <c r="C7" s="144">
        <f t="shared" ref="C7:F7" si="0">C5/$A$7</f>
        <v>0.94826858409717341</v>
      </c>
      <c r="D7" s="144">
        <f t="shared" si="0"/>
        <v>0.93474444787693578</v>
      </c>
      <c r="E7" s="144">
        <f t="shared" si="0"/>
        <v>0.92799614187895574</v>
      </c>
      <c r="F7" s="144">
        <f t="shared" si="0"/>
        <v>0.91708068964670963</v>
      </c>
    </row>
    <row r="8" spans="1:6" x14ac:dyDescent="0.2">
      <c r="B8" s="145">
        <v>0.85</v>
      </c>
      <c r="C8" s="145">
        <v>0.91</v>
      </c>
      <c r="D8" s="145">
        <v>0.93</v>
      </c>
      <c r="E8" s="145">
        <v>0.93</v>
      </c>
      <c r="F8" s="145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177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242</v>
      </c>
      <c r="B6" s="155">
        <v>0.80479840652097312</v>
      </c>
      <c r="C6" s="155">
        <v>0.80479840652097312</v>
      </c>
      <c r="D6" s="155">
        <v>0.81424145440257945</v>
      </c>
      <c r="E6" s="155">
        <v>0.81424145440257945</v>
      </c>
      <c r="F6" s="155">
        <v>0.81424145440257945</v>
      </c>
      <c r="G6" s="155">
        <v>0.81424145440257945</v>
      </c>
      <c r="H6" s="155">
        <v>0.83545022823538451</v>
      </c>
      <c r="I6" s="155">
        <v>0.82777185955317634</v>
      </c>
      <c r="J6" s="155">
        <v>0.82777185955317634</v>
      </c>
      <c r="K6" s="155">
        <v>0.86191840269550513</v>
      </c>
      <c r="L6" s="155">
        <v>0.86191840269550513</v>
      </c>
      <c r="M6" s="155">
        <v>0.86191840269550513</v>
      </c>
      <c r="N6" s="155">
        <v>0.93622517455460963</v>
      </c>
      <c r="O6" s="155">
        <v>0.93622517455460963</v>
      </c>
      <c r="P6" s="155">
        <v>0.93624210030944766</v>
      </c>
      <c r="Q6" s="155">
        <v>0.931047247634603</v>
      </c>
      <c r="R6" s="155">
        <v>0.931047247634603</v>
      </c>
      <c r="S6" s="155">
        <v>0.931047247634603</v>
      </c>
      <c r="T6" s="155">
        <v>0.931047247634603</v>
      </c>
      <c r="U6" s="155">
        <v>0.931047247634603</v>
      </c>
      <c r="V6" s="155">
        <v>0.9288567927862077</v>
      </c>
      <c r="W6" s="155">
        <v>0.9265552286433516</v>
      </c>
      <c r="X6" s="155">
        <v>0.9265552286433516</v>
      </c>
      <c r="Y6" s="155">
        <v>0.9265552286433516</v>
      </c>
      <c r="Z6" s="155">
        <v>0.91932165471053706</v>
      </c>
      <c r="AA6" s="155">
        <v>0.91932165471053706</v>
      </c>
      <c r="AB6" s="155">
        <v>0.91932165471053706</v>
      </c>
      <c r="AC6" s="155">
        <v>0.91932165471053706</v>
      </c>
      <c r="AD6" s="155">
        <v>0.91466148663102109</v>
      </c>
      <c r="AE6" s="155">
        <v>0.91466148663102109</v>
      </c>
      <c r="AF6" s="155">
        <v>0.91466148663102109</v>
      </c>
      <c r="AG6" s="155">
        <v>0.91466148663102109</v>
      </c>
      <c r="AH6" s="155">
        <v>0.91466148663102109</v>
      </c>
      <c r="AI6" s="155">
        <v>0.91466148663102109</v>
      </c>
      <c r="AJ6" s="155">
        <v>0.91466148663102109</v>
      </c>
      <c r="AK6" s="155">
        <v>0.91466148663102109</v>
      </c>
      <c r="AL6" s="155">
        <v>0.90946663395617644</v>
      </c>
      <c r="AM6" s="155">
        <v>0.90946663395617644</v>
      </c>
      <c r="AN6" s="155">
        <v>0.90946663395617644</v>
      </c>
      <c r="AO6" s="155">
        <v>0.90946663395617644</v>
      </c>
      <c r="AP6" s="155">
        <v>0.90946663395617644</v>
      </c>
      <c r="AQ6" s="155">
        <v>0.90946663395617644</v>
      </c>
      <c r="AR6" s="155">
        <v>0.90946663395617644</v>
      </c>
      <c r="AS6" s="155">
        <v>0.90946663395617644</v>
      </c>
      <c r="AT6" s="155">
        <v>0.90946663395617644</v>
      </c>
      <c r="AU6" s="155">
        <v>0.90946663395617644</v>
      </c>
      <c r="AV6" s="155">
        <v>0.90946663395617644</v>
      </c>
      <c r="AW6" s="155">
        <v>0.90946663395617644</v>
      </c>
      <c r="AX6" s="155">
        <v>0.90946663395617644</v>
      </c>
      <c r="AY6" s="155">
        <v>0.90946663395617644</v>
      </c>
      <c r="AZ6" s="155">
        <v>0.90946663395617644</v>
      </c>
      <c r="BA6" s="155">
        <v>0.90946663395617644</v>
      </c>
      <c r="BB6" s="155">
        <v>0.90946663395617644</v>
      </c>
      <c r="BC6" s="155">
        <v>0.90946663395617644</v>
      </c>
      <c r="BD6" s="155">
        <v>0.90946663395617644</v>
      </c>
      <c r="BE6" s="155">
        <v>0.88326979690583451</v>
      </c>
      <c r="BF6" s="155">
        <v>0.88326979690583451</v>
      </c>
      <c r="BG6" s="155">
        <v>0.88326979690583451</v>
      </c>
      <c r="BH6" s="155">
        <v>0.88326979690583451</v>
      </c>
      <c r="BI6" s="155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46"/>
    <col min="2" max="2" width="6.5" style="146" bestFit="1" customWidth="1"/>
    <col min="3" max="26" width="13.6640625" style="147" bestFit="1" customWidth="1"/>
    <col min="27" max="62" width="13.6640625" style="146" bestFit="1" customWidth="1"/>
    <col min="63" max="16384" width="10.83203125" style="146"/>
  </cols>
  <sheetData>
    <row r="1" spans="2:62" x14ac:dyDescent="0.2">
      <c r="B1" s="146" t="s">
        <v>231</v>
      </c>
    </row>
    <row r="2" spans="2:62" x14ac:dyDescent="0.2">
      <c r="B2" s="146" t="s">
        <v>55</v>
      </c>
      <c r="C2" s="148">
        <v>44592</v>
      </c>
      <c r="D2" s="148">
        <v>44620</v>
      </c>
      <c r="E2" s="148">
        <v>44651</v>
      </c>
      <c r="F2" s="148">
        <v>44681</v>
      </c>
      <c r="G2" s="148">
        <v>44712</v>
      </c>
      <c r="H2" s="148">
        <v>44742</v>
      </c>
      <c r="I2" s="148">
        <v>44773</v>
      </c>
      <c r="J2" s="148">
        <v>44804</v>
      </c>
      <c r="K2" s="148">
        <v>44834</v>
      </c>
      <c r="L2" s="148">
        <v>44865</v>
      </c>
      <c r="M2" s="148">
        <v>44895</v>
      </c>
      <c r="N2" s="148">
        <v>44926</v>
      </c>
      <c r="O2" s="148">
        <v>44957</v>
      </c>
      <c r="P2" s="148">
        <v>44985</v>
      </c>
      <c r="Q2" s="148">
        <v>45016</v>
      </c>
      <c r="R2" s="148">
        <v>45046</v>
      </c>
      <c r="S2" s="148">
        <v>45077</v>
      </c>
      <c r="T2" s="148">
        <v>45107</v>
      </c>
      <c r="U2" s="148">
        <v>45138</v>
      </c>
      <c r="V2" s="148">
        <v>45169</v>
      </c>
      <c r="W2" s="148">
        <v>45199</v>
      </c>
      <c r="X2" s="148">
        <v>45230</v>
      </c>
      <c r="Y2" s="148">
        <v>45260</v>
      </c>
      <c r="Z2" s="148">
        <v>45291</v>
      </c>
      <c r="AA2" s="149">
        <v>45322</v>
      </c>
      <c r="AB2" s="149">
        <v>45351</v>
      </c>
      <c r="AC2" s="149">
        <v>45382</v>
      </c>
      <c r="AD2" s="149">
        <v>45412</v>
      </c>
      <c r="AE2" s="149">
        <v>45443</v>
      </c>
      <c r="AF2" s="149">
        <v>45473</v>
      </c>
      <c r="AG2" s="149">
        <v>45504</v>
      </c>
      <c r="AH2" s="149">
        <v>45535</v>
      </c>
      <c r="AI2" s="149">
        <v>45565</v>
      </c>
      <c r="AJ2" s="149">
        <v>45596</v>
      </c>
      <c r="AK2" s="149">
        <v>45626</v>
      </c>
      <c r="AL2" s="149">
        <v>45657</v>
      </c>
      <c r="AM2" s="149">
        <v>45688</v>
      </c>
      <c r="AN2" s="149">
        <v>45716</v>
      </c>
      <c r="AO2" s="149">
        <v>45747</v>
      </c>
      <c r="AP2" s="149">
        <v>45777</v>
      </c>
      <c r="AQ2" s="149">
        <v>45808</v>
      </c>
      <c r="AR2" s="149">
        <v>45838</v>
      </c>
      <c r="AS2" s="149">
        <v>45869</v>
      </c>
      <c r="AT2" s="149">
        <v>45900</v>
      </c>
      <c r="AU2" s="149">
        <v>45930</v>
      </c>
      <c r="AV2" s="149">
        <v>45961</v>
      </c>
      <c r="AW2" s="149">
        <v>45991</v>
      </c>
      <c r="AX2" s="149">
        <v>46022</v>
      </c>
      <c r="AY2" s="149">
        <v>46053</v>
      </c>
      <c r="AZ2" s="149">
        <v>46081</v>
      </c>
      <c r="BA2" s="149">
        <v>46112</v>
      </c>
      <c r="BB2" s="149">
        <v>46142</v>
      </c>
      <c r="BC2" s="149">
        <v>46173</v>
      </c>
      <c r="BD2" s="149">
        <v>46203</v>
      </c>
      <c r="BE2" s="149">
        <v>46234</v>
      </c>
      <c r="BF2" s="149">
        <v>46265</v>
      </c>
      <c r="BG2" s="149">
        <v>46295</v>
      </c>
      <c r="BH2" s="149">
        <v>46326</v>
      </c>
      <c r="BI2" s="149">
        <v>46356</v>
      </c>
      <c r="BJ2" s="149">
        <v>46387</v>
      </c>
    </row>
    <row r="3" spans="2:62" x14ac:dyDescent="0.2">
      <c r="B3" s="146" t="s">
        <v>33</v>
      </c>
      <c r="C3" s="150">
        <v>17593146359.059784</v>
      </c>
      <c r="D3" s="150">
        <v>17593146359.059784</v>
      </c>
      <c r="E3" s="150">
        <v>17816310359.059784</v>
      </c>
      <c r="F3" s="150">
        <v>17816310359.059784</v>
      </c>
      <c r="G3" s="150">
        <v>17529988759.059784</v>
      </c>
      <c r="H3" s="150">
        <v>17528938759.059784</v>
      </c>
      <c r="I3" s="150">
        <v>18116141085.834229</v>
      </c>
      <c r="J3" s="150">
        <v>17932412835.834229</v>
      </c>
      <c r="K3" s="150">
        <v>17936443935.834229</v>
      </c>
      <c r="L3" s="150">
        <v>18738879850.816666</v>
      </c>
      <c r="M3" s="150">
        <v>18679066050.816666</v>
      </c>
      <c r="N3" s="150">
        <v>18626054294.705551</v>
      </c>
      <c r="O3" s="150">
        <v>19886993476.997215</v>
      </c>
      <c r="P3" s="150">
        <v>19886993476.997215</v>
      </c>
      <c r="Q3" s="150">
        <v>19810009251.474857</v>
      </c>
      <c r="R3" s="150">
        <v>19810009251.474857</v>
      </c>
      <c r="S3" s="150">
        <v>19810009251.474857</v>
      </c>
      <c r="T3" s="150">
        <v>19810009251.474857</v>
      </c>
      <c r="U3" s="150">
        <v>19810009251.474857</v>
      </c>
      <c r="V3" s="150">
        <v>19771315501.474857</v>
      </c>
      <c r="W3" s="150">
        <v>19652877055.653755</v>
      </c>
      <c r="X3" s="150">
        <v>19593725755.653755</v>
      </c>
      <c r="Y3" s="150">
        <v>19593725755.653755</v>
      </c>
      <c r="Z3" s="150">
        <v>19593725755.653755</v>
      </c>
      <c r="AA3" s="151">
        <v>19409956297.753563</v>
      </c>
      <c r="AB3" s="151">
        <v>19409956297.753563</v>
      </c>
      <c r="AC3" s="151">
        <v>19402772797.753563</v>
      </c>
      <c r="AD3" s="151">
        <v>19402772797.753563</v>
      </c>
      <c r="AE3" s="151">
        <v>19281627597.753563</v>
      </c>
      <c r="AF3" s="151">
        <v>19281627597.753563</v>
      </c>
      <c r="AG3" s="151">
        <v>19281627597.753563</v>
      </c>
      <c r="AH3" s="151">
        <v>19281627597.753563</v>
      </c>
      <c r="AI3" s="151">
        <v>19281627597.753563</v>
      </c>
      <c r="AJ3" s="151">
        <v>19281627597.753563</v>
      </c>
      <c r="AK3" s="151">
        <v>19281627597.753563</v>
      </c>
      <c r="AL3" s="151">
        <v>19281627597.753563</v>
      </c>
      <c r="AM3" s="151">
        <v>19119600697.753563</v>
      </c>
      <c r="AN3" s="151">
        <v>19119600697.753563</v>
      </c>
      <c r="AO3" s="151">
        <v>19119600697.753563</v>
      </c>
      <c r="AP3" s="151">
        <v>19119600697.753563</v>
      </c>
      <c r="AQ3" s="151">
        <v>19119600697.753563</v>
      </c>
      <c r="AR3" s="151">
        <v>19119600697.753563</v>
      </c>
      <c r="AS3" s="151">
        <v>19119600697.753563</v>
      </c>
      <c r="AT3" s="151">
        <v>19119600697.753563</v>
      </c>
      <c r="AU3" s="151">
        <v>19119600697.753563</v>
      </c>
      <c r="AV3" s="151">
        <v>19119600697.753563</v>
      </c>
      <c r="AW3" s="151">
        <v>19119600697.753563</v>
      </c>
      <c r="AX3" s="151">
        <v>19119600697.753563</v>
      </c>
      <c r="AY3" s="151">
        <v>19119600697.753563</v>
      </c>
      <c r="AZ3" s="151">
        <v>19119600697.753563</v>
      </c>
      <c r="BA3" s="151">
        <v>19119600697.753563</v>
      </c>
      <c r="BB3" s="151">
        <v>19119600697.753563</v>
      </c>
      <c r="BC3" s="151">
        <v>19119600697.753563</v>
      </c>
      <c r="BD3" s="151">
        <v>19119600697.753563</v>
      </c>
      <c r="BE3" s="151">
        <v>19119600697.753563</v>
      </c>
      <c r="BF3" s="151">
        <v>18500500697.753563</v>
      </c>
      <c r="BG3" s="151">
        <v>18500500697.753563</v>
      </c>
      <c r="BH3" s="151">
        <v>18500500697.753563</v>
      </c>
      <c r="BI3" s="151">
        <v>18500500697.753563</v>
      </c>
      <c r="BJ3" s="151">
        <v>18500500697.753563</v>
      </c>
    </row>
    <row r="4" spans="2:62" x14ac:dyDescent="0.2">
      <c r="B4" s="146" t="s">
        <v>32</v>
      </c>
      <c r="C4" s="150">
        <v>3671431018.9941287</v>
      </c>
      <c r="D4" s="150">
        <v>3671431018.9941287</v>
      </c>
      <c r="E4" s="150">
        <v>3710484718.9941287</v>
      </c>
      <c r="F4" s="150">
        <v>3838187345.7079954</v>
      </c>
      <c r="G4" s="150">
        <v>3789343595.7079954</v>
      </c>
      <c r="H4" s="150">
        <v>3789343595.7079954</v>
      </c>
      <c r="I4" s="150">
        <v>3958152901.7079954</v>
      </c>
      <c r="J4" s="150">
        <v>3924129151.7079954</v>
      </c>
      <c r="K4" s="150">
        <v>3924129151.7079954</v>
      </c>
      <c r="L4" s="150">
        <v>4075436479.5172019</v>
      </c>
      <c r="M4" s="150">
        <v>4075436479.5172019</v>
      </c>
      <c r="N4" s="150">
        <v>4075436479.5172019</v>
      </c>
      <c r="O4" s="150">
        <v>4380693408.5172024</v>
      </c>
      <c r="P4" s="150">
        <v>4380693408.5172024</v>
      </c>
      <c r="Q4" s="150">
        <v>4380768408.5172024</v>
      </c>
      <c r="R4" s="150">
        <v>4380768408.5172024</v>
      </c>
      <c r="S4" s="150">
        <v>4380768408.5172024</v>
      </c>
      <c r="T4" s="150">
        <v>4380768408.5172024</v>
      </c>
      <c r="U4" s="150">
        <v>4380768408.5172024</v>
      </c>
      <c r="V4" s="150">
        <v>4380768408.5172024</v>
      </c>
      <c r="W4" s="150">
        <v>4371062246.800745</v>
      </c>
      <c r="X4" s="150">
        <v>4360863746.800745</v>
      </c>
      <c r="Y4" s="150">
        <v>4360863746.800745</v>
      </c>
      <c r="Z4" s="150">
        <v>4360863746.800745</v>
      </c>
      <c r="AA4" s="151">
        <v>4326174664.3762932</v>
      </c>
      <c r="AB4" s="151">
        <v>4326174664.3762932</v>
      </c>
      <c r="AC4" s="151">
        <v>4326174664.3762932</v>
      </c>
      <c r="AD4" s="151">
        <v>4454641564.668047</v>
      </c>
      <c r="AE4" s="151">
        <v>4432615164.668047</v>
      </c>
      <c r="AF4" s="151">
        <v>4432615164.668047</v>
      </c>
      <c r="AG4" s="151">
        <v>4432615164.668047</v>
      </c>
      <c r="AH4" s="151">
        <v>4432615164.668047</v>
      </c>
      <c r="AI4" s="151">
        <v>4432615164.668047</v>
      </c>
      <c r="AJ4" s="151">
        <v>4432615164.668047</v>
      </c>
      <c r="AK4" s="151">
        <v>4432615164.668047</v>
      </c>
      <c r="AL4" s="151">
        <v>4432615164.668047</v>
      </c>
      <c r="AM4" s="151">
        <v>4410962232.668047</v>
      </c>
      <c r="AN4" s="151">
        <v>4410962232.668047</v>
      </c>
      <c r="AO4" s="151">
        <v>4410962232.668047</v>
      </c>
      <c r="AP4" s="151">
        <v>4410962232.668047</v>
      </c>
      <c r="AQ4" s="151">
        <v>4410962232.668047</v>
      </c>
      <c r="AR4" s="151">
        <v>4410962232.668047</v>
      </c>
      <c r="AS4" s="151">
        <v>4410962232.668047</v>
      </c>
      <c r="AT4" s="151">
        <v>4410962232.668047</v>
      </c>
      <c r="AU4" s="151">
        <v>4410962232.668047</v>
      </c>
      <c r="AV4" s="151">
        <v>4410962232.668047</v>
      </c>
      <c r="AW4" s="151">
        <v>4410962232.668047</v>
      </c>
      <c r="AX4" s="151">
        <v>4410962232.668047</v>
      </c>
      <c r="AY4" s="151">
        <v>4410962232.668047</v>
      </c>
      <c r="AZ4" s="151">
        <v>4410962232.668047</v>
      </c>
      <c r="BA4" s="151">
        <v>4410962232.668047</v>
      </c>
      <c r="BB4" s="151">
        <v>4532980482.9597988</v>
      </c>
      <c r="BC4" s="151">
        <v>4532980482.9597988</v>
      </c>
      <c r="BD4" s="151">
        <v>4532980482.9597988</v>
      </c>
      <c r="BE4" s="151">
        <v>4532980482.9597988</v>
      </c>
      <c r="BF4" s="151">
        <v>4401421732.9597988</v>
      </c>
      <c r="BG4" s="151">
        <v>4401421732.9597988</v>
      </c>
      <c r="BH4" s="151">
        <v>4401421732.9597988</v>
      </c>
      <c r="BI4" s="151">
        <v>4401421732.9597988</v>
      </c>
      <c r="BJ4" s="151">
        <v>4401421732.9597988</v>
      </c>
    </row>
    <row r="5" spans="2:62" x14ac:dyDescent="0.2">
      <c r="B5" s="146" t="s">
        <v>50</v>
      </c>
      <c r="C5" s="150">
        <v>21264577378.053913</v>
      </c>
      <c r="D5" s="150">
        <v>21264577378.053913</v>
      </c>
      <c r="E5" s="150">
        <v>21526795078.053913</v>
      </c>
      <c r="F5" s="150">
        <v>21654497704.76778</v>
      </c>
      <c r="G5" s="150">
        <v>21319332354.76778</v>
      </c>
      <c r="H5" s="150">
        <v>21318282354.76778</v>
      </c>
      <c r="I5" s="150">
        <v>22074293987.542225</v>
      </c>
      <c r="J5" s="150">
        <v>21856541987.542225</v>
      </c>
      <c r="K5" s="150">
        <v>21860573087.542225</v>
      </c>
      <c r="L5" s="150">
        <v>22814316330.333866</v>
      </c>
      <c r="M5" s="150">
        <v>22754502530.333866</v>
      </c>
      <c r="N5" s="150">
        <v>22701490774.222752</v>
      </c>
      <c r="O5" s="150">
        <v>24267686885.51442</v>
      </c>
      <c r="P5" s="150">
        <v>24267686885.51442</v>
      </c>
      <c r="Q5" s="150">
        <v>24190777659.992058</v>
      </c>
      <c r="R5" s="150">
        <v>24190777659.992058</v>
      </c>
      <c r="S5" s="150">
        <v>24190777659.992058</v>
      </c>
      <c r="T5" s="150">
        <v>24190777659.992058</v>
      </c>
      <c r="U5" s="150">
        <v>24190777659.992058</v>
      </c>
      <c r="V5" s="150">
        <v>24152083909.992058</v>
      </c>
      <c r="W5" s="150">
        <v>24023939302.454498</v>
      </c>
      <c r="X5" s="150">
        <v>23954589502.454498</v>
      </c>
      <c r="Y5" s="150">
        <v>23954589502.454498</v>
      </c>
      <c r="Z5" s="150">
        <v>23954589502.454498</v>
      </c>
      <c r="AA5" s="151">
        <v>23736130962.129856</v>
      </c>
      <c r="AB5" s="151">
        <v>23736130962.129856</v>
      </c>
      <c r="AC5" s="151">
        <v>23728947462.129856</v>
      </c>
      <c r="AD5" s="151">
        <v>23857414362.421608</v>
      </c>
      <c r="AE5" s="151">
        <v>23714242762.421608</v>
      </c>
      <c r="AF5" s="151">
        <v>23714242762.421608</v>
      </c>
      <c r="AG5" s="151">
        <v>23714242762.421608</v>
      </c>
      <c r="AH5" s="151">
        <v>23714242762.421608</v>
      </c>
      <c r="AI5" s="151">
        <v>23714242762.421608</v>
      </c>
      <c r="AJ5" s="151">
        <v>23714242762.421608</v>
      </c>
      <c r="AK5" s="151">
        <v>23714242762.421608</v>
      </c>
      <c r="AL5" s="151">
        <v>23714242762.421608</v>
      </c>
      <c r="AM5" s="151">
        <v>23530562930.421608</v>
      </c>
      <c r="AN5" s="151">
        <v>23530562930.421608</v>
      </c>
      <c r="AO5" s="151">
        <v>23530562930.421608</v>
      </c>
      <c r="AP5" s="151">
        <v>23530562930.421608</v>
      </c>
      <c r="AQ5" s="151">
        <v>23530562930.421608</v>
      </c>
      <c r="AR5" s="151">
        <v>23530562930.421608</v>
      </c>
      <c r="AS5" s="151">
        <v>23530562930.421608</v>
      </c>
      <c r="AT5" s="151">
        <v>23530562930.421608</v>
      </c>
      <c r="AU5" s="151">
        <v>23530562930.421608</v>
      </c>
      <c r="AV5" s="151">
        <v>23530562930.421608</v>
      </c>
      <c r="AW5" s="151">
        <v>23530562930.421608</v>
      </c>
      <c r="AX5" s="151">
        <v>23530562930.421608</v>
      </c>
      <c r="AY5" s="151">
        <v>23530562930.421608</v>
      </c>
      <c r="AZ5" s="151">
        <v>23530562930.421608</v>
      </c>
      <c r="BA5" s="151">
        <v>23530562930.421608</v>
      </c>
      <c r="BB5" s="151">
        <v>23652581180.713364</v>
      </c>
      <c r="BC5" s="151">
        <v>23652581180.713364</v>
      </c>
      <c r="BD5" s="151">
        <v>23652581180.713364</v>
      </c>
      <c r="BE5" s="151">
        <v>23652581180.713364</v>
      </c>
      <c r="BF5" s="151">
        <v>22901922430.713364</v>
      </c>
      <c r="BG5" s="151">
        <v>22901922430.713364</v>
      </c>
      <c r="BH5" s="151">
        <v>22901922430.713364</v>
      </c>
      <c r="BI5" s="151">
        <v>22901922430.713364</v>
      </c>
      <c r="BJ5" s="151">
        <v>22901922430.713364</v>
      </c>
    </row>
    <row r="7" spans="2:62" x14ac:dyDescent="0.2">
      <c r="B7" s="146" t="s">
        <v>232</v>
      </c>
    </row>
    <row r="8" spans="2:62" x14ac:dyDescent="0.2">
      <c r="B8" s="146" t="s">
        <v>55</v>
      </c>
      <c r="C8" s="148">
        <v>44592</v>
      </c>
      <c r="D8" s="148">
        <v>44620</v>
      </c>
      <c r="E8" s="148">
        <v>44651</v>
      </c>
      <c r="F8" s="148">
        <v>44681</v>
      </c>
      <c r="G8" s="148">
        <v>44712</v>
      </c>
      <c r="H8" s="148">
        <v>44742</v>
      </c>
      <c r="I8" s="148">
        <v>44773</v>
      </c>
      <c r="J8" s="148">
        <v>44804</v>
      </c>
      <c r="K8" s="148">
        <v>44834</v>
      </c>
      <c r="L8" s="148">
        <v>44865</v>
      </c>
      <c r="M8" s="148">
        <v>44895</v>
      </c>
      <c r="N8" s="148">
        <v>44926</v>
      </c>
      <c r="O8" s="148">
        <v>44957</v>
      </c>
      <c r="P8" s="148">
        <v>44985</v>
      </c>
      <c r="Q8" s="148">
        <v>45016</v>
      </c>
      <c r="R8" s="148">
        <v>45046</v>
      </c>
      <c r="S8" s="148">
        <v>45077</v>
      </c>
      <c r="T8" s="148">
        <v>45107</v>
      </c>
      <c r="U8" s="148">
        <v>45138</v>
      </c>
      <c r="V8" s="148">
        <v>45169</v>
      </c>
      <c r="W8" s="148">
        <v>45199</v>
      </c>
      <c r="X8" s="148">
        <v>45230</v>
      </c>
      <c r="Y8" s="148">
        <v>45260</v>
      </c>
      <c r="Z8" s="148">
        <v>45291</v>
      </c>
      <c r="AA8" s="149">
        <v>45322</v>
      </c>
      <c r="AB8" s="149">
        <v>45351</v>
      </c>
      <c r="AC8" s="149">
        <v>45382</v>
      </c>
      <c r="AD8" s="149">
        <v>45412</v>
      </c>
      <c r="AE8" s="149">
        <v>45443</v>
      </c>
      <c r="AF8" s="149">
        <v>45473</v>
      </c>
      <c r="AG8" s="149">
        <v>45504</v>
      </c>
      <c r="AH8" s="149">
        <v>45535</v>
      </c>
      <c r="AI8" s="149">
        <v>45565</v>
      </c>
      <c r="AJ8" s="149">
        <v>45596</v>
      </c>
      <c r="AK8" s="149">
        <v>45626</v>
      </c>
      <c r="AL8" s="149">
        <v>45657</v>
      </c>
      <c r="AM8" s="149">
        <v>45688</v>
      </c>
      <c r="AN8" s="149">
        <v>45716</v>
      </c>
      <c r="AO8" s="149">
        <v>45747</v>
      </c>
      <c r="AP8" s="149">
        <v>45777</v>
      </c>
      <c r="AQ8" s="149">
        <v>45808</v>
      </c>
      <c r="AR8" s="149">
        <v>45838</v>
      </c>
      <c r="AS8" s="149">
        <v>45869</v>
      </c>
      <c r="AT8" s="149">
        <v>45900</v>
      </c>
      <c r="AU8" s="149">
        <v>45930</v>
      </c>
      <c r="AV8" s="149">
        <v>45961</v>
      </c>
      <c r="AW8" s="149">
        <v>45991</v>
      </c>
      <c r="AX8" s="149">
        <v>46022</v>
      </c>
      <c r="AY8" s="149">
        <v>46053</v>
      </c>
      <c r="AZ8" s="149">
        <v>46081</v>
      </c>
      <c r="BA8" s="149">
        <v>46112</v>
      </c>
      <c r="BB8" s="149">
        <v>46142</v>
      </c>
      <c r="BC8" s="149">
        <v>46173</v>
      </c>
      <c r="BD8" s="149">
        <v>46203</v>
      </c>
      <c r="BE8" s="149">
        <v>46234</v>
      </c>
      <c r="BF8" s="149">
        <v>46265</v>
      </c>
      <c r="BG8" s="149">
        <v>46295</v>
      </c>
      <c r="BH8" s="149">
        <v>46326</v>
      </c>
      <c r="BI8" s="149">
        <v>46356</v>
      </c>
      <c r="BJ8" s="149">
        <v>46387</v>
      </c>
    </row>
    <row r="9" spans="2:62" x14ac:dyDescent="0.2">
      <c r="B9" s="146" t="s">
        <v>33</v>
      </c>
      <c r="C9" s="150">
        <v>250067200</v>
      </c>
      <c r="D9" s="150">
        <v>250067200</v>
      </c>
      <c r="E9" s="150">
        <v>250067200</v>
      </c>
      <c r="F9" s="150">
        <v>250067200</v>
      </c>
      <c r="G9" s="150">
        <v>250067200</v>
      </c>
      <c r="H9" s="150">
        <v>250067200</v>
      </c>
      <c r="I9" s="150">
        <v>250067200</v>
      </c>
      <c r="J9" s="150">
        <v>250067200</v>
      </c>
      <c r="K9" s="150">
        <v>250067200</v>
      </c>
      <c r="L9" s="150">
        <v>250067200</v>
      </c>
      <c r="M9" s="150">
        <v>250067200</v>
      </c>
      <c r="N9" s="150">
        <v>250067200</v>
      </c>
      <c r="O9" s="150">
        <v>250067200</v>
      </c>
      <c r="P9" s="150">
        <v>250067200</v>
      </c>
      <c r="Q9" s="150">
        <v>250067200</v>
      </c>
      <c r="R9" s="150">
        <v>250067200</v>
      </c>
      <c r="S9" s="150">
        <v>250067200</v>
      </c>
      <c r="T9" s="150">
        <v>250067200</v>
      </c>
      <c r="U9" s="150">
        <v>250067200</v>
      </c>
      <c r="V9" s="150">
        <v>250067200</v>
      </c>
      <c r="W9" s="150">
        <v>250067200</v>
      </c>
      <c r="X9" s="150">
        <v>250067200</v>
      </c>
      <c r="Y9" s="150">
        <v>250067200</v>
      </c>
      <c r="Z9" s="150">
        <v>250067200</v>
      </c>
      <c r="AA9" s="151">
        <v>250067200</v>
      </c>
      <c r="AB9" s="151">
        <v>250067200</v>
      </c>
      <c r="AC9" s="151">
        <v>250067200</v>
      </c>
      <c r="AD9" s="151">
        <v>250067200</v>
      </c>
      <c r="AE9" s="151">
        <v>250067200</v>
      </c>
      <c r="AF9" s="151">
        <v>250067200</v>
      </c>
      <c r="AG9" s="151">
        <v>250067200</v>
      </c>
      <c r="AH9" s="151">
        <v>250067200</v>
      </c>
      <c r="AI9" s="151">
        <v>250067200</v>
      </c>
      <c r="AJ9" s="151">
        <v>250067200</v>
      </c>
      <c r="AK9" s="151">
        <v>250067200</v>
      </c>
      <c r="AL9" s="151">
        <v>250067200</v>
      </c>
      <c r="AM9" s="151">
        <v>250067200</v>
      </c>
      <c r="AN9" s="151">
        <v>250067200</v>
      </c>
      <c r="AO9" s="151">
        <v>250067200</v>
      </c>
      <c r="AP9" s="151">
        <v>250067200</v>
      </c>
      <c r="AQ9" s="151">
        <v>250067200</v>
      </c>
      <c r="AR9" s="151">
        <v>250067200</v>
      </c>
      <c r="AS9" s="151">
        <v>250067200</v>
      </c>
      <c r="AT9" s="151">
        <v>250067200</v>
      </c>
      <c r="AU9" s="151">
        <v>250067200</v>
      </c>
      <c r="AV9" s="151">
        <v>250067200</v>
      </c>
      <c r="AW9" s="151">
        <v>250067200</v>
      </c>
      <c r="AX9" s="151">
        <v>250067200</v>
      </c>
      <c r="AY9" s="151">
        <v>250067200</v>
      </c>
      <c r="AZ9" s="151">
        <v>250067200</v>
      </c>
      <c r="BA9" s="151">
        <v>250067200</v>
      </c>
      <c r="BB9" s="151">
        <v>250067200</v>
      </c>
      <c r="BC9" s="151">
        <v>250067200</v>
      </c>
      <c r="BD9" s="151">
        <v>250067200</v>
      </c>
      <c r="BE9" s="151">
        <v>250067200</v>
      </c>
      <c r="BF9" s="151">
        <v>250067200</v>
      </c>
      <c r="BG9" s="151">
        <v>250067200</v>
      </c>
      <c r="BH9" s="151">
        <v>250067200</v>
      </c>
      <c r="BI9" s="151">
        <v>250067200</v>
      </c>
      <c r="BJ9" s="151">
        <v>250067200</v>
      </c>
    </row>
    <row r="10" spans="2:62" x14ac:dyDescent="0.2">
      <c r="B10" s="146" t="s">
        <v>32</v>
      </c>
      <c r="C10" s="150">
        <v>101699500</v>
      </c>
      <c r="D10" s="150">
        <v>101699500</v>
      </c>
      <c r="E10" s="150">
        <v>101699500</v>
      </c>
      <c r="F10" s="150">
        <v>108963750</v>
      </c>
      <c r="G10" s="150">
        <v>108963750</v>
      </c>
      <c r="H10" s="150">
        <v>108963750</v>
      </c>
      <c r="I10" s="150">
        <v>108963750</v>
      </c>
      <c r="J10" s="150">
        <v>108963750</v>
      </c>
      <c r="K10" s="150">
        <v>108963750</v>
      </c>
      <c r="L10" s="150">
        <v>108963750</v>
      </c>
      <c r="M10" s="150">
        <v>108963750</v>
      </c>
      <c r="N10" s="150">
        <v>108963750</v>
      </c>
      <c r="O10" s="150">
        <v>108963750</v>
      </c>
      <c r="P10" s="150">
        <v>108963750</v>
      </c>
      <c r="Q10" s="150">
        <v>108963750</v>
      </c>
      <c r="R10" s="150">
        <v>108963750</v>
      </c>
      <c r="S10" s="150">
        <v>108963750</v>
      </c>
      <c r="T10" s="150">
        <v>108963750</v>
      </c>
      <c r="U10" s="150">
        <v>108963750</v>
      </c>
      <c r="V10" s="150">
        <v>108963750</v>
      </c>
      <c r="W10" s="150">
        <v>108963750</v>
      </c>
      <c r="X10" s="150">
        <v>108963750</v>
      </c>
      <c r="Y10" s="150">
        <v>108963750</v>
      </c>
      <c r="Z10" s="150">
        <v>108963750</v>
      </c>
      <c r="AA10" s="151">
        <v>108963750</v>
      </c>
      <c r="AB10" s="151">
        <v>108963750</v>
      </c>
      <c r="AC10" s="151">
        <v>108963750</v>
      </c>
      <c r="AD10" s="151">
        <v>116228000</v>
      </c>
      <c r="AE10" s="151">
        <v>116228000</v>
      </c>
      <c r="AF10" s="151">
        <v>116228000</v>
      </c>
      <c r="AG10" s="151">
        <v>116228000</v>
      </c>
      <c r="AH10" s="151">
        <v>116228000</v>
      </c>
      <c r="AI10" s="151">
        <v>116228000</v>
      </c>
      <c r="AJ10" s="151">
        <v>116228000</v>
      </c>
      <c r="AK10" s="151">
        <v>116228000</v>
      </c>
      <c r="AL10" s="151">
        <v>116228000</v>
      </c>
      <c r="AM10" s="151">
        <v>116228000</v>
      </c>
      <c r="AN10" s="151">
        <v>116228000</v>
      </c>
      <c r="AO10" s="151">
        <v>116228000</v>
      </c>
      <c r="AP10" s="151">
        <v>116228000</v>
      </c>
      <c r="AQ10" s="151">
        <v>116228000</v>
      </c>
      <c r="AR10" s="151">
        <v>116228000</v>
      </c>
      <c r="AS10" s="151">
        <v>116228000</v>
      </c>
      <c r="AT10" s="151">
        <v>116228000</v>
      </c>
      <c r="AU10" s="151">
        <v>116228000</v>
      </c>
      <c r="AV10" s="151">
        <v>116228000</v>
      </c>
      <c r="AW10" s="151">
        <v>116228000</v>
      </c>
      <c r="AX10" s="151">
        <v>116228000</v>
      </c>
      <c r="AY10" s="151">
        <v>116228000</v>
      </c>
      <c r="AZ10" s="151">
        <v>116228000</v>
      </c>
      <c r="BA10" s="151">
        <v>116228000</v>
      </c>
      <c r="BB10" s="151">
        <v>123492250</v>
      </c>
      <c r="BC10" s="151">
        <v>123492250</v>
      </c>
      <c r="BD10" s="151">
        <v>123492250</v>
      </c>
      <c r="BE10" s="151">
        <v>123492250</v>
      </c>
      <c r="BF10" s="151">
        <v>123492250</v>
      </c>
      <c r="BG10" s="151">
        <v>123492250</v>
      </c>
      <c r="BH10" s="151">
        <v>123492250</v>
      </c>
      <c r="BI10" s="151">
        <v>123492250</v>
      </c>
      <c r="BJ10" s="151">
        <v>123492250</v>
      </c>
    </row>
    <row r="11" spans="2:62" x14ac:dyDescent="0.2">
      <c r="B11" s="146" t="s">
        <v>50</v>
      </c>
      <c r="C11" s="150">
        <v>351766700</v>
      </c>
      <c r="D11" s="150">
        <v>351766700</v>
      </c>
      <c r="E11" s="150">
        <v>351766700</v>
      </c>
      <c r="F11" s="150">
        <v>359030950</v>
      </c>
      <c r="G11" s="150">
        <v>359030950</v>
      </c>
      <c r="H11" s="150">
        <v>359030950</v>
      </c>
      <c r="I11" s="150">
        <v>359030950</v>
      </c>
      <c r="J11" s="150">
        <v>359030950</v>
      </c>
      <c r="K11" s="150">
        <v>359030950</v>
      </c>
      <c r="L11" s="150">
        <v>359030950</v>
      </c>
      <c r="M11" s="150">
        <v>359030950</v>
      </c>
      <c r="N11" s="150">
        <v>359030950</v>
      </c>
      <c r="O11" s="150">
        <v>359030950</v>
      </c>
      <c r="P11" s="150">
        <v>359030950</v>
      </c>
      <c r="Q11" s="150">
        <v>359030950</v>
      </c>
      <c r="R11" s="150">
        <v>359030950</v>
      </c>
      <c r="S11" s="150">
        <v>359030950</v>
      </c>
      <c r="T11" s="150">
        <v>359030950</v>
      </c>
      <c r="U11" s="150">
        <v>359030950</v>
      </c>
      <c r="V11" s="150">
        <v>359030950</v>
      </c>
      <c r="W11" s="150">
        <v>359030950</v>
      </c>
      <c r="X11" s="150">
        <v>359030950</v>
      </c>
      <c r="Y11" s="150">
        <v>359030950</v>
      </c>
      <c r="Z11" s="150">
        <v>359030950</v>
      </c>
      <c r="AA11" s="151">
        <v>359030950</v>
      </c>
      <c r="AB11" s="151">
        <v>359030950</v>
      </c>
      <c r="AC11" s="151">
        <v>359030950</v>
      </c>
      <c r="AD11" s="151">
        <v>366295200</v>
      </c>
      <c r="AE11" s="151">
        <v>366295200</v>
      </c>
      <c r="AF11" s="151">
        <v>366295200</v>
      </c>
      <c r="AG11" s="151">
        <v>366295200</v>
      </c>
      <c r="AH11" s="151">
        <v>366295200</v>
      </c>
      <c r="AI11" s="151">
        <v>366295200</v>
      </c>
      <c r="AJ11" s="151">
        <v>366295200</v>
      </c>
      <c r="AK11" s="151">
        <v>366295200</v>
      </c>
      <c r="AL11" s="151">
        <v>366295200</v>
      </c>
      <c r="AM11" s="151">
        <v>366295200</v>
      </c>
      <c r="AN11" s="151">
        <v>366295200</v>
      </c>
      <c r="AO11" s="151">
        <v>366295200</v>
      </c>
      <c r="AP11" s="151">
        <v>366295200</v>
      </c>
      <c r="AQ11" s="151">
        <v>366295200</v>
      </c>
      <c r="AR11" s="151">
        <v>366295200</v>
      </c>
      <c r="AS11" s="151">
        <v>366295200</v>
      </c>
      <c r="AT11" s="151">
        <v>366295200</v>
      </c>
      <c r="AU11" s="151">
        <v>366295200</v>
      </c>
      <c r="AV11" s="151">
        <v>366295200</v>
      </c>
      <c r="AW11" s="151">
        <v>366295200</v>
      </c>
      <c r="AX11" s="151">
        <v>366295200</v>
      </c>
      <c r="AY11" s="151">
        <v>366295200</v>
      </c>
      <c r="AZ11" s="151">
        <v>366295200</v>
      </c>
      <c r="BA11" s="151">
        <v>366295200</v>
      </c>
      <c r="BB11" s="151">
        <v>373559450</v>
      </c>
      <c r="BC11" s="151">
        <v>373559450</v>
      </c>
      <c r="BD11" s="151">
        <v>373559450</v>
      </c>
      <c r="BE11" s="151">
        <v>373559450</v>
      </c>
      <c r="BF11" s="151">
        <v>373559450</v>
      </c>
      <c r="BG11" s="151">
        <v>373559450</v>
      </c>
      <c r="BH11" s="151">
        <v>373559450</v>
      </c>
      <c r="BI11" s="151">
        <v>373559450</v>
      </c>
      <c r="BJ11" s="151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240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239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236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237</v>
      </c>
      <c r="B10" s="144">
        <f>B9/$A$15</f>
        <v>0.85243387217781164</v>
      </c>
      <c r="C10" s="144">
        <f t="shared" ref="C10:F10" si="0">C9/$A$15</f>
        <v>0.9217678478198591</v>
      </c>
      <c r="D10" s="144">
        <f t="shared" si="0"/>
        <v>0.90824371159962147</v>
      </c>
      <c r="E10" s="144">
        <f t="shared" si="0"/>
        <v>0.90149540560164154</v>
      </c>
      <c r="F10" s="144">
        <f t="shared" si="0"/>
        <v>0.89057995336939533</v>
      </c>
    </row>
    <row r="11" spans="1:6" x14ac:dyDescent="0.2">
      <c r="A11" t="s">
        <v>235</v>
      </c>
      <c r="B11" s="144">
        <v>0.85</v>
      </c>
      <c r="C11" s="144">
        <v>0.92</v>
      </c>
      <c r="D11" s="144">
        <v>0.91</v>
      </c>
      <c r="E11" s="144">
        <v>0.91</v>
      </c>
      <c r="F11" s="144">
        <v>0.9</v>
      </c>
    </row>
    <row r="12" spans="1:6" x14ac:dyDescent="0.2">
      <c r="B12" s="144"/>
      <c r="C12" s="144"/>
      <c r="D12" s="144"/>
      <c r="E12" s="144"/>
      <c r="F12" s="144"/>
    </row>
    <row r="13" spans="1:6" x14ac:dyDescent="0.2">
      <c r="A13" t="s">
        <v>238</v>
      </c>
      <c r="B13" s="144"/>
      <c r="C13" s="144"/>
      <c r="D13" s="144"/>
      <c r="E13" s="144"/>
      <c r="F13" s="144"/>
    </row>
    <row r="14" spans="1:6" x14ac:dyDescent="0.2">
      <c r="A14" s="153" t="s">
        <v>233</v>
      </c>
      <c r="B14" s="152">
        <f>B5/B9/12</f>
        <v>357253.60272283107</v>
      </c>
      <c r="C14" s="152">
        <f t="shared" ref="C14:F14" si="1">C5/C9/12</f>
        <v>352715.7675764169</v>
      </c>
      <c r="D14" s="152">
        <f t="shared" si="1"/>
        <v>349968.52484834817</v>
      </c>
      <c r="E14" s="152">
        <f t="shared" si="1"/>
        <v>348765.50015463826</v>
      </c>
      <c r="F14" s="152">
        <f t="shared" si="1"/>
        <v>348137.54111110803</v>
      </c>
    </row>
    <row r="15" spans="1:6" x14ac:dyDescent="0.2">
      <c r="A15" s="153">
        <v>59081</v>
      </c>
      <c r="B15" s="152">
        <f>B5/$A$15/12</f>
        <v>304535.07191849645</v>
      </c>
      <c r="C15" s="152">
        <f t="shared" ref="C15:F15" si="2">C5/$A$15/12</f>
        <v>325122.05397104344</v>
      </c>
      <c r="D15" s="152">
        <f t="shared" si="2"/>
        <v>317856.71195130807</v>
      </c>
      <c r="E15" s="152">
        <f t="shared" si="2"/>
        <v>314410.49602176499</v>
      </c>
      <c r="F15" s="152">
        <f t="shared" si="2"/>
        <v>310044.31512886658</v>
      </c>
    </row>
    <row r="16" spans="1:6" x14ac:dyDescent="0.2">
      <c r="A16" s="153" t="s">
        <v>234</v>
      </c>
      <c r="B16" s="152">
        <v>372223</v>
      </c>
      <c r="C16" s="152">
        <v>370146</v>
      </c>
      <c r="D16" s="152">
        <v>372126</v>
      </c>
      <c r="E16" s="152">
        <v>375275</v>
      </c>
      <c r="F16" s="152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67"/>
  </cols>
  <sheetData>
    <row r="2" spans="2:4" x14ac:dyDescent="0.2">
      <c r="B2">
        <v>2022</v>
      </c>
      <c r="C2" t="e">
        <f>AVERAGE(occ_rate!DE2:DE13)</f>
        <v>#DIV/0!</v>
      </c>
      <c r="D2" s="167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67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12.5" bestFit="1" customWidth="1"/>
    <col min="5" max="5" width="40.1640625" bestFit="1" customWidth="1"/>
    <col min="6" max="6" width="9.1640625" bestFit="1" customWidth="1"/>
    <col min="7" max="7" width="9.1640625" style="185" customWidth="1"/>
    <col min="8" max="8" width="10" bestFit="1" customWidth="1"/>
    <col min="9" max="9" width="10.1640625" bestFit="1" customWidth="1"/>
    <col min="10" max="10" width="13" bestFit="1" customWidth="1"/>
    <col min="11" max="11" width="11.6640625" bestFit="1" customWidth="1"/>
    <col min="13" max="13" width="11.6640625" style="165" bestFit="1" customWidth="1"/>
    <col min="14" max="14" width="15.1640625" style="165" bestFit="1" customWidth="1"/>
  </cols>
  <sheetData>
    <row r="1" spans="1:11" x14ac:dyDescent="0.2">
      <c r="A1" s="55" t="s">
        <v>132</v>
      </c>
      <c r="B1" s="55" t="s">
        <v>133</v>
      </c>
      <c r="C1" s="55" t="s">
        <v>36</v>
      </c>
      <c r="D1" s="55" t="s">
        <v>417</v>
      </c>
      <c r="E1" s="55" t="s">
        <v>134</v>
      </c>
      <c r="F1" s="56" t="s">
        <v>139</v>
      </c>
      <c r="G1" s="179" t="s">
        <v>415</v>
      </c>
      <c r="H1" s="56" t="s">
        <v>365</v>
      </c>
      <c r="I1" s="55" t="s">
        <v>366</v>
      </c>
      <c r="J1" s="57" t="s">
        <v>376</v>
      </c>
      <c r="K1" s="57" t="s">
        <v>377</v>
      </c>
    </row>
    <row r="2" spans="1:11" x14ac:dyDescent="0.2">
      <c r="A2" s="58">
        <v>1</v>
      </c>
      <c r="B2" s="59" t="s">
        <v>140</v>
      </c>
      <c r="C2" s="59" t="s">
        <v>56</v>
      </c>
      <c r="D2" s="59" t="s">
        <v>44</v>
      </c>
      <c r="E2" s="60" t="s">
        <v>141</v>
      </c>
      <c r="F2" s="61">
        <v>26.38</v>
      </c>
      <c r="G2" s="180" t="s">
        <v>416</v>
      </c>
      <c r="H2" s="62">
        <v>43753</v>
      </c>
      <c r="I2" s="96">
        <v>46674</v>
      </c>
      <c r="J2" s="63">
        <v>2750000</v>
      </c>
      <c r="K2" s="64" t="s">
        <v>142</v>
      </c>
    </row>
    <row r="3" spans="1:11" x14ac:dyDescent="0.2">
      <c r="A3" s="58">
        <f>A2+1</f>
        <v>2</v>
      </c>
      <c r="B3" s="59" t="s">
        <v>143</v>
      </c>
      <c r="C3" s="59" t="s">
        <v>56</v>
      </c>
      <c r="D3" s="59" t="s">
        <v>44</v>
      </c>
      <c r="E3" s="65" t="s">
        <v>144</v>
      </c>
      <c r="F3" s="66">
        <v>26.38</v>
      </c>
      <c r="G3" s="180" t="s">
        <v>416</v>
      </c>
      <c r="H3" s="62">
        <v>43739</v>
      </c>
      <c r="I3" s="96">
        <v>46660</v>
      </c>
      <c r="J3" s="67">
        <v>2750000</v>
      </c>
      <c r="K3" s="68" t="s">
        <v>142</v>
      </c>
    </row>
    <row r="4" spans="1:11" x14ac:dyDescent="0.2">
      <c r="A4" s="58">
        <f t="shared" ref="A4:A50" si="0">A3+1</f>
        <v>3</v>
      </c>
      <c r="B4" s="59" t="s">
        <v>10</v>
      </c>
      <c r="C4" s="59" t="s">
        <v>56</v>
      </c>
      <c r="D4" s="59" t="s">
        <v>44</v>
      </c>
      <c r="E4" s="65" t="s">
        <v>145</v>
      </c>
      <c r="F4" s="66">
        <v>26.38</v>
      </c>
      <c r="G4" s="180" t="s">
        <v>416</v>
      </c>
      <c r="H4" s="69">
        <v>44058</v>
      </c>
      <c r="I4" s="96">
        <v>46613</v>
      </c>
      <c r="J4" s="67">
        <v>2750000</v>
      </c>
      <c r="K4" s="68" t="s">
        <v>142</v>
      </c>
    </row>
    <row r="5" spans="1:11" x14ac:dyDescent="0.2">
      <c r="A5" s="58">
        <f t="shared" si="0"/>
        <v>4</v>
      </c>
      <c r="B5" s="59" t="s">
        <v>11</v>
      </c>
      <c r="C5" s="70" t="s">
        <v>56</v>
      </c>
      <c r="D5" s="59" t="s">
        <v>44</v>
      </c>
      <c r="E5" s="65" t="s">
        <v>146</v>
      </c>
      <c r="F5" s="66">
        <v>26.38</v>
      </c>
      <c r="G5" s="180" t="s">
        <v>416</v>
      </c>
      <c r="H5" s="69">
        <v>44211</v>
      </c>
      <c r="I5" s="96">
        <v>46401</v>
      </c>
      <c r="J5" s="67">
        <v>2750000</v>
      </c>
      <c r="K5" s="71"/>
    </row>
    <row r="6" spans="1:11" x14ac:dyDescent="0.2">
      <c r="A6" s="58">
        <f t="shared" si="0"/>
        <v>5</v>
      </c>
      <c r="B6" s="59" t="s">
        <v>11</v>
      </c>
      <c r="C6" s="70">
        <v>1</v>
      </c>
      <c r="D6" s="59" t="s">
        <v>44</v>
      </c>
      <c r="E6" s="65" t="s">
        <v>378</v>
      </c>
      <c r="F6" s="66">
        <v>54</v>
      </c>
      <c r="G6" s="181" t="s">
        <v>3</v>
      </c>
      <c r="H6" s="69"/>
      <c r="I6" s="96">
        <v>46599</v>
      </c>
      <c r="J6" s="67"/>
      <c r="K6" s="71"/>
    </row>
    <row r="7" spans="1:11" x14ac:dyDescent="0.2">
      <c r="A7" s="58">
        <f t="shared" si="0"/>
        <v>6</v>
      </c>
      <c r="B7" s="59" t="s">
        <v>11</v>
      </c>
      <c r="C7" s="70">
        <v>2</v>
      </c>
      <c r="D7" s="59" t="s">
        <v>44</v>
      </c>
      <c r="E7" s="65" t="s">
        <v>379</v>
      </c>
      <c r="F7" s="66">
        <v>34.24</v>
      </c>
      <c r="G7" s="181" t="s">
        <v>3</v>
      </c>
      <c r="H7" s="69"/>
      <c r="I7" s="96">
        <v>46599</v>
      </c>
      <c r="J7" s="67"/>
      <c r="K7" s="71"/>
    </row>
    <row r="8" spans="1:11" x14ac:dyDescent="0.2">
      <c r="A8" s="58">
        <f t="shared" si="0"/>
        <v>7</v>
      </c>
      <c r="B8" s="59" t="s">
        <v>11</v>
      </c>
      <c r="C8" s="70">
        <v>3</v>
      </c>
      <c r="D8" s="59" t="s">
        <v>44</v>
      </c>
      <c r="E8" s="65" t="s">
        <v>380</v>
      </c>
      <c r="F8" s="66">
        <v>22.72</v>
      </c>
      <c r="G8" s="181" t="s">
        <v>3</v>
      </c>
      <c r="H8" s="69"/>
      <c r="I8" s="96">
        <v>46599</v>
      </c>
      <c r="J8" s="67"/>
      <c r="K8" s="71"/>
    </row>
    <row r="9" spans="1:11" x14ac:dyDescent="0.2">
      <c r="A9" s="58">
        <f t="shared" si="0"/>
        <v>8</v>
      </c>
      <c r="B9" s="59" t="s">
        <v>11</v>
      </c>
      <c r="C9" s="70">
        <v>4</v>
      </c>
      <c r="D9" s="59" t="s">
        <v>44</v>
      </c>
      <c r="E9" s="65" t="s">
        <v>381</v>
      </c>
      <c r="F9" s="66">
        <v>139.47</v>
      </c>
      <c r="G9" s="181" t="s">
        <v>3</v>
      </c>
      <c r="H9" s="69"/>
      <c r="I9" s="96">
        <v>46599</v>
      </c>
      <c r="J9" s="67"/>
      <c r="K9" s="71"/>
    </row>
    <row r="10" spans="1:11" x14ac:dyDescent="0.2">
      <c r="A10" s="58">
        <f t="shared" si="0"/>
        <v>9</v>
      </c>
      <c r="B10" s="59" t="s">
        <v>11</v>
      </c>
      <c r="C10" s="70">
        <v>5</v>
      </c>
      <c r="D10" s="59" t="s">
        <v>44</v>
      </c>
      <c r="E10" s="65" t="s">
        <v>382</v>
      </c>
      <c r="F10" s="66">
        <v>17.96</v>
      </c>
      <c r="G10" s="181" t="s">
        <v>3</v>
      </c>
      <c r="H10" s="69"/>
      <c r="I10" s="96">
        <v>46599</v>
      </c>
      <c r="J10" s="67"/>
      <c r="K10" s="71"/>
    </row>
    <row r="11" spans="1:11" x14ac:dyDescent="0.2">
      <c r="A11" s="58">
        <f t="shared" si="0"/>
        <v>10</v>
      </c>
      <c r="B11" s="59" t="s">
        <v>11</v>
      </c>
      <c r="C11" s="70">
        <v>6</v>
      </c>
      <c r="D11" s="59" t="s">
        <v>44</v>
      </c>
      <c r="E11" s="65" t="s">
        <v>383</v>
      </c>
      <c r="F11" s="66">
        <v>72.400000000000006</v>
      </c>
      <c r="G11" s="181" t="s">
        <v>3</v>
      </c>
      <c r="H11" s="69"/>
      <c r="I11" s="96">
        <v>46599</v>
      </c>
      <c r="J11" s="67"/>
      <c r="K11" s="71"/>
    </row>
    <row r="12" spans="1:11" x14ac:dyDescent="0.2">
      <c r="A12" s="58">
        <f t="shared" si="0"/>
        <v>11</v>
      </c>
      <c r="B12" s="70" t="s">
        <v>147</v>
      </c>
      <c r="C12" s="59" t="s">
        <v>384</v>
      </c>
      <c r="D12" s="59" t="s">
        <v>44</v>
      </c>
      <c r="E12" s="65" t="s">
        <v>148</v>
      </c>
      <c r="F12" s="66">
        <v>7.4</v>
      </c>
      <c r="G12" s="181" t="s">
        <v>416</v>
      </c>
      <c r="H12" s="62">
        <v>44488</v>
      </c>
      <c r="I12" s="96">
        <v>46460</v>
      </c>
      <c r="J12" s="67">
        <v>5000000</v>
      </c>
      <c r="K12" s="68" t="s">
        <v>142</v>
      </c>
    </row>
    <row r="13" spans="1:11" x14ac:dyDescent="0.2">
      <c r="A13" s="58">
        <f t="shared" si="0"/>
        <v>12</v>
      </c>
      <c r="B13" s="70" t="s">
        <v>147</v>
      </c>
      <c r="C13" s="59" t="s">
        <v>385</v>
      </c>
      <c r="D13" s="59" t="s">
        <v>44</v>
      </c>
      <c r="E13" s="65" t="s">
        <v>149</v>
      </c>
      <c r="F13" s="66">
        <v>7.9</v>
      </c>
      <c r="G13" s="181" t="s">
        <v>416</v>
      </c>
      <c r="H13" s="69">
        <v>44150</v>
      </c>
      <c r="I13" s="96">
        <v>46705</v>
      </c>
      <c r="J13" s="67">
        <v>5000000</v>
      </c>
      <c r="K13" s="71"/>
    </row>
    <row r="14" spans="1:11" x14ac:dyDescent="0.2">
      <c r="A14" s="58">
        <f t="shared" si="0"/>
        <v>13</v>
      </c>
      <c r="B14" s="70" t="s">
        <v>147</v>
      </c>
      <c r="C14" s="59" t="s">
        <v>386</v>
      </c>
      <c r="D14" s="59" t="s">
        <v>44</v>
      </c>
      <c r="E14" s="65" t="s">
        <v>150</v>
      </c>
      <c r="F14" s="66">
        <v>7.9</v>
      </c>
      <c r="G14" s="181" t="s">
        <v>416</v>
      </c>
      <c r="H14" s="69">
        <v>44256</v>
      </c>
      <c r="I14" s="96">
        <v>46446</v>
      </c>
      <c r="J14" s="67">
        <v>5000000</v>
      </c>
      <c r="K14" s="71"/>
    </row>
    <row r="15" spans="1:11" x14ac:dyDescent="0.2">
      <c r="A15" s="58">
        <f t="shared" si="0"/>
        <v>14</v>
      </c>
      <c r="B15" s="70" t="s">
        <v>147</v>
      </c>
      <c r="C15" s="59" t="s">
        <v>387</v>
      </c>
      <c r="D15" s="59" t="s">
        <v>44</v>
      </c>
      <c r="E15" s="65" t="s">
        <v>151</v>
      </c>
      <c r="F15" s="66">
        <v>7.6</v>
      </c>
      <c r="G15" s="181" t="s">
        <v>416</v>
      </c>
      <c r="H15" s="62">
        <v>44440</v>
      </c>
      <c r="I15" s="96">
        <v>46630</v>
      </c>
      <c r="J15" s="67">
        <v>5000000</v>
      </c>
      <c r="K15" s="68" t="s">
        <v>142</v>
      </c>
    </row>
    <row r="16" spans="1:11" x14ac:dyDescent="0.2">
      <c r="A16" s="58">
        <f t="shared" si="0"/>
        <v>15</v>
      </c>
      <c r="B16" s="70" t="s">
        <v>147</v>
      </c>
      <c r="C16" s="59" t="s">
        <v>388</v>
      </c>
      <c r="D16" s="59" t="s">
        <v>44</v>
      </c>
      <c r="E16" s="65" t="s">
        <v>152</v>
      </c>
      <c r="F16" s="66">
        <v>6.9</v>
      </c>
      <c r="G16" s="181" t="s">
        <v>416</v>
      </c>
      <c r="H16" s="62">
        <v>44301</v>
      </c>
      <c r="I16" s="96">
        <v>46491</v>
      </c>
      <c r="J16" s="67">
        <v>5000000</v>
      </c>
      <c r="K16" s="68" t="s">
        <v>142</v>
      </c>
    </row>
    <row r="17" spans="1:11" x14ac:dyDescent="0.2">
      <c r="A17" s="58">
        <f t="shared" si="0"/>
        <v>16</v>
      </c>
      <c r="B17" s="59" t="s">
        <v>147</v>
      </c>
      <c r="C17" s="59" t="s">
        <v>389</v>
      </c>
      <c r="D17" s="59" t="s">
        <v>44</v>
      </c>
      <c r="E17" s="65" t="s">
        <v>390</v>
      </c>
      <c r="F17" s="66">
        <v>7.9</v>
      </c>
      <c r="G17" s="181" t="s">
        <v>416</v>
      </c>
      <c r="H17" s="69">
        <v>44256</v>
      </c>
      <c r="I17" s="96">
        <v>46446</v>
      </c>
      <c r="J17" s="67">
        <v>5000000</v>
      </c>
      <c r="K17" s="71"/>
    </row>
    <row r="18" spans="1:11" x14ac:dyDescent="0.2">
      <c r="A18" s="58">
        <f t="shared" si="0"/>
        <v>17</v>
      </c>
      <c r="B18" s="72" t="s">
        <v>147</v>
      </c>
      <c r="C18" s="72" t="s">
        <v>391</v>
      </c>
      <c r="D18" s="59" t="s">
        <v>44</v>
      </c>
      <c r="E18" s="65" t="s">
        <v>153</v>
      </c>
      <c r="F18" s="73">
        <v>7.9</v>
      </c>
      <c r="G18" s="181" t="s">
        <v>416</v>
      </c>
      <c r="H18" s="69">
        <v>44256</v>
      </c>
      <c r="I18" s="96">
        <v>46446</v>
      </c>
      <c r="J18" s="74">
        <v>5000000</v>
      </c>
      <c r="K18" s="71"/>
    </row>
    <row r="19" spans="1:11" x14ac:dyDescent="0.2">
      <c r="A19" s="58">
        <f t="shared" si="0"/>
        <v>18</v>
      </c>
      <c r="B19" s="72" t="s">
        <v>147</v>
      </c>
      <c r="C19" s="72" t="s">
        <v>392</v>
      </c>
      <c r="D19" s="59" t="s">
        <v>44</v>
      </c>
      <c r="E19" s="65" t="s">
        <v>154</v>
      </c>
      <c r="F19" s="73">
        <v>7.4</v>
      </c>
      <c r="G19" s="181" t="s">
        <v>416</v>
      </c>
      <c r="H19" s="69">
        <v>43661</v>
      </c>
      <c r="I19" s="96">
        <v>46582</v>
      </c>
      <c r="J19" s="74">
        <v>5000000</v>
      </c>
      <c r="K19" s="75" t="s">
        <v>142</v>
      </c>
    </row>
    <row r="20" spans="1:11" x14ac:dyDescent="0.2">
      <c r="A20" s="58">
        <f t="shared" si="0"/>
        <v>19</v>
      </c>
      <c r="B20" s="72" t="s">
        <v>147</v>
      </c>
      <c r="C20" s="72" t="s">
        <v>393</v>
      </c>
      <c r="D20" s="59" t="s">
        <v>44</v>
      </c>
      <c r="E20" s="65" t="s">
        <v>155</v>
      </c>
      <c r="F20" s="73">
        <v>7.8</v>
      </c>
      <c r="G20" s="181" t="s">
        <v>416</v>
      </c>
      <c r="H20" s="69">
        <v>44105</v>
      </c>
      <c r="I20" s="96">
        <v>46660</v>
      </c>
      <c r="J20" s="74">
        <v>5000000</v>
      </c>
      <c r="K20" s="75" t="s">
        <v>142</v>
      </c>
    </row>
    <row r="21" spans="1:11" x14ac:dyDescent="0.2">
      <c r="A21" s="58">
        <f t="shared" si="0"/>
        <v>20</v>
      </c>
      <c r="B21" s="72" t="s">
        <v>147</v>
      </c>
      <c r="C21" s="72" t="s">
        <v>394</v>
      </c>
      <c r="D21" s="59" t="s">
        <v>44</v>
      </c>
      <c r="E21" s="65" t="s">
        <v>156</v>
      </c>
      <c r="F21" s="73">
        <v>6.4</v>
      </c>
      <c r="G21" s="181" t="s">
        <v>416</v>
      </c>
      <c r="H21" s="69">
        <v>44175</v>
      </c>
      <c r="I21" s="96">
        <v>46730</v>
      </c>
      <c r="J21" s="74">
        <v>5000000</v>
      </c>
      <c r="K21" s="71"/>
    </row>
    <row r="22" spans="1:11" x14ac:dyDescent="0.2">
      <c r="A22" s="58">
        <f t="shared" si="0"/>
        <v>21</v>
      </c>
      <c r="B22" s="72" t="s">
        <v>147</v>
      </c>
      <c r="C22" s="72" t="s">
        <v>395</v>
      </c>
      <c r="D22" s="59" t="s">
        <v>44</v>
      </c>
      <c r="E22" s="65" t="s">
        <v>65</v>
      </c>
      <c r="F22" s="73">
        <v>6.4</v>
      </c>
      <c r="G22" s="181" t="s">
        <v>416</v>
      </c>
      <c r="H22" s="69">
        <v>44256</v>
      </c>
      <c r="I22" s="96">
        <v>46446</v>
      </c>
      <c r="J22" s="74">
        <v>5000000</v>
      </c>
      <c r="K22" s="71"/>
    </row>
    <row r="23" spans="1:11" x14ac:dyDescent="0.2">
      <c r="A23" s="58">
        <f t="shared" si="0"/>
        <v>22</v>
      </c>
      <c r="B23" s="72" t="s">
        <v>147</v>
      </c>
      <c r="C23" s="72" t="s">
        <v>396</v>
      </c>
      <c r="D23" s="59" t="s">
        <v>44</v>
      </c>
      <c r="E23" s="76" t="s">
        <v>157</v>
      </c>
      <c r="F23" s="73">
        <v>6.4</v>
      </c>
      <c r="G23" s="181" t="s">
        <v>416</v>
      </c>
      <c r="H23" s="69">
        <v>44013</v>
      </c>
      <c r="I23" s="96">
        <v>46568</v>
      </c>
      <c r="J23" s="74">
        <v>5000000</v>
      </c>
      <c r="K23" s="75" t="s">
        <v>142</v>
      </c>
    </row>
    <row r="24" spans="1:11" x14ac:dyDescent="0.2">
      <c r="A24" s="58">
        <f t="shared" si="0"/>
        <v>23</v>
      </c>
      <c r="B24" s="72" t="s">
        <v>147</v>
      </c>
      <c r="C24" s="72" t="s">
        <v>397</v>
      </c>
      <c r="D24" s="59" t="s">
        <v>44</v>
      </c>
      <c r="E24" s="76" t="s">
        <v>158</v>
      </c>
      <c r="F24" s="77">
        <v>16.350000000000001</v>
      </c>
      <c r="G24" s="181" t="s">
        <v>416</v>
      </c>
      <c r="H24" s="69">
        <v>43983</v>
      </c>
      <c r="I24" s="96">
        <v>46538</v>
      </c>
      <c r="J24" s="74">
        <v>4200000</v>
      </c>
      <c r="K24" s="75" t="s">
        <v>142</v>
      </c>
    </row>
    <row r="25" spans="1:11" x14ac:dyDescent="0.2">
      <c r="A25" s="58">
        <f t="shared" si="0"/>
        <v>24</v>
      </c>
      <c r="B25" s="72" t="s">
        <v>147</v>
      </c>
      <c r="C25" s="72" t="s">
        <v>398</v>
      </c>
      <c r="D25" s="59" t="s">
        <v>44</v>
      </c>
      <c r="E25" s="78" t="s">
        <v>65</v>
      </c>
      <c r="F25" s="77">
        <v>8.11</v>
      </c>
      <c r="G25" s="182"/>
      <c r="H25" s="69"/>
      <c r="I25" s="69"/>
      <c r="J25" s="74"/>
      <c r="K25" s="75" t="s">
        <v>142</v>
      </c>
    </row>
    <row r="26" spans="1:11" x14ac:dyDescent="0.2">
      <c r="A26" s="58">
        <f t="shared" si="0"/>
        <v>25</v>
      </c>
      <c r="B26" s="72" t="s">
        <v>147</v>
      </c>
      <c r="C26" s="72" t="s">
        <v>399</v>
      </c>
      <c r="D26" s="59" t="s">
        <v>44</v>
      </c>
      <c r="E26" s="76" t="s">
        <v>159</v>
      </c>
      <c r="F26" s="73">
        <v>15.73</v>
      </c>
      <c r="G26" s="182" t="s">
        <v>416</v>
      </c>
      <c r="H26" s="69">
        <v>43617</v>
      </c>
      <c r="I26" s="96">
        <v>46538</v>
      </c>
      <c r="J26" s="74">
        <v>5000000</v>
      </c>
      <c r="K26" s="75" t="s">
        <v>142</v>
      </c>
    </row>
    <row r="27" spans="1:11" x14ac:dyDescent="0.2">
      <c r="A27" s="58">
        <f t="shared" si="0"/>
        <v>26</v>
      </c>
      <c r="B27" s="72" t="s">
        <v>147</v>
      </c>
      <c r="C27" s="72" t="s">
        <v>400</v>
      </c>
      <c r="D27" s="59" t="s">
        <v>44</v>
      </c>
      <c r="E27" s="65" t="s">
        <v>401</v>
      </c>
      <c r="F27" s="73">
        <v>97.5</v>
      </c>
      <c r="G27" s="182" t="s">
        <v>3</v>
      </c>
      <c r="H27" s="69">
        <v>43922</v>
      </c>
      <c r="I27" s="96">
        <v>46477</v>
      </c>
      <c r="J27" s="74">
        <v>360000</v>
      </c>
      <c r="K27" s="71"/>
    </row>
    <row r="28" spans="1:11" x14ac:dyDescent="0.2">
      <c r="A28" s="58">
        <f t="shared" si="0"/>
        <v>27</v>
      </c>
      <c r="B28" s="72" t="s">
        <v>147</v>
      </c>
      <c r="C28" s="79" t="s">
        <v>402</v>
      </c>
      <c r="D28" s="59" t="s">
        <v>44</v>
      </c>
      <c r="E28" s="76" t="s">
        <v>160</v>
      </c>
      <c r="F28" s="73">
        <v>9</v>
      </c>
      <c r="G28" s="182" t="s">
        <v>416</v>
      </c>
      <c r="H28" s="69">
        <v>44150</v>
      </c>
      <c r="I28" s="96">
        <v>46705</v>
      </c>
      <c r="J28" s="74">
        <v>3000000</v>
      </c>
      <c r="K28" s="75"/>
    </row>
    <row r="29" spans="1:11" x14ac:dyDescent="0.2">
      <c r="A29" s="58">
        <f t="shared" si="0"/>
        <v>28</v>
      </c>
      <c r="B29" s="72" t="s">
        <v>147</v>
      </c>
      <c r="C29" s="79" t="s">
        <v>403</v>
      </c>
      <c r="D29" s="59" t="s">
        <v>44</v>
      </c>
      <c r="E29" s="65" t="s">
        <v>161</v>
      </c>
      <c r="F29" s="73">
        <v>1</v>
      </c>
      <c r="G29" s="182" t="s">
        <v>416</v>
      </c>
      <c r="H29" s="69">
        <v>44027</v>
      </c>
      <c r="I29" s="96">
        <v>46582</v>
      </c>
      <c r="J29" s="74">
        <v>3000000</v>
      </c>
      <c r="K29" s="75"/>
    </row>
    <row r="30" spans="1:11" x14ac:dyDescent="0.2">
      <c r="A30" s="58">
        <f t="shared" si="0"/>
        <v>29</v>
      </c>
      <c r="B30" s="72" t="s">
        <v>404</v>
      </c>
      <c r="C30" s="72" t="s">
        <v>56</v>
      </c>
      <c r="D30" s="59" t="s">
        <v>44</v>
      </c>
      <c r="E30" s="76" t="s">
        <v>405</v>
      </c>
      <c r="F30" s="73">
        <v>249.77</v>
      </c>
      <c r="G30" s="182" t="s">
        <v>3</v>
      </c>
      <c r="H30" s="89">
        <v>44378</v>
      </c>
      <c r="I30" s="85">
        <v>46752</v>
      </c>
      <c r="J30" s="74" t="s">
        <v>165</v>
      </c>
      <c r="K30" s="75" t="s">
        <v>142</v>
      </c>
    </row>
    <row r="31" spans="1:11" x14ac:dyDescent="0.2">
      <c r="A31" s="58">
        <f t="shared" si="0"/>
        <v>30</v>
      </c>
      <c r="B31" s="79" t="s">
        <v>404</v>
      </c>
      <c r="C31" s="79" t="s">
        <v>56</v>
      </c>
      <c r="D31" s="59" t="s">
        <v>44</v>
      </c>
      <c r="E31" s="90" t="s">
        <v>405</v>
      </c>
      <c r="F31" s="73">
        <v>63.5</v>
      </c>
      <c r="G31" s="182" t="s">
        <v>3</v>
      </c>
      <c r="H31" s="89">
        <v>44378</v>
      </c>
      <c r="I31" s="85">
        <v>46752</v>
      </c>
      <c r="J31" s="74" t="s">
        <v>165</v>
      </c>
      <c r="K31" s="75" t="s">
        <v>142</v>
      </c>
    </row>
    <row r="32" spans="1:11" x14ac:dyDescent="0.2">
      <c r="A32" s="58">
        <f t="shared" si="0"/>
        <v>31</v>
      </c>
      <c r="B32" s="72" t="s">
        <v>162</v>
      </c>
      <c r="C32" s="72" t="s">
        <v>3</v>
      </c>
      <c r="D32" s="59" t="s">
        <v>44</v>
      </c>
      <c r="E32" s="76" t="s">
        <v>163</v>
      </c>
      <c r="F32" s="73">
        <v>185</v>
      </c>
      <c r="G32" s="182" t="s">
        <v>3</v>
      </c>
      <c r="H32" s="69">
        <v>43419</v>
      </c>
      <c r="I32" s="69">
        <v>44514</v>
      </c>
      <c r="J32" s="74">
        <v>200000</v>
      </c>
      <c r="K32" s="75">
        <v>65000</v>
      </c>
    </row>
    <row r="33" spans="1:14" x14ac:dyDescent="0.2">
      <c r="A33" s="58">
        <f t="shared" si="0"/>
        <v>32</v>
      </c>
      <c r="B33" s="72" t="s">
        <v>162</v>
      </c>
      <c r="C33" s="72" t="s">
        <v>3</v>
      </c>
      <c r="D33" s="59" t="s">
        <v>44</v>
      </c>
      <c r="E33" s="76" t="s">
        <v>163</v>
      </c>
      <c r="F33" s="73">
        <v>185</v>
      </c>
      <c r="G33" s="182" t="s">
        <v>3</v>
      </c>
      <c r="H33" s="69">
        <v>44515</v>
      </c>
      <c r="I33" s="69">
        <v>45244</v>
      </c>
      <c r="J33" s="74">
        <v>225000</v>
      </c>
      <c r="K33" s="75">
        <v>65000</v>
      </c>
    </row>
    <row r="34" spans="1:14" x14ac:dyDescent="0.2">
      <c r="A34" s="58">
        <f t="shared" si="0"/>
        <v>33</v>
      </c>
      <c r="B34" s="72" t="s">
        <v>162</v>
      </c>
      <c r="C34" s="72" t="s">
        <v>3</v>
      </c>
      <c r="D34" s="59" t="s">
        <v>44</v>
      </c>
      <c r="E34" s="76" t="s">
        <v>163</v>
      </c>
      <c r="F34" s="73">
        <v>185</v>
      </c>
      <c r="G34" s="182" t="s">
        <v>3</v>
      </c>
      <c r="H34" s="69">
        <v>45245</v>
      </c>
      <c r="I34" s="96">
        <v>46705</v>
      </c>
      <c r="J34" s="74">
        <v>225000</v>
      </c>
      <c r="K34" s="75">
        <v>65000</v>
      </c>
    </row>
    <row r="35" spans="1:14" x14ac:dyDescent="0.2">
      <c r="A35" s="58">
        <f t="shared" si="0"/>
        <v>34</v>
      </c>
      <c r="B35" s="72" t="s">
        <v>162</v>
      </c>
      <c r="C35" s="72" t="s">
        <v>4</v>
      </c>
      <c r="D35" s="59" t="s">
        <v>44</v>
      </c>
      <c r="E35" s="76" t="s">
        <v>164</v>
      </c>
      <c r="F35" s="73">
        <v>347.88</v>
      </c>
      <c r="G35" s="182" t="s">
        <v>3</v>
      </c>
      <c r="H35" s="69">
        <v>43891</v>
      </c>
      <c r="I35" s="96">
        <v>46446</v>
      </c>
      <c r="J35" s="74" t="s">
        <v>165</v>
      </c>
      <c r="K35" s="75" t="s">
        <v>142</v>
      </c>
    </row>
    <row r="36" spans="1:14" x14ac:dyDescent="0.2">
      <c r="A36" s="58">
        <f t="shared" si="0"/>
        <v>35</v>
      </c>
      <c r="B36" s="72" t="s">
        <v>162</v>
      </c>
      <c r="C36" s="72" t="s">
        <v>5</v>
      </c>
      <c r="D36" s="59" t="s">
        <v>44</v>
      </c>
      <c r="E36" s="76" t="s">
        <v>166</v>
      </c>
      <c r="F36" s="73">
        <v>103.16</v>
      </c>
      <c r="G36" s="182" t="s">
        <v>3</v>
      </c>
      <c r="H36" s="80">
        <v>43692</v>
      </c>
      <c r="I36" s="96">
        <v>46613</v>
      </c>
      <c r="J36" s="74">
        <v>331250</v>
      </c>
      <c r="K36" s="75">
        <v>70000</v>
      </c>
    </row>
    <row r="37" spans="1:14" x14ac:dyDescent="0.2">
      <c r="A37" s="58">
        <f t="shared" si="0"/>
        <v>36</v>
      </c>
      <c r="B37" s="72" t="s">
        <v>162</v>
      </c>
      <c r="C37" s="72" t="s">
        <v>5</v>
      </c>
      <c r="D37" s="59" t="s">
        <v>44</v>
      </c>
      <c r="E37" s="76" t="s">
        <v>167</v>
      </c>
      <c r="F37" s="73">
        <v>30</v>
      </c>
      <c r="G37" s="182" t="s">
        <v>3</v>
      </c>
      <c r="H37" s="80">
        <v>43692</v>
      </c>
      <c r="I37" s="96">
        <v>46613</v>
      </c>
      <c r="J37" s="74">
        <v>231875</v>
      </c>
      <c r="K37" s="75">
        <v>80000</v>
      </c>
    </row>
    <row r="38" spans="1:14" x14ac:dyDescent="0.2">
      <c r="A38" s="58">
        <f t="shared" si="0"/>
        <v>37</v>
      </c>
      <c r="B38" s="72" t="s">
        <v>162</v>
      </c>
      <c r="C38" s="72" t="s">
        <v>6</v>
      </c>
      <c r="D38" s="59" t="s">
        <v>44</v>
      </c>
      <c r="E38" s="78" t="s">
        <v>65</v>
      </c>
      <c r="F38" s="81">
        <v>82.74</v>
      </c>
      <c r="G38" s="182" t="s">
        <v>3</v>
      </c>
      <c r="H38" s="69"/>
      <c r="I38" s="69"/>
      <c r="J38" s="74"/>
      <c r="K38" s="75"/>
    </row>
    <row r="39" spans="1:14" x14ac:dyDescent="0.2">
      <c r="A39" s="58">
        <f t="shared" si="0"/>
        <v>38</v>
      </c>
      <c r="B39" s="82" t="s">
        <v>162</v>
      </c>
      <c r="C39" s="82" t="s">
        <v>7</v>
      </c>
      <c r="D39" s="59" t="s">
        <v>44</v>
      </c>
      <c r="E39" s="76" t="s">
        <v>168</v>
      </c>
      <c r="F39" s="73">
        <v>152.08000000000001</v>
      </c>
      <c r="G39" s="182" t="s">
        <v>3</v>
      </c>
      <c r="H39" s="69">
        <v>44044</v>
      </c>
      <c r="I39" s="96">
        <v>46599</v>
      </c>
      <c r="J39" s="83" t="s">
        <v>165</v>
      </c>
      <c r="K39" s="75">
        <v>50000</v>
      </c>
    </row>
    <row r="40" spans="1:14" x14ac:dyDescent="0.2">
      <c r="A40" s="58">
        <f t="shared" si="0"/>
        <v>39</v>
      </c>
      <c r="B40" s="82" t="s">
        <v>162</v>
      </c>
      <c r="C40" s="82" t="s">
        <v>7</v>
      </c>
      <c r="D40" s="59" t="s">
        <v>44</v>
      </c>
      <c r="E40" s="76" t="s">
        <v>169</v>
      </c>
      <c r="F40" s="73">
        <v>36.880000000000003</v>
      </c>
      <c r="G40" s="182" t="s">
        <v>3</v>
      </c>
      <c r="H40" s="69">
        <v>44044</v>
      </c>
      <c r="I40" s="96">
        <v>46599</v>
      </c>
      <c r="J40" s="83" t="s">
        <v>165</v>
      </c>
      <c r="K40" s="75">
        <v>70000</v>
      </c>
    </row>
    <row r="41" spans="1:14" x14ac:dyDescent="0.2">
      <c r="A41" s="58">
        <f t="shared" si="0"/>
        <v>40</v>
      </c>
      <c r="B41" s="82" t="s">
        <v>162</v>
      </c>
      <c r="C41" s="82" t="s">
        <v>7</v>
      </c>
      <c r="D41" s="59" t="s">
        <v>44</v>
      </c>
      <c r="E41" s="76" t="s">
        <v>170</v>
      </c>
      <c r="F41" s="73">
        <v>30.88</v>
      </c>
      <c r="G41" s="182" t="s">
        <v>3</v>
      </c>
      <c r="H41" s="69">
        <v>44044</v>
      </c>
      <c r="I41" s="96">
        <v>46599</v>
      </c>
      <c r="J41" s="83" t="s">
        <v>165</v>
      </c>
      <c r="K41" s="75">
        <v>70000</v>
      </c>
    </row>
    <row r="42" spans="1:14" x14ac:dyDescent="0.2">
      <c r="A42" s="58">
        <f t="shared" si="0"/>
        <v>41</v>
      </c>
      <c r="B42" s="84" t="s">
        <v>162</v>
      </c>
      <c r="C42" s="84" t="s">
        <v>171</v>
      </c>
      <c r="D42" s="59" t="s">
        <v>44</v>
      </c>
      <c r="E42" s="65" t="s">
        <v>408</v>
      </c>
      <c r="F42" s="81">
        <v>28.21</v>
      </c>
      <c r="G42" s="182" t="s">
        <v>3</v>
      </c>
      <c r="H42" s="85">
        <v>43891</v>
      </c>
      <c r="I42" s="97">
        <v>46446</v>
      </c>
      <c r="J42" s="86">
        <v>240000</v>
      </c>
      <c r="K42" s="87">
        <v>70000</v>
      </c>
    </row>
    <row r="43" spans="1:14" x14ac:dyDescent="0.2">
      <c r="A43" s="58">
        <f t="shared" si="0"/>
        <v>42</v>
      </c>
      <c r="B43" s="84" t="s">
        <v>162</v>
      </c>
      <c r="C43" s="84" t="s">
        <v>9</v>
      </c>
      <c r="D43" s="59" t="s">
        <v>44</v>
      </c>
      <c r="E43" s="65" t="s">
        <v>409</v>
      </c>
      <c r="F43" s="81">
        <v>28.21</v>
      </c>
      <c r="G43" s="182" t="s">
        <v>3</v>
      </c>
      <c r="H43" s="85"/>
      <c r="I43" s="97">
        <v>46752</v>
      </c>
      <c r="J43" s="86"/>
      <c r="K43" s="87"/>
    </row>
    <row r="44" spans="1:14" x14ac:dyDescent="0.2">
      <c r="A44" s="58">
        <f t="shared" si="0"/>
        <v>43</v>
      </c>
      <c r="B44" s="84" t="s">
        <v>162</v>
      </c>
      <c r="C44" s="84" t="s">
        <v>410</v>
      </c>
      <c r="D44" s="59" t="s">
        <v>44</v>
      </c>
      <c r="E44" s="65" t="s">
        <v>411</v>
      </c>
      <c r="F44" s="81">
        <v>80.92</v>
      </c>
      <c r="G44" s="182" t="s">
        <v>3</v>
      </c>
      <c r="H44" s="85"/>
      <c r="I44" s="97">
        <v>46752</v>
      </c>
      <c r="J44" s="86"/>
      <c r="K44" s="87"/>
    </row>
    <row r="45" spans="1:14" x14ac:dyDescent="0.2">
      <c r="A45" s="58">
        <f t="shared" si="0"/>
        <v>44</v>
      </c>
      <c r="B45" s="84" t="s">
        <v>162</v>
      </c>
      <c r="C45" s="84" t="s">
        <v>412</v>
      </c>
      <c r="D45" s="59" t="s">
        <v>44</v>
      </c>
      <c r="E45" s="65" t="s">
        <v>172</v>
      </c>
      <c r="F45" s="81">
        <v>6</v>
      </c>
      <c r="G45" s="183" t="s">
        <v>416</v>
      </c>
      <c r="H45" s="85">
        <v>44470</v>
      </c>
      <c r="I45" s="97">
        <v>46660</v>
      </c>
      <c r="J45" s="86">
        <v>950000</v>
      </c>
      <c r="K45" s="88">
        <v>72000</v>
      </c>
    </row>
    <row r="46" spans="1:14" x14ac:dyDescent="0.2">
      <c r="A46" s="58">
        <f t="shared" si="0"/>
        <v>45</v>
      </c>
      <c r="B46" s="84" t="s">
        <v>162</v>
      </c>
      <c r="C46" s="84" t="s">
        <v>413</v>
      </c>
      <c r="D46" s="59" t="s">
        <v>44</v>
      </c>
      <c r="E46" s="65" t="s">
        <v>414</v>
      </c>
      <c r="F46" s="81">
        <v>6</v>
      </c>
      <c r="G46" s="183" t="s">
        <v>416</v>
      </c>
      <c r="H46" s="85"/>
      <c r="I46" s="97">
        <v>46752</v>
      </c>
      <c r="J46" s="86"/>
      <c r="K46" s="88"/>
    </row>
    <row r="47" spans="1:14" x14ac:dyDescent="0.2">
      <c r="A47" s="58">
        <f t="shared" si="0"/>
        <v>46</v>
      </c>
      <c r="B47" s="79">
        <v>2</v>
      </c>
      <c r="C47" s="79" t="s">
        <v>3</v>
      </c>
      <c r="D47" s="59" t="s">
        <v>44</v>
      </c>
      <c r="E47" s="90" t="s">
        <v>173</v>
      </c>
      <c r="F47" s="73">
        <v>399</v>
      </c>
      <c r="G47" s="182" t="s">
        <v>3</v>
      </c>
      <c r="H47" s="69">
        <v>44562</v>
      </c>
      <c r="I47" s="96">
        <v>46599</v>
      </c>
      <c r="J47" s="74">
        <v>70000</v>
      </c>
      <c r="K47" s="75">
        <v>50000</v>
      </c>
      <c r="M47"/>
      <c r="N47"/>
    </row>
    <row r="48" spans="1:14" x14ac:dyDescent="0.2">
      <c r="A48" s="58">
        <f t="shared" si="0"/>
        <v>47</v>
      </c>
      <c r="B48" s="79">
        <v>2</v>
      </c>
      <c r="C48" s="79" t="s">
        <v>4</v>
      </c>
      <c r="D48" s="59" t="s">
        <v>44</v>
      </c>
      <c r="E48" s="90" t="s">
        <v>406</v>
      </c>
      <c r="F48" s="73">
        <v>145.78</v>
      </c>
      <c r="G48" s="182" t="s">
        <v>3</v>
      </c>
      <c r="H48" s="69"/>
      <c r="I48" s="96">
        <v>46599</v>
      </c>
      <c r="J48" s="74"/>
      <c r="K48" s="75"/>
      <c r="M48"/>
      <c r="N48"/>
    </row>
    <row r="49" spans="1:14" x14ac:dyDescent="0.2">
      <c r="A49" s="58">
        <f t="shared" si="0"/>
        <v>48</v>
      </c>
      <c r="B49" s="79">
        <v>2</v>
      </c>
      <c r="C49" s="79" t="s">
        <v>5</v>
      </c>
      <c r="D49" s="59" t="s">
        <v>44</v>
      </c>
      <c r="E49" s="90" t="s">
        <v>407</v>
      </c>
      <c r="F49" s="73">
        <v>25.1</v>
      </c>
      <c r="G49" s="182" t="s">
        <v>3</v>
      </c>
      <c r="H49" s="69"/>
      <c r="I49" s="96">
        <v>46599</v>
      </c>
      <c r="J49" s="74"/>
      <c r="K49" s="75"/>
      <c r="M49"/>
      <c r="N49"/>
    </row>
    <row r="50" spans="1:14" x14ac:dyDescent="0.2">
      <c r="A50" s="58">
        <f t="shared" si="0"/>
        <v>49</v>
      </c>
      <c r="B50" s="91">
        <v>2</v>
      </c>
      <c r="C50" s="92" t="s">
        <v>4</v>
      </c>
      <c r="D50" s="59" t="s">
        <v>44</v>
      </c>
      <c r="E50" s="93" t="s">
        <v>174</v>
      </c>
      <c r="F50" s="94">
        <v>230.81</v>
      </c>
      <c r="G50" s="182" t="s">
        <v>3</v>
      </c>
      <c r="H50" s="95">
        <v>44562</v>
      </c>
      <c r="I50" s="98">
        <v>46599</v>
      </c>
      <c r="J50" s="75">
        <v>70000</v>
      </c>
      <c r="K50" s="75">
        <v>50000</v>
      </c>
      <c r="M50"/>
      <c r="N50"/>
    </row>
    <row r="51" spans="1:14" x14ac:dyDescent="0.2">
      <c r="F51" s="140"/>
      <c r="G51" s="184"/>
    </row>
    <row r="54" spans="1:14" x14ac:dyDescent="0.2">
      <c r="A54" s="7">
        <f>tenant!A118+1</f>
        <v>117</v>
      </c>
      <c r="B54" s="11">
        <v>2</v>
      </c>
      <c r="C54" s="14" t="s">
        <v>56</v>
      </c>
      <c r="D54" s="14"/>
      <c r="E54" s="13" t="s">
        <v>127</v>
      </c>
      <c r="F54" s="31">
        <v>522</v>
      </c>
      <c r="G54" s="186"/>
      <c r="H54" s="32"/>
      <c r="I54" s="26">
        <v>47360</v>
      </c>
      <c r="J54" s="35">
        <v>0</v>
      </c>
      <c r="K54" s="35">
        <v>0</v>
      </c>
    </row>
    <row r="56" spans="1:14" x14ac:dyDescent="0.2">
      <c r="L56" s="159"/>
      <c r="M56"/>
      <c r="N56"/>
    </row>
  </sheetData>
  <phoneticPr fontId="24" type="noConversion"/>
  <conditionalFormatting sqref="E54">
    <cfRule type="expression" dxfId="51" priority="3">
      <formula>AND(ISNUMBER(SEARCH("Vacant", E54)),(ISNUMBER(SEARCH("-&gt;",E54))))</formula>
    </cfRule>
    <cfRule type="expression" dxfId="50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4"/>
  <sheetViews>
    <sheetView showGridLines="0" tabSelected="1" zoomScale="90" zoomScaleNormal="90" workbookViewId="0">
      <selection activeCell="J37" sqref="J37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7" bestFit="1" customWidth="1"/>
    <col min="6" max="6" width="30.1640625" bestFit="1" customWidth="1"/>
    <col min="7" max="7" width="10.83203125" bestFit="1" customWidth="1"/>
    <col min="8" max="8" width="10.83203125" style="153" customWidth="1"/>
    <col min="9" max="9" width="12" bestFit="1" customWidth="1"/>
    <col min="10" max="10" width="10.33203125" bestFit="1" customWidth="1"/>
    <col min="11" max="11" width="18.5" bestFit="1" customWidth="1"/>
    <col min="13" max="14" width="23.5" bestFit="1" customWidth="1"/>
  </cols>
  <sheetData>
    <row r="1" spans="1:13" x14ac:dyDescent="0.2">
      <c r="A1" s="20" t="s">
        <v>132</v>
      </c>
      <c r="B1" s="20" t="s">
        <v>419</v>
      </c>
      <c r="C1" s="21" t="s">
        <v>133</v>
      </c>
      <c r="D1" s="21" t="s">
        <v>36</v>
      </c>
      <c r="E1" s="21" t="s">
        <v>417</v>
      </c>
      <c r="F1" s="21" t="s">
        <v>134</v>
      </c>
      <c r="G1" s="22" t="s">
        <v>35</v>
      </c>
      <c r="H1" s="22" t="s">
        <v>415</v>
      </c>
      <c r="I1" s="22" t="s">
        <v>365</v>
      </c>
      <c r="J1" s="21" t="s">
        <v>366</v>
      </c>
      <c r="K1" s="23" t="s">
        <v>367</v>
      </c>
      <c r="L1" s="23" t="s">
        <v>368</v>
      </c>
      <c r="M1" s="157" t="s">
        <v>369</v>
      </c>
    </row>
    <row r="2" spans="1:13" x14ac:dyDescent="0.2">
      <c r="A2" s="7">
        <v>1</v>
      </c>
      <c r="B2" s="7" t="s">
        <v>420</v>
      </c>
      <c r="C2" s="8" t="s">
        <v>12</v>
      </c>
      <c r="D2" s="8" t="s">
        <v>56</v>
      </c>
      <c r="E2" s="8" t="s">
        <v>418</v>
      </c>
      <c r="F2" s="169" t="s">
        <v>57</v>
      </c>
      <c r="G2" s="24">
        <v>1413.9</v>
      </c>
      <c r="H2" s="187" t="s">
        <v>3</v>
      </c>
      <c r="I2" s="25">
        <v>42370</v>
      </c>
      <c r="J2" s="26">
        <v>49125</v>
      </c>
      <c r="K2" s="27">
        <v>0</v>
      </c>
      <c r="L2" s="27">
        <v>84100</v>
      </c>
      <c r="M2" s="159"/>
    </row>
    <row r="3" spans="1:13" x14ac:dyDescent="0.2">
      <c r="A3" s="7">
        <f t="shared" ref="A3:A35" si="0">A2+1</f>
        <v>2</v>
      </c>
      <c r="B3" s="7" t="s">
        <v>420</v>
      </c>
      <c r="C3" s="8">
        <v>55</v>
      </c>
      <c r="D3" s="8" t="s">
        <v>56</v>
      </c>
      <c r="E3" s="8" t="s">
        <v>418</v>
      </c>
      <c r="F3" s="10" t="s">
        <v>57</v>
      </c>
      <c r="G3" s="28">
        <v>1326.08</v>
      </c>
      <c r="H3" s="187" t="s">
        <v>3</v>
      </c>
      <c r="I3" s="25">
        <v>42370</v>
      </c>
      <c r="J3" s="26">
        <v>49125</v>
      </c>
      <c r="K3" s="29">
        <f t="shared" ref="K3:K13" si="1">362500*11.5/12</f>
        <v>347395.83333333331</v>
      </c>
      <c r="L3" s="29">
        <v>84100</v>
      </c>
      <c r="M3" s="159"/>
    </row>
    <row r="4" spans="1:13" x14ac:dyDescent="0.2">
      <c r="A4" s="7">
        <f t="shared" si="0"/>
        <v>3</v>
      </c>
      <c r="B4" s="7" t="s">
        <v>420</v>
      </c>
      <c r="C4" s="8">
        <v>53</v>
      </c>
      <c r="D4" s="8" t="s">
        <v>56</v>
      </c>
      <c r="E4" s="8" t="s">
        <v>418</v>
      </c>
      <c r="F4" s="10" t="s">
        <v>57</v>
      </c>
      <c r="G4" s="28">
        <v>1625.42</v>
      </c>
      <c r="H4" s="187" t="s">
        <v>3</v>
      </c>
      <c r="I4" s="25">
        <v>42370</v>
      </c>
      <c r="J4" s="26">
        <v>49125</v>
      </c>
      <c r="K4" s="29">
        <f t="shared" si="1"/>
        <v>347395.83333333331</v>
      </c>
      <c r="L4" s="29">
        <v>84100</v>
      </c>
      <c r="M4" s="159"/>
    </row>
    <row r="5" spans="1:13" x14ac:dyDescent="0.2">
      <c r="A5" s="7">
        <f t="shared" si="0"/>
        <v>4</v>
      </c>
      <c r="B5" s="7" t="s">
        <v>420</v>
      </c>
      <c r="C5" s="8">
        <v>52</v>
      </c>
      <c r="D5" s="11" t="s">
        <v>56</v>
      </c>
      <c r="E5" s="8" t="s">
        <v>418</v>
      </c>
      <c r="F5" s="10" t="s">
        <v>58</v>
      </c>
      <c r="G5" s="30">
        <v>1629.22</v>
      </c>
      <c r="H5" s="187" t="s">
        <v>3</v>
      </c>
      <c r="I5" s="25">
        <v>43647</v>
      </c>
      <c r="J5" s="26">
        <v>49125</v>
      </c>
      <c r="K5" s="29">
        <f t="shared" si="1"/>
        <v>347395.83333333331</v>
      </c>
      <c r="L5" s="29">
        <v>84100</v>
      </c>
      <c r="M5" s="159"/>
    </row>
    <row r="6" spans="1:13" x14ac:dyDescent="0.2">
      <c r="A6" s="7">
        <f t="shared" si="0"/>
        <v>5</v>
      </c>
      <c r="B6" s="7" t="s">
        <v>420</v>
      </c>
      <c r="C6" s="11">
        <v>51</v>
      </c>
      <c r="D6" s="8" t="s">
        <v>5</v>
      </c>
      <c r="E6" s="8" t="s">
        <v>418</v>
      </c>
      <c r="F6" s="10" t="s">
        <v>59</v>
      </c>
      <c r="G6" s="28">
        <v>396.41</v>
      </c>
      <c r="H6" s="187" t="s">
        <v>3</v>
      </c>
      <c r="I6" s="25"/>
      <c r="J6" s="26">
        <v>49125</v>
      </c>
      <c r="K6" s="29">
        <f t="shared" si="1"/>
        <v>347395.83333333331</v>
      </c>
      <c r="L6" s="29">
        <v>84100</v>
      </c>
      <c r="M6" s="159"/>
    </row>
    <row r="7" spans="1:13" x14ac:dyDescent="0.2">
      <c r="A7" s="7">
        <f t="shared" si="0"/>
        <v>6</v>
      </c>
      <c r="B7" s="7" t="s">
        <v>420</v>
      </c>
      <c r="C7" s="11">
        <v>51</v>
      </c>
      <c r="D7" s="8" t="s">
        <v>372</v>
      </c>
      <c r="E7" s="8" t="s">
        <v>418</v>
      </c>
      <c r="F7" s="10" t="s">
        <v>58</v>
      </c>
      <c r="G7" s="28">
        <v>1309.21</v>
      </c>
      <c r="H7" s="187" t="s">
        <v>3</v>
      </c>
      <c r="I7" s="25">
        <v>42370</v>
      </c>
      <c r="J7" s="26">
        <v>49125</v>
      </c>
      <c r="K7" s="29">
        <f t="shared" si="1"/>
        <v>347395.83333333331</v>
      </c>
      <c r="L7" s="29">
        <v>84100</v>
      </c>
      <c r="M7" s="159"/>
    </row>
    <row r="8" spans="1:13" x14ac:dyDescent="0.2">
      <c r="A8" s="7">
        <f t="shared" si="0"/>
        <v>7</v>
      </c>
      <c r="B8" s="7" t="s">
        <v>420</v>
      </c>
      <c r="C8" s="8">
        <v>50</v>
      </c>
      <c r="D8" s="8" t="s">
        <v>56</v>
      </c>
      <c r="E8" s="8" t="s">
        <v>418</v>
      </c>
      <c r="F8" s="10" t="s">
        <v>58</v>
      </c>
      <c r="G8" s="28">
        <v>1634.64</v>
      </c>
      <c r="H8" s="187" t="s">
        <v>3</v>
      </c>
      <c r="I8" s="25">
        <v>43647</v>
      </c>
      <c r="J8" s="26">
        <v>49125</v>
      </c>
      <c r="K8" s="29">
        <f t="shared" si="1"/>
        <v>347395.83333333331</v>
      </c>
      <c r="L8" s="29">
        <v>84100</v>
      </c>
      <c r="M8" s="159"/>
    </row>
    <row r="9" spans="1:13" x14ac:dyDescent="0.2">
      <c r="A9" s="7">
        <f t="shared" si="0"/>
        <v>8</v>
      </c>
      <c r="B9" s="7" t="s">
        <v>420</v>
      </c>
      <c r="C9" s="8">
        <v>39</v>
      </c>
      <c r="D9" s="12" t="s">
        <v>56</v>
      </c>
      <c r="E9" s="8" t="s">
        <v>418</v>
      </c>
      <c r="F9" s="13" t="s">
        <v>60</v>
      </c>
      <c r="G9" s="31">
        <v>1635.64</v>
      </c>
      <c r="H9" s="187" t="s">
        <v>3</v>
      </c>
      <c r="I9" s="32">
        <v>43647</v>
      </c>
      <c r="J9" s="33">
        <v>49125</v>
      </c>
      <c r="K9" s="29">
        <f t="shared" si="1"/>
        <v>347395.83333333331</v>
      </c>
      <c r="L9" s="35">
        <v>84100</v>
      </c>
      <c r="M9" s="159"/>
    </row>
    <row r="10" spans="1:13" x14ac:dyDescent="0.2">
      <c r="A10" s="7">
        <f t="shared" si="0"/>
        <v>9</v>
      </c>
      <c r="B10" s="7" t="s">
        <v>420</v>
      </c>
      <c r="C10" s="8">
        <v>38</v>
      </c>
      <c r="D10" s="12" t="s">
        <v>56</v>
      </c>
      <c r="E10" s="8" t="s">
        <v>418</v>
      </c>
      <c r="F10" s="13" t="s">
        <v>60</v>
      </c>
      <c r="G10" s="31">
        <v>1630.58</v>
      </c>
      <c r="H10" s="187" t="s">
        <v>3</v>
      </c>
      <c r="I10" s="32">
        <v>43647</v>
      </c>
      <c r="J10" s="33">
        <v>49125</v>
      </c>
      <c r="K10" s="29">
        <f t="shared" si="1"/>
        <v>347395.83333333331</v>
      </c>
      <c r="L10" s="35">
        <v>84100</v>
      </c>
      <c r="M10" s="159"/>
    </row>
    <row r="11" spans="1:13" x14ac:dyDescent="0.2">
      <c r="A11" s="7">
        <f t="shared" si="0"/>
        <v>10</v>
      </c>
      <c r="B11" s="7" t="s">
        <v>420</v>
      </c>
      <c r="C11" s="8">
        <v>37</v>
      </c>
      <c r="D11" s="12" t="s">
        <v>56</v>
      </c>
      <c r="E11" s="8" t="s">
        <v>418</v>
      </c>
      <c r="F11" s="13" t="s">
        <v>60</v>
      </c>
      <c r="G11" s="31">
        <v>1631.63</v>
      </c>
      <c r="H11" s="187" t="s">
        <v>3</v>
      </c>
      <c r="I11" s="32">
        <v>43647</v>
      </c>
      <c r="J11" s="33">
        <v>49125</v>
      </c>
      <c r="K11" s="29">
        <f t="shared" si="1"/>
        <v>347395.83333333331</v>
      </c>
      <c r="L11" s="35">
        <v>84100</v>
      </c>
      <c r="M11" s="159"/>
    </row>
    <row r="12" spans="1:13" x14ac:dyDescent="0.2">
      <c r="A12" s="7">
        <f t="shared" si="0"/>
        <v>11</v>
      </c>
      <c r="B12" s="7" t="s">
        <v>420</v>
      </c>
      <c r="C12" s="8">
        <v>36</v>
      </c>
      <c r="D12" s="12" t="s">
        <v>56</v>
      </c>
      <c r="E12" s="8" t="s">
        <v>418</v>
      </c>
      <c r="F12" s="13" t="s">
        <v>60</v>
      </c>
      <c r="G12" s="31">
        <v>1631.63</v>
      </c>
      <c r="H12" s="187" t="s">
        <v>3</v>
      </c>
      <c r="I12" s="32">
        <v>43647</v>
      </c>
      <c r="J12" s="33">
        <v>49125</v>
      </c>
      <c r="K12" s="29">
        <f t="shared" si="1"/>
        <v>347395.83333333331</v>
      </c>
      <c r="L12" s="35">
        <v>84100</v>
      </c>
      <c r="M12" s="159"/>
    </row>
    <row r="13" spans="1:13" x14ac:dyDescent="0.2">
      <c r="A13" s="7">
        <f t="shared" si="0"/>
        <v>12</v>
      </c>
      <c r="B13" s="7" t="s">
        <v>420</v>
      </c>
      <c r="C13" s="8">
        <v>35</v>
      </c>
      <c r="D13" s="12" t="s">
        <v>56</v>
      </c>
      <c r="E13" s="8" t="s">
        <v>418</v>
      </c>
      <c r="F13" s="13" t="s">
        <v>61</v>
      </c>
      <c r="G13" s="31">
        <v>1627.87</v>
      </c>
      <c r="H13" s="187" t="s">
        <v>3</v>
      </c>
      <c r="I13" s="32">
        <v>43647</v>
      </c>
      <c r="J13" s="33">
        <v>49125</v>
      </c>
      <c r="K13" s="29">
        <f t="shared" si="1"/>
        <v>347395.83333333331</v>
      </c>
      <c r="L13" s="35">
        <v>84100</v>
      </c>
      <c r="M13" s="159"/>
    </row>
    <row r="14" spans="1:13" x14ac:dyDescent="0.2">
      <c r="A14" s="7">
        <f t="shared" si="0"/>
        <v>13</v>
      </c>
      <c r="B14" s="7" t="s">
        <v>420</v>
      </c>
      <c r="C14" s="8">
        <v>33</v>
      </c>
      <c r="D14" s="12" t="s">
        <v>62</v>
      </c>
      <c r="E14" s="8" t="s">
        <v>418</v>
      </c>
      <c r="F14" s="13" t="s">
        <v>63</v>
      </c>
      <c r="G14" s="34">
        <v>704.51</v>
      </c>
      <c r="H14" s="187" t="s">
        <v>3</v>
      </c>
      <c r="I14" s="32">
        <v>43647</v>
      </c>
      <c r="J14" s="33">
        <v>44773</v>
      </c>
      <c r="K14" s="35">
        <v>450000</v>
      </c>
      <c r="L14" s="35">
        <v>70000</v>
      </c>
      <c r="M14" s="159"/>
    </row>
    <row r="15" spans="1:13" x14ac:dyDescent="0.2">
      <c r="A15" s="7">
        <f t="shared" si="0"/>
        <v>14</v>
      </c>
      <c r="B15" s="7" t="s">
        <v>420</v>
      </c>
      <c r="C15" s="8">
        <v>33</v>
      </c>
      <c r="D15" s="12" t="s">
        <v>62</v>
      </c>
      <c r="E15" s="8" t="s">
        <v>418</v>
      </c>
      <c r="F15" s="13" t="s">
        <v>287</v>
      </c>
      <c r="G15" s="34">
        <v>704.51</v>
      </c>
      <c r="H15" s="187" t="s">
        <v>3</v>
      </c>
      <c r="I15" s="32">
        <v>44774</v>
      </c>
      <c r="J15" s="36">
        <v>45869</v>
      </c>
      <c r="K15" s="35">
        <v>383000</v>
      </c>
      <c r="L15" s="35">
        <v>70000</v>
      </c>
      <c r="M15" s="159"/>
    </row>
    <row r="16" spans="1:13" x14ac:dyDescent="0.2">
      <c r="A16" s="7">
        <f t="shared" si="0"/>
        <v>15</v>
      </c>
      <c r="B16" s="7" t="s">
        <v>420</v>
      </c>
      <c r="C16" s="8">
        <v>33</v>
      </c>
      <c r="D16" s="12" t="s">
        <v>62</v>
      </c>
      <c r="E16" s="8" t="s">
        <v>418</v>
      </c>
      <c r="F16" s="13" t="s">
        <v>287</v>
      </c>
      <c r="G16" s="34">
        <v>704.51</v>
      </c>
      <c r="H16" s="187" t="s">
        <v>3</v>
      </c>
      <c r="I16" s="32">
        <v>45870</v>
      </c>
      <c r="J16" s="36">
        <v>46965</v>
      </c>
      <c r="K16" s="35">
        <v>383000</v>
      </c>
      <c r="L16" s="35">
        <v>70000</v>
      </c>
      <c r="M16" s="159"/>
    </row>
    <row r="17" spans="1:13" x14ac:dyDescent="0.2">
      <c r="A17" s="7">
        <f t="shared" si="0"/>
        <v>16</v>
      </c>
      <c r="B17" s="7" t="s">
        <v>420</v>
      </c>
      <c r="C17" s="8">
        <v>33</v>
      </c>
      <c r="D17" s="12" t="s">
        <v>62</v>
      </c>
      <c r="E17" s="8" t="s">
        <v>418</v>
      </c>
      <c r="F17" s="13" t="s">
        <v>287</v>
      </c>
      <c r="G17" s="34">
        <v>705.51</v>
      </c>
      <c r="H17" s="187" t="s">
        <v>3</v>
      </c>
      <c r="I17" s="32">
        <v>46966</v>
      </c>
      <c r="J17" s="36">
        <v>48060</v>
      </c>
      <c r="K17" s="35">
        <v>383000</v>
      </c>
      <c r="L17" s="35">
        <v>70000</v>
      </c>
      <c r="M17" s="159"/>
    </row>
    <row r="18" spans="1:13" x14ac:dyDescent="0.2">
      <c r="A18" s="7">
        <f>A16+1</f>
        <v>16</v>
      </c>
      <c r="B18" s="7" t="s">
        <v>420</v>
      </c>
      <c r="C18" s="8">
        <v>33</v>
      </c>
      <c r="D18" s="12" t="s">
        <v>66</v>
      </c>
      <c r="E18" s="8" t="s">
        <v>418</v>
      </c>
      <c r="F18" s="13" t="s">
        <v>60</v>
      </c>
      <c r="G18" s="31">
        <v>925.4</v>
      </c>
      <c r="H18" s="187" t="s">
        <v>3</v>
      </c>
      <c r="I18" s="32">
        <v>43647</v>
      </c>
      <c r="J18" s="33">
        <v>49125</v>
      </c>
      <c r="K18" s="35">
        <f>362500*11.5/12</f>
        <v>347395.83333333331</v>
      </c>
      <c r="L18" s="35">
        <v>84100</v>
      </c>
      <c r="M18" s="159"/>
    </row>
    <row r="19" spans="1:13" x14ac:dyDescent="0.2">
      <c r="A19" s="7">
        <f t="shared" si="0"/>
        <v>17</v>
      </c>
      <c r="B19" s="7" t="s">
        <v>420</v>
      </c>
      <c r="C19" s="11">
        <v>32</v>
      </c>
      <c r="D19" s="14" t="s">
        <v>64</v>
      </c>
      <c r="E19" s="8" t="s">
        <v>418</v>
      </c>
      <c r="F19" s="13" t="s">
        <v>104</v>
      </c>
      <c r="G19" s="170">
        <v>347.01</v>
      </c>
      <c r="H19" s="187" t="s">
        <v>3</v>
      </c>
      <c r="I19" s="95"/>
      <c r="J19" s="95"/>
      <c r="K19" s="75"/>
      <c r="L19" s="75"/>
      <c r="M19" s="159"/>
    </row>
    <row r="20" spans="1:13" x14ac:dyDescent="0.2">
      <c r="A20" s="7">
        <f t="shared" si="0"/>
        <v>18</v>
      </c>
      <c r="B20" s="7" t="s">
        <v>420</v>
      </c>
      <c r="C20" s="8">
        <v>32</v>
      </c>
      <c r="D20" s="12" t="s">
        <v>5</v>
      </c>
      <c r="E20" s="8" t="s">
        <v>418</v>
      </c>
      <c r="F20" s="13" t="s">
        <v>288</v>
      </c>
      <c r="G20" s="37">
        <v>357.73</v>
      </c>
      <c r="H20" s="187" t="s">
        <v>3</v>
      </c>
      <c r="I20" s="32">
        <v>42826</v>
      </c>
      <c r="J20" s="33">
        <v>44651</v>
      </c>
      <c r="K20" s="35">
        <v>383000</v>
      </c>
      <c r="L20" s="35">
        <v>70000</v>
      </c>
      <c r="M20" s="159" t="s">
        <v>248</v>
      </c>
    </row>
    <row r="21" spans="1:13" x14ac:dyDescent="0.2">
      <c r="A21" s="7">
        <f t="shared" si="0"/>
        <v>19</v>
      </c>
      <c r="B21" s="7" t="s">
        <v>420</v>
      </c>
      <c r="C21" s="8">
        <v>32</v>
      </c>
      <c r="D21" s="12" t="s">
        <v>5</v>
      </c>
      <c r="E21" s="8" t="s">
        <v>418</v>
      </c>
      <c r="F21" s="13" t="s">
        <v>288</v>
      </c>
      <c r="G21" s="37">
        <v>357.73</v>
      </c>
      <c r="H21" s="187" t="s">
        <v>3</v>
      </c>
      <c r="I21" s="32">
        <v>44652</v>
      </c>
      <c r="J21" s="33">
        <v>45016</v>
      </c>
      <c r="K21" s="35">
        <v>383000</v>
      </c>
      <c r="L21" s="35">
        <v>70000</v>
      </c>
      <c r="M21" s="159"/>
    </row>
    <row r="22" spans="1:13" x14ac:dyDescent="0.2">
      <c r="A22" s="7">
        <f t="shared" si="0"/>
        <v>20</v>
      </c>
      <c r="B22" s="7" t="s">
        <v>420</v>
      </c>
      <c r="C22" s="8">
        <v>32</v>
      </c>
      <c r="D22" s="12" t="s">
        <v>5</v>
      </c>
      <c r="E22" s="8" t="s">
        <v>418</v>
      </c>
      <c r="F22" s="13" t="s">
        <v>67</v>
      </c>
      <c r="G22" s="37">
        <v>357.73</v>
      </c>
      <c r="H22" s="187" t="s">
        <v>3</v>
      </c>
      <c r="I22" s="32">
        <v>45017</v>
      </c>
      <c r="J22" s="36">
        <v>49034</v>
      </c>
      <c r="K22" s="35">
        <v>383000</v>
      </c>
      <c r="L22" s="35">
        <v>70000</v>
      </c>
      <c r="M22" s="159"/>
    </row>
    <row r="23" spans="1:13" x14ac:dyDescent="0.2">
      <c r="A23" s="7">
        <f t="shared" si="0"/>
        <v>21</v>
      </c>
      <c r="B23" s="7" t="s">
        <v>420</v>
      </c>
      <c r="C23" s="11">
        <v>32</v>
      </c>
      <c r="D23" s="12" t="s">
        <v>68</v>
      </c>
      <c r="E23" s="8" t="s">
        <v>418</v>
      </c>
      <c r="F23" s="13" t="s">
        <v>69</v>
      </c>
      <c r="G23" s="31">
        <v>440.41</v>
      </c>
      <c r="H23" s="187" t="s">
        <v>3</v>
      </c>
      <c r="I23" s="171">
        <v>44484</v>
      </c>
      <c r="J23" s="33">
        <v>45640</v>
      </c>
      <c r="K23" s="160">
        <v>490000</v>
      </c>
      <c r="L23" s="160">
        <v>70000</v>
      </c>
      <c r="M23" s="159"/>
    </row>
    <row r="24" spans="1:13" x14ac:dyDescent="0.2">
      <c r="A24" s="7">
        <f t="shared" si="0"/>
        <v>22</v>
      </c>
      <c r="B24" s="7" t="s">
        <v>420</v>
      </c>
      <c r="C24" s="11">
        <v>32</v>
      </c>
      <c r="D24" s="12" t="s">
        <v>68</v>
      </c>
      <c r="E24" s="8" t="s">
        <v>418</v>
      </c>
      <c r="F24" s="13" t="s">
        <v>70</v>
      </c>
      <c r="G24" s="31">
        <v>440.41</v>
      </c>
      <c r="H24" s="187" t="s">
        <v>3</v>
      </c>
      <c r="I24" s="171">
        <v>45641</v>
      </c>
      <c r="J24" s="33">
        <v>46735</v>
      </c>
      <c r="K24" s="160">
        <v>400000</v>
      </c>
      <c r="L24" s="160">
        <v>70000</v>
      </c>
      <c r="M24" s="159"/>
    </row>
    <row r="25" spans="1:13" x14ac:dyDescent="0.2">
      <c r="A25" s="7">
        <f t="shared" si="0"/>
        <v>23</v>
      </c>
      <c r="B25" s="7" t="s">
        <v>420</v>
      </c>
      <c r="C25" s="11">
        <v>32</v>
      </c>
      <c r="D25" s="12" t="s">
        <v>8</v>
      </c>
      <c r="E25" s="8" t="s">
        <v>418</v>
      </c>
      <c r="F25" s="13" t="s">
        <v>104</v>
      </c>
      <c r="G25" s="31">
        <v>488.65</v>
      </c>
      <c r="H25" s="187" t="s">
        <v>3</v>
      </c>
      <c r="I25" s="171"/>
      <c r="J25" s="33"/>
      <c r="K25" s="35"/>
      <c r="L25" s="160"/>
      <c r="M25" s="159"/>
    </row>
    <row r="26" spans="1:13" x14ac:dyDescent="0.2">
      <c r="A26" s="7">
        <f t="shared" si="0"/>
        <v>24</v>
      </c>
      <c r="B26" s="7" t="s">
        <v>420</v>
      </c>
      <c r="C26" s="8">
        <v>31</v>
      </c>
      <c r="D26" s="12" t="s">
        <v>62</v>
      </c>
      <c r="E26" s="8" t="s">
        <v>418</v>
      </c>
      <c r="F26" s="13" t="s">
        <v>71</v>
      </c>
      <c r="G26" s="31">
        <v>704.57</v>
      </c>
      <c r="H26" s="187" t="s">
        <v>3</v>
      </c>
      <c r="I26" s="32">
        <v>43556</v>
      </c>
      <c r="J26" s="33">
        <v>44926</v>
      </c>
      <c r="K26" s="35">
        <v>367500</v>
      </c>
      <c r="L26" s="35">
        <v>70000</v>
      </c>
      <c r="M26" s="159"/>
    </row>
    <row r="27" spans="1:13" x14ac:dyDescent="0.2">
      <c r="A27" s="7">
        <f t="shared" si="0"/>
        <v>25</v>
      </c>
      <c r="B27" s="7" t="s">
        <v>420</v>
      </c>
      <c r="C27" s="11">
        <v>31</v>
      </c>
      <c r="D27" s="14" t="s">
        <v>66</v>
      </c>
      <c r="E27" s="8" t="s">
        <v>418</v>
      </c>
      <c r="F27" s="13" t="s">
        <v>175</v>
      </c>
      <c r="G27" s="170">
        <v>923.51</v>
      </c>
      <c r="H27" s="187" t="s">
        <v>3</v>
      </c>
      <c r="I27" s="171">
        <v>42461</v>
      </c>
      <c r="J27" s="33">
        <v>44469</v>
      </c>
      <c r="K27" s="160"/>
      <c r="L27" s="160"/>
      <c r="M27" s="159"/>
    </row>
    <row r="28" spans="1:13" x14ac:dyDescent="0.2">
      <c r="A28" s="7">
        <f t="shared" si="0"/>
        <v>26</v>
      </c>
      <c r="B28" s="7" t="s">
        <v>420</v>
      </c>
      <c r="C28" s="11">
        <v>31</v>
      </c>
      <c r="D28" s="14" t="s">
        <v>56</v>
      </c>
      <c r="E28" s="8" t="s">
        <v>418</v>
      </c>
      <c r="F28" s="13" t="s">
        <v>93</v>
      </c>
      <c r="G28" s="31">
        <v>1623.88</v>
      </c>
      <c r="H28" s="187" t="s">
        <v>3</v>
      </c>
      <c r="I28" s="32">
        <v>45108</v>
      </c>
      <c r="J28" s="33">
        <v>49125</v>
      </c>
      <c r="K28" s="35">
        <v>347396</v>
      </c>
      <c r="L28" s="35">
        <v>84100</v>
      </c>
      <c r="M28" s="159"/>
    </row>
    <row r="29" spans="1:13" x14ac:dyDescent="0.2">
      <c r="A29" s="7">
        <f t="shared" si="0"/>
        <v>27</v>
      </c>
      <c r="B29" s="7" t="s">
        <v>420</v>
      </c>
      <c r="C29" s="8">
        <v>30</v>
      </c>
      <c r="D29" s="174" t="s">
        <v>3</v>
      </c>
      <c r="E29" s="8" t="s">
        <v>418</v>
      </c>
      <c r="F29" s="16" t="s">
        <v>72</v>
      </c>
      <c r="G29" s="38">
        <v>162.18</v>
      </c>
      <c r="H29" s="187" t="s">
        <v>3</v>
      </c>
      <c r="I29" s="39"/>
      <c r="J29" s="40"/>
      <c r="K29" s="41"/>
      <c r="L29" s="41"/>
      <c r="M29" s="159"/>
    </row>
    <row r="30" spans="1:13" x14ac:dyDescent="0.2">
      <c r="A30" s="7">
        <f t="shared" si="0"/>
        <v>28</v>
      </c>
      <c r="B30" s="7" t="s">
        <v>420</v>
      </c>
      <c r="C30" s="8">
        <v>30</v>
      </c>
      <c r="D30" s="15" t="s">
        <v>4</v>
      </c>
      <c r="E30" s="8" t="s">
        <v>418</v>
      </c>
      <c r="F30" s="16" t="s">
        <v>73</v>
      </c>
      <c r="G30" s="38">
        <v>453.45</v>
      </c>
      <c r="H30" s="187" t="s">
        <v>3</v>
      </c>
      <c r="I30" s="42">
        <v>43709</v>
      </c>
      <c r="J30" s="33">
        <v>44804</v>
      </c>
      <c r="K30" s="35">
        <v>383000</v>
      </c>
      <c r="L30" s="35">
        <v>70000</v>
      </c>
      <c r="M30" s="159"/>
    </row>
    <row r="31" spans="1:13" x14ac:dyDescent="0.2">
      <c r="A31" s="7">
        <f t="shared" si="0"/>
        <v>29</v>
      </c>
      <c r="B31" s="7" t="s">
        <v>420</v>
      </c>
      <c r="C31" s="8">
        <v>30</v>
      </c>
      <c r="D31" s="15" t="s">
        <v>4</v>
      </c>
      <c r="E31" s="8" t="s">
        <v>418</v>
      </c>
      <c r="F31" s="16" t="s">
        <v>73</v>
      </c>
      <c r="G31" s="38">
        <v>453.45</v>
      </c>
      <c r="H31" s="187" t="s">
        <v>3</v>
      </c>
      <c r="I31" s="42">
        <v>44805</v>
      </c>
      <c r="J31" s="33">
        <v>49187</v>
      </c>
      <c r="K31" s="35">
        <v>383000</v>
      </c>
      <c r="L31" s="35">
        <v>70000</v>
      </c>
      <c r="M31" s="159"/>
    </row>
    <row r="32" spans="1:13" x14ac:dyDescent="0.2">
      <c r="A32" s="7">
        <f t="shared" si="0"/>
        <v>30</v>
      </c>
      <c r="B32" s="7" t="s">
        <v>420</v>
      </c>
      <c r="C32" s="8">
        <v>30</v>
      </c>
      <c r="D32" s="15" t="s">
        <v>5</v>
      </c>
      <c r="E32" s="8" t="s">
        <v>418</v>
      </c>
      <c r="F32" s="16" t="s">
        <v>74</v>
      </c>
      <c r="G32" s="38">
        <v>168.21</v>
      </c>
      <c r="H32" s="187" t="s">
        <v>3</v>
      </c>
      <c r="I32" s="39"/>
      <c r="J32" s="40"/>
      <c r="K32" s="41">
        <v>0</v>
      </c>
      <c r="L32" s="41">
        <v>0</v>
      </c>
      <c r="M32" s="159"/>
    </row>
    <row r="33" spans="1:13" x14ac:dyDescent="0.2">
      <c r="A33" s="7">
        <f t="shared" si="0"/>
        <v>31</v>
      </c>
      <c r="B33" s="7" t="s">
        <v>420</v>
      </c>
      <c r="C33" s="8">
        <v>30</v>
      </c>
      <c r="D33" s="15" t="s">
        <v>5</v>
      </c>
      <c r="E33" s="8" t="s">
        <v>418</v>
      </c>
      <c r="F33" s="16" t="s">
        <v>104</v>
      </c>
      <c r="G33" s="38">
        <v>168.21</v>
      </c>
      <c r="H33" s="187" t="s">
        <v>3</v>
      </c>
      <c r="I33" s="39"/>
      <c r="J33" s="40"/>
      <c r="K33" s="41">
        <v>0</v>
      </c>
      <c r="L33" s="41">
        <v>0</v>
      </c>
      <c r="M33" s="159"/>
    </row>
    <row r="34" spans="1:13" x14ac:dyDescent="0.2">
      <c r="A34" s="7">
        <f t="shared" si="0"/>
        <v>32</v>
      </c>
      <c r="B34" s="7" t="s">
        <v>420</v>
      </c>
      <c r="C34" s="8">
        <v>30</v>
      </c>
      <c r="D34" s="15" t="s">
        <v>6</v>
      </c>
      <c r="E34" s="8" t="s">
        <v>418</v>
      </c>
      <c r="F34" s="16" t="s">
        <v>75</v>
      </c>
      <c r="G34" s="38">
        <v>329.07</v>
      </c>
      <c r="H34" s="187" t="s">
        <v>3</v>
      </c>
      <c r="I34" s="39"/>
      <c r="J34" s="40">
        <v>49187</v>
      </c>
      <c r="K34" s="41">
        <v>383000</v>
      </c>
      <c r="L34" s="41">
        <v>70000</v>
      </c>
      <c r="M34" s="159"/>
    </row>
    <row r="35" spans="1:13" x14ac:dyDescent="0.2">
      <c r="A35" s="7">
        <f t="shared" si="0"/>
        <v>33</v>
      </c>
      <c r="B35" s="7" t="s">
        <v>420</v>
      </c>
      <c r="C35" s="8">
        <v>30</v>
      </c>
      <c r="D35" s="15" t="s">
        <v>7</v>
      </c>
      <c r="E35" s="8" t="s">
        <v>418</v>
      </c>
      <c r="F35" s="16" t="s">
        <v>76</v>
      </c>
      <c r="G35" s="38">
        <v>518.71</v>
      </c>
      <c r="H35" s="187" t="s">
        <v>3</v>
      </c>
      <c r="I35" s="39"/>
      <c r="J35" s="40">
        <v>44804</v>
      </c>
      <c r="K35" s="41">
        <v>383000</v>
      </c>
      <c r="L35" s="41">
        <v>70000</v>
      </c>
      <c r="M35" s="159"/>
    </row>
    <row r="36" spans="1:13" x14ac:dyDescent="0.2">
      <c r="A36" s="7">
        <f t="shared" ref="A36:A67" si="2">A35+1</f>
        <v>34</v>
      </c>
      <c r="B36" s="7" t="s">
        <v>420</v>
      </c>
      <c r="C36" s="8">
        <v>30</v>
      </c>
      <c r="D36" s="15" t="s">
        <v>7</v>
      </c>
      <c r="E36" s="8" t="s">
        <v>418</v>
      </c>
      <c r="F36" s="16" t="s">
        <v>76</v>
      </c>
      <c r="G36" s="38">
        <v>518.71</v>
      </c>
      <c r="H36" s="187" t="s">
        <v>3</v>
      </c>
      <c r="I36" s="39">
        <v>44805</v>
      </c>
      <c r="J36" s="40">
        <v>49187</v>
      </c>
      <c r="K36" s="41">
        <v>383000</v>
      </c>
      <c r="L36" s="41">
        <v>70000</v>
      </c>
      <c r="M36" s="159"/>
    </row>
    <row r="37" spans="1:13" x14ac:dyDescent="0.2">
      <c r="A37" s="7">
        <f t="shared" si="2"/>
        <v>35</v>
      </c>
      <c r="B37" s="7" t="s">
        <v>420</v>
      </c>
      <c r="C37" s="8">
        <v>29</v>
      </c>
      <c r="D37" s="12" t="s">
        <v>56</v>
      </c>
      <c r="E37" s="8" t="s">
        <v>418</v>
      </c>
      <c r="F37" s="13" t="s">
        <v>58</v>
      </c>
      <c r="G37" s="31">
        <v>1624.34</v>
      </c>
      <c r="H37" s="187" t="s">
        <v>3</v>
      </c>
      <c r="I37" s="32">
        <v>43647</v>
      </c>
      <c r="J37" s="33">
        <v>49125</v>
      </c>
      <c r="K37" s="35">
        <f>362500*11.5/12</f>
        <v>347395.83333333331</v>
      </c>
      <c r="L37" s="35">
        <v>84100</v>
      </c>
      <c r="M37" s="159"/>
    </row>
    <row r="38" spans="1:13" x14ac:dyDescent="0.2">
      <c r="A38" s="7">
        <f t="shared" si="2"/>
        <v>36</v>
      </c>
      <c r="B38" s="7" t="s">
        <v>420</v>
      </c>
      <c r="C38" s="11">
        <v>28</v>
      </c>
      <c r="D38" s="14" t="s">
        <v>56</v>
      </c>
      <c r="E38" s="8" t="s">
        <v>418</v>
      </c>
      <c r="F38" s="17" t="s">
        <v>77</v>
      </c>
      <c r="G38" s="31">
        <v>1603.39</v>
      </c>
      <c r="H38" s="187" t="s">
        <v>3</v>
      </c>
      <c r="I38" s="42">
        <v>43678</v>
      </c>
      <c r="J38" s="33">
        <v>45016</v>
      </c>
      <c r="K38" s="35">
        <v>383000</v>
      </c>
      <c r="L38" s="35">
        <v>70000</v>
      </c>
      <c r="M38" s="159"/>
    </row>
    <row r="39" spans="1:13" x14ac:dyDescent="0.2">
      <c r="A39" s="7">
        <f t="shared" si="2"/>
        <v>37</v>
      </c>
      <c r="B39" s="7" t="s">
        <v>420</v>
      </c>
      <c r="C39" s="11">
        <v>28</v>
      </c>
      <c r="D39" s="14" t="s">
        <v>56</v>
      </c>
      <c r="E39" s="8" t="s">
        <v>418</v>
      </c>
      <c r="F39" s="17" t="s">
        <v>78</v>
      </c>
      <c r="G39" s="31">
        <v>1603.39</v>
      </c>
      <c r="H39" s="187" t="s">
        <v>3</v>
      </c>
      <c r="I39" s="42">
        <v>45017</v>
      </c>
      <c r="J39" s="36">
        <v>46630</v>
      </c>
      <c r="K39" s="35">
        <v>383000</v>
      </c>
      <c r="L39" s="35">
        <v>70000</v>
      </c>
      <c r="M39" s="159"/>
    </row>
    <row r="40" spans="1:13" x14ac:dyDescent="0.2">
      <c r="A40" s="7">
        <f t="shared" si="2"/>
        <v>38</v>
      </c>
      <c r="B40" s="7" t="s">
        <v>420</v>
      </c>
      <c r="C40" s="11">
        <v>27</v>
      </c>
      <c r="D40" s="14" t="s">
        <v>3</v>
      </c>
      <c r="E40" s="8" t="s">
        <v>418</v>
      </c>
      <c r="F40" s="13" t="s">
        <v>79</v>
      </c>
      <c r="G40" s="31">
        <v>289.7</v>
      </c>
      <c r="H40" s="187" t="s">
        <v>3</v>
      </c>
      <c r="I40" s="32">
        <v>44287</v>
      </c>
      <c r="J40" s="33">
        <v>45291</v>
      </c>
      <c r="K40" s="35">
        <v>430000</v>
      </c>
      <c r="L40" s="35">
        <v>70000</v>
      </c>
      <c r="M40" s="159"/>
    </row>
    <row r="41" spans="1:13" x14ac:dyDescent="0.2">
      <c r="A41" s="7">
        <f t="shared" si="2"/>
        <v>39</v>
      </c>
      <c r="B41" s="7" t="s">
        <v>420</v>
      </c>
      <c r="C41" s="11">
        <v>27</v>
      </c>
      <c r="D41" s="14" t="s">
        <v>4</v>
      </c>
      <c r="E41" s="8" t="s">
        <v>418</v>
      </c>
      <c r="F41" s="13" t="s">
        <v>289</v>
      </c>
      <c r="G41" s="31">
        <v>137.66999999999999</v>
      </c>
      <c r="H41" s="187" t="s">
        <v>3</v>
      </c>
      <c r="I41" s="32">
        <v>44774</v>
      </c>
      <c r="J41" s="33">
        <v>45291</v>
      </c>
      <c r="K41" s="35">
        <v>410000</v>
      </c>
      <c r="L41" s="35">
        <v>70000</v>
      </c>
      <c r="M41" s="159"/>
    </row>
    <row r="42" spans="1:13" x14ac:dyDescent="0.2">
      <c r="A42" s="7">
        <f t="shared" si="2"/>
        <v>40</v>
      </c>
      <c r="B42" s="7" t="s">
        <v>420</v>
      </c>
      <c r="C42" s="11">
        <v>27</v>
      </c>
      <c r="D42" s="14" t="s">
        <v>81</v>
      </c>
      <c r="E42" s="8" t="s">
        <v>418</v>
      </c>
      <c r="F42" s="13" t="s">
        <v>82</v>
      </c>
      <c r="G42" s="31">
        <v>1179.0999999999999</v>
      </c>
      <c r="H42" s="187" t="s">
        <v>3</v>
      </c>
      <c r="I42" s="32">
        <v>43647</v>
      </c>
      <c r="J42" s="33">
        <v>44926</v>
      </c>
      <c r="K42" s="35">
        <v>410000</v>
      </c>
      <c r="L42" s="35">
        <v>70000</v>
      </c>
      <c r="M42" s="159"/>
    </row>
    <row r="43" spans="1:13" x14ac:dyDescent="0.2">
      <c r="A43" s="7">
        <f t="shared" si="2"/>
        <v>41</v>
      </c>
      <c r="B43" s="7" t="s">
        <v>420</v>
      </c>
      <c r="C43" s="11">
        <v>27</v>
      </c>
      <c r="D43" s="14" t="s">
        <v>81</v>
      </c>
      <c r="E43" s="8" t="s">
        <v>418</v>
      </c>
      <c r="F43" s="13" t="s">
        <v>104</v>
      </c>
      <c r="G43" s="31">
        <v>1116.77</v>
      </c>
      <c r="H43" s="187" t="s">
        <v>3</v>
      </c>
      <c r="I43" s="32"/>
      <c r="J43" s="26"/>
      <c r="K43" s="35"/>
      <c r="L43" s="35"/>
      <c r="M43" s="159"/>
    </row>
    <row r="44" spans="1:13" x14ac:dyDescent="0.2">
      <c r="A44" s="7">
        <f t="shared" si="2"/>
        <v>42</v>
      </c>
      <c r="B44" s="7" t="s">
        <v>420</v>
      </c>
      <c r="C44" s="11">
        <v>26</v>
      </c>
      <c r="D44" s="18" t="s">
        <v>83</v>
      </c>
      <c r="E44" s="8" t="s">
        <v>418</v>
      </c>
      <c r="F44" s="16" t="s">
        <v>84</v>
      </c>
      <c r="G44" s="38">
        <v>977.74</v>
      </c>
      <c r="H44" s="187" t="s">
        <v>3</v>
      </c>
      <c r="I44" s="39">
        <v>43678</v>
      </c>
      <c r="J44" s="40">
        <v>45503</v>
      </c>
      <c r="K44" s="41">
        <v>367500</v>
      </c>
      <c r="L44" s="41">
        <v>70000</v>
      </c>
      <c r="M44" s="159"/>
    </row>
    <row r="45" spans="1:13" x14ac:dyDescent="0.2">
      <c r="A45" s="7">
        <f t="shared" si="2"/>
        <v>43</v>
      </c>
      <c r="B45" s="7" t="s">
        <v>420</v>
      </c>
      <c r="C45" s="11">
        <v>26</v>
      </c>
      <c r="D45" s="14" t="s">
        <v>83</v>
      </c>
      <c r="E45" s="8" t="s">
        <v>418</v>
      </c>
      <c r="F45" s="13" t="s">
        <v>85</v>
      </c>
      <c r="G45" s="31">
        <v>977.74</v>
      </c>
      <c r="H45" s="187" t="s">
        <v>3</v>
      </c>
      <c r="I45" s="32">
        <v>45505</v>
      </c>
      <c r="J45" s="33">
        <v>49128</v>
      </c>
      <c r="K45" s="35">
        <v>367500</v>
      </c>
      <c r="L45" s="35">
        <v>70000</v>
      </c>
      <c r="M45" s="159"/>
    </row>
    <row r="46" spans="1:13" x14ac:dyDescent="0.2">
      <c r="A46" s="7">
        <f t="shared" si="2"/>
        <v>44</v>
      </c>
      <c r="B46" s="7" t="s">
        <v>420</v>
      </c>
      <c r="C46" s="11">
        <v>26</v>
      </c>
      <c r="D46" s="14" t="s">
        <v>86</v>
      </c>
      <c r="E46" s="8" t="s">
        <v>418</v>
      </c>
      <c r="F46" s="13" t="s">
        <v>26</v>
      </c>
      <c r="G46" s="31">
        <v>275.33</v>
      </c>
      <c r="H46" s="187" t="s">
        <v>3</v>
      </c>
      <c r="I46" s="32">
        <v>44317</v>
      </c>
      <c r="J46" s="33">
        <v>45412</v>
      </c>
      <c r="K46" s="35">
        <v>440000</v>
      </c>
      <c r="L46" s="35">
        <v>70000</v>
      </c>
      <c r="M46" s="159"/>
    </row>
    <row r="47" spans="1:13" x14ac:dyDescent="0.2">
      <c r="A47" s="7">
        <f t="shared" si="2"/>
        <v>45</v>
      </c>
      <c r="B47" s="7" t="s">
        <v>420</v>
      </c>
      <c r="C47" s="11">
        <v>26</v>
      </c>
      <c r="D47" s="14" t="s">
        <v>86</v>
      </c>
      <c r="E47" s="8" t="s">
        <v>418</v>
      </c>
      <c r="F47" s="13" t="s">
        <v>290</v>
      </c>
      <c r="G47" s="31">
        <v>275.33</v>
      </c>
      <c r="H47" s="187" t="s">
        <v>3</v>
      </c>
      <c r="I47" s="32">
        <v>45413</v>
      </c>
      <c r="J47" s="33">
        <v>46507</v>
      </c>
      <c r="K47" s="35">
        <v>383000</v>
      </c>
      <c r="L47" s="35">
        <v>70000</v>
      </c>
      <c r="M47" s="159"/>
    </row>
    <row r="48" spans="1:13" x14ac:dyDescent="0.2">
      <c r="A48" s="7">
        <f t="shared" si="2"/>
        <v>46</v>
      </c>
      <c r="B48" s="7" t="s">
        <v>420</v>
      </c>
      <c r="C48" s="11">
        <v>26</v>
      </c>
      <c r="D48" s="14" t="s">
        <v>6</v>
      </c>
      <c r="E48" s="8" t="s">
        <v>418</v>
      </c>
      <c r="F48" s="13" t="s">
        <v>291</v>
      </c>
      <c r="G48" s="170">
        <v>306.92</v>
      </c>
      <c r="H48" s="187" t="s">
        <v>3</v>
      </c>
      <c r="I48" s="171">
        <v>45108</v>
      </c>
      <c r="J48" s="33">
        <v>49064</v>
      </c>
      <c r="K48" s="160">
        <v>367500</v>
      </c>
      <c r="L48" s="160">
        <v>70000</v>
      </c>
      <c r="M48" s="159"/>
    </row>
    <row r="49" spans="1:13" x14ac:dyDescent="0.2">
      <c r="A49" s="7">
        <f t="shared" si="2"/>
        <v>47</v>
      </c>
      <c r="B49" s="7" t="s">
        <v>420</v>
      </c>
      <c r="C49" s="11">
        <v>25</v>
      </c>
      <c r="D49" s="14" t="s">
        <v>3</v>
      </c>
      <c r="E49" s="8" t="s">
        <v>418</v>
      </c>
      <c r="F49" s="10" t="s">
        <v>60</v>
      </c>
      <c r="G49" s="31">
        <v>439.08</v>
      </c>
      <c r="H49" s="187" t="s">
        <v>3</v>
      </c>
      <c r="I49" s="32">
        <v>43739</v>
      </c>
      <c r="J49" s="33">
        <v>49217</v>
      </c>
      <c r="K49" s="35">
        <f>362500*11.5/12</f>
        <v>347395.83333333331</v>
      </c>
      <c r="L49" s="35">
        <v>84100</v>
      </c>
      <c r="M49" s="159"/>
    </row>
    <row r="50" spans="1:13" x14ac:dyDescent="0.2">
      <c r="A50" s="7">
        <f t="shared" si="2"/>
        <v>48</v>
      </c>
      <c r="B50" s="7" t="s">
        <v>420</v>
      </c>
      <c r="C50" s="11">
        <v>25</v>
      </c>
      <c r="D50" s="14" t="s">
        <v>4</v>
      </c>
      <c r="E50" s="8" t="s">
        <v>418</v>
      </c>
      <c r="F50" s="19" t="s">
        <v>82</v>
      </c>
      <c r="G50" s="43">
        <v>137.66999999999999</v>
      </c>
      <c r="H50" s="187" t="s">
        <v>3</v>
      </c>
      <c r="I50" s="32">
        <v>43282</v>
      </c>
      <c r="J50" s="33">
        <v>44742</v>
      </c>
      <c r="K50" s="35">
        <v>410000</v>
      </c>
      <c r="L50" s="160">
        <v>70000</v>
      </c>
      <c r="M50" s="159"/>
    </row>
    <row r="51" spans="1:13" x14ac:dyDescent="0.2">
      <c r="A51" s="7">
        <f t="shared" si="2"/>
        <v>49</v>
      </c>
      <c r="B51" s="7" t="s">
        <v>420</v>
      </c>
      <c r="C51" s="11">
        <v>25</v>
      </c>
      <c r="D51" s="14" t="s">
        <v>4</v>
      </c>
      <c r="E51" s="8" t="s">
        <v>418</v>
      </c>
      <c r="F51" s="19" t="s">
        <v>104</v>
      </c>
      <c r="G51" s="43">
        <v>137.66999999999999</v>
      </c>
      <c r="H51" s="187" t="s">
        <v>3</v>
      </c>
      <c r="I51" s="32"/>
      <c r="J51" s="33"/>
      <c r="K51" s="35"/>
      <c r="L51" s="160"/>
      <c r="M51" s="159"/>
    </row>
    <row r="52" spans="1:13" x14ac:dyDescent="0.2">
      <c r="A52" s="7">
        <f t="shared" si="2"/>
        <v>50</v>
      </c>
      <c r="B52" s="7" t="s">
        <v>420</v>
      </c>
      <c r="C52" s="11">
        <v>25</v>
      </c>
      <c r="D52" s="14" t="s">
        <v>5</v>
      </c>
      <c r="E52" s="8" t="s">
        <v>418</v>
      </c>
      <c r="F52" s="13" t="s">
        <v>65</v>
      </c>
      <c r="G52" s="31">
        <v>137.66999999999999</v>
      </c>
      <c r="H52" s="187" t="s">
        <v>3</v>
      </c>
      <c r="I52" s="32"/>
      <c r="J52" s="33"/>
      <c r="K52" s="35">
        <v>0</v>
      </c>
      <c r="L52" s="35">
        <v>0</v>
      </c>
      <c r="M52" s="159"/>
    </row>
    <row r="53" spans="1:13" x14ac:dyDescent="0.2">
      <c r="A53" s="7">
        <f t="shared" si="2"/>
        <v>51</v>
      </c>
      <c r="B53" s="7" t="s">
        <v>420</v>
      </c>
      <c r="C53" s="11">
        <v>25</v>
      </c>
      <c r="D53" s="14" t="s">
        <v>6</v>
      </c>
      <c r="E53" s="8" t="s">
        <v>418</v>
      </c>
      <c r="F53" s="13" t="s">
        <v>87</v>
      </c>
      <c r="G53" s="31">
        <v>306.92</v>
      </c>
      <c r="H53" s="187" t="s">
        <v>3</v>
      </c>
      <c r="I53" s="32">
        <v>43191</v>
      </c>
      <c r="J53" s="33">
        <v>44651</v>
      </c>
      <c r="K53" s="35">
        <v>383000</v>
      </c>
      <c r="L53" s="35">
        <v>70000</v>
      </c>
      <c r="M53" s="159"/>
    </row>
    <row r="54" spans="1:13" x14ac:dyDescent="0.2">
      <c r="A54" s="7">
        <f t="shared" si="2"/>
        <v>52</v>
      </c>
      <c r="B54" s="7" t="s">
        <v>420</v>
      </c>
      <c r="C54" s="11">
        <v>25</v>
      </c>
      <c r="D54" s="14" t="s">
        <v>6</v>
      </c>
      <c r="E54" s="8" t="s">
        <v>418</v>
      </c>
      <c r="F54" s="13" t="s">
        <v>88</v>
      </c>
      <c r="G54" s="31">
        <v>306.92</v>
      </c>
      <c r="H54" s="187" t="s">
        <v>3</v>
      </c>
      <c r="I54" s="32">
        <v>44652</v>
      </c>
      <c r="J54" s="33">
        <v>45016</v>
      </c>
      <c r="K54" s="35">
        <v>383000</v>
      </c>
      <c r="L54" s="35">
        <v>70000</v>
      </c>
      <c r="M54" s="159" t="s">
        <v>292</v>
      </c>
    </row>
    <row r="55" spans="1:13" x14ac:dyDescent="0.2">
      <c r="A55" s="7">
        <f t="shared" si="2"/>
        <v>53</v>
      </c>
      <c r="B55" s="7" t="s">
        <v>420</v>
      </c>
      <c r="C55" s="11">
        <v>25</v>
      </c>
      <c r="D55" s="14" t="s">
        <v>6</v>
      </c>
      <c r="E55" s="8" t="s">
        <v>418</v>
      </c>
      <c r="F55" s="13" t="s">
        <v>293</v>
      </c>
      <c r="G55" s="31">
        <v>306.92</v>
      </c>
      <c r="H55" s="187" t="s">
        <v>3</v>
      </c>
      <c r="I55" s="32">
        <v>45017</v>
      </c>
      <c r="J55" s="33">
        <v>45382</v>
      </c>
      <c r="K55" s="35">
        <v>383000</v>
      </c>
      <c r="L55" s="35">
        <v>70000</v>
      </c>
      <c r="M55" s="159" t="s">
        <v>292</v>
      </c>
    </row>
    <row r="56" spans="1:13" x14ac:dyDescent="0.2">
      <c r="A56" s="7">
        <f t="shared" si="2"/>
        <v>54</v>
      </c>
      <c r="B56" s="7" t="s">
        <v>420</v>
      </c>
      <c r="C56" s="11">
        <v>25</v>
      </c>
      <c r="D56" s="14" t="s">
        <v>7</v>
      </c>
      <c r="E56" s="8" t="s">
        <v>418</v>
      </c>
      <c r="F56" s="10" t="s">
        <v>89</v>
      </c>
      <c r="G56" s="31">
        <v>250.99</v>
      </c>
      <c r="H56" s="187" t="s">
        <v>3</v>
      </c>
      <c r="I56" s="32">
        <v>43739</v>
      </c>
      <c r="J56" s="33">
        <v>45565</v>
      </c>
      <c r="K56" s="35">
        <v>383000</v>
      </c>
      <c r="L56" s="35">
        <v>70000</v>
      </c>
      <c r="M56" s="159"/>
    </row>
    <row r="57" spans="1:13" x14ac:dyDescent="0.2">
      <c r="A57" s="7">
        <f t="shared" si="2"/>
        <v>55</v>
      </c>
      <c r="B57" s="7" t="s">
        <v>420</v>
      </c>
      <c r="C57" s="11">
        <v>25</v>
      </c>
      <c r="D57" s="14" t="s">
        <v>8</v>
      </c>
      <c r="E57" s="8" t="s">
        <v>418</v>
      </c>
      <c r="F57" s="10" t="s">
        <v>89</v>
      </c>
      <c r="G57" s="31">
        <v>137.66999999999999</v>
      </c>
      <c r="H57" s="187" t="s">
        <v>3</v>
      </c>
      <c r="I57" s="32">
        <v>43739</v>
      </c>
      <c r="J57" s="33">
        <v>45565</v>
      </c>
      <c r="K57" s="35">
        <v>383000</v>
      </c>
      <c r="L57" s="35">
        <v>70000</v>
      </c>
      <c r="M57" s="159"/>
    </row>
    <row r="58" spans="1:13" x14ac:dyDescent="0.2">
      <c r="A58" s="7">
        <f t="shared" si="2"/>
        <v>56</v>
      </c>
      <c r="B58" s="7" t="s">
        <v>420</v>
      </c>
      <c r="C58" s="11">
        <v>25</v>
      </c>
      <c r="D58" s="14" t="s">
        <v>90</v>
      </c>
      <c r="E58" s="8" t="s">
        <v>418</v>
      </c>
      <c r="F58" s="10" t="s">
        <v>91</v>
      </c>
      <c r="G58" s="31">
        <v>388.65999999999997</v>
      </c>
      <c r="H58" s="187" t="s">
        <v>3</v>
      </c>
      <c r="I58" s="32">
        <v>45566</v>
      </c>
      <c r="J58" s="33">
        <v>49217</v>
      </c>
      <c r="K58" s="35">
        <v>383000</v>
      </c>
      <c r="L58" s="35">
        <v>70000</v>
      </c>
      <c r="M58" s="159"/>
    </row>
    <row r="59" spans="1:13" x14ac:dyDescent="0.2">
      <c r="A59" s="7">
        <f t="shared" si="2"/>
        <v>57</v>
      </c>
      <c r="B59" s="7" t="s">
        <v>420</v>
      </c>
      <c r="C59" s="11">
        <v>25</v>
      </c>
      <c r="D59" s="14" t="s">
        <v>9</v>
      </c>
      <c r="E59" s="8" t="s">
        <v>418</v>
      </c>
      <c r="F59" s="13" t="s">
        <v>89</v>
      </c>
      <c r="G59" s="31">
        <v>137.71</v>
      </c>
      <c r="H59" s="187" t="s">
        <v>3</v>
      </c>
      <c r="I59" s="32">
        <v>44682</v>
      </c>
      <c r="J59" s="33">
        <v>49064</v>
      </c>
      <c r="K59" s="35">
        <v>383000</v>
      </c>
      <c r="L59" s="35">
        <v>70000</v>
      </c>
      <c r="M59" s="159"/>
    </row>
    <row r="60" spans="1:13" x14ac:dyDescent="0.2">
      <c r="A60" s="7">
        <f t="shared" si="2"/>
        <v>58</v>
      </c>
      <c r="B60" s="7" t="s">
        <v>420</v>
      </c>
      <c r="C60" s="11">
        <v>23</v>
      </c>
      <c r="D60" s="14" t="s">
        <v>56</v>
      </c>
      <c r="E60" s="8" t="s">
        <v>418</v>
      </c>
      <c r="F60" s="13" t="s">
        <v>94</v>
      </c>
      <c r="G60" s="31">
        <v>1547.71</v>
      </c>
      <c r="H60" s="187" t="s">
        <v>3</v>
      </c>
      <c r="I60" s="32">
        <v>45108</v>
      </c>
      <c r="J60" s="33">
        <v>49125</v>
      </c>
      <c r="K60" s="35">
        <v>347396</v>
      </c>
      <c r="L60" s="35">
        <v>84100</v>
      </c>
      <c r="M60" s="159"/>
    </row>
    <row r="61" spans="1:13" x14ac:dyDescent="0.2">
      <c r="A61" s="7">
        <f t="shared" si="2"/>
        <v>59</v>
      </c>
      <c r="B61" s="7" t="s">
        <v>420</v>
      </c>
      <c r="C61" s="11">
        <v>22</v>
      </c>
      <c r="D61" s="14" t="s">
        <v>56</v>
      </c>
      <c r="E61" s="8" t="s">
        <v>418</v>
      </c>
      <c r="F61" s="13" t="s">
        <v>58</v>
      </c>
      <c r="G61" s="31">
        <v>1567.54</v>
      </c>
      <c r="H61" s="187" t="s">
        <v>3</v>
      </c>
      <c r="I61" s="32">
        <v>43647</v>
      </c>
      <c r="J61" s="33">
        <v>49125</v>
      </c>
      <c r="K61" s="35">
        <v>347396</v>
      </c>
      <c r="L61" s="35">
        <v>84100</v>
      </c>
      <c r="M61" s="159"/>
    </row>
    <row r="62" spans="1:13" x14ac:dyDescent="0.2">
      <c r="A62" s="7">
        <f t="shared" si="2"/>
        <v>60</v>
      </c>
      <c r="B62" s="7" t="s">
        <v>420</v>
      </c>
      <c r="C62" s="11">
        <v>21</v>
      </c>
      <c r="D62" s="14" t="s">
        <v>56</v>
      </c>
      <c r="E62" s="8" t="s">
        <v>418</v>
      </c>
      <c r="F62" s="13" t="s">
        <v>94</v>
      </c>
      <c r="G62" s="31">
        <v>1547.7674437292999</v>
      </c>
      <c r="H62" s="187" t="s">
        <v>3</v>
      </c>
      <c r="I62" s="32">
        <v>45108</v>
      </c>
      <c r="J62" s="33">
        <v>49125</v>
      </c>
      <c r="K62" s="35">
        <v>347396</v>
      </c>
      <c r="L62" s="35">
        <v>84100</v>
      </c>
      <c r="M62" s="159"/>
    </row>
    <row r="63" spans="1:13" x14ac:dyDescent="0.2">
      <c r="A63" s="7">
        <f t="shared" si="2"/>
        <v>61</v>
      </c>
      <c r="B63" s="7" t="s">
        <v>420</v>
      </c>
      <c r="C63" s="11">
        <v>20</v>
      </c>
      <c r="D63" s="14" t="s">
        <v>3</v>
      </c>
      <c r="E63" s="8" t="s">
        <v>418</v>
      </c>
      <c r="F63" s="13" t="s">
        <v>58</v>
      </c>
      <c r="G63" s="31">
        <v>370.08</v>
      </c>
      <c r="H63" s="187" t="s">
        <v>3</v>
      </c>
      <c r="I63" s="32">
        <v>43647</v>
      </c>
      <c r="J63" s="33">
        <v>49125</v>
      </c>
      <c r="K63" s="35">
        <f>362500*11.5/12</f>
        <v>347395.83333333331</v>
      </c>
      <c r="L63" s="35">
        <v>84100</v>
      </c>
      <c r="M63" s="159"/>
    </row>
    <row r="64" spans="1:13" x14ac:dyDescent="0.2">
      <c r="A64" s="7">
        <f t="shared" si="2"/>
        <v>62</v>
      </c>
      <c r="B64" s="7" t="s">
        <v>420</v>
      </c>
      <c r="C64" s="11">
        <v>20</v>
      </c>
      <c r="D64" s="14" t="s">
        <v>92</v>
      </c>
      <c r="E64" s="8" t="s">
        <v>418</v>
      </c>
      <c r="F64" s="13" t="s">
        <v>95</v>
      </c>
      <c r="G64" s="31">
        <v>651.25</v>
      </c>
      <c r="H64" s="187" t="s">
        <v>3</v>
      </c>
      <c r="I64" s="32">
        <v>43206</v>
      </c>
      <c r="J64" s="33">
        <v>44666</v>
      </c>
      <c r="K64" s="35">
        <v>420000</v>
      </c>
      <c r="L64" s="35">
        <v>70000</v>
      </c>
      <c r="M64" s="159"/>
    </row>
    <row r="65" spans="1:13" x14ac:dyDescent="0.2">
      <c r="A65" s="7">
        <f t="shared" si="2"/>
        <v>63</v>
      </c>
      <c r="B65" s="7" t="s">
        <v>420</v>
      </c>
      <c r="C65" s="11">
        <v>20</v>
      </c>
      <c r="D65" s="14" t="s">
        <v>92</v>
      </c>
      <c r="E65" s="8" t="s">
        <v>418</v>
      </c>
      <c r="F65" s="13" t="s">
        <v>96</v>
      </c>
      <c r="G65" s="31">
        <v>651.25</v>
      </c>
      <c r="H65" s="187" t="s">
        <v>3</v>
      </c>
      <c r="I65" s="32">
        <v>44667</v>
      </c>
      <c r="J65" s="33">
        <v>45762</v>
      </c>
      <c r="K65" s="35">
        <v>383000</v>
      </c>
      <c r="L65" s="35">
        <v>70000</v>
      </c>
      <c r="M65" s="159"/>
    </row>
    <row r="66" spans="1:13" x14ac:dyDescent="0.2">
      <c r="A66" s="7">
        <f t="shared" si="2"/>
        <v>64</v>
      </c>
      <c r="B66" s="7" t="s">
        <v>420</v>
      </c>
      <c r="C66" s="11">
        <v>20</v>
      </c>
      <c r="D66" s="14" t="s">
        <v>92</v>
      </c>
      <c r="E66" s="8" t="s">
        <v>418</v>
      </c>
      <c r="F66" s="13" t="s">
        <v>96</v>
      </c>
      <c r="G66" s="30">
        <v>651.25</v>
      </c>
      <c r="H66" s="187" t="s">
        <v>3</v>
      </c>
      <c r="I66" s="26">
        <v>45763</v>
      </c>
      <c r="J66" s="33">
        <v>49049</v>
      </c>
      <c r="K66" s="35">
        <v>383000</v>
      </c>
      <c r="L66" s="35">
        <v>70000</v>
      </c>
      <c r="M66" s="159"/>
    </row>
    <row r="67" spans="1:13" x14ac:dyDescent="0.2">
      <c r="A67" s="7">
        <f t="shared" si="2"/>
        <v>65</v>
      </c>
      <c r="B67" s="7" t="s">
        <v>420</v>
      </c>
      <c r="C67" s="11">
        <v>20</v>
      </c>
      <c r="D67" s="14" t="s">
        <v>98</v>
      </c>
      <c r="E67" s="8" t="s">
        <v>418</v>
      </c>
      <c r="F67" s="13" t="s">
        <v>65</v>
      </c>
      <c r="G67" s="30">
        <v>388.69</v>
      </c>
      <c r="H67" s="187" t="s">
        <v>3</v>
      </c>
      <c r="I67" s="26"/>
      <c r="J67" s="33"/>
      <c r="K67" s="35"/>
      <c r="L67" s="35"/>
      <c r="M67" s="159"/>
    </row>
    <row r="68" spans="1:13" x14ac:dyDescent="0.2">
      <c r="A68" s="7">
        <f t="shared" ref="A68:A125" si="3">A67+1</f>
        <v>66</v>
      </c>
      <c r="B68" s="7" t="s">
        <v>420</v>
      </c>
      <c r="C68" s="11">
        <v>20</v>
      </c>
      <c r="D68" s="14" t="s">
        <v>8</v>
      </c>
      <c r="E68" s="8" t="s">
        <v>418</v>
      </c>
      <c r="F68" s="13" t="s">
        <v>99</v>
      </c>
      <c r="G68" s="31">
        <v>137.67083232602312</v>
      </c>
      <c r="H68" s="187" t="s">
        <v>3</v>
      </c>
      <c r="I68" s="44">
        <v>44197</v>
      </c>
      <c r="J68" s="26">
        <v>45291</v>
      </c>
      <c r="K68" s="45">
        <v>430000</v>
      </c>
      <c r="L68" s="45">
        <v>70000</v>
      </c>
      <c r="M68" s="159"/>
    </row>
    <row r="69" spans="1:13" x14ac:dyDescent="0.2">
      <c r="A69" s="7">
        <f t="shared" si="3"/>
        <v>67</v>
      </c>
      <c r="B69" s="7" t="s">
        <v>420</v>
      </c>
      <c r="C69" s="11">
        <v>20</v>
      </c>
      <c r="D69" s="14" t="s">
        <v>8</v>
      </c>
      <c r="E69" s="8" t="s">
        <v>418</v>
      </c>
      <c r="F69" s="13" t="s">
        <v>65</v>
      </c>
      <c r="G69" s="31">
        <v>137.67083232602312</v>
      </c>
      <c r="H69" s="187" t="s">
        <v>3</v>
      </c>
      <c r="I69" s="44"/>
      <c r="J69" s="26"/>
      <c r="K69" s="45"/>
      <c r="L69" s="45"/>
      <c r="M69" s="159"/>
    </row>
    <row r="70" spans="1:13" x14ac:dyDescent="0.2">
      <c r="A70" s="7">
        <f t="shared" si="3"/>
        <v>68</v>
      </c>
      <c r="B70" s="7" t="s">
        <v>420</v>
      </c>
      <c r="C70" s="11">
        <v>20</v>
      </c>
      <c r="D70" s="14" t="s">
        <v>9</v>
      </c>
      <c r="E70" s="8" t="s">
        <v>418</v>
      </c>
      <c r="F70" s="13" t="s">
        <v>104</v>
      </c>
      <c r="G70" s="31">
        <v>137.71</v>
      </c>
      <c r="H70" s="187" t="s">
        <v>3</v>
      </c>
      <c r="I70" s="32"/>
      <c r="J70" s="33"/>
      <c r="K70" s="35"/>
      <c r="L70" s="35"/>
      <c r="M70" s="159"/>
    </row>
    <row r="71" spans="1:13" x14ac:dyDescent="0.2">
      <c r="A71" s="7">
        <f t="shared" si="3"/>
        <v>69</v>
      </c>
      <c r="B71" s="7" t="s">
        <v>420</v>
      </c>
      <c r="C71" s="11">
        <v>19</v>
      </c>
      <c r="D71" s="14" t="s">
        <v>6</v>
      </c>
      <c r="E71" s="8" t="s">
        <v>418</v>
      </c>
      <c r="F71" s="13" t="s">
        <v>100</v>
      </c>
      <c r="G71" s="31">
        <v>306.92</v>
      </c>
      <c r="H71" s="187" t="s">
        <v>3</v>
      </c>
      <c r="I71" s="32">
        <v>43449</v>
      </c>
      <c r="J71" s="33">
        <v>44544</v>
      </c>
      <c r="K71" s="35">
        <v>383000</v>
      </c>
      <c r="L71" s="35">
        <v>70000</v>
      </c>
      <c r="M71" s="159"/>
    </row>
    <row r="72" spans="1:13" x14ac:dyDescent="0.2">
      <c r="A72" s="7">
        <f t="shared" si="3"/>
        <v>70</v>
      </c>
      <c r="B72" s="7" t="s">
        <v>420</v>
      </c>
      <c r="C72" s="11">
        <v>19</v>
      </c>
      <c r="D72" s="14" t="s">
        <v>6</v>
      </c>
      <c r="E72" s="8" t="s">
        <v>418</v>
      </c>
      <c r="F72" s="13" t="s">
        <v>294</v>
      </c>
      <c r="G72" s="31">
        <v>306.92</v>
      </c>
      <c r="H72" s="187" t="s">
        <v>3</v>
      </c>
      <c r="I72" s="32">
        <v>45170</v>
      </c>
      <c r="J72" s="33">
        <v>49187</v>
      </c>
      <c r="K72" s="35">
        <v>400000</v>
      </c>
      <c r="L72" s="35">
        <v>70000</v>
      </c>
      <c r="M72" s="159"/>
    </row>
    <row r="73" spans="1:13" x14ac:dyDescent="0.2">
      <c r="A73" s="7">
        <f t="shared" si="3"/>
        <v>71</v>
      </c>
      <c r="B73" s="7" t="s">
        <v>420</v>
      </c>
      <c r="C73" s="11">
        <v>19</v>
      </c>
      <c r="D73" s="14" t="s">
        <v>7</v>
      </c>
      <c r="E73" s="8" t="s">
        <v>418</v>
      </c>
      <c r="F73" s="13" t="s">
        <v>294</v>
      </c>
      <c r="G73" s="31">
        <v>250.99</v>
      </c>
      <c r="H73" s="187" t="s">
        <v>3</v>
      </c>
      <c r="I73" s="32">
        <v>45170</v>
      </c>
      <c r="J73" s="26">
        <v>49187</v>
      </c>
      <c r="K73" s="35">
        <v>400000</v>
      </c>
      <c r="L73" s="35">
        <v>70000</v>
      </c>
      <c r="M73" s="159"/>
    </row>
    <row r="74" spans="1:13" x14ac:dyDescent="0.2">
      <c r="A74" s="7">
        <f t="shared" si="3"/>
        <v>72</v>
      </c>
      <c r="B74" s="7" t="s">
        <v>420</v>
      </c>
      <c r="C74" s="11">
        <v>19</v>
      </c>
      <c r="D74" s="14" t="s">
        <v>103</v>
      </c>
      <c r="E74" s="8" t="s">
        <v>418</v>
      </c>
      <c r="F74" s="13" t="s">
        <v>102</v>
      </c>
      <c r="G74" s="31">
        <v>989.79</v>
      </c>
      <c r="H74" s="187" t="s">
        <v>3</v>
      </c>
      <c r="I74" s="32">
        <v>44075</v>
      </c>
      <c r="J74" s="33">
        <v>45169</v>
      </c>
      <c r="K74" s="35">
        <v>425000</v>
      </c>
      <c r="L74" s="35">
        <v>70000</v>
      </c>
      <c r="M74" s="159"/>
    </row>
    <row r="75" spans="1:13" x14ac:dyDescent="0.2">
      <c r="A75" s="7">
        <f t="shared" si="3"/>
        <v>73</v>
      </c>
      <c r="B75" s="7" t="s">
        <v>420</v>
      </c>
      <c r="C75" s="11">
        <v>19</v>
      </c>
      <c r="D75" s="14" t="s">
        <v>103</v>
      </c>
      <c r="E75" s="8" t="s">
        <v>418</v>
      </c>
      <c r="F75" s="13" t="s">
        <v>101</v>
      </c>
      <c r="G75" s="31">
        <v>989.79</v>
      </c>
      <c r="H75" s="187" t="s">
        <v>3</v>
      </c>
      <c r="I75" s="32">
        <v>45170</v>
      </c>
      <c r="J75" s="26">
        <v>49187</v>
      </c>
      <c r="K75" s="35">
        <v>400000</v>
      </c>
      <c r="L75" s="35">
        <v>70000</v>
      </c>
      <c r="M75" s="159"/>
    </row>
    <row r="76" spans="1:13" x14ac:dyDescent="0.2">
      <c r="A76" s="7">
        <f t="shared" si="3"/>
        <v>74</v>
      </c>
      <c r="B76" s="7" t="s">
        <v>420</v>
      </c>
      <c r="C76" s="11">
        <v>18</v>
      </c>
      <c r="D76" s="14" t="s">
        <v>56</v>
      </c>
      <c r="E76" s="8" t="s">
        <v>418</v>
      </c>
      <c r="F76" s="13" t="s">
        <v>101</v>
      </c>
      <c r="G76" s="31">
        <v>1563.7810374560884</v>
      </c>
      <c r="H76" s="187" t="s">
        <v>3</v>
      </c>
      <c r="I76" s="32">
        <v>45170</v>
      </c>
      <c r="J76" s="33">
        <v>49187</v>
      </c>
      <c r="K76" s="35">
        <v>400000</v>
      </c>
      <c r="L76" s="35">
        <v>70000</v>
      </c>
      <c r="M76" s="159"/>
    </row>
    <row r="77" spans="1:13" x14ac:dyDescent="0.2">
      <c r="A77" s="7">
        <f t="shared" si="3"/>
        <v>75</v>
      </c>
      <c r="B77" s="7" t="s">
        <v>420</v>
      </c>
      <c r="C77" s="11">
        <v>17</v>
      </c>
      <c r="D77" s="14" t="s">
        <v>56</v>
      </c>
      <c r="E77" s="8" t="s">
        <v>418</v>
      </c>
      <c r="F77" s="13" t="s">
        <v>105</v>
      </c>
      <c r="G77" s="31">
        <v>1547.6845104472457</v>
      </c>
      <c r="H77" s="187" t="s">
        <v>3</v>
      </c>
      <c r="I77" s="46">
        <v>43891</v>
      </c>
      <c r="J77" s="33">
        <v>44985</v>
      </c>
      <c r="K77" s="45">
        <v>450000</v>
      </c>
      <c r="L77" s="35">
        <v>70000</v>
      </c>
      <c r="M77" s="159"/>
    </row>
    <row r="78" spans="1:13" x14ac:dyDescent="0.2">
      <c r="A78" s="7">
        <f t="shared" si="3"/>
        <v>76</v>
      </c>
      <c r="B78" s="7" t="s">
        <v>420</v>
      </c>
      <c r="C78" s="11">
        <v>17</v>
      </c>
      <c r="D78" s="14" t="s">
        <v>56</v>
      </c>
      <c r="E78" s="8" t="s">
        <v>418</v>
      </c>
      <c r="F78" s="13" t="s">
        <v>106</v>
      </c>
      <c r="G78" s="31">
        <v>1547.68451044725</v>
      </c>
      <c r="H78" s="187" t="s">
        <v>3</v>
      </c>
      <c r="I78" s="46">
        <v>44986</v>
      </c>
      <c r="J78" s="26">
        <v>49003</v>
      </c>
      <c r="K78" s="45">
        <v>390000</v>
      </c>
      <c r="L78" s="35">
        <v>70000</v>
      </c>
      <c r="M78" s="159"/>
    </row>
    <row r="79" spans="1:13" x14ac:dyDescent="0.2">
      <c r="A79" s="7">
        <f t="shared" si="3"/>
        <v>77</v>
      </c>
      <c r="B79" s="7" t="s">
        <v>420</v>
      </c>
      <c r="C79" s="11">
        <v>16</v>
      </c>
      <c r="D79" s="14" t="s">
        <v>56</v>
      </c>
      <c r="E79" s="8" t="s">
        <v>418</v>
      </c>
      <c r="F79" s="13" t="s">
        <v>102</v>
      </c>
      <c r="G79" s="31">
        <v>1559.07</v>
      </c>
      <c r="H79" s="187" t="s">
        <v>3</v>
      </c>
      <c r="I79" s="32">
        <v>44075</v>
      </c>
      <c r="J79" s="33">
        <v>45169</v>
      </c>
      <c r="K79" s="35">
        <v>425000</v>
      </c>
      <c r="L79" s="35">
        <v>70000</v>
      </c>
      <c r="M79" s="159"/>
    </row>
    <row r="80" spans="1:13" x14ac:dyDescent="0.2">
      <c r="A80" s="7">
        <f t="shared" si="3"/>
        <v>78</v>
      </c>
      <c r="B80" s="7" t="s">
        <v>420</v>
      </c>
      <c r="C80" s="11">
        <v>16</v>
      </c>
      <c r="D80" s="14" t="s">
        <v>56</v>
      </c>
      <c r="E80" s="8" t="s">
        <v>418</v>
      </c>
      <c r="F80" s="13" t="s">
        <v>101</v>
      </c>
      <c r="G80" s="31">
        <v>1559.07</v>
      </c>
      <c r="H80" s="187" t="s">
        <v>3</v>
      </c>
      <c r="I80" s="32">
        <v>45170</v>
      </c>
      <c r="J80" s="26">
        <v>49187</v>
      </c>
      <c r="K80" s="35">
        <v>400000</v>
      </c>
      <c r="L80" s="35">
        <v>70000</v>
      </c>
      <c r="M80" s="159"/>
    </row>
    <row r="81" spans="1:13" x14ac:dyDescent="0.2">
      <c r="A81" s="7">
        <f t="shared" si="3"/>
        <v>79</v>
      </c>
      <c r="B81" s="7" t="s">
        <v>420</v>
      </c>
      <c r="C81" s="11">
        <v>15</v>
      </c>
      <c r="D81" s="14" t="s">
        <v>56</v>
      </c>
      <c r="E81" s="8" t="s">
        <v>418</v>
      </c>
      <c r="F81" s="13" t="s">
        <v>107</v>
      </c>
      <c r="G81" s="31">
        <v>1547.75</v>
      </c>
      <c r="H81" s="187" t="s">
        <v>3</v>
      </c>
      <c r="I81" s="32">
        <v>44044</v>
      </c>
      <c r="J81" s="33">
        <v>45138</v>
      </c>
      <c r="K81" s="35">
        <v>425000</v>
      </c>
      <c r="L81" s="35">
        <v>70000</v>
      </c>
      <c r="M81" s="159"/>
    </row>
    <row r="82" spans="1:13" x14ac:dyDescent="0.2">
      <c r="A82" s="7">
        <f t="shared" si="3"/>
        <v>80</v>
      </c>
      <c r="B82" s="7" t="s">
        <v>420</v>
      </c>
      <c r="C82" s="11">
        <v>15</v>
      </c>
      <c r="D82" s="14" t="s">
        <v>56</v>
      </c>
      <c r="E82" s="8" t="s">
        <v>418</v>
      </c>
      <c r="F82" s="13" t="s">
        <v>108</v>
      </c>
      <c r="G82" s="31">
        <v>1547.75</v>
      </c>
      <c r="H82" s="187" t="s">
        <v>3</v>
      </c>
      <c r="I82" s="32">
        <v>45139</v>
      </c>
      <c r="J82" s="33">
        <v>46234</v>
      </c>
      <c r="K82" s="35">
        <v>390000</v>
      </c>
      <c r="L82" s="35">
        <v>70000</v>
      </c>
      <c r="M82" s="159"/>
    </row>
    <row r="83" spans="1:13" x14ac:dyDescent="0.2">
      <c r="A83" s="7">
        <f t="shared" si="3"/>
        <v>81</v>
      </c>
      <c r="B83" s="7" t="s">
        <v>420</v>
      </c>
      <c r="C83" s="11">
        <v>15</v>
      </c>
      <c r="D83" s="14" t="s">
        <v>56</v>
      </c>
      <c r="E83" s="8" t="s">
        <v>418</v>
      </c>
      <c r="F83" s="13" t="s">
        <v>108</v>
      </c>
      <c r="G83" s="31">
        <v>1548.75</v>
      </c>
      <c r="H83" s="187" t="s">
        <v>3</v>
      </c>
      <c r="I83" s="32">
        <v>46235</v>
      </c>
      <c r="J83" s="33">
        <v>49156</v>
      </c>
      <c r="K83" s="35">
        <v>390000</v>
      </c>
      <c r="L83" s="35">
        <v>70000</v>
      </c>
      <c r="M83" s="159"/>
    </row>
    <row r="84" spans="1:13" x14ac:dyDescent="0.2">
      <c r="A84" s="7">
        <f t="shared" si="3"/>
        <v>82</v>
      </c>
      <c r="B84" s="7" t="s">
        <v>420</v>
      </c>
      <c r="C84" s="11">
        <v>12</v>
      </c>
      <c r="D84" s="14" t="s">
        <v>56</v>
      </c>
      <c r="E84" s="8" t="s">
        <v>418</v>
      </c>
      <c r="F84" s="13" t="s">
        <v>100</v>
      </c>
      <c r="G84" s="31">
        <v>1565.69</v>
      </c>
      <c r="H84" s="187" t="s">
        <v>3</v>
      </c>
      <c r="I84" s="47">
        <v>43449</v>
      </c>
      <c r="J84" s="33">
        <v>44544</v>
      </c>
      <c r="K84" s="35">
        <v>383000</v>
      </c>
      <c r="L84" s="35">
        <v>70000</v>
      </c>
      <c r="M84" s="159"/>
    </row>
    <row r="85" spans="1:13" x14ac:dyDescent="0.2">
      <c r="A85" s="7">
        <f t="shared" si="3"/>
        <v>83</v>
      </c>
      <c r="B85" s="7" t="s">
        <v>420</v>
      </c>
      <c r="C85" s="11">
        <v>12</v>
      </c>
      <c r="D85" s="14" t="s">
        <v>56</v>
      </c>
      <c r="E85" s="8" t="s">
        <v>418</v>
      </c>
      <c r="F85" s="13" t="s">
        <v>104</v>
      </c>
      <c r="G85" s="31">
        <v>1565.69</v>
      </c>
      <c r="H85" s="187" t="s">
        <v>3</v>
      </c>
      <c r="I85" s="47"/>
      <c r="J85" s="33"/>
      <c r="K85" s="35"/>
      <c r="L85" s="35"/>
      <c r="M85" s="159"/>
    </row>
    <row r="86" spans="1:13" x14ac:dyDescent="0.2">
      <c r="A86" s="7">
        <f t="shared" si="3"/>
        <v>84</v>
      </c>
      <c r="B86" s="7" t="s">
        <v>420</v>
      </c>
      <c r="C86" s="11">
        <v>11</v>
      </c>
      <c r="D86" s="14" t="s">
        <v>56</v>
      </c>
      <c r="E86" s="8" t="s">
        <v>418</v>
      </c>
      <c r="F86" s="13" t="s">
        <v>100</v>
      </c>
      <c r="G86" s="31">
        <v>1519.21</v>
      </c>
      <c r="H86" s="187" t="s">
        <v>3</v>
      </c>
      <c r="I86" s="47">
        <v>43449</v>
      </c>
      <c r="J86" s="33">
        <v>44544</v>
      </c>
      <c r="K86" s="35">
        <v>383000</v>
      </c>
      <c r="L86" s="35">
        <v>70000</v>
      </c>
      <c r="M86" s="159"/>
    </row>
    <row r="87" spans="1:13" x14ac:dyDescent="0.2">
      <c r="A87" s="7">
        <f t="shared" si="3"/>
        <v>85</v>
      </c>
      <c r="B87" s="7" t="s">
        <v>420</v>
      </c>
      <c r="C87" s="11">
        <v>11</v>
      </c>
      <c r="D87" s="14" t="s">
        <v>56</v>
      </c>
      <c r="E87" s="8" t="s">
        <v>418</v>
      </c>
      <c r="F87" s="13" t="s">
        <v>104</v>
      </c>
      <c r="G87" s="31">
        <v>1519.21</v>
      </c>
      <c r="H87" s="187" t="s">
        <v>3</v>
      </c>
      <c r="I87" s="47"/>
      <c r="J87" s="33"/>
      <c r="K87" s="35"/>
      <c r="L87" s="35"/>
      <c r="M87" s="159"/>
    </row>
    <row r="88" spans="1:13" x14ac:dyDescent="0.2">
      <c r="A88" s="7">
        <f t="shared" si="3"/>
        <v>86</v>
      </c>
      <c r="B88" s="7" t="s">
        <v>420</v>
      </c>
      <c r="C88" s="11">
        <v>10</v>
      </c>
      <c r="D88" s="14" t="s">
        <v>3</v>
      </c>
      <c r="E88" s="8" t="s">
        <v>418</v>
      </c>
      <c r="F88" s="13" t="s">
        <v>109</v>
      </c>
      <c r="G88" s="31">
        <v>287.33999999999997</v>
      </c>
      <c r="H88" s="187" t="s">
        <v>3</v>
      </c>
      <c r="I88" s="32">
        <v>44136</v>
      </c>
      <c r="J88" s="33">
        <v>45350</v>
      </c>
      <c r="K88" s="35">
        <v>425000</v>
      </c>
      <c r="L88" s="35">
        <v>70000</v>
      </c>
      <c r="M88" s="159"/>
    </row>
    <row r="89" spans="1:13" x14ac:dyDescent="0.2">
      <c r="A89" s="7">
        <f t="shared" si="3"/>
        <v>87</v>
      </c>
      <c r="B89" s="7" t="s">
        <v>420</v>
      </c>
      <c r="C89" s="11">
        <v>10</v>
      </c>
      <c r="D89" s="14" t="s">
        <v>3</v>
      </c>
      <c r="E89" s="8" t="s">
        <v>418</v>
      </c>
      <c r="F89" s="13" t="s">
        <v>176</v>
      </c>
      <c r="G89" s="31">
        <v>287.33999999999997</v>
      </c>
      <c r="H89" s="187" t="s">
        <v>3</v>
      </c>
      <c r="I89" s="32">
        <v>45352</v>
      </c>
      <c r="J89" s="33">
        <v>46446</v>
      </c>
      <c r="K89" s="35">
        <v>400000</v>
      </c>
      <c r="L89" s="35">
        <v>70000</v>
      </c>
      <c r="M89" s="159"/>
    </row>
    <row r="90" spans="1:13" x14ac:dyDescent="0.2">
      <c r="A90" s="7">
        <f t="shared" si="3"/>
        <v>88</v>
      </c>
      <c r="B90" s="7" t="s">
        <v>420</v>
      </c>
      <c r="C90" s="11">
        <v>10</v>
      </c>
      <c r="D90" s="14" t="s">
        <v>9</v>
      </c>
      <c r="E90" s="8" t="s">
        <v>418</v>
      </c>
      <c r="F90" s="13" t="s">
        <v>58</v>
      </c>
      <c r="G90" s="31">
        <v>264.23</v>
      </c>
      <c r="H90" s="187" t="s">
        <v>3</v>
      </c>
      <c r="I90" s="25">
        <v>43647</v>
      </c>
      <c r="J90" s="26">
        <v>44561</v>
      </c>
      <c r="K90" s="29">
        <f>362500*11.5/12</f>
        <v>347395.83333333331</v>
      </c>
      <c r="L90" s="29">
        <v>84100</v>
      </c>
      <c r="M90" s="159" t="s">
        <v>249</v>
      </c>
    </row>
    <row r="91" spans="1:13" x14ac:dyDescent="0.2">
      <c r="A91" s="7">
        <f t="shared" si="3"/>
        <v>89</v>
      </c>
      <c r="B91" s="7" t="s">
        <v>420</v>
      </c>
      <c r="C91" s="11">
        <v>10</v>
      </c>
      <c r="D91" s="14" t="s">
        <v>9</v>
      </c>
      <c r="E91" s="8" t="s">
        <v>418</v>
      </c>
      <c r="F91" s="13" t="s">
        <v>85</v>
      </c>
      <c r="G91" s="31">
        <v>264.23</v>
      </c>
      <c r="H91" s="187" t="s">
        <v>3</v>
      </c>
      <c r="I91" s="25">
        <v>44835</v>
      </c>
      <c r="J91" s="26">
        <v>45291</v>
      </c>
      <c r="K91" s="29">
        <v>367500</v>
      </c>
      <c r="L91" s="29">
        <v>70000</v>
      </c>
      <c r="M91" s="159"/>
    </row>
    <row r="92" spans="1:13" x14ac:dyDescent="0.2">
      <c r="A92" s="7">
        <f t="shared" si="3"/>
        <v>90</v>
      </c>
      <c r="B92" s="7" t="s">
        <v>420</v>
      </c>
      <c r="C92" s="11">
        <v>10</v>
      </c>
      <c r="D92" s="11" t="s">
        <v>110</v>
      </c>
      <c r="E92" s="8" t="s">
        <v>418</v>
      </c>
      <c r="F92" s="13" t="s">
        <v>111</v>
      </c>
      <c r="G92" s="31">
        <v>272.08</v>
      </c>
      <c r="H92" s="187" t="s">
        <v>3</v>
      </c>
      <c r="I92" s="32">
        <v>43382</v>
      </c>
      <c r="J92" s="46">
        <v>44477</v>
      </c>
      <c r="K92" s="35">
        <v>435000</v>
      </c>
      <c r="L92" s="35">
        <v>70000</v>
      </c>
      <c r="M92" s="159"/>
    </row>
    <row r="93" spans="1:13" x14ac:dyDescent="0.2">
      <c r="A93" s="7">
        <f t="shared" si="3"/>
        <v>91</v>
      </c>
      <c r="B93" s="7" t="s">
        <v>420</v>
      </c>
      <c r="C93" s="11">
        <v>10</v>
      </c>
      <c r="D93" s="11" t="s">
        <v>110</v>
      </c>
      <c r="E93" s="8" t="s">
        <v>418</v>
      </c>
      <c r="F93" s="13" t="s">
        <v>422</v>
      </c>
      <c r="G93" s="31">
        <v>272.08</v>
      </c>
      <c r="H93" s="187" t="s">
        <v>3</v>
      </c>
      <c r="I93" s="32">
        <v>45108</v>
      </c>
      <c r="J93" s="46">
        <v>46203</v>
      </c>
      <c r="K93" s="35">
        <v>383000</v>
      </c>
      <c r="L93" s="35">
        <v>70000</v>
      </c>
      <c r="M93" s="159"/>
    </row>
    <row r="94" spans="1:13" x14ac:dyDescent="0.2">
      <c r="A94" s="7">
        <f t="shared" si="3"/>
        <v>92</v>
      </c>
      <c r="B94" s="7" t="s">
        <v>420</v>
      </c>
      <c r="C94" s="11">
        <v>10</v>
      </c>
      <c r="D94" s="11" t="s">
        <v>5</v>
      </c>
      <c r="E94" s="8" t="s">
        <v>418</v>
      </c>
      <c r="F94" s="13" t="s">
        <v>112</v>
      </c>
      <c r="G94" s="31">
        <v>135.99</v>
      </c>
      <c r="H94" s="187" t="s">
        <v>3</v>
      </c>
      <c r="I94" s="32">
        <v>43784</v>
      </c>
      <c r="J94" s="33">
        <v>49187</v>
      </c>
      <c r="K94" s="35">
        <v>0</v>
      </c>
      <c r="L94" s="35">
        <v>0</v>
      </c>
      <c r="M94" s="159"/>
    </row>
    <row r="95" spans="1:13" x14ac:dyDescent="0.2">
      <c r="A95" s="7">
        <f t="shared" si="3"/>
        <v>93</v>
      </c>
      <c r="B95" s="7" t="s">
        <v>420</v>
      </c>
      <c r="C95" s="11">
        <v>10</v>
      </c>
      <c r="D95" s="11" t="s">
        <v>4</v>
      </c>
      <c r="E95" s="8" t="s">
        <v>418</v>
      </c>
      <c r="F95" s="13" t="s">
        <v>113</v>
      </c>
      <c r="G95" s="31">
        <v>135.97999999999999</v>
      </c>
      <c r="H95" s="187" t="s">
        <v>3</v>
      </c>
      <c r="I95" s="48">
        <v>44089</v>
      </c>
      <c r="J95" s="26">
        <v>45183</v>
      </c>
      <c r="K95" s="35">
        <v>435000</v>
      </c>
      <c r="L95" s="35">
        <v>70000</v>
      </c>
      <c r="M95" s="159"/>
    </row>
    <row r="96" spans="1:13" x14ac:dyDescent="0.2">
      <c r="A96" s="7">
        <f t="shared" si="3"/>
        <v>94</v>
      </c>
      <c r="B96" s="7" t="s">
        <v>420</v>
      </c>
      <c r="C96" s="11">
        <v>10</v>
      </c>
      <c r="D96" s="11" t="s">
        <v>4</v>
      </c>
      <c r="E96" s="8" t="s">
        <v>418</v>
      </c>
      <c r="F96" s="13" t="s">
        <v>295</v>
      </c>
      <c r="G96" s="31">
        <v>135.97999999999999</v>
      </c>
      <c r="H96" s="187" t="s">
        <v>3</v>
      </c>
      <c r="I96" s="48">
        <v>45184</v>
      </c>
      <c r="J96" s="26">
        <v>46279</v>
      </c>
      <c r="K96" s="35">
        <v>390000</v>
      </c>
      <c r="L96" s="35">
        <v>70000</v>
      </c>
      <c r="M96" s="159"/>
    </row>
    <row r="97" spans="1:13" x14ac:dyDescent="0.2">
      <c r="A97" s="7">
        <f t="shared" si="3"/>
        <v>95</v>
      </c>
      <c r="B97" s="7" t="s">
        <v>420</v>
      </c>
      <c r="C97" s="11">
        <v>10</v>
      </c>
      <c r="D97" s="14" t="s">
        <v>6</v>
      </c>
      <c r="E97" s="8" t="s">
        <v>418</v>
      </c>
      <c r="F97" s="13" t="s">
        <v>0</v>
      </c>
      <c r="G97" s="31">
        <v>392.7</v>
      </c>
      <c r="H97" s="187" t="s">
        <v>3</v>
      </c>
      <c r="I97" s="32"/>
      <c r="J97" s="33">
        <v>49187</v>
      </c>
      <c r="K97" s="35">
        <v>0</v>
      </c>
      <c r="L97" s="35">
        <v>0</v>
      </c>
      <c r="M97" s="159"/>
    </row>
    <row r="98" spans="1:13" x14ac:dyDescent="0.2">
      <c r="A98" s="7">
        <f t="shared" si="3"/>
        <v>96</v>
      </c>
      <c r="B98" s="7" t="s">
        <v>420</v>
      </c>
      <c r="C98" s="11">
        <v>9</v>
      </c>
      <c r="D98" s="11" t="s">
        <v>4</v>
      </c>
      <c r="E98" s="8" t="s">
        <v>418</v>
      </c>
      <c r="F98" s="10" t="s">
        <v>114</v>
      </c>
      <c r="G98" s="49">
        <v>137.51</v>
      </c>
      <c r="H98" s="187" t="s">
        <v>3</v>
      </c>
      <c r="I98" s="48">
        <v>44287</v>
      </c>
      <c r="J98" s="26">
        <v>44651</v>
      </c>
      <c r="K98" s="45">
        <v>0</v>
      </c>
      <c r="L98" s="45">
        <v>70000</v>
      </c>
      <c r="M98" s="159"/>
    </row>
    <row r="99" spans="1:13" x14ac:dyDescent="0.2">
      <c r="A99" s="7">
        <f t="shared" si="3"/>
        <v>97</v>
      </c>
      <c r="B99" s="7" t="s">
        <v>420</v>
      </c>
      <c r="C99" s="11">
        <v>9</v>
      </c>
      <c r="D99" s="11" t="s">
        <v>4</v>
      </c>
      <c r="E99" s="8" t="s">
        <v>418</v>
      </c>
      <c r="F99" s="10" t="s">
        <v>115</v>
      </c>
      <c r="G99" s="49">
        <v>137.51</v>
      </c>
      <c r="H99" s="187" t="s">
        <v>3</v>
      </c>
      <c r="I99" s="48">
        <v>44652</v>
      </c>
      <c r="J99" s="26">
        <v>45016</v>
      </c>
      <c r="K99" s="45"/>
      <c r="L99" s="45">
        <v>70000</v>
      </c>
      <c r="M99" s="159"/>
    </row>
    <row r="100" spans="1:13" x14ac:dyDescent="0.2">
      <c r="A100" s="7">
        <f t="shared" si="3"/>
        <v>98</v>
      </c>
      <c r="B100" s="7" t="s">
        <v>420</v>
      </c>
      <c r="C100" s="11">
        <v>9</v>
      </c>
      <c r="D100" s="11" t="s">
        <v>4</v>
      </c>
      <c r="E100" s="8" t="s">
        <v>418</v>
      </c>
      <c r="F100" s="10" t="s">
        <v>115</v>
      </c>
      <c r="G100" s="49">
        <v>137.51</v>
      </c>
      <c r="H100" s="187" t="s">
        <v>3</v>
      </c>
      <c r="I100" s="48">
        <v>45017</v>
      </c>
      <c r="J100" s="26">
        <v>45382</v>
      </c>
      <c r="K100" s="45"/>
      <c r="L100" s="45">
        <v>70001</v>
      </c>
      <c r="M100" s="159"/>
    </row>
    <row r="101" spans="1:13" x14ac:dyDescent="0.2">
      <c r="A101" s="7">
        <f t="shared" si="3"/>
        <v>99</v>
      </c>
      <c r="B101" s="7" t="s">
        <v>420</v>
      </c>
      <c r="C101" s="11">
        <v>9</v>
      </c>
      <c r="D101" s="14" t="s">
        <v>5</v>
      </c>
      <c r="E101" s="8" t="s">
        <v>418</v>
      </c>
      <c r="F101" s="13" t="s">
        <v>116</v>
      </c>
      <c r="G101" s="31">
        <v>137.52000000000001</v>
      </c>
      <c r="H101" s="187" t="s">
        <v>3</v>
      </c>
      <c r="I101" s="32">
        <v>43717</v>
      </c>
      <c r="J101" s="33">
        <v>45565</v>
      </c>
      <c r="K101" s="35">
        <v>0</v>
      </c>
      <c r="L101" s="45">
        <v>70000</v>
      </c>
      <c r="M101" s="159"/>
    </row>
    <row r="102" spans="1:13" x14ac:dyDescent="0.2">
      <c r="A102" s="7">
        <f t="shared" si="3"/>
        <v>100</v>
      </c>
      <c r="B102" s="7" t="s">
        <v>420</v>
      </c>
      <c r="C102" s="11">
        <v>9</v>
      </c>
      <c r="D102" s="14" t="s">
        <v>5</v>
      </c>
      <c r="E102" s="8" t="s">
        <v>418</v>
      </c>
      <c r="F102" s="13" t="s">
        <v>117</v>
      </c>
      <c r="G102" s="31">
        <v>137.52000000000001</v>
      </c>
      <c r="H102" s="187" t="s">
        <v>3</v>
      </c>
      <c r="I102" s="32">
        <v>45566</v>
      </c>
      <c r="J102" s="33">
        <v>46660</v>
      </c>
      <c r="K102" s="35">
        <v>0</v>
      </c>
      <c r="L102" s="45">
        <v>70000</v>
      </c>
      <c r="M102" s="159"/>
    </row>
    <row r="103" spans="1:13" x14ac:dyDescent="0.2">
      <c r="A103" s="7">
        <f t="shared" si="3"/>
        <v>101</v>
      </c>
      <c r="B103" s="7" t="s">
        <v>420</v>
      </c>
      <c r="C103" s="11">
        <v>9</v>
      </c>
      <c r="D103" s="14" t="s">
        <v>118</v>
      </c>
      <c r="E103" s="8" t="s">
        <v>418</v>
      </c>
      <c r="F103" s="13" t="s">
        <v>119</v>
      </c>
      <c r="G103" s="31">
        <v>1234.75</v>
      </c>
      <c r="H103" s="187" t="s">
        <v>3</v>
      </c>
      <c r="I103" s="32"/>
      <c r="J103" s="33">
        <v>44895</v>
      </c>
      <c r="K103" s="35">
        <v>390000</v>
      </c>
      <c r="L103" s="45">
        <v>70000</v>
      </c>
      <c r="M103" s="159"/>
    </row>
    <row r="104" spans="1:13" x14ac:dyDescent="0.2">
      <c r="A104" s="7">
        <f t="shared" si="3"/>
        <v>102</v>
      </c>
      <c r="B104" s="7" t="s">
        <v>420</v>
      </c>
      <c r="C104" s="11">
        <v>9</v>
      </c>
      <c r="D104" s="14" t="s">
        <v>118</v>
      </c>
      <c r="E104" s="8" t="s">
        <v>418</v>
      </c>
      <c r="F104" s="13" t="s">
        <v>421</v>
      </c>
      <c r="G104" s="31">
        <v>1234.75</v>
      </c>
      <c r="H104" s="187" t="s">
        <v>3</v>
      </c>
      <c r="I104" s="32">
        <v>44927</v>
      </c>
      <c r="J104" s="33">
        <v>49308</v>
      </c>
      <c r="K104" s="35">
        <v>367500</v>
      </c>
      <c r="L104" s="35">
        <v>70000</v>
      </c>
      <c r="M104" s="159"/>
    </row>
    <row r="105" spans="1:13" x14ac:dyDescent="0.2">
      <c r="A105" s="7">
        <f t="shared" si="3"/>
        <v>103</v>
      </c>
      <c r="B105" s="7" t="s">
        <v>420</v>
      </c>
      <c r="C105" s="11">
        <v>8</v>
      </c>
      <c r="D105" s="50" t="s">
        <v>56</v>
      </c>
      <c r="E105" s="8" t="s">
        <v>418</v>
      </c>
      <c r="F105" s="51" t="s">
        <v>71</v>
      </c>
      <c r="G105" s="52">
        <v>1693.35</v>
      </c>
      <c r="H105" s="187" t="s">
        <v>3</v>
      </c>
      <c r="I105" s="53">
        <v>43922</v>
      </c>
      <c r="J105" s="172">
        <v>49309</v>
      </c>
      <c r="K105" s="54">
        <v>367500</v>
      </c>
      <c r="L105" s="54">
        <v>70000</v>
      </c>
      <c r="M105" s="159"/>
    </row>
    <row r="106" spans="1:13" x14ac:dyDescent="0.2">
      <c r="A106" s="7">
        <f t="shared" si="3"/>
        <v>104</v>
      </c>
      <c r="B106" s="7" t="s">
        <v>420</v>
      </c>
      <c r="C106" s="11">
        <v>7</v>
      </c>
      <c r="D106" s="14" t="s">
        <v>83</v>
      </c>
      <c r="E106" s="8" t="s">
        <v>418</v>
      </c>
      <c r="F106" s="13" t="s">
        <v>71</v>
      </c>
      <c r="G106" s="31">
        <v>785.01</v>
      </c>
      <c r="H106" s="187" t="s">
        <v>3</v>
      </c>
      <c r="I106" s="32">
        <v>43922</v>
      </c>
      <c r="J106" s="26">
        <v>49309</v>
      </c>
      <c r="K106" s="35">
        <v>367500</v>
      </c>
      <c r="L106" s="35">
        <v>70000</v>
      </c>
      <c r="M106" s="159"/>
    </row>
    <row r="107" spans="1:13" x14ac:dyDescent="0.2">
      <c r="A107" s="7">
        <f t="shared" si="3"/>
        <v>105</v>
      </c>
      <c r="B107" s="7" t="s">
        <v>420</v>
      </c>
      <c r="C107" s="11">
        <v>7</v>
      </c>
      <c r="D107" s="14" t="s">
        <v>97</v>
      </c>
      <c r="E107" s="8" t="s">
        <v>418</v>
      </c>
      <c r="F107" s="13" t="s">
        <v>120</v>
      </c>
      <c r="G107" s="31">
        <v>705.53</v>
      </c>
      <c r="H107" s="187" t="s">
        <v>3</v>
      </c>
      <c r="I107" s="32">
        <v>43556</v>
      </c>
      <c r="J107" s="26">
        <v>44651</v>
      </c>
      <c r="K107" s="35">
        <v>367500</v>
      </c>
      <c r="L107" s="35">
        <v>70000</v>
      </c>
      <c r="M107" s="159"/>
    </row>
    <row r="108" spans="1:13" x14ac:dyDescent="0.2">
      <c r="A108" s="7">
        <f t="shared" si="3"/>
        <v>106</v>
      </c>
      <c r="B108" s="7" t="s">
        <v>420</v>
      </c>
      <c r="C108" s="11">
        <v>7</v>
      </c>
      <c r="D108" s="14" t="s">
        <v>97</v>
      </c>
      <c r="E108" s="8" t="s">
        <v>418</v>
      </c>
      <c r="F108" s="13" t="s">
        <v>121</v>
      </c>
      <c r="G108" s="31">
        <v>705.53</v>
      </c>
      <c r="H108" s="187" t="s">
        <v>3</v>
      </c>
      <c r="I108" s="32">
        <v>44652</v>
      </c>
      <c r="J108" s="26">
        <v>49309</v>
      </c>
      <c r="K108" s="35">
        <v>367500</v>
      </c>
      <c r="L108" s="35">
        <v>70000</v>
      </c>
      <c r="M108" s="159"/>
    </row>
    <row r="109" spans="1:13" x14ac:dyDescent="0.2">
      <c r="A109" s="7">
        <f t="shared" si="3"/>
        <v>107</v>
      </c>
      <c r="B109" s="7" t="s">
        <v>420</v>
      </c>
      <c r="C109" s="11">
        <v>6</v>
      </c>
      <c r="D109" s="14" t="s">
        <v>80</v>
      </c>
      <c r="E109" s="8" t="s">
        <v>418</v>
      </c>
      <c r="F109" s="13" t="s">
        <v>122</v>
      </c>
      <c r="G109" s="31">
        <v>547</v>
      </c>
      <c r="H109" s="187" t="s">
        <v>3</v>
      </c>
      <c r="I109" s="32"/>
      <c r="J109" s="26">
        <v>44865</v>
      </c>
      <c r="K109" s="35">
        <v>410000</v>
      </c>
      <c r="L109" s="35">
        <v>70000</v>
      </c>
      <c r="M109" s="159"/>
    </row>
    <row r="110" spans="1:13" x14ac:dyDescent="0.2">
      <c r="A110" s="7">
        <f t="shared" si="3"/>
        <v>108</v>
      </c>
      <c r="B110" s="7" t="s">
        <v>420</v>
      </c>
      <c r="C110" s="11">
        <v>6</v>
      </c>
      <c r="D110" s="14" t="s">
        <v>80</v>
      </c>
      <c r="E110" s="8" t="s">
        <v>418</v>
      </c>
      <c r="F110" s="13" t="s">
        <v>123</v>
      </c>
      <c r="G110" s="31">
        <v>547</v>
      </c>
      <c r="H110" s="187" t="s">
        <v>3</v>
      </c>
      <c r="I110" s="32">
        <v>44866</v>
      </c>
      <c r="J110" s="26">
        <v>45961</v>
      </c>
      <c r="K110" s="35">
        <v>390000</v>
      </c>
      <c r="L110" s="35">
        <v>70000</v>
      </c>
      <c r="M110" s="159"/>
    </row>
    <row r="111" spans="1:13" x14ac:dyDescent="0.2">
      <c r="A111" s="7">
        <f t="shared" si="3"/>
        <v>109</v>
      </c>
      <c r="B111" s="59" t="s">
        <v>420</v>
      </c>
      <c r="C111" s="188">
        <v>6</v>
      </c>
      <c r="D111" s="14" t="s">
        <v>80</v>
      </c>
      <c r="E111" s="8" t="s">
        <v>418</v>
      </c>
      <c r="F111" s="13" t="s">
        <v>123</v>
      </c>
      <c r="G111" s="31">
        <v>548</v>
      </c>
      <c r="H111" s="187" t="s">
        <v>3</v>
      </c>
      <c r="I111" s="32">
        <v>45962</v>
      </c>
      <c r="J111" s="26">
        <v>49248</v>
      </c>
      <c r="K111" s="35">
        <v>390000</v>
      </c>
      <c r="L111" s="35">
        <v>70000</v>
      </c>
      <c r="M111" s="159"/>
    </row>
    <row r="112" spans="1:13" x14ac:dyDescent="0.2">
      <c r="A112" s="7">
        <f t="shared" si="3"/>
        <v>110</v>
      </c>
      <c r="B112" s="7" t="s">
        <v>420</v>
      </c>
      <c r="C112" s="11">
        <v>6</v>
      </c>
      <c r="D112" s="14" t="s">
        <v>124</v>
      </c>
      <c r="E112" s="8" t="s">
        <v>418</v>
      </c>
      <c r="F112" s="13" t="s">
        <v>125</v>
      </c>
      <c r="G112" s="31">
        <v>938.59</v>
      </c>
      <c r="H112" s="187" t="s">
        <v>3</v>
      </c>
      <c r="I112" s="32"/>
      <c r="J112" s="26">
        <v>44865</v>
      </c>
      <c r="K112" s="35">
        <v>410000</v>
      </c>
      <c r="L112" s="35">
        <v>70000</v>
      </c>
      <c r="M112" s="159"/>
    </row>
    <row r="113" spans="1:13" x14ac:dyDescent="0.2">
      <c r="A113" s="7">
        <f t="shared" si="3"/>
        <v>111</v>
      </c>
      <c r="B113" s="7" t="s">
        <v>420</v>
      </c>
      <c r="C113" s="11">
        <v>6</v>
      </c>
      <c r="D113" s="14" t="s">
        <v>124</v>
      </c>
      <c r="E113" s="8" t="s">
        <v>418</v>
      </c>
      <c r="F113" s="13" t="s">
        <v>126</v>
      </c>
      <c r="G113" s="31">
        <v>938.59</v>
      </c>
      <c r="H113" s="187" t="s">
        <v>3</v>
      </c>
      <c r="I113" s="32">
        <v>44866</v>
      </c>
      <c r="J113" s="26">
        <v>45961</v>
      </c>
      <c r="K113" s="35">
        <v>390000</v>
      </c>
      <c r="L113" s="35">
        <v>70000</v>
      </c>
      <c r="M113" s="159"/>
    </row>
    <row r="114" spans="1:13" x14ac:dyDescent="0.2">
      <c r="A114" s="7">
        <f t="shared" si="3"/>
        <v>112</v>
      </c>
      <c r="B114" s="59" t="s">
        <v>420</v>
      </c>
      <c r="C114" s="188">
        <v>6</v>
      </c>
      <c r="D114" s="14" t="s">
        <v>124</v>
      </c>
      <c r="E114" s="8" t="s">
        <v>418</v>
      </c>
      <c r="F114" s="13" t="s">
        <v>126</v>
      </c>
      <c r="G114" s="31">
        <v>939.59</v>
      </c>
      <c r="H114" s="187" t="s">
        <v>3</v>
      </c>
      <c r="I114" s="32">
        <v>45962</v>
      </c>
      <c r="J114" s="26">
        <v>49248</v>
      </c>
      <c r="K114" s="35">
        <v>390000</v>
      </c>
      <c r="L114" s="35">
        <v>70000</v>
      </c>
      <c r="M114" s="159"/>
    </row>
    <row r="115" spans="1:13" x14ac:dyDescent="0.2">
      <c r="A115" s="7">
        <f t="shared" si="3"/>
        <v>113</v>
      </c>
      <c r="B115" s="7" t="s">
        <v>420</v>
      </c>
      <c r="C115" s="11">
        <v>5</v>
      </c>
      <c r="D115" s="14" t="s">
        <v>56</v>
      </c>
      <c r="E115" s="8" t="s">
        <v>418</v>
      </c>
      <c r="F115" s="13" t="s">
        <v>125</v>
      </c>
      <c r="G115" s="31">
        <v>1505.1</v>
      </c>
      <c r="H115" s="187" t="s">
        <v>3</v>
      </c>
      <c r="I115" s="32"/>
      <c r="J115" s="26">
        <v>44865</v>
      </c>
      <c r="K115" s="35">
        <v>410000</v>
      </c>
      <c r="L115" s="35">
        <v>70000</v>
      </c>
      <c r="M115" s="159"/>
    </row>
    <row r="116" spans="1:13" x14ac:dyDescent="0.2">
      <c r="A116" s="7">
        <f t="shared" si="3"/>
        <v>114</v>
      </c>
      <c r="B116" s="7" t="s">
        <v>420</v>
      </c>
      <c r="C116" s="11">
        <v>5</v>
      </c>
      <c r="D116" s="14" t="s">
        <v>56</v>
      </c>
      <c r="E116" s="8" t="s">
        <v>418</v>
      </c>
      <c r="F116" s="13" t="s">
        <v>126</v>
      </c>
      <c r="G116" s="31">
        <v>1505.1</v>
      </c>
      <c r="H116" s="187" t="s">
        <v>3</v>
      </c>
      <c r="I116" s="32">
        <v>44866</v>
      </c>
      <c r="J116" s="26">
        <v>45961</v>
      </c>
      <c r="K116" s="35">
        <v>390000</v>
      </c>
      <c r="L116" s="35">
        <v>70000</v>
      </c>
      <c r="M116" s="159"/>
    </row>
    <row r="117" spans="1:13" x14ac:dyDescent="0.2">
      <c r="A117" s="7">
        <f t="shared" si="3"/>
        <v>115</v>
      </c>
      <c r="B117" s="7" t="s">
        <v>420</v>
      </c>
      <c r="C117" s="11">
        <v>5</v>
      </c>
      <c r="D117" s="14" t="s">
        <v>56</v>
      </c>
      <c r="E117" s="8" t="s">
        <v>418</v>
      </c>
      <c r="F117" s="13" t="s">
        <v>126</v>
      </c>
      <c r="G117" s="31">
        <v>1506.1</v>
      </c>
      <c r="H117" s="187" t="s">
        <v>3</v>
      </c>
      <c r="I117" s="32">
        <v>45962</v>
      </c>
      <c r="J117" s="26">
        <v>49248</v>
      </c>
      <c r="K117" s="35">
        <v>390000</v>
      </c>
      <c r="L117" s="35">
        <v>70000</v>
      </c>
      <c r="M117" s="159"/>
    </row>
    <row r="118" spans="1:13" x14ac:dyDescent="0.2">
      <c r="A118" s="7">
        <f t="shared" si="3"/>
        <v>116</v>
      </c>
      <c r="B118" s="7" t="s">
        <v>420</v>
      </c>
      <c r="C118" s="11">
        <v>3</v>
      </c>
      <c r="D118" s="14" t="s">
        <v>56</v>
      </c>
      <c r="E118" s="8" t="s">
        <v>418</v>
      </c>
      <c r="F118" s="13" t="s">
        <v>371</v>
      </c>
      <c r="G118" s="166">
        <v>1422.37</v>
      </c>
      <c r="H118" s="187" t="s">
        <v>3</v>
      </c>
      <c r="I118" s="158"/>
      <c r="J118" s="33">
        <v>49034</v>
      </c>
      <c r="K118" s="173">
        <v>0</v>
      </c>
      <c r="L118" s="173">
        <v>0</v>
      </c>
      <c r="M118" s="159"/>
    </row>
    <row r="119" spans="1:13" x14ac:dyDescent="0.2">
      <c r="A119" s="7">
        <f t="shared" si="3"/>
        <v>117</v>
      </c>
      <c r="B119" s="7" t="s">
        <v>420</v>
      </c>
      <c r="C119" s="11">
        <v>1</v>
      </c>
      <c r="D119" s="14" t="s">
        <v>56</v>
      </c>
      <c r="E119" s="8" t="s">
        <v>418</v>
      </c>
      <c r="F119" s="13" t="s">
        <v>128</v>
      </c>
      <c r="G119" s="31">
        <v>453.65</v>
      </c>
      <c r="H119" s="187" t="s">
        <v>3</v>
      </c>
      <c r="I119" s="32">
        <v>42948</v>
      </c>
      <c r="J119" s="33">
        <v>45869</v>
      </c>
      <c r="K119" s="35">
        <v>405000</v>
      </c>
      <c r="L119" s="35">
        <v>70000</v>
      </c>
      <c r="M119" s="159"/>
    </row>
    <row r="120" spans="1:13" x14ac:dyDescent="0.2">
      <c r="A120" s="7">
        <f t="shared" si="3"/>
        <v>118</v>
      </c>
      <c r="B120" s="7" t="s">
        <v>420</v>
      </c>
      <c r="C120" s="11">
        <v>1</v>
      </c>
      <c r="D120" s="14" t="s">
        <v>56</v>
      </c>
      <c r="E120" s="8" t="s">
        <v>418</v>
      </c>
      <c r="F120" s="13" t="s">
        <v>129</v>
      </c>
      <c r="G120" s="31">
        <v>70</v>
      </c>
      <c r="H120" s="187" t="s">
        <v>3</v>
      </c>
      <c r="I120" s="32"/>
      <c r="J120" s="33">
        <v>44712</v>
      </c>
      <c r="K120" s="35">
        <v>435000</v>
      </c>
      <c r="L120" s="35">
        <v>70000</v>
      </c>
      <c r="M120" s="159"/>
    </row>
    <row r="121" spans="1:13" x14ac:dyDescent="0.2">
      <c r="A121" s="7">
        <f t="shared" si="3"/>
        <v>119</v>
      </c>
      <c r="B121" s="7" t="s">
        <v>420</v>
      </c>
      <c r="C121" s="11">
        <v>1</v>
      </c>
      <c r="D121" s="14" t="s">
        <v>56</v>
      </c>
      <c r="E121" s="8" t="s">
        <v>418</v>
      </c>
      <c r="F121" s="13" t="s">
        <v>129</v>
      </c>
      <c r="G121" s="31">
        <v>70</v>
      </c>
      <c r="H121" s="187" t="s">
        <v>3</v>
      </c>
      <c r="I121" s="32">
        <v>44713</v>
      </c>
      <c r="J121" s="33">
        <v>45382</v>
      </c>
      <c r="K121" s="35">
        <v>375000</v>
      </c>
      <c r="L121" s="35">
        <v>70000</v>
      </c>
      <c r="M121" s="159"/>
    </row>
    <row r="122" spans="1:13" x14ac:dyDescent="0.2">
      <c r="A122" s="7">
        <f t="shared" si="3"/>
        <v>120</v>
      </c>
      <c r="B122" s="7" t="s">
        <v>420</v>
      </c>
      <c r="C122" s="11">
        <v>1</v>
      </c>
      <c r="D122" s="14" t="s">
        <v>56</v>
      </c>
      <c r="E122" s="8" t="s">
        <v>418</v>
      </c>
      <c r="F122" s="13" t="s">
        <v>130</v>
      </c>
      <c r="G122" s="31">
        <v>134.37</v>
      </c>
      <c r="H122" s="187" t="s">
        <v>3</v>
      </c>
      <c r="I122" s="32"/>
      <c r="J122" s="33">
        <v>44804</v>
      </c>
      <c r="K122" s="175">
        <v>390000</v>
      </c>
      <c r="L122" s="35">
        <v>70000</v>
      </c>
      <c r="M122" s="159"/>
    </row>
    <row r="123" spans="1:13" x14ac:dyDescent="0.2">
      <c r="A123" s="7">
        <f t="shared" si="3"/>
        <v>121</v>
      </c>
      <c r="B123" s="7" t="s">
        <v>420</v>
      </c>
      <c r="C123" s="11">
        <v>1</v>
      </c>
      <c r="D123" s="14" t="s">
        <v>56</v>
      </c>
      <c r="E123" s="8" t="s">
        <v>418</v>
      </c>
      <c r="F123" s="13" t="s">
        <v>130</v>
      </c>
      <c r="G123" s="31">
        <v>134.37</v>
      </c>
      <c r="H123" s="187" t="s">
        <v>3</v>
      </c>
      <c r="I123" s="32">
        <v>44805</v>
      </c>
      <c r="J123" s="33">
        <v>46630</v>
      </c>
      <c r="K123" s="175">
        <v>366600</v>
      </c>
      <c r="L123" s="35">
        <v>70000</v>
      </c>
      <c r="M123" s="159"/>
    </row>
    <row r="124" spans="1:13" x14ac:dyDescent="0.2">
      <c r="A124" s="7">
        <f t="shared" si="3"/>
        <v>122</v>
      </c>
      <c r="B124" s="7" t="s">
        <v>420</v>
      </c>
      <c r="C124" s="11">
        <v>1</v>
      </c>
      <c r="D124" s="14" t="s">
        <v>56</v>
      </c>
      <c r="E124" s="8" t="s">
        <v>418</v>
      </c>
      <c r="F124" s="13" t="s">
        <v>131</v>
      </c>
      <c r="G124" s="31">
        <v>639.83000000000004</v>
      </c>
      <c r="H124" s="187" t="s">
        <v>3</v>
      </c>
      <c r="I124" s="32"/>
      <c r="J124" s="33">
        <v>44681</v>
      </c>
      <c r="K124" s="35">
        <v>420000</v>
      </c>
      <c r="L124" s="35">
        <v>70000</v>
      </c>
      <c r="M124" s="159"/>
    </row>
    <row r="125" spans="1:13" x14ac:dyDescent="0.2">
      <c r="A125" s="7">
        <f t="shared" si="3"/>
        <v>123</v>
      </c>
      <c r="B125" s="7" t="s">
        <v>420</v>
      </c>
      <c r="C125" s="119">
        <v>1</v>
      </c>
      <c r="D125" s="161" t="s">
        <v>56</v>
      </c>
      <c r="E125" s="8" t="s">
        <v>418</v>
      </c>
      <c r="F125" s="162" t="s">
        <v>131</v>
      </c>
      <c r="G125" s="163">
        <v>639.83000000000004</v>
      </c>
      <c r="H125" s="187" t="s">
        <v>3</v>
      </c>
      <c r="I125" s="164">
        <v>44682</v>
      </c>
      <c r="J125" s="176">
        <v>45777</v>
      </c>
      <c r="K125" s="177">
        <v>415000</v>
      </c>
      <c r="L125" s="177">
        <v>70000</v>
      </c>
      <c r="M125" s="156"/>
    </row>
    <row r="126" spans="1:13" x14ac:dyDescent="0.2">
      <c r="A126" s="58">
        <v>1</v>
      </c>
      <c r="B126" s="7" t="s">
        <v>420</v>
      </c>
      <c r="C126" s="59" t="s">
        <v>140</v>
      </c>
      <c r="D126" s="59" t="s">
        <v>56</v>
      </c>
      <c r="E126" s="59" t="s">
        <v>44</v>
      </c>
      <c r="F126" s="60" t="s">
        <v>141</v>
      </c>
      <c r="G126" s="61">
        <v>26.38</v>
      </c>
      <c r="H126" s="180" t="s">
        <v>416</v>
      </c>
      <c r="I126" s="62">
        <v>43753</v>
      </c>
      <c r="J126" s="96">
        <v>46674</v>
      </c>
      <c r="K126" s="63">
        <v>2750000</v>
      </c>
      <c r="L126" s="64" t="s">
        <v>142</v>
      </c>
      <c r="M126" s="159"/>
    </row>
    <row r="127" spans="1:13" x14ac:dyDescent="0.2">
      <c r="A127" s="58">
        <f>A126+1</f>
        <v>2</v>
      </c>
      <c r="B127" s="7" t="s">
        <v>420</v>
      </c>
      <c r="C127" s="59" t="s">
        <v>143</v>
      </c>
      <c r="D127" s="59" t="s">
        <v>56</v>
      </c>
      <c r="E127" s="59" t="s">
        <v>44</v>
      </c>
      <c r="F127" s="65" t="s">
        <v>144</v>
      </c>
      <c r="G127" s="66">
        <v>26.38</v>
      </c>
      <c r="H127" s="180" t="s">
        <v>416</v>
      </c>
      <c r="I127" s="62">
        <v>43739</v>
      </c>
      <c r="J127" s="96">
        <v>46660</v>
      </c>
      <c r="K127" s="67">
        <v>2750000</v>
      </c>
      <c r="L127" s="68" t="s">
        <v>142</v>
      </c>
      <c r="M127" s="159"/>
    </row>
    <row r="128" spans="1:13" x14ac:dyDescent="0.2">
      <c r="A128" s="58">
        <f t="shared" ref="A128:A174" si="4">A127+1</f>
        <v>3</v>
      </c>
      <c r="B128" s="7" t="s">
        <v>420</v>
      </c>
      <c r="C128" s="59" t="s">
        <v>10</v>
      </c>
      <c r="D128" s="59" t="s">
        <v>56</v>
      </c>
      <c r="E128" s="59" t="s">
        <v>44</v>
      </c>
      <c r="F128" s="65" t="s">
        <v>145</v>
      </c>
      <c r="G128" s="66">
        <v>26.38</v>
      </c>
      <c r="H128" s="180" t="s">
        <v>416</v>
      </c>
      <c r="I128" s="69">
        <v>44058</v>
      </c>
      <c r="J128" s="96">
        <v>46613</v>
      </c>
      <c r="K128" s="67">
        <v>2750000</v>
      </c>
      <c r="L128" s="68" t="s">
        <v>142</v>
      </c>
      <c r="M128" s="159"/>
    </row>
    <row r="129" spans="1:13" x14ac:dyDescent="0.2">
      <c r="A129" s="58">
        <f t="shared" si="4"/>
        <v>4</v>
      </c>
      <c r="B129" s="7" t="s">
        <v>420</v>
      </c>
      <c r="C129" s="59" t="s">
        <v>11</v>
      </c>
      <c r="D129" s="70" t="s">
        <v>56</v>
      </c>
      <c r="E129" s="59" t="s">
        <v>44</v>
      </c>
      <c r="F129" s="65" t="s">
        <v>146</v>
      </c>
      <c r="G129" s="66">
        <v>26.38</v>
      </c>
      <c r="H129" s="180" t="s">
        <v>416</v>
      </c>
      <c r="I129" s="69">
        <v>44211</v>
      </c>
      <c r="J129" s="96">
        <v>46401</v>
      </c>
      <c r="K129" s="67">
        <v>2750000</v>
      </c>
      <c r="L129" s="71"/>
      <c r="M129" s="159"/>
    </row>
    <row r="130" spans="1:13" x14ac:dyDescent="0.2">
      <c r="A130" s="58">
        <f t="shared" si="4"/>
        <v>5</v>
      </c>
      <c r="B130" s="7" t="s">
        <v>420</v>
      </c>
      <c r="C130" s="59" t="s">
        <v>11</v>
      </c>
      <c r="D130" s="70">
        <v>1</v>
      </c>
      <c r="E130" s="59" t="s">
        <v>44</v>
      </c>
      <c r="F130" s="65" t="s">
        <v>378</v>
      </c>
      <c r="G130" s="66">
        <v>54</v>
      </c>
      <c r="H130" s="181" t="s">
        <v>3</v>
      </c>
      <c r="I130" s="69"/>
      <c r="J130" s="96">
        <v>46599</v>
      </c>
      <c r="K130" s="67"/>
      <c r="L130" s="71"/>
      <c r="M130" s="159"/>
    </row>
    <row r="131" spans="1:13" x14ac:dyDescent="0.2">
      <c r="A131" s="58">
        <f t="shared" si="4"/>
        <v>6</v>
      </c>
      <c r="B131" s="7" t="s">
        <v>420</v>
      </c>
      <c r="C131" s="59" t="s">
        <v>11</v>
      </c>
      <c r="D131" s="70">
        <v>2</v>
      </c>
      <c r="E131" s="59" t="s">
        <v>44</v>
      </c>
      <c r="F131" s="65" t="s">
        <v>379</v>
      </c>
      <c r="G131" s="66">
        <v>34.24</v>
      </c>
      <c r="H131" s="181" t="s">
        <v>3</v>
      </c>
      <c r="I131" s="69"/>
      <c r="J131" s="96">
        <v>46599</v>
      </c>
      <c r="K131" s="67"/>
      <c r="L131" s="71"/>
      <c r="M131" s="159"/>
    </row>
    <row r="132" spans="1:13" x14ac:dyDescent="0.2">
      <c r="A132" s="58">
        <f t="shared" si="4"/>
        <v>7</v>
      </c>
      <c r="B132" s="7" t="s">
        <v>420</v>
      </c>
      <c r="C132" s="59" t="s">
        <v>11</v>
      </c>
      <c r="D132" s="70">
        <v>3</v>
      </c>
      <c r="E132" s="59" t="s">
        <v>44</v>
      </c>
      <c r="F132" s="65" t="s">
        <v>380</v>
      </c>
      <c r="G132" s="66">
        <v>22.72</v>
      </c>
      <c r="H132" s="181" t="s">
        <v>3</v>
      </c>
      <c r="I132" s="69"/>
      <c r="J132" s="96">
        <v>46599</v>
      </c>
      <c r="K132" s="67"/>
      <c r="L132" s="71"/>
      <c r="M132" s="159"/>
    </row>
    <row r="133" spans="1:13" x14ac:dyDescent="0.2">
      <c r="A133" s="58">
        <f t="shared" si="4"/>
        <v>8</v>
      </c>
      <c r="B133" s="7" t="s">
        <v>420</v>
      </c>
      <c r="C133" s="59" t="s">
        <v>11</v>
      </c>
      <c r="D133" s="70">
        <v>4</v>
      </c>
      <c r="E133" s="59" t="s">
        <v>44</v>
      </c>
      <c r="F133" s="65" t="s">
        <v>381</v>
      </c>
      <c r="G133" s="66">
        <v>139.47</v>
      </c>
      <c r="H133" s="181" t="s">
        <v>3</v>
      </c>
      <c r="I133" s="69"/>
      <c r="J133" s="96">
        <v>46599</v>
      </c>
      <c r="K133" s="67"/>
      <c r="L133" s="71"/>
      <c r="M133" s="159"/>
    </row>
    <row r="134" spans="1:13" x14ac:dyDescent="0.2">
      <c r="A134" s="58">
        <f t="shared" si="4"/>
        <v>9</v>
      </c>
      <c r="B134" s="7" t="s">
        <v>420</v>
      </c>
      <c r="C134" s="59" t="s">
        <v>11</v>
      </c>
      <c r="D134" s="70">
        <v>5</v>
      </c>
      <c r="E134" s="59" t="s">
        <v>44</v>
      </c>
      <c r="F134" s="65" t="s">
        <v>382</v>
      </c>
      <c r="G134" s="66">
        <v>17.96</v>
      </c>
      <c r="H134" s="181" t="s">
        <v>3</v>
      </c>
      <c r="I134" s="69"/>
      <c r="J134" s="96">
        <v>46599</v>
      </c>
      <c r="K134" s="67"/>
      <c r="L134" s="71"/>
      <c r="M134" s="159"/>
    </row>
    <row r="135" spans="1:13" x14ac:dyDescent="0.2">
      <c r="A135" s="58">
        <f t="shared" si="4"/>
        <v>10</v>
      </c>
      <c r="B135" s="7" t="s">
        <v>420</v>
      </c>
      <c r="C135" s="59" t="s">
        <v>11</v>
      </c>
      <c r="D135" s="70">
        <v>6</v>
      </c>
      <c r="E135" s="59" t="s">
        <v>44</v>
      </c>
      <c r="F135" s="65" t="s">
        <v>383</v>
      </c>
      <c r="G135" s="66">
        <v>72.400000000000006</v>
      </c>
      <c r="H135" s="181" t="s">
        <v>3</v>
      </c>
      <c r="I135" s="69"/>
      <c r="J135" s="96">
        <v>46599</v>
      </c>
      <c r="K135" s="67"/>
      <c r="L135" s="71"/>
      <c r="M135" s="159"/>
    </row>
    <row r="136" spans="1:13" x14ac:dyDescent="0.2">
      <c r="A136" s="58">
        <f t="shared" si="4"/>
        <v>11</v>
      </c>
      <c r="B136" s="7" t="s">
        <v>420</v>
      </c>
      <c r="C136" s="70" t="s">
        <v>147</v>
      </c>
      <c r="D136" s="59" t="s">
        <v>384</v>
      </c>
      <c r="E136" s="59" t="s">
        <v>44</v>
      </c>
      <c r="F136" s="65" t="s">
        <v>148</v>
      </c>
      <c r="G136" s="66">
        <v>7.4</v>
      </c>
      <c r="H136" s="181" t="s">
        <v>416</v>
      </c>
      <c r="I136" s="62">
        <v>44488</v>
      </c>
      <c r="J136" s="96">
        <v>46460</v>
      </c>
      <c r="K136" s="67">
        <v>5000000</v>
      </c>
      <c r="L136" s="68" t="s">
        <v>142</v>
      </c>
      <c r="M136" s="159"/>
    </row>
    <row r="137" spans="1:13" x14ac:dyDescent="0.2">
      <c r="A137" s="58">
        <f t="shared" si="4"/>
        <v>12</v>
      </c>
      <c r="B137" s="7" t="s">
        <v>420</v>
      </c>
      <c r="C137" s="70" t="s">
        <v>147</v>
      </c>
      <c r="D137" s="59" t="s">
        <v>385</v>
      </c>
      <c r="E137" s="59" t="s">
        <v>44</v>
      </c>
      <c r="F137" s="65" t="s">
        <v>149</v>
      </c>
      <c r="G137" s="66">
        <v>7.9</v>
      </c>
      <c r="H137" s="181" t="s">
        <v>416</v>
      </c>
      <c r="I137" s="69">
        <v>44150</v>
      </c>
      <c r="J137" s="96">
        <v>46705</v>
      </c>
      <c r="K137" s="67">
        <v>5000000</v>
      </c>
      <c r="L137" s="71"/>
      <c r="M137" s="159"/>
    </row>
    <row r="138" spans="1:13" x14ac:dyDescent="0.2">
      <c r="A138" s="58">
        <f t="shared" si="4"/>
        <v>13</v>
      </c>
      <c r="B138" s="7" t="s">
        <v>420</v>
      </c>
      <c r="C138" s="70" t="s">
        <v>147</v>
      </c>
      <c r="D138" s="59" t="s">
        <v>386</v>
      </c>
      <c r="E138" s="59" t="s">
        <v>44</v>
      </c>
      <c r="F138" s="65" t="s">
        <v>150</v>
      </c>
      <c r="G138" s="66">
        <v>7.9</v>
      </c>
      <c r="H138" s="181" t="s">
        <v>416</v>
      </c>
      <c r="I138" s="69">
        <v>44256</v>
      </c>
      <c r="J138" s="96">
        <v>46446</v>
      </c>
      <c r="K138" s="67">
        <v>5000000</v>
      </c>
      <c r="L138" s="71"/>
      <c r="M138" s="159"/>
    </row>
    <row r="139" spans="1:13" x14ac:dyDescent="0.2">
      <c r="A139" s="58">
        <f t="shared" si="4"/>
        <v>14</v>
      </c>
      <c r="B139" s="7" t="s">
        <v>420</v>
      </c>
      <c r="C139" s="70" t="s">
        <v>147</v>
      </c>
      <c r="D139" s="59" t="s">
        <v>387</v>
      </c>
      <c r="E139" s="59" t="s">
        <v>44</v>
      </c>
      <c r="F139" s="65" t="s">
        <v>151</v>
      </c>
      <c r="G139" s="66">
        <v>7.6</v>
      </c>
      <c r="H139" s="181" t="s">
        <v>416</v>
      </c>
      <c r="I139" s="62">
        <v>44440</v>
      </c>
      <c r="J139" s="96">
        <v>46630</v>
      </c>
      <c r="K139" s="67">
        <v>5000000</v>
      </c>
      <c r="L139" s="68" t="s">
        <v>142</v>
      </c>
      <c r="M139" s="159"/>
    </row>
    <row r="140" spans="1:13" x14ac:dyDescent="0.2">
      <c r="A140" s="58">
        <f t="shared" si="4"/>
        <v>15</v>
      </c>
      <c r="B140" s="7" t="s">
        <v>420</v>
      </c>
      <c r="C140" s="70" t="s">
        <v>147</v>
      </c>
      <c r="D140" s="59" t="s">
        <v>388</v>
      </c>
      <c r="E140" s="59" t="s">
        <v>44</v>
      </c>
      <c r="F140" s="65" t="s">
        <v>152</v>
      </c>
      <c r="G140" s="66">
        <v>6.9</v>
      </c>
      <c r="H140" s="181" t="s">
        <v>416</v>
      </c>
      <c r="I140" s="62">
        <v>44301</v>
      </c>
      <c r="J140" s="96">
        <v>46491</v>
      </c>
      <c r="K140" s="67">
        <v>5000000</v>
      </c>
      <c r="L140" s="68" t="s">
        <v>142</v>
      </c>
      <c r="M140" s="159"/>
    </row>
    <row r="141" spans="1:13" x14ac:dyDescent="0.2">
      <c r="A141" s="58">
        <f t="shared" si="4"/>
        <v>16</v>
      </c>
      <c r="B141" s="7" t="s">
        <v>420</v>
      </c>
      <c r="C141" s="59" t="s">
        <v>147</v>
      </c>
      <c r="D141" s="59" t="s">
        <v>389</v>
      </c>
      <c r="E141" s="59" t="s">
        <v>44</v>
      </c>
      <c r="F141" s="65" t="s">
        <v>390</v>
      </c>
      <c r="G141" s="66">
        <v>7.9</v>
      </c>
      <c r="H141" s="181" t="s">
        <v>416</v>
      </c>
      <c r="I141" s="69">
        <v>44256</v>
      </c>
      <c r="J141" s="96">
        <v>46446</v>
      </c>
      <c r="K141" s="67">
        <v>5000000</v>
      </c>
      <c r="L141" s="71"/>
      <c r="M141" s="159"/>
    </row>
    <row r="142" spans="1:13" x14ac:dyDescent="0.2">
      <c r="A142" s="58">
        <f t="shared" si="4"/>
        <v>17</v>
      </c>
      <c r="B142" s="7" t="s">
        <v>420</v>
      </c>
      <c r="C142" s="72" t="s">
        <v>147</v>
      </c>
      <c r="D142" s="72" t="s">
        <v>391</v>
      </c>
      <c r="E142" s="59" t="s">
        <v>44</v>
      </c>
      <c r="F142" s="65" t="s">
        <v>153</v>
      </c>
      <c r="G142" s="73">
        <v>7.9</v>
      </c>
      <c r="H142" s="181" t="s">
        <v>416</v>
      </c>
      <c r="I142" s="69">
        <v>44256</v>
      </c>
      <c r="J142" s="96">
        <v>46446</v>
      </c>
      <c r="K142" s="74">
        <v>5000000</v>
      </c>
      <c r="L142" s="71"/>
      <c r="M142" s="159"/>
    </row>
    <row r="143" spans="1:13" x14ac:dyDescent="0.2">
      <c r="A143" s="58">
        <f t="shared" si="4"/>
        <v>18</v>
      </c>
      <c r="B143" s="7" t="s">
        <v>420</v>
      </c>
      <c r="C143" s="72" t="s">
        <v>147</v>
      </c>
      <c r="D143" s="72" t="s">
        <v>392</v>
      </c>
      <c r="E143" s="59" t="s">
        <v>44</v>
      </c>
      <c r="F143" s="65" t="s">
        <v>154</v>
      </c>
      <c r="G143" s="73">
        <v>7.4</v>
      </c>
      <c r="H143" s="181" t="s">
        <v>416</v>
      </c>
      <c r="I143" s="69">
        <v>43661</v>
      </c>
      <c r="J143" s="96">
        <v>46582</v>
      </c>
      <c r="K143" s="74">
        <v>5000000</v>
      </c>
      <c r="L143" s="75" t="s">
        <v>142</v>
      </c>
      <c r="M143" s="159"/>
    </row>
    <row r="144" spans="1:13" x14ac:dyDescent="0.2">
      <c r="A144" s="58">
        <f t="shared" si="4"/>
        <v>19</v>
      </c>
      <c r="B144" s="7" t="s">
        <v>420</v>
      </c>
      <c r="C144" s="72" t="s">
        <v>147</v>
      </c>
      <c r="D144" s="72" t="s">
        <v>393</v>
      </c>
      <c r="E144" s="59" t="s">
        <v>44</v>
      </c>
      <c r="F144" s="65" t="s">
        <v>155</v>
      </c>
      <c r="G144" s="73">
        <v>7.8</v>
      </c>
      <c r="H144" s="181" t="s">
        <v>416</v>
      </c>
      <c r="I144" s="69">
        <v>44105</v>
      </c>
      <c r="J144" s="96">
        <v>46660</v>
      </c>
      <c r="K144" s="74">
        <v>5000000</v>
      </c>
      <c r="L144" s="75" t="s">
        <v>142</v>
      </c>
      <c r="M144" s="159"/>
    </row>
    <row r="145" spans="1:13" x14ac:dyDescent="0.2">
      <c r="A145" s="58">
        <f t="shared" si="4"/>
        <v>20</v>
      </c>
      <c r="B145" s="7" t="s">
        <v>420</v>
      </c>
      <c r="C145" s="72" t="s">
        <v>147</v>
      </c>
      <c r="D145" s="72" t="s">
        <v>394</v>
      </c>
      <c r="E145" s="59" t="s">
        <v>44</v>
      </c>
      <c r="F145" s="65" t="s">
        <v>156</v>
      </c>
      <c r="G145" s="73">
        <v>6.4</v>
      </c>
      <c r="H145" s="181" t="s">
        <v>416</v>
      </c>
      <c r="I145" s="69">
        <v>44175</v>
      </c>
      <c r="J145" s="96">
        <v>46730</v>
      </c>
      <c r="K145" s="74">
        <v>5000000</v>
      </c>
      <c r="L145" s="71"/>
      <c r="M145" s="159"/>
    </row>
    <row r="146" spans="1:13" x14ac:dyDescent="0.2">
      <c r="A146" s="58">
        <f t="shared" si="4"/>
        <v>21</v>
      </c>
      <c r="B146" s="7" t="s">
        <v>420</v>
      </c>
      <c r="C146" s="72" t="s">
        <v>147</v>
      </c>
      <c r="D146" s="72" t="s">
        <v>395</v>
      </c>
      <c r="E146" s="59" t="s">
        <v>44</v>
      </c>
      <c r="F146" s="65" t="s">
        <v>65</v>
      </c>
      <c r="G146" s="73">
        <v>6.4</v>
      </c>
      <c r="H146" s="181" t="s">
        <v>416</v>
      </c>
      <c r="I146" s="69">
        <v>44256</v>
      </c>
      <c r="J146" s="96">
        <v>46446</v>
      </c>
      <c r="K146" s="74">
        <v>5000000</v>
      </c>
      <c r="L146" s="71"/>
      <c r="M146" s="159"/>
    </row>
    <row r="147" spans="1:13" x14ac:dyDescent="0.2">
      <c r="A147" s="58">
        <f t="shared" si="4"/>
        <v>22</v>
      </c>
      <c r="B147" s="7" t="s">
        <v>420</v>
      </c>
      <c r="C147" s="72" t="s">
        <v>147</v>
      </c>
      <c r="D147" s="72" t="s">
        <v>396</v>
      </c>
      <c r="E147" s="59" t="s">
        <v>44</v>
      </c>
      <c r="F147" s="76" t="s">
        <v>157</v>
      </c>
      <c r="G147" s="73">
        <v>6.4</v>
      </c>
      <c r="H147" s="181" t="s">
        <v>416</v>
      </c>
      <c r="I147" s="69">
        <v>44013</v>
      </c>
      <c r="J147" s="96">
        <v>46568</v>
      </c>
      <c r="K147" s="74">
        <v>5000000</v>
      </c>
      <c r="L147" s="75" t="s">
        <v>142</v>
      </c>
      <c r="M147" s="159"/>
    </row>
    <row r="148" spans="1:13" x14ac:dyDescent="0.2">
      <c r="A148" s="58">
        <f t="shared" si="4"/>
        <v>23</v>
      </c>
      <c r="B148" s="7" t="s">
        <v>420</v>
      </c>
      <c r="C148" s="72" t="s">
        <v>147</v>
      </c>
      <c r="D148" s="72" t="s">
        <v>397</v>
      </c>
      <c r="E148" s="59" t="s">
        <v>44</v>
      </c>
      <c r="F148" s="76" t="s">
        <v>158</v>
      </c>
      <c r="G148" s="77">
        <v>16.350000000000001</v>
      </c>
      <c r="H148" s="181" t="s">
        <v>416</v>
      </c>
      <c r="I148" s="69">
        <v>43983</v>
      </c>
      <c r="J148" s="96">
        <v>46538</v>
      </c>
      <c r="K148" s="74">
        <v>4200000</v>
      </c>
      <c r="L148" s="75" t="s">
        <v>142</v>
      </c>
      <c r="M148" s="159"/>
    </row>
    <row r="149" spans="1:13" x14ac:dyDescent="0.2">
      <c r="A149" s="58">
        <f t="shared" si="4"/>
        <v>24</v>
      </c>
      <c r="B149" s="7" t="s">
        <v>420</v>
      </c>
      <c r="C149" s="72" t="s">
        <v>147</v>
      </c>
      <c r="D149" s="72" t="s">
        <v>398</v>
      </c>
      <c r="E149" s="59" t="s">
        <v>44</v>
      </c>
      <c r="F149" s="78" t="s">
        <v>65</v>
      </c>
      <c r="G149" s="77">
        <v>8.11</v>
      </c>
      <c r="H149" s="182"/>
      <c r="I149" s="69"/>
      <c r="J149" s="69"/>
      <c r="K149" s="74"/>
      <c r="L149" s="75" t="s">
        <v>142</v>
      </c>
      <c r="M149" s="159"/>
    </row>
    <row r="150" spans="1:13" x14ac:dyDescent="0.2">
      <c r="A150" s="58">
        <f t="shared" si="4"/>
        <v>25</v>
      </c>
      <c r="B150" s="7" t="s">
        <v>420</v>
      </c>
      <c r="C150" s="72" t="s">
        <v>147</v>
      </c>
      <c r="D150" s="72" t="s">
        <v>399</v>
      </c>
      <c r="E150" s="59" t="s">
        <v>44</v>
      </c>
      <c r="F150" s="76" t="s">
        <v>159</v>
      </c>
      <c r="G150" s="73">
        <v>15.73</v>
      </c>
      <c r="H150" s="182" t="s">
        <v>416</v>
      </c>
      <c r="I150" s="69">
        <v>43617</v>
      </c>
      <c r="J150" s="96">
        <v>46538</v>
      </c>
      <c r="K150" s="74">
        <v>5000000</v>
      </c>
      <c r="L150" s="75" t="s">
        <v>142</v>
      </c>
      <c r="M150" s="159"/>
    </row>
    <row r="151" spans="1:13" x14ac:dyDescent="0.2">
      <c r="A151" s="58">
        <f t="shared" si="4"/>
        <v>26</v>
      </c>
      <c r="B151" s="7" t="s">
        <v>420</v>
      </c>
      <c r="C151" s="72" t="s">
        <v>147</v>
      </c>
      <c r="D151" s="72" t="s">
        <v>400</v>
      </c>
      <c r="E151" s="59" t="s">
        <v>44</v>
      </c>
      <c r="F151" s="65" t="s">
        <v>401</v>
      </c>
      <c r="G151" s="73">
        <v>97.5</v>
      </c>
      <c r="H151" s="182" t="s">
        <v>3</v>
      </c>
      <c r="I151" s="69">
        <v>43922</v>
      </c>
      <c r="J151" s="96">
        <v>46477</v>
      </c>
      <c r="K151" s="74">
        <v>360000</v>
      </c>
      <c r="L151" s="71"/>
      <c r="M151" s="159"/>
    </row>
    <row r="152" spans="1:13" x14ac:dyDescent="0.2">
      <c r="A152" s="58">
        <f t="shared" si="4"/>
        <v>27</v>
      </c>
      <c r="B152" s="7" t="s">
        <v>420</v>
      </c>
      <c r="C152" s="72" t="s">
        <v>147</v>
      </c>
      <c r="D152" s="79" t="s">
        <v>402</v>
      </c>
      <c r="E152" s="59" t="s">
        <v>44</v>
      </c>
      <c r="F152" s="76" t="s">
        <v>160</v>
      </c>
      <c r="G152" s="73">
        <v>9</v>
      </c>
      <c r="H152" s="182" t="s">
        <v>416</v>
      </c>
      <c r="I152" s="69">
        <v>44150</v>
      </c>
      <c r="J152" s="96">
        <v>46705</v>
      </c>
      <c r="K152" s="74">
        <v>3000000</v>
      </c>
      <c r="L152" s="75"/>
      <c r="M152" s="159"/>
    </row>
    <row r="153" spans="1:13" x14ac:dyDescent="0.2">
      <c r="A153" s="58">
        <f t="shared" si="4"/>
        <v>28</v>
      </c>
      <c r="B153" s="7" t="s">
        <v>420</v>
      </c>
      <c r="C153" s="72" t="s">
        <v>147</v>
      </c>
      <c r="D153" s="79" t="s">
        <v>403</v>
      </c>
      <c r="E153" s="59" t="s">
        <v>44</v>
      </c>
      <c r="F153" s="65" t="s">
        <v>161</v>
      </c>
      <c r="G153" s="73">
        <v>1</v>
      </c>
      <c r="H153" s="182" t="s">
        <v>416</v>
      </c>
      <c r="I153" s="69">
        <v>44027</v>
      </c>
      <c r="J153" s="96">
        <v>46582</v>
      </c>
      <c r="K153" s="74">
        <v>3000000</v>
      </c>
      <c r="L153" s="75"/>
      <c r="M153" s="159"/>
    </row>
    <row r="154" spans="1:13" x14ac:dyDescent="0.2">
      <c r="A154" s="58">
        <f t="shared" si="4"/>
        <v>29</v>
      </c>
      <c r="B154" s="7" t="s">
        <v>420</v>
      </c>
      <c r="C154" s="72" t="s">
        <v>404</v>
      </c>
      <c r="D154" s="72" t="s">
        <v>56</v>
      </c>
      <c r="E154" s="59" t="s">
        <v>44</v>
      </c>
      <c r="F154" s="76" t="s">
        <v>405</v>
      </c>
      <c r="G154" s="73">
        <v>249.77</v>
      </c>
      <c r="H154" s="182" t="s">
        <v>3</v>
      </c>
      <c r="I154" s="89">
        <v>44378</v>
      </c>
      <c r="J154" s="85">
        <v>46752</v>
      </c>
      <c r="K154" s="74" t="s">
        <v>165</v>
      </c>
      <c r="L154" s="75" t="s">
        <v>142</v>
      </c>
      <c r="M154" s="159"/>
    </row>
    <row r="155" spans="1:13" x14ac:dyDescent="0.2">
      <c r="A155" s="58">
        <f t="shared" si="4"/>
        <v>30</v>
      </c>
      <c r="B155" s="7" t="s">
        <v>420</v>
      </c>
      <c r="C155" s="79" t="s">
        <v>404</v>
      </c>
      <c r="D155" s="79" t="s">
        <v>56</v>
      </c>
      <c r="E155" s="59" t="s">
        <v>44</v>
      </c>
      <c r="F155" s="90" t="s">
        <v>405</v>
      </c>
      <c r="G155" s="73">
        <v>63.5</v>
      </c>
      <c r="H155" s="182" t="s">
        <v>3</v>
      </c>
      <c r="I155" s="89">
        <v>44378</v>
      </c>
      <c r="J155" s="85">
        <v>46752</v>
      </c>
      <c r="K155" s="74" t="s">
        <v>165</v>
      </c>
      <c r="L155" s="75" t="s">
        <v>142</v>
      </c>
      <c r="M155" s="156"/>
    </row>
    <row r="156" spans="1:13" x14ac:dyDescent="0.2">
      <c r="A156" s="58">
        <f t="shared" si="4"/>
        <v>31</v>
      </c>
      <c r="B156" s="7" t="s">
        <v>420</v>
      </c>
      <c r="C156" s="72" t="s">
        <v>162</v>
      </c>
      <c r="D156" s="72" t="s">
        <v>3</v>
      </c>
      <c r="E156" s="59" t="s">
        <v>44</v>
      </c>
      <c r="F156" s="76" t="s">
        <v>163</v>
      </c>
      <c r="G156" s="73">
        <v>185</v>
      </c>
      <c r="H156" s="182" t="s">
        <v>3</v>
      </c>
      <c r="I156" s="69">
        <v>43419</v>
      </c>
      <c r="J156" s="69">
        <v>44514</v>
      </c>
      <c r="K156" s="74">
        <v>200000</v>
      </c>
      <c r="L156" s="75">
        <v>65000</v>
      </c>
      <c r="M156" s="159"/>
    </row>
    <row r="157" spans="1:13" x14ac:dyDescent="0.2">
      <c r="A157" s="58">
        <f t="shared" si="4"/>
        <v>32</v>
      </c>
      <c r="B157" s="7" t="s">
        <v>420</v>
      </c>
      <c r="C157" s="72" t="s">
        <v>162</v>
      </c>
      <c r="D157" s="72" t="s">
        <v>3</v>
      </c>
      <c r="E157" s="59" t="s">
        <v>44</v>
      </c>
      <c r="F157" s="76" t="s">
        <v>163</v>
      </c>
      <c r="G157" s="73">
        <v>185</v>
      </c>
      <c r="H157" s="182" t="s">
        <v>3</v>
      </c>
      <c r="I157" s="69">
        <v>44515</v>
      </c>
      <c r="J157" s="69">
        <v>45244</v>
      </c>
      <c r="K157" s="74">
        <v>225000</v>
      </c>
      <c r="L157" s="75">
        <v>65000</v>
      </c>
      <c r="M157" s="159"/>
    </row>
    <row r="158" spans="1:13" x14ac:dyDescent="0.2">
      <c r="A158" s="58">
        <f t="shared" si="4"/>
        <v>33</v>
      </c>
      <c r="B158" s="7" t="s">
        <v>420</v>
      </c>
      <c r="C158" s="72" t="s">
        <v>162</v>
      </c>
      <c r="D158" s="72" t="s">
        <v>3</v>
      </c>
      <c r="E158" s="59" t="s">
        <v>44</v>
      </c>
      <c r="F158" s="76" t="s">
        <v>163</v>
      </c>
      <c r="G158" s="73">
        <v>185</v>
      </c>
      <c r="H158" s="182" t="s">
        <v>3</v>
      </c>
      <c r="I158" s="69">
        <v>45245</v>
      </c>
      <c r="J158" s="96">
        <v>46705</v>
      </c>
      <c r="K158" s="74">
        <v>225000</v>
      </c>
      <c r="L158" s="75">
        <v>65000</v>
      </c>
      <c r="M158" s="159"/>
    </row>
    <row r="159" spans="1:13" x14ac:dyDescent="0.2">
      <c r="A159" s="58">
        <f t="shared" si="4"/>
        <v>34</v>
      </c>
      <c r="B159" s="7" t="s">
        <v>420</v>
      </c>
      <c r="C159" s="72" t="s">
        <v>162</v>
      </c>
      <c r="D159" s="72" t="s">
        <v>4</v>
      </c>
      <c r="E159" s="59" t="s">
        <v>44</v>
      </c>
      <c r="F159" s="76" t="s">
        <v>164</v>
      </c>
      <c r="G159" s="73">
        <v>347.88</v>
      </c>
      <c r="H159" s="182" t="s">
        <v>3</v>
      </c>
      <c r="I159" s="69">
        <v>43891</v>
      </c>
      <c r="J159" s="96">
        <v>46446</v>
      </c>
      <c r="K159" s="74" t="s">
        <v>165</v>
      </c>
      <c r="L159" s="75" t="s">
        <v>142</v>
      </c>
      <c r="M159" s="159"/>
    </row>
    <row r="160" spans="1:13" x14ac:dyDescent="0.2">
      <c r="A160" s="58">
        <f t="shared" si="4"/>
        <v>35</v>
      </c>
      <c r="B160" s="7" t="s">
        <v>420</v>
      </c>
      <c r="C160" s="72" t="s">
        <v>162</v>
      </c>
      <c r="D160" s="72" t="s">
        <v>5</v>
      </c>
      <c r="E160" s="59" t="s">
        <v>44</v>
      </c>
      <c r="F160" s="76" t="s">
        <v>166</v>
      </c>
      <c r="G160" s="73">
        <v>103.16</v>
      </c>
      <c r="H160" s="182" t="s">
        <v>3</v>
      </c>
      <c r="I160" s="80">
        <v>43692</v>
      </c>
      <c r="J160" s="96">
        <v>46613</v>
      </c>
      <c r="K160" s="74">
        <v>331250</v>
      </c>
      <c r="L160" s="75">
        <v>70000</v>
      </c>
      <c r="M160" s="159"/>
    </row>
    <row r="161" spans="1:13" x14ac:dyDescent="0.2">
      <c r="A161" s="58">
        <f t="shared" si="4"/>
        <v>36</v>
      </c>
      <c r="B161" s="7" t="s">
        <v>420</v>
      </c>
      <c r="C161" s="72" t="s">
        <v>162</v>
      </c>
      <c r="D161" s="72" t="s">
        <v>5</v>
      </c>
      <c r="E161" s="59" t="s">
        <v>44</v>
      </c>
      <c r="F161" s="76" t="s">
        <v>167</v>
      </c>
      <c r="G161" s="73">
        <v>30</v>
      </c>
      <c r="H161" s="182" t="s">
        <v>3</v>
      </c>
      <c r="I161" s="80">
        <v>43692</v>
      </c>
      <c r="J161" s="96">
        <v>46613</v>
      </c>
      <c r="K161" s="74">
        <v>231875</v>
      </c>
      <c r="L161" s="75">
        <v>80000</v>
      </c>
      <c r="M161" s="159"/>
    </row>
    <row r="162" spans="1:13" x14ac:dyDescent="0.2">
      <c r="A162" s="58">
        <f t="shared" si="4"/>
        <v>37</v>
      </c>
      <c r="B162" s="7" t="s">
        <v>420</v>
      </c>
      <c r="C162" s="72" t="s">
        <v>162</v>
      </c>
      <c r="D162" s="72" t="s">
        <v>6</v>
      </c>
      <c r="E162" s="59" t="s">
        <v>44</v>
      </c>
      <c r="F162" s="78" t="s">
        <v>65</v>
      </c>
      <c r="G162" s="81">
        <v>82.74</v>
      </c>
      <c r="H162" s="182" t="s">
        <v>3</v>
      </c>
      <c r="I162" s="69"/>
      <c r="J162" s="69"/>
      <c r="K162" s="74"/>
      <c r="L162" s="75"/>
      <c r="M162" s="159"/>
    </row>
    <row r="163" spans="1:13" x14ac:dyDescent="0.2">
      <c r="A163" s="58">
        <f t="shared" si="4"/>
        <v>38</v>
      </c>
      <c r="B163" s="7" t="s">
        <v>420</v>
      </c>
      <c r="C163" s="82" t="s">
        <v>162</v>
      </c>
      <c r="D163" s="82" t="s">
        <v>7</v>
      </c>
      <c r="E163" s="59" t="s">
        <v>44</v>
      </c>
      <c r="F163" s="76" t="s">
        <v>168</v>
      </c>
      <c r="G163" s="73">
        <v>152.08000000000001</v>
      </c>
      <c r="H163" s="182" t="s">
        <v>3</v>
      </c>
      <c r="I163" s="69">
        <v>44044</v>
      </c>
      <c r="J163" s="96">
        <v>46599</v>
      </c>
      <c r="K163" s="83" t="s">
        <v>165</v>
      </c>
      <c r="L163" s="75">
        <v>50000</v>
      </c>
      <c r="M163" s="159"/>
    </row>
    <row r="164" spans="1:13" x14ac:dyDescent="0.2">
      <c r="A164" s="58">
        <f t="shared" si="4"/>
        <v>39</v>
      </c>
      <c r="B164" s="7" t="s">
        <v>420</v>
      </c>
      <c r="C164" s="82" t="s">
        <v>162</v>
      </c>
      <c r="D164" s="82" t="s">
        <v>7</v>
      </c>
      <c r="E164" s="59" t="s">
        <v>44</v>
      </c>
      <c r="F164" s="76" t="s">
        <v>169</v>
      </c>
      <c r="G164" s="73">
        <v>36.880000000000003</v>
      </c>
      <c r="H164" s="182" t="s">
        <v>3</v>
      </c>
      <c r="I164" s="69">
        <v>44044</v>
      </c>
      <c r="J164" s="96">
        <v>46599</v>
      </c>
      <c r="K164" s="83" t="s">
        <v>165</v>
      </c>
      <c r="L164" s="75">
        <v>70000</v>
      </c>
      <c r="M164" s="159"/>
    </row>
    <row r="165" spans="1:13" x14ac:dyDescent="0.2">
      <c r="A165" s="58">
        <f t="shared" si="4"/>
        <v>40</v>
      </c>
      <c r="B165" s="7" t="s">
        <v>420</v>
      </c>
      <c r="C165" s="82" t="s">
        <v>162</v>
      </c>
      <c r="D165" s="82" t="s">
        <v>7</v>
      </c>
      <c r="E165" s="59" t="s">
        <v>44</v>
      </c>
      <c r="F165" s="76" t="s">
        <v>170</v>
      </c>
      <c r="G165" s="73">
        <v>30.88</v>
      </c>
      <c r="H165" s="182" t="s">
        <v>3</v>
      </c>
      <c r="I165" s="69">
        <v>44044</v>
      </c>
      <c r="J165" s="96">
        <v>46599</v>
      </c>
      <c r="K165" s="83" t="s">
        <v>165</v>
      </c>
      <c r="L165" s="75">
        <v>70000</v>
      </c>
      <c r="M165" s="159"/>
    </row>
    <row r="166" spans="1:13" x14ac:dyDescent="0.2">
      <c r="A166" s="58">
        <f t="shared" si="4"/>
        <v>41</v>
      </c>
      <c r="B166" s="7" t="s">
        <v>420</v>
      </c>
      <c r="C166" s="84" t="s">
        <v>162</v>
      </c>
      <c r="D166" s="84" t="s">
        <v>171</v>
      </c>
      <c r="E166" s="59" t="s">
        <v>44</v>
      </c>
      <c r="F166" s="65" t="s">
        <v>408</v>
      </c>
      <c r="G166" s="81">
        <v>28.21</v>
      </c>
      <c r="H166" s="182" t="s">
        <v>3</v>
      </c>
      <c r="I166" s="85">
        <v>43891</v>
      </c>
      <c r="J166" s="97">
        <v>46446</v>
      </c>
      <c r="K166" s="86">
        <v>240000</v>
      </c>
      <c r="L166" s="87">
        <v>70000</v>
      </c>
      <c r="M166" s="159"/>
    </row>
    <row r="167" spans="1:13" x14ac:dyDescent="0.2">
      <c r="A167" s="58">
        <f t="shared" si="4"/>
        <v>42</v>
      </c>
      <c r="B167" s="7" t="s">
        <v>420</v>
      </c>
      <c r="C167" s="84" t="s">
        <v>162</v>
      </c>
      <c r="D167" s="84" t="s">
        <v>9</v>
      </c>
      <c r="E167" s="59" t="s">
        <v>44</v>
      </c>
      <c r="F167" s="65" t="s">
        <v>409</v>
      </c>
      <c r="G167" s="81">
        <v>28.21</v>
      </c>
      <c r="H167" s="182" t="s">
        <v>3</v>
      </c>
      <c r="I167" s="85"/>
      <c r="J167" s="97">
        <v>46752</v>
      </c>
      <c r="K167" s="86"/>
      <c r="L167" s="87"/>
      <c r="M167" s="159"/>
    </row>
    <row r="168" spans="1:13" x14ac:dyDescent="0.2">
      <c r="A168" s="58">
        <f t="shared" si="4"/>
        <v>43</v>
      </c>
      <c r="B168" s="7" t="s">
        <v>420</v>
      </c>
      <c r="C168" s="84" t="s">
        <v>162</v>
      </c>
      <c r="D168" s="84" t="s">
        <v>410</v>
      </c>
      <c r="E168" s="59" t="s">
        <v>44</v>
      </c>
      <c r="F168" s="65" t="s">
        <v>411</v>
      </c>
      <c r="G168" s="81">
        <v>80.92</v>
      </c>
      <c r="H168" s="182" t="s">
        <v>3</v>
      </c>
      <c r="I168" s="85"/>
      <c r="J168" s="97">
        <v>46752</v>
      </c>
      <c r="K168" s="86"/>
      <c r="L168" s="87"/>
      <c r="M168" s="159"/>
    </row>
    <row r="169" spans="1:13" x14ac:dyDescent="0.2">
      <c r="A169" s="58">
        <f t="shared" si="4"/>
        <v>44</v>
      </c>
      <c r="B169" s="7" t="s">
        <v>420</v>
      </c>
      <c r="C169" s="84" t="s">
        <v>162</v>
      </c>
      <c r="D169" s="84" t="s">
        <v>412</v>
      </c>
      <c r="E169" s="59" t="s">
        <v>44</v>
      </c>
      <c r="F169" s="65" t="s">
        <v>172</v>
      </c>
      <c r="G169" s="81">
        <v>6</v>
      </c>
      <c r="H169" s="183" t="s">
        <v>416</v>
      </c>
      <c r="I169" s="85">
        <v>44470</v>
      </c>
      <c r="J169" s="97">
        <v>46660</v>
      </c>
      <c r="K169" s="86">
        <v>950000</v>
      </c>
      <c r="L169" s="88">
        <v>72000</v>
      </c>
      <c r="M169" s="159"/>
    </row>
    <row r="170" spans="1:13" x14ac:dyDescent="0.2">
      <c r="A170" s="58">
        <f t="shared" si="4"/>
        <v>45</v>
      </c>
      <c r="B170" s="7" t="s">
        <v>420</v>
      </c>
      <c r="C170" s="84" t="s">
        <v>162</v>
      </c>
      <c r="D170" s="84" t="s">
        <v>413</v>
      </c>
      <c r="E170" s="59" t="s">
        <v>44</v>
      </c>
      <c r="F170" s="65" t="s">
        <v>414</v>
      </c>
      <c r="G170" s="81">
        <v>6</v>
      </c>
      <c r="H170" s="183" t="s">
        <v>416</v>
      </c>
      <c r="I170" s="85"/>
      <c r="J170" s="97">
        <v>46752</v>
      </c>
      <c r="K170" s="86"/>
      <c r="L170" s="88"/>
      <c r="M170" s="159"/>
    </row>
    <row r="171" spans="1:13" x14ac:dyDescent="0.2">
      <c r="A171" s="58">
        <f t="shared" si="4"/>
        <v>46</v>
      </c>
      <c r="B171" s="7" t="s">
        <v>420</v>
      </c>
      <c r="C171" s="79">
        <v>2</v>
      </c>
      <c r="D171" s="79" t="s">
        <v>3</v>
      </c>
      <c r="E171" s="59" t="s">
        <v>44</v>
      </c>
      <c r="F171" s="90" t="s">
        <v>173</v>
      </c>
      <c r="G171" s="73">
        <v>399</v>
      </c>
      <c r="H171" s="182" t="s">
        <v>3</v>
      </c>
      <c r="I171" s="69">
        <v>44562</v>
      </c>
      <c r="J171" s="96">
        <v>46599</v>
      </c>
      <c r="K171" s="74">
        <v>70000</v>
      </c>
      <c r="L171" s="75">
        <v>50000</v>
      </c>
      <c r="M171" s="159"/>
    </row>
    <row r="172" spans="1:13" x14ac:dyDescent="0.2">
      <c r="A172" s="58">
        <f t="shared" si="4"/>
        <v>47</v>
      </c>
      <c r="B172" s="7" t="s">
        <v>420</v>
      </c>
      <c r="C172" s="79">
        <v>2</v>
      </c>
      <c r="D172" s="79" t="s">
        <v>4</v>
      </c>
      <c r="E172" s="59" t="s">
        <v>44</v>
      </c>
      <c r="F172" s="90" t="s">
        <v>406</v>
      </c>
      <c r="G172" s="73">
        <v>145.78</v>
      </c>
      <c r="H172" s="182" t="s">
        <v>3</v>
      </c>
      <c r="I172" s="69"/>
      <c r="J172" s="96">
        <v>46599</v>
      </c>
      <c r="K172" s="74"/>
      <c r="L172" s="75"/>
      <c r="M172" s="159"/>
    </row>
    <row r="173" spans="1:13" x14ac:dyDescent="0.2">
      <c r="A173" s="58">
        <f t="shared" si="4"/>
        <v>48</v>
      </c>
      <c r="B173" s="7" t="s">
        <v>420</v>
      </c>
      <c r="C173" s="79">
        <v>2</v>
      </c>
      <c r="D173" s="79" t="s">
        <v>5</v>
      </c>
      <c r="E173" s="59" t="s">
        <v>44</v>
      </c>
      <c r="F173" s="90" t="s">
        <v>407</v>
      </c>
      <c r="G173" s="73">
        <v>25.1</v>
      </c>
      <c r="H173" s="182" t="s">
        <v>3</v>
      </c>
      <c r="I173" s="69"/>
      <c r="J173" s="96">
        <v>46599</v>
      </c>
      <c r="K173" s="74"/>
      <c r="L173" s="75"/>
      <c r="M173" s="159"/>
    </row>
    <row r="174" spans="1:13" x14ac:dyDescent="0.2">
      <c r="A174" s="58">
        <f t="shared" si="4"/>
        <v>49</v>
      </c>
      <c r="B174" s="7" t="s">
        <v>420</v>
      </c>
      <c r="C174" s="91">
        <v>2</v>
      </c>
      <c r="D174" s="92" t="s">
        <v>4</v>
      </c>
      <c r="E174" s="59" t="s">
        <v>44</v>
      </c>
      <c r="F174" s="93" t="s">
        <v>174</v>
      </c>
      <c r="G174" s="94">
        <v>230.81</v>
      </c>
      <c r="H174" s="182" t="s">
        <v>3</v>
      </c>
      <c r="I174" s="95">
        <v>44562</v>
      </c>
      <c r="J174" s="98">
        <v>46599</v>
      </c>
      <c r="K174" s="75">
        <v>70000</v>
      </c>
      <c r="L174" s="75">
        <v>50000</v>
      </c>
      <c r="M174" s="159"/>
    </row>
  </sheetData>
  <conditionalFormatting sqref="F25:F36 F1:F21 F69:F83">
    <cfRule type="expression" dxfId="49" priority="93">
      <formula>AND(ISNUMBER(SEARCH("Vacant", F1)),(ISNUMBER(SEARCH("-&gt;",F1))))</formula>
    </cfRule>
    <cfRule type="expression" dxfId="48" priority="94">
      <formula>AND(ISNUMBER(SEARCH("Vacant", F1)),NOT(ISNUMBER(SEARCH("-&gt;",F1))))</formula>
    </cfRule>
  </conditionalFormatting>
  <conditionalFormatting sqref="F85 F56 F67 F38:F40 F42:F44 F47:F54 F63:F65 F87 F94:F95 F97:F98 F58:F61 F89:F92 F101:F118">
    <cfRule type="expression" dxfId="47" priority="43">
      <formula>AND(ISNUMBER(SEARCH("Vacant", F38)),(ISNUMBER(SEARCH("-&gt;",F38))))</formula>
    </cfRule>
    <cfRule type="expression" dxfId="46" priority="44">
      <formula>AND(ISNUMBER(SEARCH("Vacant", F38)),NOT(ISNUMBER(SEARCH("-&gt;",F38))))</formula>
    </cfRule>
  </conditionalFormatting>
  <conditionalFormatting sqref="F37">
    <cfRule type="expression" dxfId="45" priority="39">
      <formula>AND(ISNUMBER(SEARCH("Vacant", F37)),(ISNUMBER(SEARCH("-&gt;",F37))))</formula>
    </cfRule>
    <cfRule type="expression" dxfId="44" priority="40">
      <formula>AND(ISNUMBER(SEARCH("Vacant", F37)),NOT(ISNUMBER(SEARCH("-&gt;",F37))))</formula>
    </cfRule>
  </conditionalFormatting>
  <conditionalFormatting sqref="F84">
    <cfRule type="expression" dxfId="43" priority="37">
      <formula>AND(ISNUMBER(SEARCH("Vacant", F84)),(ISNUMBER(SEARCH("-&gt;",F84))))</formula>
    </cfRule>
    <cfRule type="expression" dxfId="42" priority="38">
      <formula>AND(ISNUMBER(SEARCH("Vacant", F84)),NOT(ISNUMBER(SEARCH("-&gt;",F84))))</formula>
    </cfRule>
  </conditionalFormatting>
  <conditionalFormatting sqref="F86">
    <cfRule type="expression" dxfId="41" priority="35">
      <formula>AND(ISNUMBER(SEARCH("Vacant", F86)),(ISNUMBER(SEARCH("-&gt;",F86))))</formula>
    </cfRule>
    <cfRule type="expression" dxfId="40" priority="36">
      <formula>AND(ISNUMBER(SEARCH("Vacant", F86)),NOT(ISNUMBER(SEARCH("-&gt;",F86))))</formula>
    </cfRule>
  </conditionalFormatting>
  <conditionalFormatting sqref="F93">
    <cfRule type="expression" dxfId="39" priority="33">
      <formula>AND(ISNUMBER(SEARCH("Vacant", F93)),(ISNUMBER(SEARCH("-&gt;",F93))))</formula>
    </cfRule>
    <cfRule type="expression" dxfId="38" priority="34">
      <formula>AND(ISNUMBER(SEARCH("Vacant", F93)),NOT(ISNUMBER(SEARCH("-&gt;",F93))))</formula>
    </cfRule>
  </conditionalFormatting>
  <conditionalFormatting sqref="F99:F100">
    <cfRule type="expression" dxfId="37" priority="31">
      <formula>AND(ISNUMBER(SEARCH("Vacant", F99)),(ISNUMBER(SEARCH("-&gt;",F99))))</formula>
    </cfRule>
    <cfRule type="expression" dxfId="36" priority="32">
      <formula>AND(ISNUMBER(SEARCH("Vacant", F99)),NOT(ISNUMBER(SEARCH("-&gt;",F99))))</formula>
    </cfRule>
  </conditionalFormatting>
  <conditionalFormatting sqref="F23">
    <cfRule type="expression" dxfId="35" priority="29">
      <formula>AND(ISNUMBER(SEARCH("Vacant", F23)),(ISNUMBER(SEARCH("-&gt;",F23))))</formula>
    </cfRule>
    <cfRule type="expression" dxfId="34" priority="30">
      <formula>AND(ISNUMBER(SEARCH("Vacant", F23)),NOT(ISNUMBER(SEARCH("-&gt;",F23))))</formula>
    </cfRule>
  </conditionalFormatting>
  <conditionalFormatting sqref="F41">
    <cfRule type="expression" dxfId="33" priority="27">
      <formula>AND(ISNUMBER(SEARCH("Vacant", F41)),(ISNUMBER(SEARCH("-&gt;",F41))))</formula>
    </cfRule>
    <cfRule type="expression" dxfId="32" priority="28">
      <formula>AND(ISNUMBER(SEARCH("Vacant", F41)),NOT(ISNUMBER(SEARCH("-&gt;",F41))))</formula>
    </cfRule>
  </conditionalFormatting>
  <conditionalFormatting sqref="F45">
    <cfRule type="expression" dxfId="31" priority="25">
      <formula>AND(ISNUMBER(SEARCH("Vacant", F45)),(ISNUMBER(SEARCH("-&gt;",F45))))</formula>
    </cfRule>
    <cfRule type="expression" dxfId="30" priority="26">
      <formula>AND(ISNUMBER(SEARCH("Vacant", F45)),NOT(ISNUMBER(SEARCH("-&gt;",F45))))</formula>
    </cfRule>
  </conditionalFormatting>
  <conditionalFormatting sqref="F46">
    <cfRule type="expression" dxfId="29" priority="23">
      <formula>AND(ISNUMBER(SEARCH("Vacant", F46)),(ISNUMBER(SEARCH("-&gt;",F46))))</formula>
    </cfRule>
    <cfRule type="expression" dxfId="28" priority="24">
      <formula>AND(ISNUMBER(SEARCH("Vacant", F46)),NOT(ISNUMBER(SEARCH("-&gt;",F46))))</formula>
    </cfRule>
  </conditionalFormatting>
  <conditionalFormatting sqref="F57">
    <cfRule type="expression" dxfId="27" priority="21">
      <formula>AND(ISNUMBER(SEARCH("Vacant", F57)),(ISNUMBER(SEARCH("-&gt;",F57))))</formula>
    </cfRule>
    <cfRule type="expression" dxfId="26" priority="22">
      <formula>AND(ISNUMBER(SEARCH("Vacant", F57)),NOT(ISNUMBER(SEARCH("-&gt;",F57))))</formula>
    </cfRule>
  </conditionalFormatting>
  <conditionalFormatting sqref="F66">
    <cfRule type="expression" dxfId="25" priority="19">
      <formula>AND(ISNUMBER(SEARCH("Vacant", F66)),(ISNUMBER(SEARCH("-&gt;",F66))))</formula>
    </cfRule>
    <cfRule type="expression" dxfId="24" priority="20">
      <formula>AND(ISNUMBER(SEARCH("Vacant", F66)),NOT(ISNUMBER(SEARCH("-&gt;",F66))))</formula>
    </cfRule>
  </conditionalFormatting>
  <conditionalFormatting sqref="F68">
    <cfRule type="expression" dxfId="23" priority="17">
      <formula>AND(ISNUMBER(SEARCH("Vacant", F68)),(ISNUMBER(SEARCH("-&gt;",F68))))</formula>
    </cfRule>
    <cfRule type="expression" dxfId="22" priority="18">
      <formula>AND(ISNUMBER(SEARCH("Vacant", F68)),NOT(ISNUMBER(SEARCH("-&gt;",F68))))</formula>
    </cfRule>
  </conditionalFormatting>
  <conditionalFormatting sqref="F24">
    <cfRule type="expression" dxfId="21" priority="15">
      <formula>AND(ISNUMBER(SEARCH("Vacant", F24)),(ISNUMBER(SEARCH("-&gt;",F24))))</formula>
    </cfRule>
    <cfRule type="expression" dxfId="20" priority="16">
      <formula>AND(ISNUMBER(SEARCH("Vacant", F24)),NOT(ISNUMBER(SEARCH("-&gt;",F24))))</formula>
    </cfRule>
  </conditionalFormatting>
  <conditionalFormatting sqref="F22">
    <cfRule type="expression" dxfId="19" priority="13">
      <formula>AND(ISNUMBER(SEARCH("Vacant", F22)),(ISNUMBER(SEARCH("-&gt;",F22))))</formula>
    </cfRule>
    <cfRule type="expression" dxfId="18" priority="14">
      <formula>AND(ISNUMBER(SEARCH("Vacant", F22)),NOT(ISNUMBER(SEARCH("-&gt;",F22))))</formula>
    </cfRule>
  </conditionalFormatting>
  <conditionalFormatting sqref="F55">
    <cfRule type="expression" dxfId="17" priority="9">
      <formula>AND(ISNUMBER(SEARCH("Vacant", F55)),(ISNUMBER(SEARCH("-&gt;",F55))))</formula>
    </cfRule>
    <cfRule type="expression" dxfId="16" priority="10">
      <formula>AND(ISNUMBER(SEARCH("Vacant", F55)),NOT(ISNUMBER(SEARCH("-&gt;",F55))))</formula>
    </cfRule>
  </conditionalFormatting>
  <conditionalFormatting sqref="F62">
    <cfRule type="expression" dxfId="15" priority="11">
      <formula>AND(ISNUMBER(SEARCH("Vacant", F62)),(ISNUMBER(SEARCH("-&gt;",F62))))</formula>
    </cfRule>
    <cfRule type="expression" dxfId="14" priority="12">
      <formula>AND(ISNUMBER(SEARCH("Vacant", F62)),NOT(ISNUMBER(SEARCH("-&gt;",F62))))</formula>
    </cfRule>
  </conditionalFormatting>
  <conditionalFormatting sqref="F88">
    <cfRule type="expression" dxfId="13" priority="7">
      <formula>AND(ISNUMBER(SEARCH("Vacant", F88)),(ISNUMBER(SEARCH("-&gt;",F88))))</formula>
    </cfRule>
    <cfRule type="expression" dxfId="12" priority="8">
      <formula>AND(ISNUMBER(SEARCH("Vacant", F88)),NOT(ISNUMBER(SEARCH("-&gt;",F88))))</formula>
    </cfRule>
  </conditionalFormatting>
  <conditionalFormatting sqref="F96">
    <cfRule type="expression" dxfId="11" priority="5">
      <formula>AND(ISNUMBER(SEARCH("Vacant", F96)),(ISNUMBER(SEARCH("-&gt;",F96))))</formula>
    </cfRule>
    <cfRule type="expression" dxfId="10" priority="6">
      <formula>AND(ISNUMBER(SEARCH("Vacant", F96)),NOT(ISNUMBER(SEARCH("-&gt;",F96))))</formula>
    </cfRule>
  </conditionalFormatting>
  <conditionalFormatting sqref="F119 F121:F125">
    <cfRule type="expression" dxfId="9" priority="3">
      <formula>AND(ISNUMBER(SEARCH("Vacant", F119)),(ISNUMBER(SEARCH("-&gt;",F119))))</formula>
    </cfRule>
    <cfRule type="expression" dxfId="8" priority="4">
      <formula>AND(ISNUMBER(SEARCH("Vacant", F119)),NOT(ISNUMBER(SEARCH("-&gt;",F119))))</formula>
    </cfRule>
  </conditionalFormatting>
  <conditionalFormatting sqref="F120">
    <cfRule type="expression" dxfId="7" priority="1">
      <formula>AND(ISNUMBER(SEARCH("Vacant", F120)),(ISNUMBER(SEARCH("-&gt;",F120))))</formula>
    </cfRule>
    <cfRule type="expression" dxfId="6" priority="2">
      <formula>AND(ISNUMBER(SEARCH("Vacant", F120)),NOT(ISNUMBER(SEARCH("-&gt;",F120))))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39" bestFit="1" customWidth="1"/>
    <col min="14" max="14" width="16.33203125" bestFit="1" customWidth="1"/>
  </cols>
  <sheetData>
    <row r="1" spans="1:12" x14ac:dyDescent="0.2">
      <c r="A1" t="s">
        <v>132</v>
      </c>
      <c r="B1" s="99" t="s">
        <v>133</v>
      </c>
      <c r="C1" s="99" t="s">
        <v>36</v>
      </c>
      <c r="D1" s="99" t="s">
        <v>134</v>
      </c>
      <c r="E1" s="100" t="s">
        <v>35</v>
      </c>
      <c r="F1" s="100" t="s">
        <v>135</v>
      </c>
      <c r="G1" s="99" t="s">
        <v>136</v>
      </c>
      <c r="H1" s="101" t="s">
        <v>137</v>
      </c>
      <c r="I1" s="102" t="s">
        <v>138</v>
      </c>
      <c r="K1" s="141" t="s">
        <v>33</v>
      </c>
      <c r="L1" s="141" t="s">
        <v>32</v>
      </c>
    </row>
    <row r="2" spans="1:12" x14ac:dyDescent="0.2">
      <c r="A2">
        <v>1</v>
      </c>
      <c r="B2" s="8">
        <v>1</v>
      </c>
      <c r="C2" s="8" t="s">
        <v>178</v>
      </c>
      <c r="D2" s="9" t="s">
        <v>179</v>
      </c>
      <c r="E2" s="132">
        <v>82.48</v>
      </c>
      <c r="F2" s="25" t="s">
        <v>180</v>
      </c>
      <c r="G2" s="103" t="s">
        <v>180</v>
      </c>
      <c r="H2" s="124">
        <v>0</v>
      </c>
      <c r="I2" s="124">
        <v>0</v>
      </c>
      <c r="K2" s="139">
        <f>E2*H2</f>
        <v>0</v>
      </c>
      <c r="L2" s="139">
        <f>E2*I2</f>
        <v>0</v>
      </c>
    </row>
    <row r="3" spans="1:12" x14ac:dyDescent="0.2">
      <c r="A3">
        <f>A2+1</f>
        <v>2</v>
      </c>
      <c r="B3" s="8">
        <v>1</v>
      </c>
      <c r="C3" s="8" t="s">
        <v>181</v>
      </c>
      <c r="D3" s="10" t="s">
        <v>182</v>
      </c>
      <c r="E3" s="133">
        <v>50</v>
      </c>
      <c r="F3" s="104">
        <v>43831</v>
      </c>
      <c r="G3" s="105">
        <v>44926</v>
      </c>
      <c r="H3" s="116">
        <v>110000</v>
      </c>
      <c r="I3" s="116">
        <v>75000</v>
      </c>
      <c r="K3" s="139">
        <f t="shared" ref="K3:K30" si="0">E3*H3</f>
        <v>5500000</v>
      </c>
      <c r="L3" s="139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183</v>
      </c>
      <c r="D4" s="10" t="s">
        <v>182</v>
      </c>
      <c r="E4" s="133">
        <v>34</v>
      </c>
      <c r="F4" s="104">
        <v>43831</v>
      </c>
      <c r="G4" s="105">
        <v>44926</v>
      </c>
      <c r="H4" s="116">
        <v>110000</v>
      </c>
      <c r="I4" s="116">
        <v>75000</v>
      </c>
      <c r="K4" s="139">
        <f t="shared" si="0"/>
        <v>3740000</v>
      </c>
      <c r="L4" s="139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184</v>
      </c>
      <c r="D5" s="10" t="s">
        <v>182</v>
      </c>
      <c r="E5" s="133">
        <v>486</v>
      </c>
      <c r="F5" s="104">
        <v>43831</v>
      </c>
      <c r="G5" s="105">
        <v>44926</v>
      </c>
      <c r="H5" s="116">
        <v>110000</v>
      </c>
      <c r="I5" s="116">
        <v>75000</v>
      </c>
      <c r="K5" s="139">
        <f t="shared" si="0"/>
        <v>53460000</v>
      </c>
      <c r="L5" s="139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185</v>
      </c>
      <c r="D6" s="10" t="s">
        <v>186</v>
      </c>
      <c r="E6" s="131">
        <v>66</v>
      </c>
      <c r="F6" s="104">
        <v>43831</v>
      </c>
      <c r="G6" s="105">
        <v>44926</v>
      </c>
      <c r="H6" s="116">
        <v>70000</v>
      </c>
      <c r="I6" s="116">
        <v>70000</v>
      </c>
      <c r="K6" s="139">
        <f t="shared" si="0"/>
        <v>4620000</v>
      </c>
      <c r="L6" s="139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187</v>
      </c>
      <c r="D7" s="10" t="s">
        <v>186</v>
      </c>
      <c r="E7" s="131">
        <v>16</v>
      </c>
      <c r="F7" s="104">
        <v>43831</v>
      </c>
      <c r="G7" s="105">
        <v>44926</v>
      </c>
      <c r="H7" s="116">
        <v>70000</v>
      </c>
      <c r="I7" s="116">
        <v>70000</v>
      </c>
      <c r="K7" s="139">
        <f t="shared" si="0"/>
        <v>1120000</v>
      </c>
      <c r="L7" s="139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188</v>
      </c>
      <c r="D8" s="10" t="s">
        <v>186</v>
      </c>
      <c r="E8" s="131">
        <v>11.28</v>
      </c>
      <c r="F8" s="104">
        <v>44197</v>
      </c>
      <c r="G8" s="105">
        <v>44926</v>
      </c>
      <c r="H8" s="116">
        <v>70000</v>
      </c>
      <c r="I8" s="116">
        <v>70000</v>
      </c>
      <c r="K8" s="139">
        <f t="shared" si="0"/>
        <v>789600</v>
      </c>
      <c r="L8" s="139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189</v>
      </c>
      <c r="D9" s="10" t="s">
        <v>190</v>
      </c>
      <c r="E9" s="133">
        <v>75</v>
      </c>
      <c r="F9" s="104">
        <v>43831</v>
      </c>
      <c r="G9" s="105">
        <v>44926</v>
      </c>
      <c r="H9" s="116">
        <v>0</v>
      </c>
      <c r="I9" s="116">
        <v>26666.666000000001</v>
      </c>
      <c r="K9" s="139">
        <f t="shared" si="0"/>
        <v>0</v>
      </c>
      <c r="L9" s="139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191</v>
      </c>
      <c r="D10" s="10" t="s">
        <v>192</v>
      </c>
      <c r="E10" s="133">
        <v>345.77</v>
      </c>
      <c r="F10" s="104">
        <v>43831</v>
      </c>
      <c r="G10" s="105">
        <v>44926</v>
      </c>
      <c r="H10" s="116">
        <v>100000</v>
      </c>
      <c r="I10" s="116">
        <v>70000</v>
      </c>
      <c r="K10" s="139">
        <f t="shared" si="0"/>
        <v>34577000</v>
      </c>
      <c r="L10" s="139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193</v>
      </c>
      <c r="D11" s="10" t="s">
        <v>194</v>
      </c>
      <c r="E11" s="131">
        <v>347.75</v>
      </c>
      <c r="F11" s="104">
        <v>43831</v>
      </c>
      <c r="G11" s="105">
        <v>44926</v>
      </c>
      <c r="H11" s="116">
        <v>110000</v>
      </c>
      <c r="I11" s="116">
        <v>80000</v>
      </c>
      <c r="K11" s="139">
        <f t="shared" si="0"/>
        <v>38252500</v>
      </c>
      <c r="L11" s="139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195</v>
      </c>
      <c r="D12" s="10" t="s">
        <v>194</v>
      </c>
      <c r="E12" s="131">
        <v>278.39999999999998</v>
      </c>
      <c r="F12" s="104">
        <v>43831</v>
      </c>
      <c r="G12" s="105">
        <v>44926</v>
      </c>
      <c r="H12" s="116">
        <v>110000</v>
      </c>
      <c r="I12" s="116">
        <v>80000</v>
      </c>
      <c r="K12" s="139">
        <f t="shared" si="0"/>
        <v>30623999.999999996</v>
      </c>
      <c r="L12" s="139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196</v>
      </c>
      <c r="D13" s="10" t="s">
        <v>194</v>
      </c>
      <c r="E13" s="131">
        <v>356.5</v>
      </c>
      <c r="F13" s="104">
        <v>43831</v>
      </c>
      <c r="G13" s="105">
        <v>44926</v>
      </c>
      <c r="H13" s="116">
        <v>110000</v>
      </c>
      <c r="I13" s="116">
        <v>80000</v>
      </c>
      <c r="K13" s="139">
        <f t="shared" si="0"/>
        <v>39215000</v>
      </c>
      <c r="L13" s="139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197</v>
      </c>
      <c r="D14" s="10" t="s">
        <v>198</v>
      </c>
      <c r="E14" s="133">
        <v>76</v>
      </c>
      <c r="F14" s="104">
        <v>43834</v>
      </c>
      <c r="G14" s="105">
        <v>45016</v>
      </c>
      <c r="H14" s="116">
        <v>100000</v>
      </c>
      <c r="I14" s="116">
        <v>50000</v>
      </c>
      <c r="K14" s="139">
        <f t="shared" si="0"/>
        <v>7600000</v>
      </c>
      <c r="L14" s="139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199</v>
      </c>
      <c r="D15" s="10" t="s">
        <v>200</v>
      </c>
      <c r="E15" s="133">
        <v>15.12</v>
      </c>
      <c r="F15" s="104">
        <v>43834</v>
      </c>
      <c r="G15" s="105">
        <v>44651</v>
      </c>
      <c r="H15" s="116">
        <v>110000</v>
      </c>
      <c r="I15" s="116">
        <v>80000</v>
      </c>
      <c r="K15" s="139">
        <f t="shared" si="0"/>
        <v>1663200</v>
      </c>
      <c r="L15" s="139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106" t="s">
        <v>201</v>
      </c>
      <c r="D16" s="107" t="s">
        <v>202</v>
      </c>
      <c r="E16" s="131">
        <v>18.399999999999999</v>
      </c>
      <c r="F16" s="108"/>
      <c r="G16" s="109"/>
      <c r="H16" s="125"/>
      <c r="I16" s="126"/>
      <c r="K16" s="139">
        <f t="shared" si="0"/>
        <v>0</v>
      </c>
      <c r="L16" s="139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110" t="s">
        <v>203</v>
      </c>
      <c r="D17" s="111" t="s">
        <v>204</v>
      </c>
      <c r="E17" s="131">
        <v>684</v>
      </c>
      <c r="F17" s="112">
        <v>44105</v>
      </c>
      <c r="G17" s="113">
        <v>45199</v>
      </c>
      <c r="H17" s="125">
        <v>140000</v>
      </c>
      <c r="I17" s="128">
        <v>80000</v>
      </c>
      <c r="K17" s="139">
        <f t="shared" si="0"/>
        <v>95760000</v>
      </c>
      <c r="L17" s="139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114" t="s">
        <v>205</v>
      </c>
      <c r="D18" s="115" t="s">
        <v>206</v>
      </c>
      <c r="E18" s="134">
        <v>413.29</v>
      </c>
      <c r="F18" s="112">
        <v>43831</v>
      </c>
      <c r="G18" s="113">
        <v>44926</v>
      </c>
      <c r="H18" s="125">
        <v>0</v>
      </c>
      <c r="I18" s="128">
        <v>70000</v>
      </c>
      <c r="K18" s="139">
        <f t="shared" si="0"/>
        <v>0</v>
      </c>
      <c r="L18" s="139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106" t="s">
        <v>207</v>
      </c>
      <c r="D19" s="115" t="s">
        <v>208</v>
      </c>
      <c r="E19" s="134">
        <v>211.2</v>
      </c>
      <c r="F19" s="108">
        <v>43617</v>
      </c>
      <c r="G19" s="109">
        <v>45077</v>
      </c>
      <c r="H19" s="125">
        <v>20000</v>
      </c>
      <c r="I19" s="128">
        <v>80000</v>
      </c>
      <c r="K19" s="139">
        <f t="shared" si="0"/>
        <v>4224000</v>
      </c>
      <c r="L19" s="139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110" t="s">
        <v>205</v>
      </c>
      <c r="D20" s="115" t="s">
        <v>209</v>
      </c>
      <c r="E20" s="135">
        <v>34</v>
      </c>
      <c r="F20" s="112">
        <v>43831</v>
      </c>
      <c r="G20" s="113">
        <v>44926</v>
      </c>
      <c r="H20" s="125">
        <v>95000</v>
      </c>
      <c r="I20" s="129">
        <v>55555</v>
      </c>
      <c r="K20" s="139">
        <f t="shared" si="0"/>
        <v>3230000</v>
      </c>
      <c r="L20" s="139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110" t="s">
        <v>210</v>
      </c>
      <c r="D21" s="115" t="s">
        <v>211</v>
      </c>
      <c r="E21" s="135">
        <v>87.6</v>
      </c>
      <c r="F21" s="112">
        <v>43831</v>
      </c>
      <c r="G21" s="113">
        <v>44926</v>
      </c>
      <c r="H21" s="116">
        <v>0</v>
      </c>
      <c r="I21" s="130">
        <v>80000</v>
      </c>
      <c r="K21" s="139">
        <f t="shared" si="0"/>
        <v>0</v>
      </c>
      <c r="L21" s="139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110" t="s">
        <v>212</v>
      </c>
      <c r="D22" s="115" t="s">
        <v>213</v>
      </c>
      <c r="E22" s="133">
        <v>26.32</v>
      </c>
      <c r="F22" s="112">
        <v>44197</v>
      </c>
      <c r="G22" s="113">
        <v>44926</v>
      </c>
      <c r="H22" s="116">
        <v>20000</v>
      </c>
      <c r="I22" s="130">
        <v>80000</v>
      </c>
      <c r="K22" s="139">
        <f t="shared" si="0"/>
        <v>526400</v>
      </c>
      <c r="L22" s="139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114" t="s">
        <v>214</v>
      </c>
      <c r="D23" s="115" t="s">
        <v>215</v>
      </c>
      <c r="E23" s="135">
        <v>638.49</v>
      </c>
      <c r="F23" s="112">
        <v>43831</v>
      </c>
      <c r="G23" s="113">
        <v>44926</v>
      </c>
      <c r="H23" s="126">
        <v>0</v>
      </c>
      <c r="I23" s="126">
        <v>70000</v>
      </c>
      <c r="K23" s="139">
        <f t="shared" si="0"/>
        <v>0</v>
      </c>
      <c r="L23" s="139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114" t="s">
        <v>216</v>
      </c>
      <c r="D24" s="115" t="s">
        <v>217</v>
      </c>
      <c r="E24" s="135">
        <v>35.380000000000003</v>
      </c>
      <c r="F24" s="112"/>
      <c r="G24" s="113"/>
      <c r="H24" s="126"/>
      <c r="I24" s="126"/>
      <c r="K24" s="139">
        <f t="shared" si="0"/>
        <v>0</v>
      </c>
      <c r="L24" s="139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114" t="s">
        <v>218</v>
      </c>
      <c r="D25" s="117" t="s">
        <v>219</v>
      </c>
      <c r="E25" s="135">
        <v>30</v>
      </c>
      <c r="F25" s="112">
        <v>44197</v>
      </c>
      <c r="G25" s="113">
        <v>45107</v>
      </c>
      <c r="H25" s="126">
        <v>104167</v>
      </c>
      <c r="I25" s="126"/>
      <c r="K25" s="139">
        <f t="shared" si="0"/>
        <v>3125010</v>
      </c>
      <c r="L25" s="139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220</v>
      </c>
      <c r="D26" s="117" t="s">
        <v>221</v>
      </c>
      <c r="E26" s="136">
        <v>96.83</v>
      </c>
      <c r="F26" s="108">
        <v>43983</v>
      </c>
      <c r="G26" s="109">
        <v>44773</v>
      </c>
      <c r="H26" s="125">
        <v>50000</v>
      </c>
      <c r="I26" s="126">
        <v>50000</v>
      </c>
      <c r="K26" s="139">
        <f t="shared" si="0"/>
        <v>4841500</v>
      </c>
      <c r="L26" s="139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222</v>
      </c>
      <c r="D27" s="117" t="s">
        <v>221</v>
      </c>
      <c r="E27" s="136">
        <v>45.42</v>
      </c>
      <c r="F27" s="108">
        <v>43983</v>
      </c>
      <c r="G27" s="109">
        <v>44773</v>
      </c>
      <c r="H27" s="125">
        <v>50000</v>
      </c>
      <c r="I27" s="126">
        <v>50000</v>
      </c>
      <c r="K27" s="139">
        <f t="shared" si="0"/>
        <v>2271000</v>
      </c>
      <c r="L27" s="139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223</v>
      </c>
      <c r="D28" s="117" t="s">
        <v>224</v>
      </c>
      <c r="E28" s="137">
        <v>39.82</v>
      </c>
      <c r="F28" s="25">
        <v>44119</v>
      </c>
      <c r="G28" s="103">
        <v>44926</v>
      </c>
      <c r="H28" s="116">
        <v>100000</v>
      </c>
      <c r="I28" s="116"/>
      <c r="K28" s="139">
        <f t="shared" si="0"/>
        <v>3982000</v>
      </c>
      <c r="L28" s="139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225</v>
      </c>
      <c r="D29" s="118" t="s">
        <v>226</v>
      </c>
      <c r="E29" s="136">
        <v>182.89</v>
      </c>
      <c r="F29" s="112">
        <v>44197</v>
      </c>
      <c r="G29" s="113">
        <v>44926</v>
      </c>
      <c r="H29" s="116">
        <v>0</v>
      </c>
      <c r="I29" s="116">
        <v>40000</v>
      </c>
      <c r="K29" s="139">
        <f t="shared" si="0"/>
        <v>0</v>
      </c>
      <c r="L29" s="139">
        <f t="shared" si="1"/>
        <v>7315599.9999999991</v>
      </c>
    </row>
    <row r="30" spans="1:14" ht="16" x14ac:dyDescent="0.2">
      <c r="A30">
        <f t="shared" si="2"/>
        <v>29</v>
      </c>
      <c r="B30" s="119">
        <v>2</v>
      </c>
      <c r="C30" s="120" t="s">
        <v>227</v>
      </c>
      <c r="D30" s="121" t="s">
        <v>228</v>
      </c>
      <c r="E30" s="138">
        <v>43.03</v>
      </c>
      <c r="F30" s="122">
        <v>44409</v>
      </c>
      <c r="G30" s="123">
        <v>44773</v>
      </c>
      <c r="H30" s="127">
        <v>162677</v>
      </c>
      <c r="I30" s="127"/>
      <c r="K30" s="139">
        <f t="shared" si="0"/>
        <v>6999991.3100000005</v>
      </c>
      <c r="L30" s="139">
        <f t="shared" si="1"/>
        <v>0</v>
      </c>
    </row>
    <row r="31" spans="1:14" x14ac:dyDescent="0.2">
      <c r="J31" t="s">
        <v>229</v>
      </c>
      <c r="K31" s="139">
        <f>SUM(K2:K30)</f>
        <v>346121201.31</v>
      </c>
      <c r="L31" s="139">
        <f>SUM(L2:L30)</f>
        <v>329776269.94999999</v>
      </c>
      <c r="N31" s="140"/>
    </row>
    <row r="32" spans="1:14" x14ac:dyDescent="0.2">
      <c r="J32" s="142" t="s">
        <v>230</v>
      </c>
      <c r="K32" s="143">
        <f>K31*12</f>
        <v>4153454415.7200003</v>
      </c>
      <c r="L32" s="143">
        <f>L31*12</f>
        <v>3957315239.3999996</v>
      </c>
    </row>
  </sheetData>
  <conditionalFormatting sqref="D28:D29 D1:D26">
    <cfRule type="expression" dxfId="5" priority="5">
      <formula>AND(ISNUMBER(SEARCH("Vacant", D1)),(ISNUMBER(SEARCH("-&gt;",D1))))</formula>
    </cfRule>
    <cfRule type="expression" dxfId="4" priority="6">
      <formula>AND(ISNUMBER(SEARCH("Vacant", D1)),NOT(ISNUMBER(SEARCH("-&gt;",D1))))</formula>
    </cfRule>
  </conditionalFormatting>
  <conditionalFormatting sqref="D27">
    <cfRule type="expression" dxfId="3" priority="3">
      <formula>AND(ISNUMBER(SEARCH("Vacant", D27)),(ISNUMBER(SEARCH("-&gt;",D27))))</formula>
    </cfRule>
    <cfRule type="expression" dxfId="2" priority="4">
      <formula>AND(ISNUMBER(SEARCH("Vacant", D27)),NOT(ISNUMBER(SEARCH("-&gt;",D27))))</formula>
    </cfRule>
  </conditionalFormatting>
  <conditionalFormatting sqref="D30">
    <cfRule type="expression" dxfId="1" priority="1">
      <formula>AND(ISNUMBER(SEARCH("Vacant", D30)),(ISNUMBER(SEARCH("-&gt;",D30))))</formula>
    </cfRule>
    <cfRule type="expression" dxfId="0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296</v>
      </c>
      <c r="Q1" t="s">
        <v>297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271</v>
      </c>
      <c r="AI1" t="s">
        <v>307</v>
      </c>
      <c r="AJ1" t="s">
        <v>308</v>
      </c>
      <c r="AK1" t="s">
        <v>309</v>
      </c>
      <c r="AL1" t="s">
        <v>272</v>
      </c>
      <c r="AM1" t="s">
        <v>273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274</v>
      </c>
      <c r="AT1" t="s">
        <v>275</v>
      </c>
      <c r="AU1" t="s">
        <v>276</v>
      </c>
      <c r="AV1" t="s">
        <v>315</v>
      </c>
      <c r="AW1" t="s">
        <v>277</v>
      </c>
      <c r="AX1" t="s">
        <v>278</v>
      </c>
      <c r="AY1" t="s">
        <v>279</v>
      </c>
      <c r="AZ1" t="s">
        <v>280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351</v>
      </c>
      <c r="CK1" t="s">
        <v>352</v>
      </c>
      <c r="CL1" t="s">
        <v>353</v>
      </c>
      <c r="CM1" t="s">
        <v>354</v>
      </c>
      <c r="CN1" t="s">
        <v>355</v>
      </c>
      <c r="CO1" t="s">
        <v>356</v>
      </c>
      <c r="CP1" t="s">
        <v>357</v>
      </c>
      <c r="CQ1" t="s">
        <v>358</v>
      </c>
      <c r="CR1" t="s">
        <v>359</v>
      </c>
      <c r="CS1" t="s">
        <v>360</v>
      </c>
      <c r="CT1" t="s">
        <v>361</v>
      </c>
      <c r="CU1" t="s">
        <v>362</v>
      </c>
      <c r="CV1" t="s">
        <v>363</v>
      </c>
      <c r="CW1" t="s">
        <v>364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296</v>
      </c>
      <c r="Q1" t="s">
        <v>297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271</v>
      </c>
      <c r="AI1" t="s">
        <v>307</v>
      </c>
      <c r="AJ1" t="s">
        <v>308</v>
      </c>
      <c r="AK1" t="s">
        <v>309</v>
      </c>
      <c r="AL1" t="s">
        <v>272</v>
      </c>
      <c r="AM1" t="s">
        <v>273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274</v>
      </c>
      <c r="AT1" t="s">
        <v>275</v>
      </c>
      <c r="AU1" t="s">
        <v>276</v>
      </c>
      <c r="AV1" t="s">
        <v>315</v>
      </c>
      <c r="AW1" t="s">
        <v>277</v>
      </c>
      <c r="AX1" t="s">
        <v>278</v>
      </c>
      <c r="AY1" t="s">
        <v>279</v>
      </c>
      <c r="AZ1" t="s">
        <v>280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351</v>
      </c>
      <c r="CK1" t="s">
        <v>352</v>
      </c>
      <c r="CL1" t="s">
        <v>353</v>
      </c>
      <c r="CM1" t="s">
        <v>354</v>
      </c>
      <c r="CN1" t="s">
        <v>355</v>
      </c>
      <c r="CO1" t="s">
        <v>356</v>
      </c>
      <c r="CP1" t="s">
        <v>357</v>
      </c>
      <c r="CQ1" t="s">
        <v>358</v>
      </c>
      <c r="CR1" t="s">
        <v>359</v>
      </c>
      <c r="CS1" t="s">
        <v>360</v>
      </c>
      <c r="CT1" t="s">
        <v>361</v>
      </c>
      <c r="CU1" t="s">
        <v>362</v>
      </c>
      <c r="CV1" t="s">
        <v>363</v>
      </c>
      <c r="CW1" t="s">
        <v>364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177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242</v>
      </c>
      <c r="B6" s="155">
        <v>0.80481533227581104</v>
      </c>
      <c r="C6" s="155">
        <v>0.80481533227581104</v>
      </c>
      <c r="D6" s="155">
        <v>0.80481533227581104</v>
      </c>
      <c r="E6" s="155">
        <v>0.80248787172805292</v>
      </c>
      <c r="F6" s="155">
        <v>0.80481871742677846</v>
      </c>
      <c r="G6" s="155">
        <v>0.80481871742677846</v>
      </c>
      <c r="H6" s="155">
        <v>0.80248854875824649</v>
      </c>
      <c r="I6" s="155">
        <v>0.80481871742677846</v>
      </c>
      <c r="J6" s="155">
        <v>0.80481871742677846</v>
      </c>
      <c r="K6" s="155">
        <v>0.80929100962759382</v>
      </c>
      <c r="L6" s="155">
        <v>0.80929100962759382</v>
      </c>
      <c r="M6" s="155">
        <v>0.78791344275224395</v>
      </c>
      <c r="N6" s="155">
        <v>0.75256434228841051</v>
      </c>
      <c r="O6" s="155">
        <v>0.75256434228841051</v>
      </c>
      <c r="P6" s="155">
        <v>0.75258126804324843</v>
      </c>
      <c r="Q6" s="155">
        <v>0.75258126804324843</v>
      </c>
      <c r="R6" s="155">
        <v>0.74155837020507354</v>
      </c>
      <c r="S6" s="155">
        <v>0.74155837020507354</v>
      </c>
      <c r="T6" s="155">
        <v>0.8266319099648447</v>
      </c>
      <c r="U6" s="155">
        <v>0.8266319099648447</v>
      </c>
      <c r="V6" s="155">
        <v>0.85478291931367245</v>
      </c>
      <c r="W6" s="155">
        <v>0.85478291931367245</v>
      </c>
      <c r="X6" s="155">
        <v>0.85478291931367245</v>
      </c>
      <c r="Y6" s="155">
        <v>0.85478291931367245</v>
      </c>
      <c r="Z6" s="155">
        <v>0.84521917671232583</v>
      </c>
      <c r="AA6" s="155">
        <v>0.84521917671232583</v>
      </c>
      <c r="AB6" s="155">
        <v>0.84521917671232583</v>
      </c>
      <c r="AC6" s="155">
        <v>0.83883952119882876</v>
      </c>
      <c r="AD6" s="155">
        <v>0.83364466852398411</v>
      </c>
      <c r="AE6" s="155">
        <v>0.83364466852398411</v>
      </c>
      <c r="AF6" s="155">
        <v>0.83364466852398411</v>
      </c>
      <c r="AG6" s="155">
        <v>0.83364466852398411</v>
      </c>
      <c r="AH6" s="155">
        <v>0.83364466852398411</v>
      </c>
      <c r="AI6" s="155">
        <v>0.83364466852398411</v>
      </c>
      <c r="AJ6" s="155">
        <v>0.83364466852398411</v>
      </c>
      <c r="AK6" s="155">
        <v>0.83364466852398411</v>
      </c>
      <c r="AL6" s="155">
        <v>0.83364466852398411</v>
      </c>
      <c r="AM6" s="155">
        <v>0.83364466852398411</v>
      </c>
      <c r="AN6" s="155">
        <v>0.83364466852398411</v>
      </c>
      <c r="AO6" s="155">
        <v>0.83364466852398411</v>
      </c>
      <c r="AP6" s="155">
        <v>0.82048421710733233</v>
      </c>
      <c r="AQ6" s="155">
        <v>0.82048421710733233</v>
      </c>
      <c r="AR6" s="155">
        <v>0.82048421710733233</v>
      </c>
      <c r="AS6" s="155">
        <v>0.81280584842512416</v>
      </c>
      <c r="AT6" s="155">
        <v>0.79635130660192244</v>
      </c>
      <c r="AU6" s="155">
        <v>0.79635130660192244</v>
      </c>
      <c r="AV6" s="155">
        <v>0.7457316208657977</v>
      </c>
      <c r="AW6" s="155">
        <v>0.7457316208657977</v>
      </c>
      <c r="AX6" s="155">
        <v>0.7457316208657977</v>
      </c>
      <c r="AY6" s="155">
        <v>0.7457316208657977</v>
      </c>
      <c r="AZ6" s="155">
        <v>0.7457316208657977</v>
      </c>
      <c r="BA6" s="155">
        <v>0.7457316208657977</v>
      </c>
      <c r="BB6" s="155">
        <v>0.7457316208657977</v>
      </c>
      <c r="BC6" s="155">
        <v>0.7457316208657977</v>
      </c>
      <c r="BD6" s="155">
        <v>0.7457316208657977</v>
      </c>
      <c r="BE6" s="155">
        <v>0.71953478381545577</v>
      </c>
      <c r="BF6" s="155">
        <v>0.64067489000250744</v>
      </c>
      <c r="BG6" s="155">
        <v>0.63837332585965134</v>
      </c>
      <c r="BH6" s="155">
        <v>0.63837332585965134</v>
      </c>
      <c r="BI6" s="155">
        <v>0.63837332585965134</v>
      </c>
      <c r="BJ6" s="155">
        <v>0.63837332585965134</v>
      </c>
      <c r="BK6" s="155">
        <v>0.63837332585965134</v>
      </c>
      <c r="BL6" s="155">
        <v>0.60729722511946715</v>
      </c>
      <c r="BM6" s="155">
        <v>0.60124237484130938</v>
      </c>
      <c r="BN6" s="155">
        <v>0.59658220676179352</v>
      </c>
      <c r="BO6" s="155">
        <v>0.59658220676179352</v>
      </c>
      <c r="BP6" s="155">
        <v>0.59658220676179352</v>
      </c>
      <c r="BQ6" s="155">
        <v>0.59658220676179352</v>
      </c>
      <c r="BR6" s="155">
        <v>0.56690137233562055</v>
      </c>
      <c r="BS6" s="155">
        <v>0.564573742530314</v>
      </c>
      <c r="BT6" s="155">
        <v>0.564573742530314</v>
      </c>
      <c r="BU6" s="155">
        <v>0.564573742530314</v>
      </c>
      <c r="BV6" s="155">
        <v>0.55719055901247871</v>
      </c>
      <c r="BW6" s="155">
        <v>0.55719055901247871</v>
      </c>
      <c r="BX6" s="155">
        <v>0.55719055901247871</v>
      </c>
      <c r="BY6" s="155">
        <v>0.55719055901247871</v>
      </c>
      <c r="BZ6" s="155">
        <v>0.55719055901247871</v>
      </c>
      <c r="CA6" s="155">
        <v>0.55719055901247871</v>
      </c>
      <c r="CB6" s="155">
        <v>0.55719055901247871</v>
      </c>
      <c r="CC6" s="155">
        <v>0.5452661954716379</v>
      </c>
      <c r="CD6" s="155">
        <v>0.5452661954716379</v>
      </c>
      <c r="CE6" s="155">
        <v>0.5452661954716379</v>
      </c>
      <c r="CF6" s="155">
        <v>0.5452661954716379</v>
      </c>
      <c r="CG6" s="155">
        <v>0.5452661954716379</v>
      </c>
      <c r="CH6" s="155">
        <v>0.5452661954716379</v>
      </c>
      <c r="CI6" s="155">
        <v>0.5452661954716379</v>
      </c>
      <c r="CJ6" s="155">
        <v>0.5452661954716379</v>
      </c>
      <c r="CK6" s="155">
        <v>0.5452661954716379</v>
      </c>
      <c r="CL6" s="155">
        <v>0.5452661954716379</v>
      </c>
      <c r="CM6" s="155">
        <v>0.5452661954716379</v>
      </c>
      <c r="CN6" s="155">
        <v>9.9270736927054737E-2</v>
      </c>
      <c r="CO6" s="155">
        <v>8.2721749391857627E-2</v>
      </c>
      <c r="CP6" s="155">
        <v>6.4938028041236551E-2</v>
      </c>
      <c r="CQ6" s="155">
        <v>5.0927903731722721E-2</v>
      </c>
      <c r="CR6" s="155">
        <v>5.0927903731722721E-2</v>
      </c>
      <c r="CS6" s="155">
        <v>5.0927903731722721E-2</v>
      </c>
      <c r="CT6" s="155">
        <v>0</v>
      </c>
      <c r="CU6" s="155">
        <v>0</v>
      </c>
      <c r="CV6" s="155">
        <v>0</v>
      </c>
      <c r="CW6" s="155">
        <v>0</v>
      </c>
      <c r="CX6" s="155">
        <v>0</v>
      </c>
      <c r="CY6" s="155">
        <v>0</v>
      </c>
      <c r="CZ6" s="155">
        <v>0</v>
      </c>
      <c r="DA6" s="155">
        <v>0</v>
      </c>
      <c r="DB6" s="155">
        <v>0</v>
      </c>
      <c r="DC6" s="155">
        <v>0</v>
      </c>
      <c r="DD6" s="155">
        <v>0</v>
      </c>
      <c r="DE6" s="155">
        <v>0</v>
      </c>
      <c r="DF6" s="155">
        <v>0</v>
      </c>
      <c r="DG6" s="155">
        <v>0</v>
      </c>
      <c r="DH6" s="155">
        <v>0</v>
      </c>
      <c r="DI6" s="155">
        <v>0</v>
      </c>
      <c r="DJ6" s="155">
        <v>0</v>
      </c>
      <c r="DK6" s="155">
        <v>0</v>
      </c>
      <c r="DL6" s="155">
        <v>0</v>
      </c>
      <c r="DM6" s="155">
        <v>0</v>
      </c>
      <c r="DN6" s="155">
        <v>0</v>
      </c>
      <c r="DO6" s="155">
        <v>0</v>
      </c>
      <c r="DP6" s="155">
        <v>0</v>
      </c>
      <c r="DQ6" s="155">
        <v>0</v>
      </c>
      <c r="DR6" s="155">
        <v>0</v>
      </c>
      <c r="DS6" s="155">
        <v>0</v>
      </c>
      <c r="DT6" s="155">
        <v>0</v>
      </c>
      <c r="DU6" s="155">
        <v>0</v>
      </c>
      <c r="DV6" s="155">
        <v>0</v>
      </c>
      <c r="DW6" s="155">
        <v>0</v>
      </c>
      <c r="DX6" s="155">
        <v>0</v>
      </c>
      <c r="DY6" s="155">
        <v>0</v>
      </c>
      <c r="DZ6" s="155">
        <v>0</v>
      </c>
      <c r="EA6" s="155">
        <v>0</v>
      </c>
      <c r="EB6" s="155">
        <v>0</v>
      </c>
      <c r="EC6" s="1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2022-09-06T08:34:22Z</dcterms:modified>
</cp:coreProperties>
</file>