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b03e8e420626a2/Office/AMG/Development/office/revenue-streamlit/"/>
    </mc:Choice>
  </mc:AlternateContent>
  <xr:revisionPtr revIDLastSave="0" documentId="8_{E459A4FD-D780-8B48-9C01-0CB3D07962EB}" xr6:coauthVersionLast="47" xr6:coauthVersionMax="47" xr10:uidLastSave="{00000000-0000-0000-0000-000000000000}"/>
  <bookViews>
    <workbookView xWindow="5580" yWindow="4680" windowWidth="26440" windowHeight="15440" xr2:uid="{292F7672-EA03-3941-99BD-D4297E7DD082}"/>
  </bookViews>
  <sheets>
    <sheet name="Summary" sheetId="1" r:id="rId1"/>
  </sheets>
  <externalReferences>
    <externalReference r:id="rId2"/>
  </externalReferences>
  <definedNames>
    <definedName name="_xlnm.Print_Area" localSheetId="0">Summary!$A$2:$P$24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N12" i="1"/>
  <c r="N23" i="1" s="1"/>
  <c r="M12" i="1"/>
  <c r="M23" i="1" s="1"/>
  <c r="L12" i="1"/>
  <c r="L23" i="1" s="1"/>
  <c r="K12" i="1"/>
  <c r="K23" i="1" s="1"/>
  <c r="J12" i="1"/>
  <c r="J23" i="1" s="1"/>
  <c r="I12" i="1"/>
  <c r="I23" i="1" s="1"/>
  <c r="H12" i="1"/>
  <c r="H23" i="1" s="1"/>
  <c r="G12" i="1"/>
  <c r="G23" i="1" s="1"/>
  <c r="F12" i="1"/>
  <c r="F23" i="1" s="1"/>
  <c r="E12" i="1"/>
  <c r="E23" i="1" s="1"/>
  <c r="D12" i="1"/>
  <c r="D23" i="1" s="1"/>
  <c r="N4" i="1"/>
  <c r="M4" i="1"/>
  <c r="L4" i="1"/>
  <c r="K4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<sst xmlns="http://schemas.openxmlformats.org/spreadsheetml/2006/main" count="42" uniqueCount="29">
  <si>
    <t>Average Occupancy</t>
  </si>
  <si>
    <t>Property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</si>
  <si>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</si>
  <si>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</si>
  <si>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</si>
  <si>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</si>
  <si>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</si>
  <si>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</si>
  <si>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</si>
  <si>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</si>
  <si>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</si>
  <si>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</si>
  <si>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</si>
  <si>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</si>
  <si>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The Energy</t>
  </si>
  <si>
    <t>Ampera</t>
  </si>
  <si>
    <t>Kyai Maja</t>
  </si>
  <si>
    <t>Revenues</t>
  </si>
  <si>
    <t>Products</t>
  </si>
  <si>
    <t>Office TE</t>
  </si>
  <si>
    <t>Retail TE</t>
  </si>
  <si>
    <t>Listrik</t>
  </si>
  <si>
    <t>IT</t>
  </si>
  <si>
    <t>Parkir</t>
  </si>
  <si>
    <t>SH</t>
  </si>
  <si>
    <t>Jenggala</t>
  </si>
  <si>
    <t>KM</t>
  </si>
  <si>
    <t>Dago Condotel</t>
  </si>
  <si>
    <t>Total (IDR)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</si>
</sst>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" fontId="4" fillId="2" borderId="0" xfId="3" applyNumberFormat="1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1" fontId="2" fillId="2" borderId="0" xfId="3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10" fontId="6" fillId="0" borderId="0" xfId="0" applyNumberFormat="1" applyFont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0" fontId="6" fillId="0" borderId="2" xfId="0" applyNumberFormat="1" applyFont="1" applyBorder="1" applyAlignment="1">
      <alignment horizontal="left" vertical="center"/>
    </xf>
    <xf numFmtId="0" fontId="5" fillId="0" borderId="0" xfId="1" applyNumberFormat="1" applyFont="1" applyFill="1" applyBorder="1" applyAlignment="1">
      <alignment vertical="center"/>
    </xf>
    <xf numFmtId="10" fontId="6" fillId="0" borderId="2" xfId="1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5" fillId="0" borderId="0" xfId="1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0" xfId="2" applyNumberFormat="1" applyFont="1" applyAlignment="1">
      <alignment horizontal="center" vertical="center"/>
    </xf>
    <xf numFmtId="1" fontId="3" fillId="0" borderId="0" xfId="2" applyNumberFormat="1" applyFont="1" applyAlignment="1">
      <alignment horizontal="center" vertical="center"/>
    </xf>
    <xf numFmtId="0" fontId="0" fillId="0" borderId="0" xfId="1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6" fillId="0" borderId="2" xfId="1" applyNumberFormat="1" applyFont="1" applyBorder="1" applyAlignment="1">
      <alignment vertical="center"/>
    </xf>
    <xf numFmtId="164" fontId="0" fillId="0" borderId="3" xfId="1" applyNumberFormat="1" applyFont="1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6" fillId="0" borderId="0" xfId="0" applyNumberFormat="1" applyFont="1" applyAlignment="1">
      <alignment vertical="center"/>
    </xf>
    <xf numFmtId="164" fontId="0" fillId="0" borderId="5" xfId="1" applyNumberFormat="1" applyFont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164" fontId="0" fillId="0" borderId="0" xfId="0" applyNumberFormat="1" applyAlignment="1">
      <alignment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4"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"/>
        <family val="2"/>
        <scheme val="minor"/>
      </font>
      <numFmt numFmtId="164" formatCode="_(* #,##0_);_(* \(#,##0\);_(* &quot;-&quot;??_);_(@_)"/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"/>
        <family val="2"/>
        <scheme val="minor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 tint="-0.34998626667073579"/>
        <name val="Calibri"/>
        <family val="2"/>
        <scheme val="minor"/>
      </font>
      <numFmt numFmtId="14" formatCode="0.00%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 tint="-0.34998626667073579"/>
        <name val="Calibri"/>
        <family val="2"/>
        <scheme val="minor"/>
      </font>
      <numFmt numFmtId="164" formatCode="_(* #,##0_);_(* \(#,##0\);_(* &quot;-&quot;??_);_(@_)"/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0" tint="-0.34998626667073579"/>
        <name val="Calibri"/>
        <family val="2"/>
        <scheme val="minor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db03e8e420626a2/Office/AMG/Development/office/revenue-streamlit/revenue%202024%202033%20simulation%20yearly.xlsx" TargetMode="External"/><Relationship Id="rId1" Type="http://schemas.openxmlformats.org/officeDocument/2006/relationships/externalLinkPath" Target="revenue%202024%202033%20simulation%20year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TE Office (y)"/>
      <sheetName val="TE All % (y)"/>
      <sheetName val="TE Office (m)"/>
      <sheetName val="TE All % (m)"/>
      <sheetName val="In-Out 2023 - old"/>
      <sheetName val="Ampera"/>
      <sheetName val="SH"/>
      <sheetName val="Dago"/>
      <sheetName val="Listrik"/>
      <sheetName val="IT"/>
      <sheetName val="Parkir"/>
    </sheetNames>
    <sheetDataSet>
      <sheetData sheetId="0"/>
      <sheetData sheetId="1">
        <row r="7">
          <cell r="C7">
            <v>244268584353.99835</v>
          </cell>
          <cell r="D7">
            <v>272248203262.55194</v>
          </cell>
          <cell r="E7">
            <v>273318145820.00662</v>
          </cell>
          <cell r="F7">
            <v>272241425702.49152</v>
          </cell>
          <cell r="G7">
            <v>270267569742.49152</v>
          </cell>
          <cell r="H7">
            <v>268887659610.35406</v>
          </cell>
          <cell r="I7">
            <v>277207482253.97278</v>
          </cell>
          <cell r="J7">
            <v>274871809343.59149</v>
          </cell>
          <cell r="K7">
            <v>275850348743.59149</v>
          </cell>
          <cell r="L7">
            <v>276176528543.59149</v>
          </cell>
          <cell r="M7">
            <v>276176528543.59149</v>
          </cell>
        </row>
      </sheetData>
      <sheetData sheetId="2">
        <row r="19">
          <cell r="D19">
            <v>0.81120088526963419</v>
          </cell>
          <cell r="E19">
            <v>0.89625925065207612</v>
          </cell>
          <cell r="F19">
            <v>0.89619942408054276</v>
          </cell>
          <cell r="G19">
            <v>0.89223014064282402</v>
          </cell>
          <cell r="H19">
            <v>0.88701016430925028</v>
          </cell>
          <cell r="I19">
            <v>0.88112494446004863</v>
          </cell>
          <cell r="J19">
            <v>0.89237992302155866</v>
          </cell>
          <cell r="K19">
            <v>0.8746490419933648</v>
          </cell>
          <cell r="L19">
            <v>0.8746490419933648</v>
          </cell>
          <cell r="M19">
            <v>0.8746490419933648</v>
          </cell>
          <cell r="N19">
            <v>0.8746490419933648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D8BF8A-3D24-6A44-92D3-5AC26D626F92}" name="Table2" displayName="Table2" ref="B11:N23" totalsRowCount="1" headerRowDxfId="33" dataDxfId="32" totalsRowDxfId="31" headerRowCellStyle="Comma" dataCellStyle="Comma">
  <autoFilter ref="B11:N22" xr:uid="{0EB90EA2-A127-E547-9D74-1813E6DCC22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9DC705BB-D9D6-4946-9EBF-CFD5DDD6235B}" name="Products" totalsRowLabel="Total (IDR)" dataDxfId="30" totalsRowDxfId="12"/>
    <tableColumn id="13" xr3:uid="{B4816D38-391E-404B-A6BB-0FE1694A450F}" name="2022" totalsRowFunction="sum" dataDxfId="29" totalsRowDxfId="11" dataCellStyle="Comma"/>
    <tableColumn id="12" xr3:uid="{6B31CB42-B454-1344-965F-0BD0686EC7B8}" name="2023" totalsRowFunction="sum" dataDxfId="28" totalsRowDxfId="10" dataCellStyle="Comma"/>
    <tableColumn id="2" xr3:uid="{4A0B3F26-6332-6D47-BBE4-C0C39ABCFDBB}" name="2024" totalsRowFunction="sum" dataDxfId="27" totalsRowDxfId="9" dataCellStyle="Comma"/>
    <tableColumn id="3" xr3:uid="{F21EA576-6F02-F24A-9BD3-2C790DF6CFB4}" name="2025" totalsRowFunction="sum" dataDxfId="26" totalsRowDxfId="8" dataCellStyle="Comma"/>
    <tableColumn id="4" xr3:uid="{8584008C-FDAF-4448-82F4-C9A9F41D841F}" name="2026" totalsRowFunction="sum" dataDxfId="25" totalsRowDxfId="7" dataCellStyle="Comma"/>
    <tableColumn id="5" xr3:uid="{FA841812-6876-4E48-9431-F960F7B05B20}" name="2027" totalsRowFunction="sum" dataDxfId="24" totalsRowDxfId="6" dataCellStyle="Comma"/>
    <tableColumn id="6" xr3:uid="{1E2D3D96-FF0B-2742-954C-A5CFF37426B7}" name="2028" totalsRowFunction="sum" dataDxfId="23" totalsRowDxfId="5" dataCellStyle="Comma"/>
    <tableColumn id="7" xr3:uid="{0E030B39-24F3-9C48-B553-71ED1F3D8217}" name="2029" totalsRowFunction="sum" dataDxfId="22" totalsRowDxfId="4" dataCellStyle="Comma"/>
    <tableColumn id="8" xr3:uid="{C6C68F33-1546-5940-A581-BDD59EB3BE2F}" name="2030" totalsRowFunction="sum" dataDxfId="21" totalsRowDxfId="3" dataCellStyle="Comma"/>
    <tableColumn id="9" xr3:uid="{7ABE43E6-E9CC-6747-AEA5-33AE920329C5}" name="2031" totalsRowFunction="sum" dataDxfId="20" totalsRowDxfId="2" dataCellStyle="Comma"/>
    <tableColumn id="10" xr3:uid="{A6BB58C8-E206-4C4C-BC08-B5F5A122ED54}" name="2032" totalsRowFunction="sum" dataDxfId="19" totalsRowDxfId="1" dataCellStyle="Comma"/>
    <tableColumn id="11" xr3:uid="{49E63B24-4788-8045-B513-1DC362023F46}" name="2033" totalsRowFunction="sum" dataDxfId="18" totalsRowDxfId="0" dataCellStyle="Comm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6BD9EF-8407-814D-BF7E-2C72C39CD294}" name="Table1" displayName="Table1" ref="B3:N6" totalsRowShown="0" headerRowDxfId="17" tableBorderDxfId="16" headerRowCellStyle="Comma">
  <autoFilter ref="B3:N6" xr:uid="{E1E7C2B9-CC09-1F4C-AA96-318D7B39B80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9C614A6D-2962-0F4F-933C-8DACF45F64CD}" name="Property" dataDxfId="15"/>
    <tableColumn id="13" xr3:uid="{807312A3-BF12-2241-8EAA-5C8D4A11F440}" name="2022" dataDxfId="14"/>
    <tableColumn id="2" xr3:uid="{476578E7-C864-2A4F-AF1A-55E85893821C}" name="2023" dataDxfId="13">
      <calculatedColumnFormula>'[1]TE All % (y)'!D19</calculatedColumnFormula>
    </tableColumn>
    <tableColumn id="3" xr3:uid="{E14D8FDA-137C-384F-9D6B-AFDEA7541A25}" name="2024"/>
    <tableColumn id="4" xr3:uid="{74374D30-6D10-2342-A34A-71723B1904D4}" name="2025"/>
    <tableColumn id="5" xr3:uid="{4D46EDB0-21DF-FF40-9352-0C95AF0E9169}" name="2026"/>
    <tableColumn id="6" xr3:uid="{BD9256A4-280D-E440-91B0-DB8E02D27934}" name="2027"/>
    <tableColumn id="7" xr3:uid="{15FC635D-5D59-C744-A98D-06C2C25FA605}" name="2028"/>
    <tableColumn id="8" xr3:uid="{9646BC79-1AA5-834F-A51F-918007D856DC}" name="2029"/>
    <tableColumn id="9" xr3:uid="{A3C10E87-1840-1842-ADBB-762155F5AD19}" name="2030"/>
    <tableColumn id="10" xr3:uid="{61BAFCB8-59F7-2C45-9450-9145FEE55CF8}" name="2031"/>
    <tableColumn id="11" xr3:uid="{86BA9EFC-E6AA-FA45-B8AE-F59F74E9D448}" name="2032"/>
    <tableColumn id="12" xr3:uid="{32461FCA-CF07-434F-9E0C-282D6E513B6C}" name="203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4C176-9E07-994E-9931-28B484B07766}">
  <sheetPr>
    <pageSetUpPr fitToPage="1"/>
  </sheetPr>
  <dimension ref="B2:O23"/>
  <sheetViews>
    <sheetView showGridLines="0" tabSelected="1" zoomScale="112" zoomScaleNormal="80" workbookViewId="0">
      <selection activeCell="D17" sqref="D17"/>
    </sheetView>
  </sheetViews>
  <sheetFormatPr baseColWidth="10" defaultColWidth="11" defaultRowHeight="16" x14ac:dyDescent="0.2"/>
  <cols>
    <col min="1" max="1" width="3.6640625" style="3" customWidth="1"/>
    <col min="2" max="2" width="13.33203125" style="3" customWidth="1"/>
    <col min="3" max="12" width="17.83203125" style="2" customWidth="1"/>
    <col min="13" max="13" width="17.83203125" style="3" customWidth="1"/>
    <col min="14" max="14" width="16.1640625" style="3" bestFit="1" customWidth="1"/>
    <col min="15" max="15" width="11" style="3"/>
    <col min="16" max="16" width="4" style="3" customWidth="1"/>
    <col min="17" max="16384" width="11" style="3"/>
  </cols>
  <sheetData>
    <row r="2" spans="2:15" x14ac:dyDescent="0.2">
      <c r="B2" s="1" t="s">
        <v>0</v>
      </c>
    </row>
    <row r="3" spans="2:15" x14ac:dyDescent="0.2">
      <c r="B3" s="4" t="s">
        <v>1</v>
      </c>
      <c r="C3" s="5" t="s">
        <v>2</v>
      </c>
      <c r="D3" s="6" t="s">
        <v>3</v>
      </c>
      <c r="E3" s="7" t="s">
        <v>4</v>
      </c>
      <c r="F3" s="8" t="s">
        <v>5</v>
      </c>
      <c r="G3" s="7" t="s">
        <v>6</v>
      </c>
      <c r="H3" s="8" t="s">
        <v>7</v>
      </c>
      <c r="I3" s="7" t="s">
        <v>8</v>
      </c>
      <c r="J3" s="8" t="s">
        <v>9</v>
      </c>
      <c r="K3" s="7" t="s">
        <v>10</v>
      </c>
      <c r="L3" s="8" t="s">
        <v>11</v>
      </c>
      <c r="M3" s="7" t="s">
        <v>12</v>
      </c>
      <c r="N3" s="8" t="s">
        <v>13</v>
      </c>
    </row>
    <row r="4" spans="2:15" s="9" customFormat="1" x14ac:dyDescent="0.2">
      <c r="B4" s="9" t="s">
        <v>14</v>
      </c>
      <c r="C4" s="10">
        <v>0.79290000000000005</v>
      </c>
      <c r="D4" s="11">
        <f>'[1]TE All % (y)'!D19</f>
        <v>0.81120088526963419</v>
      </c>
      <c r="E4" s="12">
        <f>'[1]TE All % (y)'!E19</f>
        <v>0.89625925065207612</v>
      </c>
      <c r="F4" s="12">
        <f>'[1]TE All % (y)'!F19</f>
        <v>0.89619942408054276</v>
      </c>
      <c r="G4" s="12">
        <f>'[1]TE All % (y)'!G19</f>
        <v>0.89223014064282402</v>
      </c>
      <c r="H4" s="12">
        <f>'[1]TE All % (y)'!H19</f>
        <v>0.88701016430925028</v>
      </c>
      <c r="I4" s="12">
        <f>'[1]TE All % (y)'!I19</f>
        <v>0.88112494446004863</v>
      </c>
      <c r="J4" s="12">
        <f>'[1]TE All % (y)'!J19</f>
        <v>0.89237992302155866</v>
      </c>
      <c r="K4" s="12">
        <f>'[1]TE All % (y)'!K19</f>
        <v>0.8746490419933648</v>
      </c>
      <c r="L4" s="12">
        <f>'[1]TE All % (y)'!L19</f>
        <v>0.8746490419933648</v>
      </c>
      <c r="M4" s="12">
        <f>'[1]TE All % (y)'!M19</f>
        <v>0.8746490419933648</v>
      </c>
      <c r="N4" s="12">
        <f>'[1]TE All % (y)'!N19</f>
        <v>0.8746490419933648</v>
      </c>
    </row>
    <row r="5" spans="2:15" s="9" customFormat="1" x14ac:dyDescent="0.2">
      <c r="B5" s="9" t="s">
        <v>15</v>
      </c>
      <c r="C5" s="13"/>
      <c r="D5" s="14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2:15" s="17" customFormat="1" x14ac:dyDescent="0.2">
      <c r="B6" s="9" t="s">
        <v>16</v>
      </c>
      <c r="C6" s="13"/>
      <c r="D6" s="16"/>
      <c r="E6" s="15"/>
      <c r="F6" s="15"/>
      <c r="G6" s="15"/>
      <c r="H6" s="15"/>
      <c r="I6" s="15"/>
      <c r="J6" s="15"/>
      <c r="K6" s="15"/>
      <c r="L6" s="15"/>
      <c r="M6" s="15"/>
    </row>
    <row r="7" spans="2:15" s="17" customFormat="1" x14ac:dyDescent="0.2">
      <c r="B7" s="18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2:15" s="17" customFormat="1" x14ac:dyDescent="0.2">
      <c r="B8" s="18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2:15" s="17" customFormat="1" x14ac:dyDescent="0.2"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2:15" s="21" customFormat="1" ht="20" customHeight="1" x14ac:dyDescent="0.2">
      <c r="B10" s="20" t="s">
        <v>17</v>
      </c>
      <c r="D10" s="22"/>
      <c r="E10" s="22">
        <v>1</v>
      </c>
      <c r="F10" s="22">
        <v>2</v>
      </c>
      <c r="G10" s="22">
        <v>3</v>
      </c>
      <c r="H10" s="22">
        <v>4</v>
      </c>
      <c r="I10" s="22">
        <v>5</v>
      </c>
      <c r="J10" s="22">
        <v>6</v>
      </c>
      <c r="K10" s="22">
        <v>7</v>
      </c>
      <c r="L10" s="22">
        <v>8</v>
      </c>
      <c r="M10" s="22">
        <v>9</v>
      </c>
      <c r="N10" s="21">
        <v>10</v>
      </c>
    </row>
    <row r="11" spans="2:15" s="21" customFormat="1" ht="20" customHeight="1" thickBot="1" x14ac:dyDescent="0.25">
      <c r="B11" s="21" t="s">
        <v>18</v>
      </c>
      <c r="C11" s="23" t="s">
        <v>2</v>
      </c>
      <c r="D11" s="24" t="s">
        <v>3</v>
      </c>
      <c r="E11" s="25" t="s">
        <v>4</v>
      </c>
      <c r="F11" s="25" t="s">
        <v>5</v>
      </c>
      <c r="G11" s="25" t="s">
        <v>6</v>
      </c>
      <c r="H11" s="25" t="s">
        <v>7</v>
      </c>
      <c r="I11" s="25" t="s">
        <v>8</v>
      </c>
      <c r="J11" s="25" t="s">
        <v>9</v>
      </c>
      <c r="K11" s="25" t="s">
        <v>10</v>
      </c>
      <c r="L11" s="25" t="s">
        <v>11</v>
      </c>
      <c r="M11" s="25" t="s">
        <v>12</v>
      </c>
      <c r="N11" s="25" t="s">
        <v>13</v>
      </c>
    </row>
    <row r="12" spans="2:15" s="2" customFormat="1" ht="20" customHeight="1" thickBot="1" x14ac:dyDescent="0.25">
      <c r="B12" s="26" t="s">
        <v>19</v>
      </c>
      <c r="C12" s="27">
        <v>240042962176.13782</v>
      </c>
      <c r="D12" s="28">
        <f>'[1]TE Office (y)'!C7</f>
        <v>244268584353.99835</v>
      </c>
      <c r="E12" s="2">
        <f>'[1]TE Office (y)'!D7</f>
        <v>272248203262.55194</v>
      </c>
      <c r="F12" s="2">
        <f>'[1]TE Office (y)'!E7</f>
        <v>273318145820.00662</v>
      </c>
      <c r="G12" s="2">
        <f>'[1]TE Office (y)'!F7</f>
        <v>272241425702.49152</v>
      </c>
      <c r="H12" s="2">
        <f>'[1]TE Office (y)'!G7</f>
        <v>270267569742.49152</v>
      </c>
      <c r="I12" s="2">
        <f>'[1]TE Office (y)'!H7</f>
        <v>268887659610.35406</v>
      </c>
      <c r="J12" s="2">
        <f>'[1]TE Office (y)'!I7</f>
        <v>277207482253.97278</v>
      </c>
      <c r="K12" s="2">
        <f>'[1]TE Office (y)'!J7</f>
        <v>274871809343.59149</v>
      </c>
      <c r="L12" s="2">
        <f>'[1]TE Office (y)'!K7</f>
        <v>275850348743.59149</v>
      </c>
      <c r="M12" s="2">
        <f>'[1]TE Office (y)'!L7</f>
        <v>276176528543.59149</v>
      </c>
      <c r="N12" s="2">
        <f>'[1]TE Office (y)'!M7</f>
        <v>276176528543.59149</v>
      </c>
      <c r="O12" s="29"/>
    </row>
    <row r="13" spans="2:15" ht="20" customHeight="1" thickBot="1" x14ac:dyDescent="0.25">
      <c r="B13" s="3" t="s">
        <v>20</v>
      </c>
      <c r="C13" s="27">
        <v>7000000000</v>
      </c>
      <c r="D13" s="28">
        <v>10000000000</v>
      </c>
      <c r="E13" s="2">
        <v>10000000000</v>
      </c>
      <c r="F13" s="2">
        <v>10000000000</v>
      </c>
      <c r="G13" s="2">
        <v>10000000000</v>
      </c>
      <c r="H13" s="2">
        <v>10000000000</v>
      </c>
      <c r="I13" s="2">
        <v>10000000000</v>
      </c>
      <c r="J13" s="2">
        <v>10000000000</v>
      </c>
      <c r="K13" s="2">
        <v>10000000000</v>
      </c>
      <c r="L13" s="2">
        <v>10000000000</v>
      </c>
      <c r="M13" s="2">
        <v>10000000000</v>
      </c>
      <c r="N13" s="2">
        <v>10000000000</v>
      </c>
      <c r="O13" s="29"/>
    </row>
    <row r="14" spans="2:15" ht="20" customHeight="1" thickBot="1" x14ac:dyDescent="0.25">
      <c r="B14" s="3" t="s">
        <v>21</v>
      </c>
      <c r="C14" s="27"/>
      <c r="D14" s="28"/>
      <c r="M14" s="2"/>
      <c r="N14" s="2"/>
      <c r="O14" s="29"/>
    </row>
    <row r="15" spans="2:15" ht="20" customHeight="1" thickBot="1" x14ac:dyDescent="0.25">
      <c r="B15" s="3" t="s">
        <v>22</v>
      </c>
      <c r="C15" s="27"/>
      <c r="D15" s="28"/>
      <c r="M15" s="2"/>
      <c r="N15" s="2"/>
      <c r="O15" s="29"/>
    </row>
    <row r="16" spans="2:15" ht="20" customHeight="1" thickBot="1" x14ac:dyDescent="0.25">
      <c r="B16" s="3" t="s">
        <v>23</v>
      </c>
      <c r="C16" s="27"/>
      <c r="D16" s="28"/>
      <c r="M16" s="2"/>
      <c r="N16" s="2"/>
      <c r="O16" s="29"/>
    </row>
    <row r="17" spans="2:15" ht="20" customHeight="1" thickBot="1" x14ac:dyDescent="0.25">
      <c r="B17" s="3" t="s">
        <v>24</v>
      </c>
      <c r="C17" s="27"/>
      <c r="D17" s="28"/>
      <c r="M17" s="2"/>
      <c r="N17" s="2"/>
      <c r="O17" s="29"/>
    </row>
    <row r="18" spans="2:15" ht="20" customHeight="1" thickBot="1" x14ac:dyDescent="0.25">
      <c r="B18" s="3" t="s">
        <v>25</v>
      </c>
      <c r="C18" s="27"/>
      <c r="D18" s="28"/>
      <c r="M18" s="2"/>
      <c r="N18" s="2"/>
      <c r="O18" s="29"/>
    </row>
    <row r="19" spans="2:15" ht="20" customHeight="1" thickBot="1" x14ac:dyDescent="0.25">
      <c r="B19" s="3" t="s">
        <v>15</v>
      </c>
      <c r="C19" s="27"/>
      <c r="D19" s="28"/>
      <c r="M19" s="2"/>
      <c r="N19" s="2"/>
      <c r="O19" s="29"/>
    </row>
    <row r="20" spans="2:15" ht="20" customHeight="1" thickBot="1" x14ac:dyDescent="0.25">
      <c r="B20" s="3" t="s">
        <v>26</v>
      </c>
      <c r="C20" s="27"/>
      <c r="D20" s="28"/>
      <c r="M20" s="2"/>
      <c r="N20" s="2"/>
      <c r="O20" s="29"/>
    </row>
    <row r="21" spans="2:15" ht="20" customHeight="1" thickBot="1" x14ac:dyDescent="0.25">
      <c r="B21" s="3" t="s">
        <v>27</v>
      </c>
      <c r="C21" s="27"/>
      <c r="D21" s="28"/>
      <c r="M21" s="2"/>
      <c r="N21" s="2"/>
      <c r="O21" s="30"/>
    </row>
    <row r="22" spans="2:15" ht="20" customHeight="1" x14ac:dyDescent="0.2">
      <c r="C22" s="31"/>
      <c r="D22" s="28"/>
      <c r="M22" s="2"/>
      <c r="N22" s="2"/>
      <c r="O22" s="32"/>
    </row>
    <row r="23" spans="2:15" ht="20" customHeight="1" x14ac:dyDescent="0.2">
      <c r="B23" s="3" t="s">
        <v>28</v>
      </c>
      <c r="C23" s="31">
        <f>SUBTOTAL(109,Table2[2022])</f>
        <v>247042962176.13782</v>
      </c>
      <c r="D23" s="33">
        <f>SUBTOTAL(109,Table2[2023])</f>
        <v>254268584353.99835</v>
      </c>
      <c r="E23" s="34">
        <f>SUBTOTAL(109,Table2[2024])</f>
        <v>282248203262.55194</v>
      </c>
      <c r="F23" s="34">
        <f>SUBTOTAL(109,Table2[2025])</f>
        <v>283318145820.00659</v>
      </c>
      <c r="G23" s="34">
        <f>SUBTOTAL(109,Table2[2026])</f>
        <v>282241425702.49152</v>
      </c>
      <c r="H23" s="34">
        <f>SUBTOTAL(109,Table2[2027])</f>
        <v>280267569742.49152</v>
      </c>
      <c r="I23" s="34">
        <f>SUBTOTAL(109,Table2[2028])</f>
        <v>278887659610.35406</v>
      </c>
      <c r="J23" s="34">
        <f>SUBTOTAL(109,Table2[2029])</f>
        <v>287207482253.97278</v>
      </c>
      <c r="K23" s="34">
        <f>SUBTOTAL(109,Table2[2030])</f>
        <v>284871809343.59149</v>
      </c>
      <c r="L23" s="34">
        <f>SUBTOTAL(109,Table2[2031])</f>
        <v>285850348743.59149</v>
      </c>
      <c r="M23" s="34">
        <f>SUBTOTAL(109,Table2[2032])</f>
        <v>286176528543.59149</v>
      </c>
      <c r="N23" s="34">
        <f>SUBTOTAL(109,Table2[2033])</f>
        <v>286176528543.59149</v>
      </c>
    </row>
  </sheetData>
  <printOptions horizontalCentered="1"/>
  <pageMargins left="0.25" right="0.25" top="0.75" bottom="0.75" header="0.3" footer="0.3"/>
  <pageSetup paperSize="9" scale="54" orientation="landscape" horizontalDpi="0" verticalDpi="0"/>
  <headerFooter>
    <oddFooter>&amp;A&amp;RPage &amp;P</oddFooter>
  </headerFooter>
  <tableParts count="2">
    <tablePart r:id="rId1"/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8CAC19D2-3C95-F348-A1F4-996C64215CD1}">
          <x14:colorSeries theme="6" tint="0.39997558519241921"/>
          <x14:colorNegative theme="0" tint="-0.499984740745262"/>
          <x14:colorAxis rgb="FF000000"/>
          <x14:colorMarkers theme="6" tint="0.79998168889431442"/>
          <x14:colorFirst theme="6" tint="-0.249977111117893"/>
          <x14:colorLast theme="6" tint="-0.249977111117893"/>
          <x14:colorHigh theme="6" tint="-0.499984740745262"/>
          <x14:colorLow theme="6" tint="-0.499984740745262"/>
          <x14:sparklines>
            <x14:sparkline>
              <xm:f>Summary!E12:N12</xm:f>
              <xm:sqref>O12</xm:sqref>
            </x14:sparkline>
            <x14:sparkline>
              <xm:f>Summary!E13:N13</xm:f>
              <xm:sqref>O13</xm:sqref>
            </x14:sparkline>
            <x14:sparkline>
              <xm:f>Summary!E14:N14</xm:f>
              <xm:sqref>O14</xm:sqref>
            </x14:sparkline>
            <x14:sparkline>
              <xm:f>Summary!E15:N15</xm:f>
              <xm:sqref>O15</xm:sqref>
            </x14:sparkline>
            <x14:sparkline>
              <xm:f>Summary!E16:N16</xm:f>
              <xm:sqref>O16</xm:sqref>
            </x14:sparkline>
            <x14:sparkline>
              <xm:f>Summary!E17:N17</xm:f>
              <xm:sqref>O17</xm:sqref>
            </x14:sparkline>
            <x14:sparkline>
              <xm:f>Summary!E18:N18</xm:f>
              <xm:sqref>O18</xm:sqref>
            </x14:sparkline>
            <x14:sparkline>
              <xm:f>Summary!E19:N19</xm:f>
              <xm:sqref>O19</xm:sqref>
            </x14:sparkline>
            <x14:sparkline>
              <xm:f>Summary!E20:N20</xm:f>
              <xm:sqref>O20</xm:sqref>
            </x14:sparkline>
            <x14:sparkline>
              <xm:f>Summary!E21:N21</xm:f>
              <xm:sqref>O21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Samawi Samadikun</dc:creator>
  <cp:lastModifiedBy>Samawi Samadikun</cp:lastModifiedBy>
  <dcterms:created xsi:type="dcterms:W3CDTF">2023-10-03T05:38:22Z</dcterms:created>
  <dcterms:modified xsi:type="dcterms:W3CDTF">2023-10-03T05:39:40Z</dcterms:modified>
</cp:coreProperties>
</file>