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3" documentId="8_{C518947C-F86C-1248-9DD5-9A1BF958FFF9}" xr6:coauthVersionLast="47" xr6:coauthVersionMax="47" xr10:uidLastSave="{0D1B5BB9-DE2B-2D4D-8F7B-C6FB14F1B4BA}"/>
  <bookViews>
    <workbookView xWindow="580" yWindow="2580" windowWidth="26040" windowHeight="14940" xr2:uid="{C67FEFF8-CDBF-0744-A95C-9B796A37097D}"/>
  </bookViews>
  <sheets>
    <sheet name="Summary" sheetId="1" r:id="rId1"/>
  </sheets>
  <externalReferences>
    <externalReference r:id="rId2"/>
  </externalReferences>
  <definedNames>
    <definedName name="_xlnm.Print_Area" localSheetId="0">Summary!$A$2:$P$24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N12" i="1"/>
  <c r="N23" i="1" s="1"/>
  <c r="M12" i="1"/>
  <c r="M23" i="1" s="1"/>
  <c r="L12" i="1"/>
  <c r="L23" i="1" s="1"/>
  <c r="K12" i="1"/>
  <c r="K23" i="1" s="1"/>
  <c r="J12" i="1"/>
  <c r="I12" i="1"/>
  <c r="I23" i="1" s="1"/>
  <c r="H12" i="1"/>
  <c r="G12" i="1"/>
  <c r="G23" i="1" s="1"/>
  <c r="F12" i="1"/>
  <c r="F23" i="1" s="1"/>
  <c r="E12" i="1"/>
  <c r="E23" i="1" s="1"/>
  <c r="D12" i="1"/>
  <c r="D23" i="1" s="1"/>
  <c r="H23" i="1" l="1"/>
  <c r="J23" i="1"/>
  <c r="G4" i="1" l="1"/>
  <c r="F4" i="1"/>
  <c r="D4" i="1"/>
  <c r="E4" i="1"/>
  <c r="K4" i="1" l="1"/>
  <c r="I4" i="1"/>
  <c r="J4" i="1"/>
  <c r="H4" i="1"/>
  <c r="M4" i="1"/>
  <c r="N4" i="1"/>
  <c r="L4" i="1"/>
</calcChain>
</file>

<file path=xl/sharedStrings.xml><?xml version="1.0" encoding="utf-8"?>
<sst xmlns="http://schemas.openxmlformats.org/spreadsheetml/2006/main" count="42" uniqueCount="29">
  <si>
    <t>Average Occupancy</t>
  </si>
  <si>
    <t>Property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</si>
  <si>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</si>
  <si>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</si>
  <si>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</si>
  <si>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</si>
  <si>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</si>
  <si>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</si>
  <si>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</si>
  <si>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</si>
  <si>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</si>
  <si>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</si>
  <si>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</si>
  <si>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</si>
  <si>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The Energy</t>
  </si>
  <si>
    <t>Ampera</t>
  </si>
  <si>
    <t>Kyai Maja</t>
  </si>
  <si>
    <t>Revenues</t>
  </si>
  <si>
    <t>Products</t>
  </si>
  <si>
    <t>Office TE</t>
  </si>
  <si>
    <t>Retail TE</t>
  </si>
  <si>
    <t>Listrik</t>
  </si>
  <si>
    <t>IT</t>
  </si>
  <si>
    <t>Parkir</t>
  </si>
  <si>
    <t>SH</t>
  </si>
  <si>
    <t>Jenggala</t>
  </si>
  <si>
    <t>KM</t>
  </si>
  <si>
    <t>Dago Condotel</t>
  </si>
  <si>
    <t>Total (IDR)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</si>
</sst>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4" fillId="2" borderId="0" xfId="3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" fontId="2" fillId="2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0" fontId="5" fillId="0" borderId="0" xfId="1" applyNumberFormat="1" applyFont="1" applyFill="1" applyBorder="1" applyAlignment="1">
      <alignment vertical="center"/>
    </xf>
    <xf numFmtId="10" fontId="6" fillId="0" borderId="2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4" formatCode="0.00%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b03e8e420626a2/Office/AMG/Development/office/revenue-streamlit/revenue%202024%202033%20simulation%20yearly.xlsx" TargetMode="External"/><Relationship Id="rId1" Type="http://schemas.openxmlformats.org/officeDocument/2006/relationships/externalLinkPath" Target="revenue%202024%202033%20simulation%20year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E Office (y)"/>
      <sheetName val="TE All % (y)"/>
      <sheetName val="TE Office (m)"/>
      <sheetName val="TE All % (m)"/>
      <sheetName val="In-Out 2023 - old"/>
      <sheetName val="Ampera"/>
      <sheetName val="SH"/>
      <sheetName val="Dago"/>
      <sheetName val="Listrik"/>
      <sheetName val="IT"/>
      <sheetName val="Parkir"/>
    </sheetNames>
    <sheetDataSet>
      <sheetData sheetId="0"/>
      <sheetData sheetId="1">
        <row r="7">
          <cell r="C7">
            <v>244268584353.99835</v>
          </cell>
          <cell r="D7">
            <v>272248203262.55194</v>
          </cell>
          <cell r="E7">
            <v>273360043480.00662</v>
          </cell>
          <cell r="F7">
            <v>272492811662.49152</v>
          </cell>
          <cell r="G7">
            <v>268603337546.62897</v>
          </cell>
          <cell r="H7">
            <v>270384597337.63666</v>
          </cell>
          <cell r="I7">
            <v>284321843511.93872</v>
          </cell>
          <cell r="J7">
            <v>287439008154.19409</v>
          </cell>
          <cell r="K7">
            <v>288494112888.33429</v>
          </cell>
          <cell r="L7">
            <v>288845814466.38098</v>
          </cell>
          <cell r="M7">
            <v>288845814466.38098</v>
          </cell>
        </row>
      </sheetData>
      <sheetData sheetId="2">
        <row r="19">
          <cell r="D19">
            <v>0.81121612770824147</v>
          </cell>
          <cell r="E19">
            <v>0.89627449309068341</v>
          </cell>
          <cell r="F19">
            <v>0.89621466651914994</v>
          </cell>
          <cell r="G19">
            <v>0.89224538308143131</v>
          </cell>
          <cell r="H19">
            <v>0.88126037349636632</v>
          </cell>
          <cell r="I19">
            <v>0.88348404518333434</v>
          </cell>
          <cell r="J19">
            <v>0.90653423243669284</v>
          </cell>
          <cell r="K19">
            <v>0.900598560100347</v>
          </cell>
          <cell r="L19">
            <v>0.900598560100347</v>
          </cell>
          <cell r="M19">
            <v>0.900598560100347</v>
          </cell>
          <cell r="N19">
            <v>0.900598560100347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E3F0D-84DE-244A-8A08-EE358D08CAEE}" name="Table2" displayName="Table2" ref="B11:N23" totalsRowCount="1" headerRowDxfId="33" dataDxfId="32" totalsRowDxfId="31" headerRowCellStyle="Comma" dataCellStyle="Comma">
  <autoFilter ref="B11:N22" xr:uid="{0EB90EA2-A127-E547-9D74-1813E6DCC2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33276C1-B882-EB42-84FB-3D0DC38FAE2D}" name="Products" totalsRowLabel="Total (IDR)" dataDxfId="30" totalsRowDxfId="29"/>
    <tableColumn id="13" xr3:uid="{A5B24F25-82FC-A041-9795-B54FBDE9C838}" name="2022" totalsRowFunction="sum" dataDxfId="28" totalsRowDxfId="27" dataCellStyle="Comma"/>
    <tableColumn id="12" xr3:uid="{4C7727B0-C220-594B-BFE7-AE84F3DE3DF4}" name="2023" totalsRowFunction="sum" dataDxfId="26" totalsRowDxfId="25" dataCellStyle="Comma"/>
    <tableColumn id="2" xr3:uid="{3D7E1C9D-CA8B-A84A-A248-11B4B412A441}" name="2024" totalsRowFunction="sum" dataDxfId="24" totalsRowDxfId="23" dataCellStyle="Comma"/>
    <tableColumn id="3" xr3:uid="{442EC31E-EC2F-0A46-94A3-4221A370EB5B}" name="2025" totalsRowFunction="sum" dataDxfId="22" totalsRowDxfId="21" dataCellStyle="Comma"/>
    <tableColumn id="4" xr3:uid="{F4C71831-9DC8-E648-ACAB-9663BFFA0FCB}" name="2026" totalsRowFunction="sum" dataDxfId="20" totalsRowDxfId="19" dataCellStyle="Comma"/>
    <tableColumn id="5" xr3:uid="{A0A03980-7253-4D43-A889-3B101C384745}" name="2027" totalsRowFunction="sum" dataDxfId="18" totalsRowDxfId="17" dataCellStyle="Comma"/>
    <tableColumn id="6" xr3:uid="{46C4B758-785F-C74D-A61B-CBCBE9C7D3EE}" name="2028" totalsRowFunction="sum" dataDxfId="16" totalsRowDxfId="15" dataCellStyle="Comma"/>
    <tableColumn id="7" xr3:uid="{985A8D3E-CAF9-BF41-BD2B-0E13C452F6D3}" name="2029" totalsRowFunction="sum" dataDxfId="14" totalsRowDxfId="13" dataCellStyle="Comma"/>
    <tableColumn id="8" xr3:uid="{592ED50C-73EF-164C-8900-681E469F78CC}" name="2030" totalsRowFunction="sum" dataDxfId="12" totalsRowDxfId="11" dataCellStyle="Comma"/>
    <tableColumn id="9" xr3:uid="{D55FE860-8DF7-4845-A15C-50C1C474AD93}" name="2031" totalsRowFunction="sum" dataDxfId="10" totalsRowDxfId="9" dataCellStyle="Comma"/>
    <tableColumn id="10" xr3:uid="{42EAECF4-2B3A-4B4B-B20B-375D58C76FC1}" name="2032" totalsRowFunction="sum" dataDxfId="8" totalsRowDxfId="7" dataCellStyle="Comma"/>
    <tableColumn id="11" xr3:uid="{38D04DA2-845B-7741-B2EF-53FCBAC952A5}" name="2033" totalsRowFunction="sum" dataDxfId="6" totalsRowDxfId="5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BDCCE-D192-EE4D-A8C7-9E7731492536}" name="Table1" displayName="Table1" ref="B3:N6" totalsRowShown="0" headerRowDxfId="4" tableBorderDxfId="3" headerRowCellStyle="Comma">
  <autoFilter ref="B3:N6" xr:uid="{E1E7C2B9-CC09-1F4C-AA96-318D7B39B8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416A3F6-A54D-6947-A6EB-FBD6110D2DE8}" name="Property" dataDxfId="2"/>
    <tableColumn id="13" xr3:uid="{069ACCE2-22E0-0149-98CE-7376DD26A051}" name="2022" dataDxfId="1"/>
    <tableColumn id="2" xr3:uid="{A7638845-AB2E-EC4A-A443-73B9367F6BEC}" name="2023" dataDxfId="0">
      <calculatedColumnFormula>'[1]TE All % (y)'!D19</calculatedColumnFormula>
    </tableColumn>
    <tableColumn id="3" xr3:uid="{9A267A6A-CB4F-E942-A923-1971F987832B}" name="2024"/>
    <tableColumn id="4" xr3:uid="{51293833-E789-2E48-817A-B11961DB4F14}" name="2025"/>
    <tableColumn id="5" xr3:uid="{E52901AB-4F80-3544-A159-7B40857E148F}" name="2026"/>
    <tableColumn id="6" xr3:uid="{F6801920-B801-FC4B-B30B-2B6DE50D2A3F}" name="2027"/>
    <tableColumn id="7" xr3:uid="{289F985F-5FB1-6849-A4E7-A27702D95170}" name="2028"/>
    <tableColumn id="8" xr3:uid="{2E0B796A-23E6-EC4C-A440-814CC8B32B65}" name="2029"/>
    <tableColumn id="9" xr3:uid="{BEF22848-B5FF-FF4E-BF5F-D42962D80807}" name="2030"/>
    <tableColumn id="10" xr3:uid="{0C16B4EC-3203-264F-9CC5-0A73A4C1C67C}" name="2031"/>
    <tableColumn id="11" xr3:uid="{4EC5CFAA-925C-9046-B418-DE13D00A0451}" name="2032"/>
    <tableColumn id="12" xr3:uid="{A33BE307-F29F-E742-B9EE-B95AF78D6426}" name="20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65A7-E4A9-2047-9213-A553107FB6E6}">
  <sheetPr>
    <pageSetUpPr fitToPage="1"/>
  </sheetPr>
  <dimension ref="B2:O23"/>
  <sheetViews>
    <sheetView showGridLines="0" tabSelected="1" topLeftCell="B1" zoomScale="112" zoomScaleNormal="80" workbookViewId="0">
      <selection activeCell="J12" sqref="J12"/>
    </sheetView>
  </sheetViews>
  <sheetFormatPr baseColWidth="10" defaultColWidth="11" defaultRowHeight="16" x14ac:dyDescent="0.2"/>
  <cols>
    <col min="1" max="1" width="3.6640625" style="3" customWidth="1"/>
    <col min="2" max="2" width="13.33203125" style="3" customWidth="1"/>
    <col min="3" max="12" width="17.83203125" style="2" customWidth="1"/>
    <col min="13" max="13" width="17.83203125" style="3" customWidth="1"/>
    <col min="14" max="14" width="16.1640625" style="3" bestFit="1" customWidth="1"/>
    <col min="15" max="15" width="11" style="3"/>
    <col min="16" max="16" width="4" style="3" customWidth="1"/>
    <col min="17" max="16384" width="11" style="3"/>
  </cols>
  <sheetData>
    <row r="2" spans="2:15" x14ac:dyDescent="0.2">
      <c r="B2" s="1" t="s">
        <v>0</v>
      </c>
    </row>
    <row r="3" spans="2:15" x14ac:dyDescent="0.2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7" t="s">
        <v>6</v>
      </c>
      <c r="H3" s="8" t="s">
        <v>7</v>
      </c>
      <c r="I3" s="7" t="s">
        <v>8</v>
      </c>
      <c r="J3" s="8" t="s">
        <v>9</v>
      </c>
      <c r="K3" s="7" t="s">
        <v>10</v>
      </c>
      <c r="L3" s="8" t="s">
        <v>11</v>
      </c>
      <c r="M3" s="7" t="s">
        <v>12</v>
      </c>
      <c r="N3" s="8" t="s">
        <v>13</v>
      </c>
    </row>
    <row r="4" spans="2:15" s="9" customFormat="1" x14ac:dyDescent="0.2">
      <c r="B4" s="9" t="s">
        <v>14</v>
      </c>
      <c r="C4" s="10">
        <v>0.79290000000000005</v>
      </c>
      <c r="D4" s="11">
        <f>'[1]TE All % (y)'!D19</f>
        <v>0.81121612770824147</v>
      </c>
      <c r="E4" s="12">
        <f>'[1]TE All % (y)'!E19</f>
        <v>0.89627449309068341</v>
      </c>
      <c r="F4" s="12">
        <f>'[1]TE All % (y)'!F19</f>
        <v>0.89621466651914994</v>
      </c>
      <c r="G4" s="12">
        <f>'[1]TE All % (y)'!G19</f>
        <v>0.89224538308143131</v>
      </c>
      <c r="H4" s="12">
        <f>'[1]TE All % (y)'!H19</f>
        <v>0.88126037349636632</v>
      </c>
      <c r="I4" s="12">
        <f>'[1]TE All % (y)'!I19</f>
        <v>0.88348404518333434</v>
      </c>
      <c r="J4" s="12">
        <f>'[1]TE All % (y)'!J19</f>
        <v>0.90653423243669284</v>
      </c>
      <c r="K4" s="12">
        <f>'[1]TE All % (y)'!K19</f>
        <v>0.900598560100347</v>
      </c>
      <c r="L4" s="12">
        <f>'[1]TE All % (y)'!L19</f>
        <v>0.900598560100347</v>
      </c>
      <c r="M4" s="12">
        <f>'[1]TE All % (y)'!M19</f>
        <v>0.900598560100347</v>
      </c>
      <c r="N4" s="12">
        <f>'[1]TE All % (y)'!N19</f>
        <v>0.900598560100347</v>
      </c>
    </row>
    <row r="5" spans="2:15" s="9" customFormat="1" x14ac:dyDescent="0.2">
      <c r="B5" s="9" t="s">
        <v>15</v>
      </c>
      <c r="C5" s="13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5" s="17" customFormat="1" x14ac:dyDescent="0.2">
      <c r="B6" s="9" t="s">
        <v>16</v>
      </c>
      <c r="C6" s="13"/>
      <c r="D6" s="16"/>
      <c r="E6" s="15"/>
      <c r="F6" s="15"/>
      <c r="G6" s="15"/>
      <c r="H6" s="15"/>
      <c r="I6" s="15"/>
      <c r="J6" s="15"/>
      <c r="K6" s="15"/>
      <c r="L6" s="15"/>
      <c r="M6" s="15"/>
    </row>
    <row r="7" spans="2:15" s="17" customFormat="1" x14ac:dyDescent="0.2">
      <c r="B7" s="18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5" s="17" customFormat="1" x14ac:dyDescent="0.2">
      <c r="B8" s="18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5" s="17" customFormat="1" x14ac:dyDescent="0.2"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2:15" s="21" customFormat="1" ht="20" customHeight="1" x14ac:dyDescent="0.2">
      <c r="B10" s="20" t="s">
        <v>17</v>
      </c>
      <c r="D10" s="22"/>
      <c r="E10" s="22">
        <v>1</v>
      </c>
      <c r="F10" s="22">
        <v>2</v>
      </c>
      <c r="G10" s="22">
        <v>3</v>
      </c>
      <c r="H10" s="22">
        <v>4</v>
      </c>
      <c r="I10" s="22">
        <v>5</v>
      </c>
      <c r="J10" s="22">
        <v>6</v>
      </c>
      <c r="K10" s="22">
        <v>7</v>
      </c>
      <c r="L10" s="22">
        <v>8</v>
      </c>
      <c r="M10" s="22">
        <v>9</v>
      </c>
      <c r="N10" s="21">
        <v>10</v>
      </c>
    </row>
    <row r="11" spans="2:15" s="21" customFormat="1" ht="20" customHeight="1" thickBot="1" x14ac:dyDescent="0.25">
      <c r="B11" s="21" t="s">
        <v>18</v>
      </c>
      <c r="C11" s="23" t="s">
        <v>2</v>
      </c>
      <c r="D11" s="24" t="s">
        <v>3</v>
      </c>
      <c r="E11" s="25" t="s">
        <v>4</v>
      </c>
      <c r="F11" s="25" t="s">
        <v>5</v>
      </c>
      <c r="G11" s="25" t="s">
        <v>6</v>
      </c>
      <c r="H11" s="25" t="s">
        <v>7</v>
      </c>
      <c r="I11" s="25" t="s">
        <v>8</v>
      </c>
      <c r="J11" s="25" t="s">
        <v>9</v>
      </c>
      <c r="K11" s="25" t="s">
        <v>10</v>
      </c>
      <c r="L11" s="25" t="s">
        <v>11</v>
      </c>
      <c r="M11" s="25" t="s">
        <v>12</v>
      </c>
      <c r="N11" s="25" t="s">
        <v>13</v>
      </c>
    </row>
    <row r="12" spans="2:15" s="2" customFormat="1" ht="20" customHeight="1" thickBot="1" x14ac:dyDescent="0.25">
      <c r="B12" s="26" t="s">
        <v>19</v>
      </c>
      <c r="C12" s="27">
        <v>240042962176.13782</v>
      </c>
      <c r="D12" s="28">
        <f>'[1]TE Office (y)'!C7</f>
        <v>244268584353.99835</v>
      </c>
      <c r="E12" s="2">
        <f>'[1]TE Office (y)'!D7</f>
        <v>272248203262.55194</v>
      </c>
      <c r="F12" s="2">
        <f>'[1]TE Office (y)'!E7</f>
        <v>273360043480.00662</v>
      </c>
      <c r="G12" s="2">
        <f>'[1]TE Office (y)'!F7</f>
        <v>272492811662.49152</v>
      </c>
      <c r="H12" s="2">
        <f>'[1]TE Office (y)'!G7</f>
        <v>268603337546.62897</v>
      </c>
      <c r="I12" s="2">
        <f>'[1]TE Office (y)'!H7</f>
        <v>270384597337.63666</v>
      </c>
      <c r="J12" s="2">
        <f>'[1]TE Office (y)'!I7</f>
        <v>284321843511.93872</v>
      </c>
      <c r="K12" s="2">
        <f>'[1]TE Office (y)'!J7</f>
        <v>287439008154.19409</v>
      </c>
      <c r="L12" s="2">
        <f>'[1]TE Office (y)'!K7</f>
        <v>288494112888.33429</v>
      </c>
      <c r="M12" s="2">
        <f>'[1]TE Office (y)'!L7</f>
        <v>288845814466.38098</v>
      </c>
      <c r="N12" s="2">
        <f>'[1]TE Office (y)'!M7</f>
        <v>288845814466.38098</v>
      </c>
      <c r="O12" s="29"/>
    </row>
    <row r="13" spans="2:15" ht="20" customHeight="1" thickBot="1" x14ac:dyDescent="0.25">
      <c r="B13" s="3" t="s">
        <v>20</v>
      </c>
      <c r="C13" s="27">
        <v>7000000000</v>
      </c>
      <c r="D13" s="28">
        <v>10000000000</v>
      </c>
      <c r="E13" s="2">
        <v>10000000000</v>
      </c>
      <c r="F13" s="2">
        <v>10000000000</v>
      </c>
      <c r="G13" s="2">
        <v>10000000000</v>
      </c>
      <c r="H13" s="2">
        <v>10000000000</v>
      </c>
      <c r="I13" s="2">
        <v>10000000000</v>
      </c>
      <c r="J13" s="2">
        <v>10000000000</v>
      </c>
      <c r="K13" s="2">
        <v>10000000000</v>
      </c>
      <c r="L13" s="2">
        <v>10000000000</v>
      </c>
      <c r="M13" s="2">
        <v>10000000000</v>
      </c>
      <c r="N13" s="2">
        <v>10000000000</v>
      </c>
      <c r="O13" s="29"/>
    </row>
    <row r="14" spans="2:15" ht="20" customHeight="1" thickBot="1" x14ac:dyDescent="0.25">
      <c r="B14" s="3" t="s">
        <v>21</v>
      </c>
      <c r="C14" s="27"/>
      <c r="D14" s="28"/>
      <c r="M14" s="2"/>
      <c r="N14" s="2"/>
      <c r="O14" s="29"/>
    </row>
    <row r="15" spans="2:15" ht="20" customHeight="1" thickBot="1" x14ac:dyDescent="0.25">
      <c r="B15" s="3" t="s">
        <v>22</v>
      </c>
      <c r="C15" s="27"/>
      <c r="D15" s="28"/>
      <c r="M15" s="2"/>
      <c r="N15" s="2"/>
      <c r="O15" s="29"/>
    </row>
    <row r="16" spans="2:15" ht="20" customHeight="1" thickBot="1" x14ac:dyDescent="0.25">
      <c r="B16" s="3" t="s">
        <v>23</v>
      </c>
      <c r="C16" s="27"/>
      <c r="D16" s="28"/>
      <c r="M16" s="2"/>
      <c r="N16" s="2"/>
      <c r="O16" s="29"/>
    </row>
    <row r="17" spans="2:15" ht="20" customHeight="1" thickBot="1" x14ac:dyDescent="0.25">
      <c r="B17" s="3" t="s">
        <v>24</v>
      </c>
      <c r="C17" s="27"/>
      <c r="D17" s="28"/>
      <c r="M17" s="2"/>
      <c r="N17" s="2"/>
      <c r="O17" s="29"/>
    </row>
    <row r="18" spans="2:15" ht="20" customHeight="1" thickBot="1" x14ac:dyDescent="0.25">
      <c r="B18" s="3" t="s">
        <v>25</v>
      </c>
      <c r="C18" s="27"/>
      <c r="D18" s="28"/>
      <c r="M18" s="2"/>
      <c r="N18" s="2"/>
      <c r="O18" s="29"/>
    </row>
    <row r="19" spans="2:15" ht="20" customHeight="1" thickBot="1" x14ac:dyDescent="0.25">
      <c r="B19" s="3" t="s">
        <v>15</v>
      </c>
      <c r="C19" s="27"/>
      <c r="D19" s="28"/>
      <c r="M19" s="2"/>
      <c r="N19" s="2"/>
      <c r="O19" s="29"/>
    </row>
    <row r="20" spans="2:15" ht="20" customHeight="1" thickBot="1" x14ac:dyDescent="0.25">
      <c r="B20" s="3" t="s">
        <v>26</v>
      </c>
      <c r="C20" s="27"/>
      <c r="D20" s="28"/>
      <c r="M20" s="2"/>
      <c r="N20" s="2"/>
      <c r="O20" s="29"/>
    </row>
    <row r="21" spans="2:15" ht="20" customHeight="1" thickBot="1" x14ac:dyDescent="0.25">
      <c r="B21" s="3" t="s">
        <v>27</v>
      </c>
      <c r="C21" s="27"/>
      <c r="D21" s="28"/>
      <c r="M21" s="2"/>
      <c r="N21" s="2"/>
      <c r="O21" s="30"/>
    </row>
    <row r="22" spans="2:15" ht="20" customHeight="1" x14ac:dyDescent="0.2">
      <c r="C22" s="31"/>
      <c r="D22" s="28"/>
      <c r="M22" s="2"/>
      <c r="N22" s="2"/>
      <c r="O22" s="32"/>
    </row>
    <row r="23" spans="2:15" ht="20" customHeight="1" x14ac:dyDescent="0.2">
      <c r="B23" s="3" t="s">
        <v>28</v>
      </c>
      <c r="C23" s="31">
        <f>SUBTOTAL(109,Table2[2022])</f>
        <v>247042962176.13782</v>
      </c>
      <c r="D23" s="33">
        <f>SUBTOTAL(109,Table2[2023])</f>
        <v>254268584353.99835</v>
      </c>
      <c r="E23" s="34">
        <f>SUBTOTAL(109,Table2[2024])</f>
        <v>282248203262.55194</v>
      </c>
      <c r="F23" s="34">
        <f>SUBTOTAL(109,Table2[2025])</f>
        <v>283360043480.00659</v>
      </c>
      <c r="G23" s="34">
        <f>SUBTOTAL(109,Table2[2026])</f>
        <v>282492811662.49152</v>
      </c>
      <c r="H23" s="34">
        <f>SUBTOTAL(109,Table2[2027])</f>
        <v>278603337546.62897</v>
      </c>
      <c r="I23" s="34">
        <f>SUBTOTAL(109,Table2[2028])</f>
        <v>280384597337.63666</v>
      </c>
      <c r="J23" s="34">
        <f>SUBTOTAL(109,Table2[2029])</f>
        <v>294321843511.93872</v>
      </c>
      <c r="K23" s="34">
        <f>SUBTOTAL(109,Table2[2030])</f>
        <v>297439008154.19409</v>
      </c>
      <c r="L23" s="34">
        <f>SUBTOTAL(109,Table2[2031])</f>
        <v>298494112888.33429</v>
      </c>
      <c r="M23" s="34">
        <f>SUBTOTAL(109,Table2[2032])</f>
        <v>298845814466.38098</v>
      </c>
      <c r="N23" s="34">
        <f>SUBTOTAL(109,Table2[2033])</f>
        <v>298845814466.38098</v>
      </c>
    </row>
  </sheetData>
  <printOptions horizontalCentered="1"/>
  <pageMargins left="0.25" right="0.25" top="0.75" bottom="0.75" header="0.3" footer="0.3"/>
  <pageSetup paperSize="9" scale="54" orientation="landscape" horizontalDpi="0" verticalDpi="0"/>
  <headerFooter>
    <oddFooter>&amp;A&amp;RPage &amp;P</oddFooter>
  </headerFooter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1ED574E-E9D9-BD49-B263-EEC81066C867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Summary!E12:N12</xm:f>
              <xm:sqref>O12</xm:sqref>
            </x14:sparkline>
            <x14:sparkline>
              <xm:f>Summary!E13:N13</xm:f>
              <xm:sqref>O13</xm:sqref>
            </x14:sparkline>
            <x14:sparkline>
              <xm:f>Summary!E14:N14</xm:f>
              <xm:sqref>O14</xm:sqref>
            </x14:sparkline>
            <x14:sparkline>
              <xm:f>Summary!E15:N15</xm:f>
              <xm:sqref>O15</xm:sqref>
            </x14:sparkline>
            <x14:sparkline>
              <xm:f>Summary!E16:N16</xm:f>
              <xm:sqref>O16</xm:sqref>
            </x14:sparkline>
            <x14:sparkline>
              <xm:f>Summary!E17:N17</xm:f>
              <xm:sqref>O17</xm:sqref>
            </x14:sparkline>
            <x14:sparkline>
              <xm:f>Summary!E18:N18</xm:f>
              <xm:sqref>O18</xm:sqref>
            </x14:sparkline>
            <x14:sparkline>
              <xm:f>Summary!E19:N19</xm:f>
              <xm:sqref>O19</xm:sqref>
            </x14:sparkline>
            <x14:sparkline>
              <xm:f>Summary!E20:N20</xm:f>
              <xm:sqref>O20</xm:sqref>
            </x14:sparkline>
            <x14:sparkline>
              <xm:f>Summary!E21:N21</xm:f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dcterms:created xsi:type="dcterms:W3CDTF">2023-10-03T07:54:54Z</dcterms:created>
  <dcterms:modified xsi:type="dcterms:W3CDTF">2023-10-03T08:58:47Z</dcterms:modified>
</cp:coreProperties>
</file>