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" documentId="8_{D46A5B59-E15F-3B42-A832-CBD2A9BD1F10}" xr6:coauthVersionLast="47" xr6:coauthVersionMax="47" xr10:uidLastSave="{C86AEC48-86AF-E54C-8CF4-37FED8E17C8C}"/>
  <bookViews>
    <workbookView xWindow="0" yWindow="880" windowWidth="36000" windowHeight="21500" activeTab="9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" sheetId="13" r:id="rId6"/>
    <sheet name="TE Office Old" sheetId="11" r:id="rId7"/>
    <sheet name="IN OUT" sheetId="8" r:id="rId8"/>
    <sheet name="Ampera" sheetId="6" r:id="rId9"/>
    <sheet name="SH" sheetId="10" r:id="rId10"/>
    <sheet name="Dago" sheetId="9" r:id="rId11"/>
    <sheet name="Listrik" sheetId="2" r:id="rId12"/>
    <sheet name="IT" sheetId="3" r:id="rId13"/>
    <sheet name="Parkir" sheetId="4" r:id="rId14"/>
  </sheets>
  <definedNames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F5" i="16"/>
  <c r="G5" i="16"/>
  <c r="G9" i="16" s="1"/>
  <c r="G19" i="16" s="1"/>
  <c r="H5" i="16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H15" i="16"/>
  <c r="G15" i="16"/>
  <c r="F15" i="16"/>
  <c r="B9" i="16"/>
  <c r="F9" i="16"/>
  <c r="F19" i="16" s="1"/>
  <c r="E9" i="16"/>
  <c r="E19" i="16" s="1"/>
  <c r="D9" i="16"/>
  <c r="D19" i="16" s="1"/>
  <c r="E5" i="14"/>
  <c r="E15" i="14" s="1"/>
  <c r="F5" i="14"/>
  <c r="F9" i="14" s="1"/>
  <c r="F19" i="14" s="1"/>
  <c r="G5" i="14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P5" i="14"/>
  <c r="Q5" i="14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Z5" i="14"/>
  <c r="Z15" i="14" s="1"/>
  <c r="AA5" i="14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U5" i="14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I5" i="14"/>
  <c r="BJ5" i="14"/>
  <c r="BK5" i="14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H5" i="14"/>
  <c r="CI5" i="14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R5" i="14"/>
  <c r="CS5" i="14"/>
  <c r="CT5" i="14"/>
  <c r="CT9" i="14" s="1"/>
  <c r="CT19" i="14" s="1"/>
  <c r="CU5" i="14"/>
  <c r="CU15" i="14" s="1"/>
  <c r="CV5" i="14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G5" i="14"/>
  <c r="DH5" i="14"/>
  <c r="DI5" i="14"/>
  <c r="DI9" i="14" s="1"/>
  <c r="DI19" i="14" s="1"/>
  <c r="DJ5" i="14"/>
  <c r="DJ15" i="14" s="1"/>
  <c r="DK5" i="14"/>
  <c r="DL5" i="14"/>
  <c r="DM5" i="14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V5" i="14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G9" i="14"/>
  <c r="BG19" i="14" s="1"/>
  <c r="CG9" i="14"/>
  <c r="CG19" i="14" s="1"/>
  <c r="DA9" i="14"/>
  <c r="DA19" i="14" s="1"/>
  <c r="B9" i="14"/>
  <c r="BP15" i="14"/>
  <c r="DK15" i="14"/>
  <c r="DL15" i="14"/>
  <c r="DX15" i="14"/>
  <c r="G9" i="14"/>
  <c r="G19" i="14" s="1"/>
  <c r="O15" i="14"/>
  <c r="P15" i="14"/>
  <c r="Q9" i="14"/>
  <c r="Q19" i="14" s="1"/>
  <c r="Y15" i="14"/>
  <c r="AA15" i="14"/>
  <c r="AI15" i="14"/>
  <c r="AL9" i="14"/>
  <c r="AL19" i="14" s="1"/>
  <c r="AT9" i="14"/>
  <c r="AT19" i="14" s="1"/>
  <c r="AU15" i="14"/>
  <c r="BC15" i="14"/>
  <c r="BH15" i="14"/>
  <c r="BI15" i="14"/>
  <c r="BJ15" i="14"/>
  <c r="BK9" i="14"/>
  <c r="BK19" i="14" s="1"/>
  <c r="BM15" i="14"/>
  <c r="CG15" i="14"/>
  <c r="CH15" i="14"/>
  <c r="CI15" i="14"/>
  <c r="CQ9" i="14"/>
  <c r="CQ19" i="14" s="1"/>
  <c r="CR9" i="14"/>
  <c r="CR19" i="14" s="1"/>
  <c r="CS15" i="14"/>
  <c r="CV15" i="14"/>
  <c r="DA15" i="14"/>
  <c r="DF15" i="14"/>
  <c r="DG15" i="14"/>
  <c r="DH15" i="14"/>
  <c r="DK9" i="14"/>
  <c r="DK19" i="14" s="1"/>
  <c r="DL9" i="14"/>
  <c r="DL19" i="14" s="1"/>
  <c r="DM15" i="14"/>
  <c r="DU15" i="14"/>
  <c r="DV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DN15" i="14" l="1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BU20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BV20" i="14"/>
  <c r="AE20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EA20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CR20" i="14" l="1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C15" i="13" l="1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Z15" i="13" l="1"/>
  <c r="Z31" i="13" s="1"/>
  <c r="Z32" i="13" s="1"/>
  <c r="AA32" i="13" s="1"/>
  <c r="D55" i="1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I17" i="1" l="1"/>
  <c r="M8" i="4"/>
  <c r="J32" i="1" s="1"/>
  <c r="I15" i="1" a="1"/>
  <c r="I15" i="1" s="1"/>
  <c r="M4" i="2"/>
  <c r="J30" i="1" s="1" a="1"/>
  <c r="J30" i="1" s="1"/>
  <c r="J17" i="1" l="1"/>
  <c r="N8" i="4"/>
  <c r="K32" i="1" s="1"/>
  <c r="N4" i="2"/>
  <c r="K30" i="1" s="1" a="1"/>
  <c r="K30" i="1" s="1"/>
  <c r="J15" i="1" a="1"/>
  <c r="J15" i="1" s="1"/>
  <c r="K17" i="1" l="1"/>
  <c r="O8" i="4"/>
  <c r="L32" i="1" s="1"/>
  <c r="K15" i="1" a="1"/>
  <c r="K15" i="1" s="1"/>
  <c r="O4" i="2"/>
  <c r="L30" i="1" s="1" a="1"/>
  <c r="L30" i="1" s="1"/>
  <c r="L17" i="1" l="1"/>
  <c r="P8" i="4"/>
  <c r="M17" i="1" s="1"/>
  <c r="L15" i="1" a="1"/>
  <c r="L15" i="1" s="1"/>
  <c r="P4" i="2"/>
  <c r="M15" i="1" s="1" a="1"/>
  <c r="M15" i="1" s="1"/>
  <c r="G4" i="9"/>
  <c r="M32" i="1" l="1"/>
  <c r="M30" i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<sst xmlns="http://schemas.openxmlformats.org/spreadsheetml/2006/main" count="452" uniqueCount="143">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</sst>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0" fontId="21" fillId="0" borderId="0" xfId="4" applyNumberFormat="1" applyFont="1" applyAlignment="1">
      <alignment vertical="center"/>
    </xf>
    <xf numFmtId="43" fontId="21" fillId="0" borderId="0" xfId="1" applyFont="1" applyAlignment="1">
      <alignment vertical="center"/>
    </xf>
    <xf numFmtId="0" fontId="21" fillId="0" borderId="0" xfId="0" applyFont="1" applyAlignment="1">
      <alignment horizontal="right" vertical="center"/>
    </xf>
    <xf numFmtId="43" fontId="21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43" fontId="19" fillId="0" borderId="0" xfId="1" applyFont="1" applyAlignment="1">
      <alignment vertical="center"/>
    </xf>
    <xf numFmtId="43" fontId="21" fillId="10" borderId="0" xfId="1" applyFont="1" applyFill="1" applyAlignment="1">
      <alignment vertical="center"/>
    </xf>
    <xf numFmtId="43" fontId="19" fillId="10" borderId="12" xfId="1" applyFont="1" applyFill="1" applyBorder="1" applyAlignment="1">
      <alignment vertical="center"/>
    </xf>
    <xf numFmtId="43" fontId="20" fillId="10" borderId="15" xfId="1" applyFont="1" applyFill="1" applyBorder="1" applyAlignment="1">
      <alignment vertical="center"/>
    </xf>
    <xf numFmtId="43" fontId="19" fillId="0" borderId="12" xfId="1" applyFont="1" applyBorder="1" applyAlignment="1">
      <alignment vertical="center"/>
    </xf>
    <xf numFmtId="43" fontId="20" fillId="0" borderId="15" xfId="1" applyFont="1" applyBorder="1" applyAlignment="1">
      <alignment vertical="center"/>
    </xf>
    <xf numFmtId="43" fontId="19" fillId="0" borderId="20" xfId="1" applyFont="1" applyBorder="1" applyAlignment="1">
      <alignment vertical="center"/>
    </xf>
    <xf numFmtId="43" fontId="23" fillId="0" borderId="0" xfId="1" applyFont="1" applyAlignment="1">
      <alignment vertical="center"/>
    </xf>
    <xf numFmtId="0" fontId="24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31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10" borderId="8" xfId="2" applyNumberFormat="1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horizontal="right" vertical="center"/>
    </xf>
    <xf numFmtId="43" fontId="0" fillId="11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311091717936.08014</c:v>
                </c:pt>
                <c:pt idx="1">
                  <c:v>330266427741.62274</c:v>
                </c:pt>
                <c:pt idx="2">
                  <c:v>308593407397.57318</c:v>
                </c:pt>
                <c:pt idx="3">
                  <c:v>303748650076.68256</c:v>
                </c:pt>
                <c:pt idx="4">
                  <c:v>297349536879.16156</c:v>
                </c:pt>
                <c:pt idx="5">
                  <c:v>297415877405.26556</c:v>
                </c:pt>
                <c:pt idx="6">
                  <c:v>299515877405.26556</c:v>
                </c:pt>
                <c:pt idx="7">
                  <c:v>301339408555.26556</c:v>
                </c:pt>
                <c:pt idx="8">
                  <c:v>302680585605.26556</c:v>
                </c:pt>
                <c:pt idx="9">
                  <c:v>303280585605.26556</c:v>
                </c:pt>
                <c:pt idx="10">
                  <c:v>274832430853.12448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69448755759.942337</c:v>
                </c:pt>
                <c:pt idx="1">
                  <c:v>77235767327.897171</c:v>
                </c:pt>
                <c:pt idx="2">
                  <c:v>71020734731.362732</c:v>
                </c:pt>
                <c:pt idx="3">
                  <c:v>71561417040.472092</c:v>
                </c:pt>
                <c:pt idx="4">
                  <c:v>70649508155.496384</c:v>
                </c:pt>
                <c:pt idx="5">
                  <c:v>71720889603.19252</c:v>
                </c:pt>
                <c:pt idx="6">
                  <c:v>73820889603.19252</c:v>
                </c:pt>
                <c:pt idx="7">
                  <c:v>74920889603.19252</c:v>
                </c:pt>
                <c:pt idx="8">
                  <c:v>76020889603.19252</c:v>
                </c:pt>
                <c:pt idx="9">
                  <c:v>76620889603.19252</c:v>
                </c:pt>
                <c:pt idx="10">
                  <c:v>77220889603.19252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(y)'!$C$9:$M$9</c:f>
              <c:numCache>
                <c:formatCode>0.00%</c:formatCode>
                <c:ptCount val="11"/>
                <c:pt idx="0">
                  <c:v>0.79286956166560196</c:v>
                </c:pt>
                <c:pt idx="1">
                  <c:v>0.83232138387300081</c:v>
                </c:pt>
                <c:pt idx="2">
                  <c:v>0.78245523965154196</c:v>
                </c:pt>
                <c:pt idx="3">
                  <c:v>0.76748078537286302</c:v>
                </c:pt>
                <c:pt idx="4">
                  <c:v>0.74685570130157264</c:v>
                </c:pt>
                <c:pt idx="5">
                  <c:v>0.74330934675180071</c:v>
                </c:pt>
                <c:pt idx="6">
                  <c:v>0.74330934675180071</c:v>
                </c:pt>
                <c:pt idx="7">
                  <c:v>0.74330934675180071</c:v>
                </c:pt>
                <c:pt idx="8">
                  <c:v>0.74330934675180071</c:v>
                </c:pt>
                <c:pt idx="9">
                  <c:v>0.74330934675180071</c:v>
                </c:pt>
                <c:pt idx="10">
                  <c:v>0.74330934675180071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(y)'!$C$18:$M$18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(y)'!$C$51:$M$51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(y)'!$C$7:$M$7</c:f>
              <c:numCache>
                <c:formatCode>0,00#</c:formatCode>
                <c:ptCount val="11"/>
                <c:pt idx="0">
                  <c:v>240042962176.13782</c:v>
                </c:pt>
                <c:pt idx="1">
                  <c:v>251430660413.72556</c:v>
                </c:pt>
                <c:pt idx="2">
                  <c:v>235222672666.21048</c:v>
                </c:pt>
                <c:pt idx="3">
                  <c:v>229587233036.21048</c:v>
                </c:pt>
                <c:pt idx="4">
                  <c:v>223350028723.66516</c:v>
                </c:pt>
                <c:pt idx="5">
                  <c:v>222344987802.07303</c:v>
                </c:pt>
                <c:pt idx="6">
                  <c:v>222344987802.07303</c:v>
                </c:pt>
                <c:pt idx="7">
                  <c:v>223068518952.07303</c:v>
                </c:pt>
                <c:pt idx="8">
                  <c:v>223309696002.07303</c:v>
                </c:pt>
                <c:pt idx="9">
                  <c:v>223309696002.07303</c:v>
                </c:pt>
                <c:pt idx="10">
                  <c:v>194261541249.93195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(y)'!$C$16:$M$16</c:f>
              <c:numCache>
                <c:formatCode>0,00#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0.74309097385518452</c:v>
                </c:pt>
                <c:pt idx="1">
                  <c:v>0.74307443308660959</c:v>
                </c:pt>
                <c:pt idx="2">
                  <c:v>0.73889219055386646</c:v>
                </c:pt>
                <c:pt idx="3">
                  <c:v>0.73889219055386646</c:v>
                </c:pt>
                <c:pt idx="4">
                  <c:v>0.74116935816357365</c:v>
                </c:pt>
                <c:pt idx="5">
                  <c:v>0.74116935816357365</c:v>
                </c:pt>
                <c:pt idx="6">
                  <c:v>0.82143074886764944</c:v>
                </c:pt>
                <c:pt idx="7">
                  <c:v>0.83996302597897388</c:v>
                </c:pt>
                <c:pt idx="8">
                  <c:v>0.83996302597897388</c:v>
                </c:pt>
                <c:pt idx="9">
                  <c:v>0.86030916377222233</c:v>
                </c:pt>
                <c:pt idx="10">
                  <c:v>0.85324013550636479</c:v>
                </c:pt>
                <c:pt idx="11">
                  <c:v>0.85324013550636479</c:v>
                </c:pt>
                <c:pt idx="12">
                  <c:v>0.8588257876464247</c:v>
                </c:pt>
                <c:pt idx="13">
                  <c:v>0.85819045672546257</c:v>
                </c:pt>
                <c:pt idx="14">
                  <c:v>0.85819045672546257</c:v>
                </c:pt>
                <c:pt idx="15">
                  <c:v>0.8511300296592641</c:v>
                </c:pt>
                <c:pt idx="16">
                  <c:v>0.8511300296592641</c:v>
                </c:pt>
                <c:pt idx="17">
                  <c:v>0.8511300296592641</c:v>
                </c:pt>
                <c:pt idx="18">
                  <c:v>0.8534071972689713</c:v>
                </c:pt>
                <c:pt idx="19">
                  <c:v>0.8534071972689713</c:v>
                </c:pt>
                <c:pt idx="20">
                  <c:v>0.78811135546573075</c:v>
                </c:pt>
                <c:pt idx="21">
                  <c:v>0.78811135546573075</c:v>
                </c:pt>
                <c:pt idx="22">
                  <c:v>0.78811135546573075</c:v>
                </c:pt>
                <c:pt idx="23">
                  <c:v>0.78811135546573075</c:v>
                </c:pt>
                <c:pt idx="24">
                  <c:v>0.78583418785602355</c:v>
                </c:pt>
                <c:pt idx="25">
                  <c:v>0.78583418785602355</c:v>
                </c:pt>
                <c:pt idx="26">
                  <c:v>0.78583418785602355</c:v>
                </c:pt>
                <c:pt idx="27">
                  <c:v>0.78583418785602355</c:v>
                </c:pt>
                <c:pt idx="28">
                  <c:v>0.78075749516501358</c:v>
                </c:pt>
                <c:pt idx="29">
                  <c:v>0.78075749516501358</c:v>
                </c:pt>
                <c:pt idx="30">
                  <c:v>0.78075749516501358</c:v>
                </c:pt>
                <c:pt idx="31">
                  <c:v>0.78075749516501358</c:v>
                </c:pt>
                <c:pt idx="32">
                  <c:v>0.78075749516501358</c:v>
                </c:pt>
                <c:pt idx="33">
                  <c:v>0.78075749516501358</c:v>
                </c:pt>
                <c:pt idx="34">
                  <c:v>0.78079057670216334</c:v>
                </c:pt>
                <c:pt idx="35">
                  <c:v>0.78079057670216334</c:v>
                </c:pt>
                <c:pt idx="36">
                  <c:v>0.78079057670216334</c:v>
                </c:pt>
                <c:pt idx="37">
                  <c:v>0.78079057670216334</c:v>
                </c:pt>
                <c:pt idx="38">
                  <c:v>0.78079057670216334</c:v>
                </c:pt>
                <c:pt idx="39">
                  <c:v>0.78079057670216334</c:v>
                </c:pt>
                <c:pt idx="40">
                  <c:v>0.77851340909245614</c:v>
                </c:pt>
                <c:pt idx="41">
                  <c:v>0.77851340909245614</c:v>
                </c:pt>
                <c:pt idx="42">
                  <c:v>0.77626419538164038</c:v>
                </c:pt>
                <c:pt idx="43">
                  <c:v>0.75066322081983006</c:v>
                </c:pt>
                <c:pt idx="44">
                  <c:v>0.75066322081983006</c:v>
                </c:pt>
                <c:pt idx="45">
                  <c:v>0.75066322081983006</c:v>
                </c:pt>
                <c:pt idx="46">
                  <c:v>0.75066322081983006</c:v>
                </c:pt>
                <c:pt idx="47">
                  <c:v>0.75066322081983006</c:v>
                </c:pt>
                <c:pt idx="48">
                  <c:v>0.75066322081983006</c:v>
                </c:pt>
                <c:pt idx="49">
                  <c:v>0.75066322081983006</c:v>
                </c:pt>
                <c:pt idx="50">
                  <c:v>0.75066322081983006</c:v>
                </c:pt>
                <c:pt idx="51">
                  <c:v>0.74558652812882009</c:v>
                </c:pt>
                <c:pt idx="52">
                  <c:v>0.74558652812882009</c:v>
                </c:pt>
                <c:pt idx="53">
                  <c:v>0.74558652812882009</c:v>
                </c:pt>
                <c:pt idx="54">
                  <c:v>0.74558652812882009</c:v>
                </c:pt>
                <c:pt idx="55">
                  <c:v>0.74558652812882009</c:v>
                </c:pt>
                <c:pt idx="56">
                  <c:v>0.74558652812882009</c:v>
                </c:pt>
                <c:pt idx="57">
                  <c:v>0.74558652812882009</c:v>
                </c:pt>
                <c:pt idx="58">
                  <c:v>0.74558652812882009</c:v>
                </c:pt>
                <c:pt idx="59">
                  <c:v>0.74558652812882009</c:v>
                </c:pt>
                <c:pt idx="60">
                  <c:v>0.74330934675180071</c:v>
                </c:pt>
                <c:pt idx="61">
                  <c:v>0.74330934675180071</c:v>
                </c:pt>
                <c:pt idx="62">
                  <c:v>0.74330934675180071</c:v>
                </c:pt>
                <c:pt idx="63">
                  <c:v>0.74330934675180071</c:v>
                </c:pt>
                <c:pt idx="64">
                  <c:v>0.74330934675180071</c:v>
                </c:pt>
                <c:pt idx="65">
                  <c:v>0.74330934675180071</c:v>
                </c:pt>
                <c:pt idx="66">
                  <c:v>0.74330934675180071</c:v>
                </c:pt>
                <c:pt idx="67">
                  <c:v>0.74330934675180071</c:v>
                </c:pt>
                <c:pt idx="68">
                  <c:v>0.74330934675180071</c:v>
                </c:pt>
                <c:pt idx="69">
                  <c:v>0.74330934675180071</c:v>
                </c:pt>
                <c:pt idx="70">
                  <c:v>0.74330934675180071</c:v>
                </c:pt>
                <c:pt idx="71">
                  <c:v>0.74330934675180071</c:v>
                </c:pt>
                <c:pt idx="72">
                  <c:v>0.74330934675180071</c:v>
                </c:pt>
                <c:pt idx="73">
                  <c:v>0.74330934675180071</c:v>
                </c:pt>
                <c:pt idx="74">
                  <c:v>0.74330934675180071</c:v>
                </c:pt>
                <c:pt idx="75">
                  <c:v>0.74330934675180071</c:v>
                </c:pt>
                <c:pt idx="76">
                  <c:v>0.74330934675180071</c:v>
                </c:pt>
                <c:pt idx="77">
                  <c:v>0.74330934675180071</c:v>
                </c:pt>
                <c:pt idx="78">
                  <c:v>0.74330934675180071</c:v>
                </c:pt>
                <c:pt idx="79">
                  <c:v>0.74330934675180071</c:v>
                </c:pt>
                <c:pt idx="80">
                  <c:v>0.74330934675180071</c:v>
                </c:pt>
                <c:pt idx="81">
                  <c:v>0.74330934675180071</c:v>
                </c:pt>
                <c:pt idx="82">
                  <c:v>0.74330934675180071</c:v>
                </c:pt>
                <c:pt idx="83">
                  <c:v>0.74330934675180071</c:v>
                </c:pt>
                <c:pt idx="84">
                  <c:v>0.74330934675180071</c:v>
                </c:pt>
                <c:pt idx="85">
                  <c:v>0.74330934675180071</c:v>
                </c:pt>
                <c:pt idx="86">
                  <c:v>0.74330934675180071</c:v>
                </c:pt>
                <c:pt idx="87">
                  <c:v>0.74330934675180071</c:v>
                </c:pt>
                <c:pt idx="88">
                  <c:v>0.74330934675180071</c:v>
                </c:pt>
                <c:pt idx="89">
                  <c:v>0.74330934675180071</c:v>
                </c:pt>
                <c:pt idx="90">
                  <c:v>0.74330934675180071</c:v>
                </c:pt>
                <c:pt idx="91">
                  <c:v>0.74330934675180071</c:v>
                </c:pt>
                <c:pt idx="92">
                  <c:v>0.74330934675180071</c:v>
                </c:pt>
                <c:pt idx="93">
                  <c:v>0.74330934675180071</c:v>
                </c:pt>
                <c:pt idx="94">
                  <c:v>0.74330934675180071</c:v>
                </c:pt>
                <c:pt idx="95">
                  <c:v>0.74330934675180071</c:v>
                </c:pt>
                <c:pt idx="96">
                  <c:v>0.74330934675180071</c:v>
                </c:pt>
                <c:pt idx="97">
                  <c:v>0.74330934675180071</c:v>
                </c:pt>
                <c:pt idx="98">
                  <c:v>0.74330934675180071</c:v>
                </c:pt>
                <c:pt idx="99">
                  <c:v>0.74330934675180071</c:v>
                </c:pt>
                <c:pt idx="100">
                  <c:v>0.74330934675180071</c:v>
                </c:pt>
                <c:pt idx="101">
                  <c:v>0.74330934675180071</c:v>
                </c:pt>
                <c:pt idx="102">
                  <c:v>0.74330934675180071</c:v>
                </c:pt>
                <c:pt idx="103">
                  <c:v>0.74330934675180071</c:v>
                </c:pt>
                <c:pt idx="104">
                  <c:v>0.74330934675180071</c:v>
                </c:pt>
                <c:pt idx="105">
                  <c:v>0.74330934675180071</c:v>
                </c:pt>
                <c:pt idx="106">
                  <c:v>0.74330934675180071</c:v>
                </c:pt>
                <c:pt idx="107">
                  <c:v>0.74330934675180071</c:v>
                </c:pt>
                <c:pt idx="108">
                  <c:v>0.74330934675180071</c:v>
                </c:pt>
                <c:pt idx="109">
                  <c:v>0.74330934675180071</c:v>
                </c:pt>
                <c:pt idx="110">
                  <c:v>0.74330934675180071</c:v>
                </c:pt>
                <c:pt idx="111">
                  <c:v>0.74330934675180071</c:v>
                </c:pt>
                <c:pt idx="112">
                  <c:v>0.74330934675180071</c:v>
                </c:pt>
                <c:pt idx="113">
                  <c:v>0.74330934675180071</c:v>
                </c:pt>
                <c:pt idx="114">
                  <c:v>0.74330934675180071</c:v>
                </c:pt>
                <c:pt idx="115">
                  <c:v>0.74330934675180071</c:v>
                </c:pt>
                <c:pt idx="116">
                  <c:v>0.74330934675180071</c:v>
                </c:pt>
                <c:pt idx="117">
                  <c:v>0.74330934675180071</c:v>
                </c:pt>
                <c:pt idx="118">
                  <c:v>0.74330934675180071</c:v>
                </c:pt>
                <c:pt idx="119">
                  <c:v>0.74330934675180071</c:v>
                </c:pt>
                <c:pt idx="120">
                  <c:v>0.74330934675180071</c:v>
                </c:pt>
                <c:pt idx="121">
                  <c:v>0.74330934675180071</c:v>
                </c:pt>
                <c:pt idx="122">
                  <c:v>0.74330934675180071</c:v>
                </c:pt>
                <c:pt idx="123">
                  <c:v>0.74330934675180071</c:v>
                </c:pt>
                <c:pt idx="124">
                  <c:v>0.74330934675180071</c:v>
                </c:pt>
                <c:pt idx="125">
                  <c:v>0.74330934675180071</c:v>
                </c:pt>
                <c:pt idx="126">
                  <c:v>0.74330934675180071</c:v>
                </c:pt>
                <c:pt idx="127">
                  <c:v>0.74330934675180071</c:v>
                </c:pt>
                <c:pt idx="128">
                  <c:v>0.74330934675180071</c:v>
                </c:pt>
                <c:pt idx="129">
                  <c:v>0.74330934675180071</c:v>
                </c:pt>
                <c:pt idx="130">
                  <c:v>0.74330934675180071</c:v>
                </c:pt>
                <c:pt idx="131">
                  <c:v>0.74330934675180071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99000">
                  <a:schemeClr val="tx1">
                    <a:lumMod val="75000"/>
                    <a:lumOff val="25000"/>
                  </a:schemeClr>
                </a:gs>
                <a:gs pos="100000">
                  <a:schemeClr val="accent2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0.80770312667023136</c:v>
                </c:pt>
                <c:pt idx="1">
                  <c:v>0.80770312667023136</c:v>
                </c:pt>
                <c:pt idx="2">
                  <c:v>0.80770312667023136</c:v>
                </c:pt>
                <c:pt idx="3">
                  <c:v>0.80770312667023136</c:v>
                </c:pt>
                <c:pt idx="4">
                  <c:v>0.80770312667023136</c:v>
                </c:pt>
                <c:pt idx="5">
                  <c:v>0.80770312667023136</c:v>
                </c:pt>
                <c:pt idx="6">
                  <c:v>0.80770312667023136</c:v>
                </c:pt>
                <c:pt idx="7">
                  <c:v>0.80770312667023136</c:v>
                </c:pt>
                <c:pt idx="8">
                  <c:v>0.80770312667023136</c:v>
                </c:pt>
                <c:pt idx="9">
                  <c:v>0.80770312667023136</c:v>
                </c:pt>
                <c:pt idx="10">
                  <c:v>0.80770312667023136</c:v>
                </c:pt>
                <c:pt idx="11">
                  <c:v>0.80770312667023136</c:v>
                </c:pt>
                <c:pt idx="12">
                  <c:v>0.84405826792125127</c:v>
                </c:pt>
                <c:pt idx="13">
                  <c:v>0.84405826792125127</c:v>
                </c:pt>
                <c:pt idx="14">
                  <c:v>0.84405826792125127</c:v>
                </c:pt>
                <c:pt idx="15">
                  <c:v>0.84405826792125127</c:v>
                </c:pt>
                <c:pt idx="16">
                  <c:v>0.84405826792125127</c:v>
                </c:pt>
                <c:pt idx="17">
                  <c:v>0.84405826792125127</c:v>
                </c:pt>
                <c:pt idx="18">
                  <c:v>0.84405826792125127</c:v>
                </c:pt>
                <c:pt idx="19">
                  <c:v>0.84405826792125127</c:v>
                </c:pt>
                <c:pt idx="20">
                  <c:v>0.84405826792125127</c:v>
                </c:pt>
                <c:pt idx="21">
                  <c:v>0.84405826792125127</c:v>
                </c:pt>
                <c:pt idx="22">
                  <c:v>0.84405826792125127</c:v>
                </c:pt>
                <c:pt idx="23">
                  <c:v>0.84405826792125127</c:v>
                </c:pt>
                <c:pt idx="24">
                  <c:v>0.7981062531503117</c:v>
                </c:pt>
                <c:pt idx="25">
                  <c:v>0.7981062531503117</c:v>
                </c:pt>
                <c:pt idx="26">
                  <c:v>0.7981062531503117</c:v>
                </c:pt>
                <c:pt idx="27">
                  <c:v>0.7981062531503117</c:v>
                </c:pt>
                <c:pt idx="28">
                  <c:v>0.7981062531503117</c:v>
                </c:pt>
                <c:pt idx="29">
                  <c:v>0.7981062531503117</c:v>
                </c:pt>
                <c:pt idx="30">
                  <c:v>0.7981062531503117</c:v>
                </c:pt>
                <c:pt idx="31">
                  <c:v>0.7981062531503117</c:v>
                </c:pt>
                <c:pt idx="32">
                  <c:v>0.7981062531503117</c:v>
                </c:pt>
                <c:pt idx="33">
                  <c:v>0.7981062531503117</c:v>
                </c:pt>
                <c:pt idx="34">
                  <c:v>0.7981062531503117</c:v>
                </c:pt>
                <c:pt idx="35">
                  <c:v>0.7981062531503117</c:v>
                </c:pt>
                <c:pt idx="36">
                  <c:v>0.78430718456492698</c:v>
                </c:pt>
                <c:pt idx="37">
                  <c:v>0.78430718456492698</c:v>
                </c:pt>
                <c:pt idx="38">
                  <c:v>0.78430718456492698</c:v>
                </c:pt>
                <c:pt idx="39">
                  <c:v>0.78430718456492698</c:v>
                </c:pt>
                <c:pt idx="40">
                  <c:v>0.78430718456492698</c:v>
                </c:pt>
                <c:pt idx="41">
                  <c:v>0.78430718456492698</c:v>
                </c:pt>
                <c:pt idx="42">
                  <c:v>0.78430718456492698</c:v>
                </c:pt>
                <c:pt idx="43">
                  <c:v>0.78430718456492698</c:v>
                </c:pt>
                <c:pt idx="44">
                  <c:v>0.78430718456492698</c:v>
                </c:pt>
                <c:pt idx="45">
                  <c:v>0.78430718456492698</c:v>
                </c:pt>
                <c:pt idx="46">
                  <c:v>0.78430718456492698</c:v>
                </c:pt>
                <c:pt idx="47">
                  <c:v>0.78430718456492698</c:v>
                </c:pt>
                <c:pt idx="48">
                  <c:v>0.7653010195065918</c:v>
                </c:pt>
                <c:pt idx="49">
                  <c:v>0.7653010195065918</c:v>
                </c:pt>
                <c:pt idx="50">
                  <c:v>0.7653010195065918</c:v>
                </c:pt>
                <c:pt idx="51">
                  <c:v>0.7653010195065918</c:v>
                </c:pt>
                <c:pt idx="52">
                  <c:v>0.7653010195065918</c:v>
                </c:pt>
                <c:pt idx="53">
                  <c:v>0.7653010195065918</c:v>
                </c:pt>
                <c:pt idx="54">
                  <c:v>0.7653010195065918</c:v>
                </c:pt>
                <c:pt idx="55">
                  <c:v>0.7653010195065918</c:v>
                </c:pt>
                <c:pt idx="56">
                  <c:v>0.7653010195065918</c:v>
                </c:pt>
                <c:pt idx="57">
                  <c:v>0.7653010195065918</c:v>
                </c:pt>
                <c:pt idx="58">
                  <c:v>0.7653010195065918</c:v>
                </c:pt>
                <c:pt idx="59">
                  <c:v>0.7653010195065918</c:v>
                </c:pt>
                <c:pt idx="60">
                  <c:v>0.76203302798251482</c:v>
                </c:pt>
                <c:pt idx="61">
                  <c:v>0.76203302798251482</c:v>
                </c:pt>
                <c:pt idx="62">
                  <c:v>0.76203302798251482</c:v>
                </c:pt>
                <c:pt idx="63">
                  <c:v>0.76203302798251482</c:v>
                </c:pt>
                <c:pt idx="64">
                  <c:v>0.76203302798251482</c:v>
                </c:pt>
                <c:pt idx="65">
                  <c:v>0.76203302798251482</c:v>
                </c:pt>
                <c:pt idx="66">
                  <c:v>0.76203302798251482</c:v>
                </c:pt>
                <c:pt idx="67">
                  <c:v>0.76203302798251482</c:v>
                </c:pt>
                <c:pt idx="68">
                  <c:v>0.76203302798251482</c:v>
                </c:pt>
                <c:pt idx="69">
                  <c:v>0.76203302798251482</c:v>
                </c:pt>
                <c:pt idx="70">
                  <c:v>0.76203302798251482</c:v>
                </c:pt>
                <c:pt idx="71">
                  <c:v>0.76203302798251482</c:v>
                </c:pt>
                <c:pt idx="72">
                  <c:v>0.76203302798251482</c:v>
                </c:pt>
                <c:pt idx="73">
                  <c:v>0.76203302798251482</c:v>
                </c:pt>
                <c:pt idx="74">
                  <c:v>0.76203302798251482</c:v>
                </c:pt>
                <c:pt idx="75">
                  <c:v>0.76203302798251482</c:v>
                </c:pt>
                <c:pt idx="76">
                  <c:v>0.76203302798251482</c:v>
                </c:pt>
                <c:pt idx="77">
                  <c:v>0.76203302798251482</c:v>
                </c:pt>
                <c:pt idx="78">
                  <c:v>0.76203302798251482</c:v>
                </c:pt>
                <c:pt idx="79">
                  <c:v>0.76203302798251482</c:v>
                </c:pt>
                <c:pt idx="80">
                  <c:v>0.76203302798251482</c:v>
                </c:pt>
                <c:pt idx="81">
                  <c:v>0.76203302798251482</c:v>
                </c:pt>
                <c:pt idx="82">
                  <c:v>0.76203302798251482</c:v>
                </c:pt>
                <c:pt idx="83">
                  <c:v>0.76203302798251482</c:v>
                </c:pt>
                <c:pt idx="84">
                  <c:v>0.76203302798251482</c:v>
                </c:pt>
                <c:pt idx="85">
                  <c:v>0.76203302798251482</c:v>
                </c:pt>
                <c:pt idx="86">
                  <c:v>0.76203302798251482</c:v>
                </c:pt>
                <c:pt idx="87">
                  <c:v>0.76203302798251482</c:v>
                </c:pt>
                <c:pt idx="88">
                  <c:v>0.76203302798251482</c:v>
                </c:pt>
                <c:pt idx="89">
                  <c:v>0.76203302798251482</c:v>
                </c:pt>
                <c:pt idx="90">
                  <c:v>0.76203302798251482</c:v>
                </c:pt>
                <c:pt idx="91">
                  <c:v>0.76203302798251482</c:v>
                </c:pt>
                <c:pt idx="92">
                  <c:v>0.76203302798251482</c:v>
                </c:pt>
                <c:pt idx="93">
                  <c:v>0.76203302798251482</c:v>
                </c:pt>
                <c:pt idx="94">
                  <c:v>0.76203302798251482</c:v>
                </c:pt>
                <c:pt idx="95">
                  <c:v>0.76203302798251482</c:v>
                </c:pt>
                <c:pt idx="96">
                  <c:v>0.76203302798251482</c:v>
                </c:pt>
                <c:pt idx="97">
                  <c:v>0.76203302798251482</c:v>
                </c:pt>
                <c:pt idx="98">
                  <c:v>0.76203302798251482</c:v>
                </c:pt>
                <c:pt idx="99">
                  <c:v>0.76203302798251482</c:v>
                </c:pt>
                <c:pt idx="100">
                  <c:v>0.76203302798251482</c:v>
                </c:pt>
                <c:pt idx="101">
                  <c:v>0.76203302798251482</c:v>
                </c:pt>
                <c:pt idx="102">
                  <c:v>0.76203302798251482</c:v>
                </c:pt>
                <c:pt idx="103">
                  <c:v>0.76203302798251482</c:v>
                </c:pt>
                <c:pt idx="104">
                  <c:v>0.76203302798251482</c:v>
                </c:pt>
                <c:pt idx="105">
                  <c:v>0.76203302798251482</c:v>
                </c:pt>
                <c:pt idx="106">
                  <c:v>0.76203302798251482</c:v>
                </c:pt>
                <c:pt idx="107">
                  <c:v>0.76203302798251482</c:v>
                </c:pt>
                <c:pt idx="108">
                  <c:v>0.76203302798251482</c:v>
                </c:pt>
                <c:pt idx="109">
                  <c:v>0.76203302798251482</c:v>
                </c:pt>
                <c:pt idx="110">
                  <c:v>0.76203302798251482</c:v>
                </c:pt>
                <c:pt idx="111">
                  <c:v>0.76203302798251482</c:v>
                </c:pt>
                <c:pt idx="112">
                  <c:v>0.76203302798251482</c:v>
                </c:pt>
                <c:pt idx="113">
                  <c:v>0.76203302798251482</c:v>
                </c:pt>
                <c:pt idx="114">
                  <c:v>0.76203302798251482</c:v>
                </c:pt>
                <c:pt idx="115">
                  <c:v>0.76203302798251482</c:v>
                </c:pt>
                <c:pt idx="116">
                  <c:v>0.76203302798251482</c:v>
                </c:pt>
                <c:pt idx="117">
                  <c:v>0.76203302798251482</c:v>
                </c:pt>
                <c:pt idx="118">
                  <c:v>0.76203302798251482</c:v>
                </c:pt>
                <c:pt idx="119">
                  <c:v>0.76203302798251482</c:v>
                </c:pt>
                <c:pt idx="120">
                  <c:v>0.76203302798251482</c:v>
                </c:pt>
                <c:pt idx="121">
                  <c:v>0.76203302798251482</c:v>
                </c:pt>
                <c:pt idx="122">
                  <c:v>0.76203302798251482</c:v>
                </c:pt>
                <c:pt idx="123">
                  <c:v>0.76203302798251482</c:v>
                </c:pt>
                <c:pt idx="124">
                  <c:v>0.76203302798251482</c:v>
                </c:pt>
                <c:pt idx="125">
                  <c:v>0.76203302798251482</c:v>
                </c:pt>
                <c:pt idx="126">
                  <c:v>0.76203302798251482</c:v>
                </c:pt>
                <c:pt idx="127">
                  <c:v>0.76203302798251482</c:v>
                </c:pt>
                <c:pt idx="128">
                  <c:v>0.76203302798251482</c:v>
                </c:pt>
                <c:pt idx="129">
                  <c:v>0.76203302798251482</c:v>
                </c:pt>
                <c:pt idx="130">
                  <c:v>0.76203302798251482</c:v>
                </c:pt>
                <c:pt idx="131">
                  <c:v>0.76203302798251482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0.7618317957692059</c:v>
                </c:pt>
                <c:pt idx="1">
                  <c:v>0.76181655333059861</c:v>
                </c:pt>
                <c:pt idx="2">
                  <c:v>0.7579625864029218</c:v>
                </c:pt>
                <c:pt idx="3">
                  <c:v>0.7579625864029218</c:v>
                </c:pt>
                <c:pt idx="4">
                  <c:v>0.76006101292598438</c:v>
                </c:pt>
                <c:pt idx="5">
                  <c:v>0.76006101292598438</c:v>
                </c:pt>
                <c:pt idx="6">
                  <c:v>0.83402246851377559</c:v>
                </c:pt>
                <c:pt idx="7">
                  <c:v>0.85110009672935849</c:v>
                </c:pt>
                <c:pt idx="8">
                  <c:v>0.85110009672935849</c:v>
                </c:pt>
                <c:pt idx="9">
                  <c:v>0.86984921076261446</c:v>
                </c:pt>
                <c:pt idx="10">
                  <c:v>0.86333504977502629</c:v>
                </c:pt>
                <c:pt idx="11">
                  <c:v>0.86333504977502629</c:v>
                </c:pt>
                <c:pt idx="12">
                  <c:v>0.8684822688683147</c:v>
                </c:pt>
                <c:pt idx="13">
                  <c:v>0.86789680680140946</c:v>
                </c:pt>
                <c:pt idx="14">
                  <c:v>0.86789680680140946</c:v>
                </c:pt>
                <c:pt idx="15">
                  <c:v>0.86139057188189716</c:v>
                </c:pt>
                <c:pt idx="16">
                  <c:v>0.86139057188189716</c:v>
                </c:pt>
                <c:pt idx="17">
                  <c:v>0.86139057188189716</c:v>
                </c:pt>
                <c:pt idx="18">
                  <c:v>0.86348899840495974</c:v>
                </c:pt>
                <c:pt idx="19">
                  <c:v>0.86348899840495974</c:v>
                </c:pt>
                <c:pt idx="20">
                  <c:v>0.80331840503206708</c:v>
                </c:pt>
                <c:pt idx="21">
                  <c:v>0.80331840503206708</c:v>
                </c:pt>
                <c:pt idx="22">
                  <c:v>0.80331840503206708</c:v>
                </c:pt>
                <c:pt idx="23">
                  <c:v>0.80331840503206708</c:v>
                </c:pt>
                <c:pt idx="24">
                  <c:v>0.8012199785090045</c:v>
                </c:pt>
                <c:pt idx="25">
                  <c:v>0.8012199785090045</c:v>
                </c:pt>
                <c:pt idx="26">
                  <c:v>0.8012199785090045</c:v>
                </c:pt>
                <c:pt idx="27">
                  <c:v>0.8012199785090045</c:v>
                </c:pt>
                <c:pt idx="28">
                  <c:v>0.79654176925166187</c:v>
                </c:pt>
                <c:pt idx="29">
                  <c:v>0.79654176925166187</c:v>
                </c:pt>
                <c:pt idx="30">
                  <c:v>0.79654176925166187</c:v>
                </c:pt>
                <c:pt idx="31">
                  <c:v>0.79654176925166187</c:v>
                </c:pt>
                <c:pt idx="32">
                  <c:v>0.79654176925166187</c:v>
                </c:pt>
                <c:pt idx="33">
                  <c:v>0.79654176925166187</c:v>
                </c:pt>
                <c:pt idx="34">
                  <c:v>0.79657225412887644</c:v>
                </c:pt>
                <c:pt idx="35">
                  <c:v>0.79657225412887644</c:v>
                </c:pt>
                <c:pt idx="36">
                  <c:v>0.79657225412887644</c:v>
                </c:pt>
                <c:pt idx="37">
                  <c:v>0.79657225412887644</c:v>
                </c:pt>
                <c:pt idx="38">
                  <c:v>0.79657225412887644</c:v>
                </c:pt>
                <c:pt idx="39">
                  <c:v>0.79657225412887644</c:v>
                </c:pt>
                <c:pt idx="40">
                  <c:v>0.79447382760581386</c:v>
                </c:pt>
                <c:pt idx="41">
                  <c:v>0.79447382760581386</c:v>
                </c:pt>
                <c:pt idx="42">
                  <c:v>0.79240116080399747</c:v>
                </c:pt>
                <c:pt idx="43">
                  <c:v>0.76880967644959863</c:v>
                </c:pt>
                <c:pt idx="44">
                  <c:v>0.76880967644959863</c:v>
                </c:pt>
                <c:pt idx="45">
                  <c:v>0.76880967644959863</c:v>
                </c:pt>
                <c:pt idx="46">
                  <c:v>0.76880967644959863</c:v>
                </c:pt>
                <c:pt idx="47">
                  <c:v>0.76880967644959863</c:v>
                </c:pt>
                <c:pt idx="48">
                  <c:v>0.76880967644959863</c:v>
                </c:pt>
                <c:pt idx="49">
                  <c:v>0.76880967644959863</c:v>
                </c:pt>
                <c:pt idx="50">
                  <c:v>0.76880967644959863</c:v>
                </c:pt>
                <c:pt idx="51">
                  <c:v>0.764131467192256</c:v>
                </c:pt>
                <c:pt idx="52">
                  <c:v>0.764131467192256</c:v>
                </c:pt>
                <c:pt idx="53">
                  <c:v>0.764131467192256</c:v>
                </c:pt>
                <c:pt idx="54">
                  <c:v>0.764131467192256</c:v>
                </c:pt>
                <c:pt idx="55">
                  <c:v>0.764131467192256</c:v>
                </c:pt>
                <c:pt idx="56">
                  <c:v>0.764131467192256</c:v>
                </c:pt>
                <c:pt idx="57">
                  <c:v>0.764131467192256</c:v>
                </c:pt>
                <c:pt idx="58">
                  <c:v>0.764131467192256</c:v>
                </c:pt>
                <c:pt idx="59">
                  <c:v>0.764131467192256</c:v>
                </c:pt>
                <c:pt idx="60">
                  <c:v>0.76203302798251504</c:v>
                </c:pt>
                <c:pt idx="61">
                  <c:v>0.76203302798251504</c:v>
                </c:pt>
                <c:pt idx="62">
                  <c:v>0.76203302798251504</c:v>
                </c:pt>
                <c:pt idx="63">
                  <c:v>0.76203302798251504</c:v>
                </c:pt>
                <c:pt idx="64">
                  <c:v>0.76203302798251504</c:v>
                </c:pt>
                <c:pt idx="65">
                  <c:v>0.76203302798251504</c:v>
                </c:pt>
                <c:pt idx="66">
                  <c:v>0.76203302798251504</c:v>
                </c:pt>
                <c:pt idx="67">
                  <c:v>0.76203302798251504</c:v>
                </c:pt>
                <c:pt idx="68">
                  <c:v>0.76203302798251504</c:v>
                </c:pt>
                <c:pt idx="69">
                  <c:v>0.76203302798251504</c:v>
                </c:pt>
                <c:pt idx="70">
                  <c:v>0.76203302798251504</c:v>
                </c:pt>
                <c:pt idx="71">
                  <c:v>0.76203302798251504</c:v>
                </c:pt>
                <c:pt idx="72">
                  <c:v>0.76203302798251504</c:v>
                </c:pt>
                <c:pt idx="73">
                  <c:v>0.76203302798251504</c:v>
                </c:pt>
                <c:pt idx="74">
                  <c:v>0.76203302798251504</c:v>
                </c:pt>
                <c:pt idx="75">
                  <c:v>0.76203302798251504</c:v>
                </c:pt>
                <c:pt idx="76">
                  <c:v>0.76203302798251504</c:v>
                </c:pt>
                <c:pt idx="77">
                  <c:v>0.76203302798251504</c:v>
                </c:pt>
                <c:pt idx="78">
                  <c:v>0.76203302798251504</c:v>
                </c:pt>
                <c:pt idx="79">
                  <c:v>0.76203302798251504</c:v>
                </c:pt>
                <c:pt idx="80">
                  <c:v>0.76203302798251504</c:v>
                </c:pt>
                <c:pt idx="81">
                  <c:v>0.76203302798251504</c:v>
                </c:pt>
                <c:pt idx="82">
                  <c:v>0.76203302798251504</c:v>
                </c:pt>
                <c:pt idx="83">
                  <c:v>0.76203302798251504</c:v>
                </c:pt>
                <c:pt idx="84">
                  <c:v>0.76203302798251504</c:v>
                </c:pt>
                <c:pt idx="85">
                  <c:v>0.76203302798251504</c:v>
                </c:pt>
                <c:pt idx="86">
                  <c:v>0.76203302798251504</c:v>
                </c:pt>
                <c:pt idx="87">
                  <c:v>0.76203302798251504</c:v>
                </c:pt>
                <c:pt idx="88">
                  <c:v>0.76203302798251504</c:v>
                </c:pt>
                <c:pt idx="89">
                  <c:v>0.76203302798251504</c:v>
                </c:pt>
                <c:pt idx="90">
                  <c:v>0.76203302798251504</c:v>
                </c:pt>
                <c:pt idx="91">
                  <c:v>0.76203302798251504</c:v>
                </c:pt>
                <c:pt idx="92">
                  <c:v>0.76203302798251504</c:v>
                </c:pt>
                <c:pt idx="93">
                  <c:v>0.76203302798251504</c:v>
                </c:pt>
                <c:pt idx="94">
                  <c:v>0.76203302798251504</c:v>
                </c:pt>
                <c:pt idx="95">
                  <c:v>0.76203302798251504</c:v>
                </c:pt>
                <c:pt idx="96">
                  <c:v>0.76203302798251504</c:v>
                </c:pt>
                <c:pt idx="97">
                  <c:v>0.76203302798251504</c:v>
                </c:pt>
                <c:pt idx="98">
                  <c:v>0.76203302798251504</c:v>
                </c:pt>
                <c:pt idx="99">
                  <c:v>0.76203302798251504</c:v>
                </c:pt>
                <c:pt idx="100">
                  <c:v>0.76203302798251504</c:v>
                </c:pt>
                <c:pt idx="101">
                  <c:v>0.76203302798251504</c:v>
                </c:pt>
                <c:pt idx="102">
                  <c:v>0.76203302798251504</c:v>
                </c:pt>
                <c:pt idx="103">
                  <c:v>0.76203302798251504</c:v>
                </c:pt>
                <c:pt idx="104">
                  <c:v>0.76203302798251504</c:v>
                </c:pt>
                <c:pt idx="105">
                  <c:v>0.76203302798251504</c:v>
                </c:pt>
                <c:pt idx="106">
                  <c:v>0.76203302798251504</c:v>
                </c:pt>
                <c:pt idx="107">
                  <c:v>0.76203302798251504</c:v>
                </c:pt>
                <c:pt idx="108">
                  <c:v>0.76203302798251504</c:v>
                </c:pt>
                <c:pt idx="109">
                  <c:v>0.76203302798251504</c:v>
                </c:pt>
                <c:pt idx="110">
                  <c:v>0.76203302798251504</c:v>
                </c:pt>
                <c:pt idx="111">
                  <c:v>0.76203302798251504</c:v>
                </c:pt>
                <c:pt idx="112">
                  <c:v>0.76203302798251504</c:v>
                </c:pt>
                <c:pt idx="113">
                  <c:v>0.76203302798251504</c:v>
                </c:pt>
                <c:pt idx="114">
                  <c:v>0.76203302798251504</c:v>
                </c:pt>
                <c:pt idx="115">
                  <c:v>0.76203302798251504</c:v>
                </c:pt>
                <c:pt idx="116">
                  <c:v>0.76203302798251504</c:v>
                </c:pt>
                <c:pt idx="117">
                  <c:v>0.76203302798251504</c:v>
                </c:pt>
                <c:pt idx="118">
                  <c:v>0.76203302798251504</c:v>
                </c:pt>
                <c:pt idx="119">
                  <c:v>0.76203302798251504</c:v>
                </c:pt>
                <c:pt idx="120">
                  <c:v>0.76203302798251504</c:v>
                </c:pt>
                <c:pt idx="121">
                  <c:v>0.76203302798251504</c:v>
                </c:pt>
                <c:pt idx="122">
                  <c:v>0.76203302798251504</c:v>
                </c:pt>
                <c:pt idx="123">
                  <c:v>0.76203302798251504</c:v>
                </c:pt>
                <c:pt idx="124">
                  <c:v>0.76203302798251504</c:v>
                </c:pt>
                <c:pt idx="125">
                  <c:v>0.76203302798251504</c:v>
                </c:pt>
                <c:pt idx="126">
                  <c:v>0.76203302798251504</c:v>
                </c:pt>
                <c:pt idx="127">
                  <c:v>0.76203302798251504</c:v>
                </c:pt>
                <c:pt idx="128">
                  <c:v>0.76203302798251504</c:v>
                </c:pt>
                <c:pt idx="129">
                  <c:v>0.76203302798251504</c:v>
                </c:pt>
                <c:pt idx="130">
                  <c:v>0.76203302798251504</c:v>
                </c:pt>
                <c:pt idx="131">
                  <c:v>0.76203302798251504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F48DB8-A88C-7B49-BFC5-93A781B9DA7B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13" sqref="C13:C23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 (y)'!C9</f>
        <v>0.79286956166560196</v>
      </c>
      <c r="D3" s="20">
        <f>'TE Office (y)'!D9</f>
        <v>0.83232138387300081</v>
      </c>
      <c r="E3" s="20">
        <f>'TE Office (y)'!E9</f>
        <v>0.78245523965154196</v>
      </c>
      <c r="F3" s="20">
        <f>'TE Office (y)'!F9</f>
        <v>0.76748078537286302</v>
      </c>
      <c r="G3" s="20">
        <f>'TE Office (y)'!G9</f>
        <v>0.74685570130157264</v>
      </c>
      <c r="H3" s="20">
        <f>'TE Office (y)'!H9</f>
        <v>0.74330934675180071</v>
      </c>
      <c r="I3" s="20">
        <f>'TE Office (y)'!I9</f>
        <v>0.74330934675180071</v>
      </c>
      <c r="J3" s="20">
        <f>'TE Office (y)'!J9</f>
        <v>0.74330934675180071</v>
      </c>
      <c r="K3" s="20">
        <f>'TE Office (y)'!K9</f>
        <v>0.74330934675180071</v>
      </c>
      <c r="L3" s="20">
        <f>'TE Office (y)'!L9</f>
        <v>0.74330934675180071</v>
      </c>
      <c r="M3" s="20">
        <f>'TE Office (y)'!M9</f>
        <v>0.74330934675180071</v>
      </c>
    </row>
    <row r="4" spans="2:14" s="2" customFormat="1" x14ac:dyDescent="0.2">
      <c r="B4" s="2" t="s">
        <v>112</v>
      </c>
      <c r="C4" s="20">
        <f>'TE Office (y)'!C18</f>
        <v>0</v>
      </c>
      <c r="D4" s="20">
        <f>'TE Office (y)'!D18</f>
        <v>0</v>
      </c>
      <c r="E4" s="20">
        <f>'TE Office (y)'!E18</f>
        <v>0</v>
      </c>
      <c r="F4" s="20">
        <f>'TE Office (y)'!F18</f>
        <v>0</v>
      </c>
      <c r="G4" s="20">
        <f>'TE Office (y)'!G18</f>
        <v>0</v>
      </c>
      <c r="H4" s="20">
        <f>'TE Office (y)'!H18</f>
        <v>0</v>
      </c>
      <c r="I4" s="20">
        <f>'TE Office (y)'!I18</f>
        <v>0</v>
      </c>
      <c r="J4" s="20">
        <f>'TE Office (y)'!J18</f>
        <v>0</v>
      </c>
      <c r="K4" s="20">
        <f>'TE Office (y)'!K18</f>
        <v>0</v>
      </c>
      <c r="L4" s="20">
        <f>'TE Office (y)'!L18</f>
        <v>0</v>
      </c>
      <c r="M4" s="20">
        <f>'TE Office (y)'!M18</f>
        <v>0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 (y)'!C7</f>
        <v>240042962176.13782</v>
      </c>
      <c r="D13" s="8">
        <f>'TE Office (y)'!D7</f>
        <v>251430660413.72556</v>
      </c>
      <c r="E13" s="8">
        <f>'TE Office (y)'!E7</f>
        <v>235222672666.21048</v>
      </c>
      <c r="F13" s="8">
        <f>'TE Office (y)'!F7</f>
        <v>229587233036.21048</v>
      </c>
      <c r="G13" s="8">
        <f>'TE Office (y)'!G7</f>
        <v>223350028723.66516</v>
      </c>
      <c r="H13" s="8">
        <f>'TE Office (y)'!H7</f>
        <v>222344987802.07303</v>
      </c>
      <c r="I13" s="8">
        <f>'TE Office (y)'!I7</f>
        <v>222344987802.07303</v>
      </c>
      <c r="J13" s="8">
        <f>'TE Office (y)'!J7</f>
        <v>223068518952.07303</v>
      </c>
      <c r="K13" s="8">
        <f>'TE Office (y)'!K7</f>
        <v>223309696002.07303</v>
      </c>
      <c r="L13" s="8">
        <f>'TE Office (y)'!L7</f>
        <v>223309696002.07303</v>
      </c>
      <c r="M13" s="8">
        <f>'TE Office (y)'!M7</f>
        <v>194261541249.93195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12292657756.047426</v>
      </c>
      <c r="F15" s="8" cm="1">
        <f t="array" ref="F15">Table36[2025]</f>
        <v>10668971898.135574</v>
      </c>
      <c r="G15" s="8" cm="1">
        <f t="array" ref="G15">Table36[2026]</f>
        <v>8432586070.5412216</v>
      </c>
      <c r="H15" s="8" cm="1">
        <f t="array" ref="H15">Table36[2027]</f>
        <v>8048053477.7371769</v>
      </c>
      <c r="I15" s="8" cm="1">
        <f t="array" ref="I15">Table36[2028]</f>
        <v>8048053477.7371769</v>
      </c>
      <c r="J15" s="8" cm="1">
        <f t="array" ref="J15">Table36[2029]</f>
        <v>8048053477.7371769</v>
      </c>
      <c r="K15" s="8" cm="1">
        <f t="array" ref="K15">Table36[2030]</f>
        <v>8048053477.7371769</v>
      </c>
      <c r="L15" s="8" cm="1">
        <f t="array" ref="L15">Table36[2031]</f>
        <v>8048053477.7371769</v>
      </c>
      <c r="M15" s="8" cm="1">
        <f t="array" ref="M15">Table36[2032]</f>
        <v>8048053477.7371769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5102779595.8467379</v>
      </c>
      <c r="F17" s="8">
        <f>Table4[[#Totals],[2025]]</f>
        <v>4494377761.6679497</v>
      </c>
      <c r="G17" s="8">
        <f>Table4[[#Totals],[2026]]</f>
        <v>3656394704.2865896</v>
      </c>
      <c r="H17" s="8">
        <f>Table4[[#Totals],[2027]]</f>
        <v>3512308744.786777</v>
      </c>
      <c r="I17" s="8">
        <f>Table4[[#Totals],[2028]]</f>
        <v>3512308744.786777</v>
      </c>
      <c r="J17" s="8">
        <f>Table4[[#Totals],[2029]]</f>
        <v>3512308744.786777</v>
      </c>
      <c r="K17" s="8">
        <f>Table4[[#Totals],[2030]]</f>
        <v>3512308744.786777</v>
      </c>
      <c r="L17" s="8">
        <f>Table4[[#Totals],[2031]]</f>
        <v>3512308744.786777</v>
      </c>
      <c r="M17" s="8">
        <f>Table4[[#Totals],[2032]]</f>
        <v>3512308744.786777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311091717936.08014</v>
      </c>
      <c r="D23" s="9">
        <f>SUBTOTAL(109,Table2[2023])</f>
        <v>330266427741.62274</v>
      </c>
      <c r="E23" s="9">
        <f>SUBTOTAL(109,Table2[2024])</f>
        <v>308593407397.57318</v>
      </c>
      <c r="F23" s="9">
        <f>SUBTOTAL(109,Table2[2025])</f>
        <v>303748650076.68256</v>
      </c>
      <c r="G23" s="9">
        <f>SUBTOTAL(109,Table2[2026])</f>
        <v>297349536879.16156</v>
      </c>
      <c r="H23" s="9">
        <f>SUBTOTAL(109,Table2[2027])</f>
        <v>297415877405.26556</v>
      </c>
      <c r="I23" s="9">
        <f>SUBTOTAL(109,Table2[2028])</f>
        <v>299515877405.26556</v>
      </c>
      <c r="J23" s="9">
        <f>SUBTOTAL(109,Table2[2029])</f>
        <v>301339408555.26556</v>
      </c>
      <c r="K23" s="9">
        <f>SUBTOTAL(109,Table2[2030])</f>
        <v>302680585605.26556</v>
      </c>
      <c r="L23" s="9">
        <f>SUBTOTAL(109,Table2[2031])</f>
        <v>303280585605.26556</v>
      </c>
      <c r="M23" s="9">
        <f>SUBTOTAL(109,Table2[2032])</f>
        <v>274832430853.12448</v>
      </c>
      <c r="N23" s="24"/>
    </row>
    <row r="24" spans="2:14" ht="20" customHeight="1" x14ac:dyDescent="0.2">
      <c r="D24" s="8">
        <f>Table2[[#Totals],[2023]]/14750</f>
        <v>22390944.25366934</v>
      </c>
      <c r="E24" s="8">
        <f>Table2[[#Totals],[2024]]/14750</f>
        <v>20921586.94220835</v>
      </c>
      <c r="F24" s="8">
        <f>Table2[[#Totals],[2025]]/14750</f>
        <v>20593128.818758141</v>
      </c>
      <c r="G24" s="8">
        <f>Table2[[#Totals],[2026]]/14750</f>
        <v>20159290.635875359</v>
      </c>
      <c r="H24" s="8">
        <f>Table2[[#Totals],[2027]]/14750</f>
        <v>20163788.298662074</v>
      </c>
      <c r="I24" s="8">
        <f>Table2[[#Totals],[2028]]/14750</f>
        <v>20306161.180018004</v>
      </c>
      <c r="J24" s="8">
        <f>Table2[[#Totals],[2029]]/14750</f>
        <v>20429790.410526481</v>
      </c>
      <c r="K24" s="8">
        <f>Table2[[#Totals],[2030]]/14750</f>
        <v>20520717.668153599</v>
      </c>
      <c r="L24" s="8">
        <f>Table2[[#Totals],[2031]]/14750</f>
        <v>20561395.634255294</v>
      </c>
      <c r="M24" s="8">
        <f>Table2[[#Totals],[2032]]/14750</f>
        <v>18632707.176483016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 (y)'!C16</f>
        <v>0</v>
      </c>
      <c r="D28" s="98">
        <f>'TE Office (y)'!D16</f>
        <v>0</v>
      </c>
      <c r="E28" s="98">
        <f>'TE Office (y)'!E16</f>
        <v>0</v>
      </c>
      <c r="F28" s="98">
        <f>'TE Office (y)'!F16</f>
        <v>0</v>
      </c>
      <c r="G28" s="98">
        <f>'TE Office (y)'!G16</f>
        <v>0</v>
      </c>
      <c r="H28" s="98">
        <f>'TE Office (y)'!H16</f>
        <v>0</v>
      </c>
      <c r="I28" s="98">
        <f>'TE Office (y)'!I16</f>
        <v>0</v>
      </c>
      <c r="J28" s="98">
        <f>'TE Office (y)'!J16</f>
        <v>0</v>
      </c>
      <c r="K28" s="98">
        <f>'TE Office (y)'!K16</f>
        <v>0</v>
      </c>
      <c r="L28" s="98">
        <f>'TE Office (y)'!L16</f>
        <v>0</v>
      </c>
      <c r="M28" s="98">
        <f>'TE Office (y)'!M16</f>
        <v>0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12292657756.047426</v>
      </c>
      <c r="F30" s="8" cm="1">
        <f t="array" ref="F30">Table36[2025]</f>
        <v>10668971898.135574</v>
      </c>
      <c r="G30" s="8" cm="1">
        <f t="array" ref="G30">Table36[2026]</f>
        <v>8432586070.5412216</v>
      </c>
      <c r="H30" s="8" cm="1">
        <f t="array" ref="H30">Table36[2027]</f>
        <v>8048053477.7371769</v>
      </c>
      <c r="I30" s="8" cm="1">
        <f t="array" ref="I30">Table36[2028]</f>
        <v>8048053477.7371769</v>
      </c>
      <c r="J30" s="8" cm="1">
        <f t="array" ref="J30">Table36[2029]</f>
        <v>8048053477.7371769</v>
      </c>
      <c r="K30" s="8" cm="1">
        <f t="array" ref="K30">Table36[2030]</f>
        <v>8048053477.7371769</v>
      </c>
      <c r="L30" s="8" cm="1">
        <f t="array" ref="L30">Table36[2031]</f>
        <v>8048053477.7371769</v>
      </c>
      <c r="M30" s="8" cm="1">
        <f t="array" ref="M30">Table36[2032]</f>
        <v>8048053477.7371769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5102779595.8467379</v>
      </c>
      <c r="F32" s="8">
        <f>Table4[[#Totals],[2025]]</f>
        <v>4494377761.6679497</v>
      </c>
      <c r="G32" s="8">
        <f>Table4[[#Totals],[2026]]</f>
        <v>3656394704.2865896</v>
      </c>
      <c r="H32" s="8">
        <f>Table4[[#Totals],[2027]]</f>
        <v>3512308744.786777</v>
      </c>
      <c r="I32" s="8">
        <f>Table4[[#Totals],[2028]]</f>
        <v>3512308744.786777</v>
      </c>
      <c r="J32" s="8">
        <f>Table4[[#Totals],[2029]]</f>
        <v>3512308744.786777</v>
      </c>
      <c r="K32" s="8">
        <f>Table4[[#Totals],[2030]]</f>
        <v>3512308744.786777</v>
      </c>
      <c r="L32" s="8">
        <f>Table4[[#Totals],[2031]]</f>
        <v>3512308744.786777</v>
      </c>
      <c r="M32" s="8">
        <f>Table4[[#Totals],[2032]]</f>
        <v>3512308744.786777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69448755759.942337</v>
      </c>
      <c r="D38" s="9">
        <f>SUBTOTAL(109,Table211[2023])</f>
        <v>77235767327.897171</v>
      </c>
      <c r="E38" s="9">
        <f>SUBTOTAL(109,Table211[2024])</f>
        <v>71020734731.362732</v>
      </c>
      <c r="F38" s="9">
        <f>SUBTOTAL(109,Table211[2025])</f>
        <v>71561417040.472092</v>
      </c>
      <c r="G38" s="9">
        <f>SUBTOTAL(109,Table211[2026])</f>
        <v>70649508155.496384</v>
      </c>
      <c r="H38" s="9">
        <f>SUBTOTAL(109,Table211[2027])</f>
        <v>71720889603.19252</v>
      </c>
      <c r="I38" s="9">
        <f>SUBTOTAL(109,Table211[2028])</f>
        <v>73820889603.19252</v>
      </c>
      <c r="J38" s="9">
        <f>SUBTOTAL(109,Table211[2029])</f>
        <v>74920889603.19252</v>
      </c>
      <c r="K38" s="9">
        <f>SUBTOTAL(109,Table211[2030])</f>
        <v>76020889603.19252</v>
      </c>
      <c r="L38" s="9">
        <f>SUBTOTAL(109,Table211[2031])</f>
        <v>76620889603.19252</v>
      </c>
      <c r="M38" s="9">
        <f>SUBTOTAL(109,Table211[2032])</f>
        <v>77220889603.19252</v>
      </c>
      <c r="N38" s="24"/>
    </row>
    <row r="39" spans="2:14" x14ac:dyDescent="0.2">
      <c r="D39" s="8">
        <f>Table211[[#Totals],[2023]]/14750</f>
        <v>5236323.2086709943</v>
      </c>
      <c r="E39" s="8">
        <f>Table211[[#Totals],[2024]]/14750</f>
        <v>4814965.0665330663</v>
      </c>
      <c r="F39" s="8">
        <f>Table211[[#Totals],[2025]]/14750</f>
        <v>4851621.4942692947</v>
      </c>
      <c r="G39" s="8">
        <f>Table211[[#Totals],[2026]]/14750</f>
        <v>4789797.1630845005</v>
      </c>
      <c r="H39" s="8">
        <f>Table211[[#Totals],[2027]]/14750</f>
        <v>4862433.1934367809</v>
      </c>
      <c r="I39" s="8">
        <f>Table211[[#Totals],[2028]]/14750</f>
        <v>5004806.0747927129</v>
      </c>
      <c r="J39" s="8">
        <f>Table211[[#Totals],[2029]]/14750</f>
        <v>5079382.3459791541</v>
      </c>
      <c r="K39" s="8">
        <f>Table211[[#Totals],[2030]]/14750</f>
        <v>5153958.6171655944</v>
      </c>
      <c r="L39" s="8">
        <f>Table211[[#Totals],[2031]]/14750</f>
        <v>5194636.5832672892</v>
      </c>
      <c r="M39" s="8">
        <f>Table211[[#Totals],[2032]]/14750</f>
        <v>5235314.5493689841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87" zoomScaleNormal="100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9" t="s">
        <v>64</v>
      </c>
      <c r="C4" s="31">
        <v>45291</v>
      </c>
      <c r="D4" s="31">
        <v>45657</v>
      </c>
      <c r="E4" s="31">
        <v>46022</v>
      </c>
      <c r="F4" s="31">
        <v>46387</v>
      </c>
      <c r="G4" s="31">
        <v>46752</v>
      </c>
      <c r="H4" s="31">
        <v>47118</v>
      </c>
      <c r="I4" s="31">
        <v>47483</v>
      </c>
      <c r="J4" s="31">
        <v>47848</v>
      </c>
      <c r="K4" s="31">
        <v>48213</v>
      </c>
      <c r="L4" s="31">
        <v>48579</v>
      </c>
      <c r="M4" s="31">
        <v>48944</v>
      </c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  <c r="DZ4" s="131"/>
      <c r="EA4" s="131"/>
      <c r="EB4" s="131"/>
      <c r="EC4" s="131"/>
      <c r="ED4" s="131"/>
    </row>
    <row r="5" spans="2:134" ht="21" customHeight="1" x14ac:dyDescent="0.2">
      <c r="B5" s="29" t="s">
        <v>65</v>
      </c>
      <c r="C5" s="32">
        <v>197310809575.41553</v>
      </c>
      <c r="D5" s="33">
        <v>205290648498.90543</v>
      </c>
      <c r="E5" s="33">
        <v>191449889188.90546</v>
      </c>
      <c r="F5" s="33">
        <v>186629224808.90546</v>
      </c>
      <c r="G5" s="33">
        <v>180784525908.90546</v>
      </c>
      <c r="H5" s="33">
        <v>179737463873.86142</v>
      </c>
      <c r="I5" s="33">
        <v>179737463873.86142</v>
      </c>
      <c r="J5" s="33">
        <v>179737463873.86142</v>
      </c>
      <c r="K5" s="33">
        <v>179737463873.86142</v>
      </c>
      <c r="L5" s="33">
        <v>179737463873.86142</v>
      </c>
      <c r="M5" s="33">
        <v>179737463873.86142</v>
      </c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</row>
    <row r="6" spans="2:134" ht="21" customHeight="1" x14ac:dyDescent="0.2">
      <c r="B6" s="29" t="s">
        <v>66</v>
      </c>
      <c r="C6" s="32">
        <v>42732152600.722275</v>
      </c>
      <c r="D6" s="33">
        <v>46140011914.820137</v>
      </c>
      <c r="E6" s="33">
        <v>43772783477.305031</v>
      </c>
      <c r="F6" s="33">
        <v>42958008227.305031</v>
      </c>
      <c r="G6" s="33">
        <v>42565502814.759697</v>
      </c>
      <c r="H6" s="33">
        <v>42607523928.211609</v>
      </c>
      <c r="I6" s="33">
        <v>42607523928.211609</v>
      </c>
      <c r="J6" s="33">
        <v>43331055078.211609</v>
      </c>
      <c r="K6" s="33">
        <v>43572232128.211609</v>
      </c>
      <c r="L6" s="33">
        <v>43572232128.211609</v>
      </c>
      <c r="M6" s="33">
        <v>14524077376.070536</v>
      </c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</row>
    <row r="7" spans="2:134" s="30" customFormat="1" ht="21" customHeight="1" x14ac:dyDescent="0.2">
      <c r="B7" s="29" t="s">
        <v>20</v>
      </c>
      <c r="C7" s="34">
        <v>240042962176.13782</v>
      </c>
      <c r="D7" s="35">
        <v>251430660413.72556</v>
      </c>
      <c r="E7" s="35">
        <v>235222672666.21048</v>
      </c>
      <c r="F7" s="35">
        <v>229587233036.21048</v>
      </c>
      <c r="G7" s="35">
        <v>223350028723.66516</v>
      </c>
      <c r="H7" s="35">
        <v>222344987802.07303</v>
      </c>
      <c r="I7" s="35">
        <v>222344987802.07303</v>
      </c>
      <c r="J7" s="35">
        <v>223068518952.07303</v>
      </c>
      <c r="K7" s="35">
        <v>223309696002.07303</v>
      </c>
      <c r="L7" s="35">
        <v>223309696002.07303</v>
      </c>
      <c r="M7" s="35">
        <v>194261541249.93195</v>
      </c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  <c r="AX7" s="132"/>
      <c r="AY7" s="132"/>
      <c r="AZ7" s="132"/>
      <c r="BA7" s="132"/>
      <c r="BB7" s="132"/>
      <c r="BC7" s="132"/>
      <c r="BD7" s="132"/>
      <c r="BE7" s="132"/>
      <c r="BF7" s="132"/>
      <c r="BG7" s="132"/>
      <c r="BH7" s="132"/>
      <c r="BI7" s="132"/>
      <c r="BJ7" s="132"/>
      <c r="BK7" s="132"/>
      <c r="BL7" s="132"/>
      <c r="BM7" s="132"/>
      <c r="BN7" s="132"/>
      <c r="BO7" s="132"/>
      <c r="BP7" s="132"/>
      <c r="BQ7" s="132"/>
      <c r="BR7" s="132"/>
      <c r="BS7" s="132"/>
      <c r="BT7" s="132"/>
      <c r="BU7" s="132"/>
      <c r="BV7" s="132"/>
      <c r="BW7" s="132"/>
      <c r="BX7" s="132"/>
      <c r="BY7" s="132"/>
      <c r="BZ7" s="132"/>
      <c r="CA7" s="132"/>
      <c r="CB7" s="132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32"/>
      <c r="DB7" s="132"/>
      <c r="DC7" s="132"/>
      <c r="DD7" s="132"/>
      <c r="DE7" s="132"/>
      <c r="DF7" s="132"/>
      <c r="DG7" s="132"/>
      <c r="DH7" s="132"/>
      <c r="DI7" s="132"/>
      <c r="DJ7" s="132"/>
      <c r="DK7" s="132"/>
      <c r="DL7" s="132"/>
      <c r="DM7" s="132"/>
      <c r="DN7" s="132"/>
      <c r="DO7" s="132"/>
      <c r="DP7" s="132"/>
      <c r="DQ7" s="132"/>
      <c r="DR7" s="132"/>
      <c r="DS7" s="132"/>
      <c r="DT7" s="132"/>
      <c r="DU7" s="132"/>
      <c r="DV7" s="132"/>
      <c r="DW7" s="132"/>
      <c r="DX7" s="132"/>
      <c r="DY7" s="132"/>
      <c r="DZ7" s="132"/>
      <c r="EA7" s="132"/>
      <c r="EB7" s="132"/>
      <c r="EC7" s="132"/>
      <c r="ED7" s="132"/>
    </row>
    <row r="8" spans="2:134" ht="21" customHeight="1" x14ac:dyDescent="0.2">
      <c r="B8" s="29" t="s">
        <v>67</v>
      </c>
      <c r="C8" s="32">
        <v>47934.263639265206</v>
      </c>
      <c r="D8" s="33">
        <v>50319.38994272198</v>
      </c>
      <c r="E8" s="33">
        <v>47304.648276055312</v>
      </c>
      <c r="F8" s="33">
        <v>46399.342442721972</v>
      </c>
      <c r="G8" s="33">
        <v>45152.418276055309</v>
      </c>
      <c r="H8" s="33">
        <v>44938.017443729281</v>
      </c>
      <c r="I8" s="33">
        <v>44938.017443729281</v>
      </c>
      <c r="J8" s="33">
        <v>44938.017443729281</v>
      </c>
      <c r="K8" s="33">
        <v>44938.017443729281</v>
      </c>
      <c r="L8" s="33">
        <v>44938.017443729281</v>
      </c>
      <c r="M8" s="33">
        <v>44938.017443729281</v>
      </c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</row>
    <row r="9" spans="2:134" ht="21" customHeight="1" x14ac:dyDescent="0.2">
      <c r="B9" s="29" t="s">
        <v>68</v>
      </c>
      <c r="C9" s="36">
        <v>0.79286956166560196</v>
      </c>
      <c r="D9" s="37">
        <v>0.83232138387300081</v>
      </c>
      <c r="E9" s="37">
        <v>0.78245523965154196</v>
      </c>
      <c r="F9" s="37">
        <v>0.76748078537286302</v>
      </c>
      <c r="G9" s="37">
        <v>0.74685570130157264</v>
      </c>
      <c r="H9" s="37">
        <v>0.74330934675180071</v>
      </c>
      <c r="I9" s="37">
        <v>0.74330934675180071</v>
      </c>
      <c r="J9" s="37">
        <v>0.74330934675180071</v>
      </c>
      <c r="K9" s="37">
        <v>0.74330934675180071</v>
      </c>
      <c r="L9" s="37">
        <v>0.74330934675180071</v>
      </c>
      <c r="M9" s="37">
        <v>0.74330934675180071</v>
      </c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3"/>
      <c r="DY9" s="133"/>
      <c r="DZ9" s="133"/>
      <c r="EA9" s="133"/>
      <c r="EB9" s="133"/>
      <c r="EC9" s="133"/>
      <c r="ED9" s="133"/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(y)'!C14:M14</xm:f>
              <xm:sqref>N14</xm:sqref>
            </x14:sparkline>
            <x14:sparkline>
              <xm:f>'TE Office (y)'!C15:M15</xm:f>
              <xm:sqref>N15</xm:sqref>
            </x14:sparkline>
            <x14:sparkline>
              <xm:f>'TE Office (y)'!C16:M16</xm:f>
              <xm:sqref>N16</xm:sqref>
            </x14:sparkline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91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139</v>
      </c>
      <c r="C4" s="29" t="s">
        <v>64</v>
      </c>
      <c r="D4" s="137">
        <v>2023</v>
      </c>
      <c r="E4" s="137">
        <v>2024</v>
      </c>
      <c r="F4" s="137">
        <v>2025</v>
      </c>
      <c r="G4" s="137">
        <v>2026</v>
      </c>
      <c r="H4" s="137">
        <v>2027</v>
      </c>
      <c r="I4" s="137">
        <v>2028</v>
      </c>
      <c r="J4" s="137">
        <v>2029</v>
      </c>
      <c r="K4" s="137">
        <v>2030</v>
      </c>
      <c r="L4" s="137">
        <v>2031</v>
      </c>
      <c r="M4" s="137">
        <v>2032</v>
      </c>
      <c r="N4" s="137">
        <v>2033</v>
      </c>
    </row>
    <row r="5" spans="2:14" s="6" customFormat="1" ht="21" customHeight="1" x14ac:dyDescent="0.2">
      <c r="B5" s="136">
        <v>60456.72</v>
      </c>
      <c r="C5" s="29" t="s">
        <v>140</v>
      </c>
      <c r="D5" s="123">
        <f>'TE Office (y)'!C8</f>
        <v>47934.263639265206</v>
      </c>
      <c r="E5" s="123">
        <f>'TE Office (y)'!D8</f>
        <v>50319.38994272198</v>
      </c>
      <c r="F5" s="123">
        <f>'TE Office (y)'!E8</f>
        <v>47304.648276055312</v>
      </c>
      <c r="G5" s="123">
        <f>'TE Office (y)'!F8</f>
        <v>46399.342442721972</v>
      </c>
      <c r="H5" s="123">
        <f>'TE Office (y)'!G8</f>
        <v>45152.418276055309</v>
      </c>
      <c r="I5" s="123">
        <f>'TE Office (y)'!H8</f>
        <v>44938.017443729281</v>
      </c>
      <c r="J5" s="123">
        <f>'TE Office (y)'!I8</f>
        <v>44938.017443729281</v>
      </c>
      <c r="K5" s="123">
        <f>'TE Office (y)'!J8</f>
        <v>44938.017443729281</v>
      </c>
      <c r="L5" s="123">
        <f>'TE Office (y)'!K8</f>
        <v>44938.017443729281</v>
      </c>
      <c r="M5" s="123">
        <f>'TE Office (y)'!L8</f>
        <v>44938.017443729281</v>
      </c>
      <c r="N5" s="123">
        <f>'TE Office (y)'!M8</f>
        <v>44938.017443729281</v>
      </c>
    </row>
    <row r="6" spans="2:14" ht="21" customHeight="1" x14ac:dyDescent="0.2">
      <c r="B6" s="56">
        <v>1021.86</v>
      </c>
      <c r="C6" s="29" t="s">
        <v>136</v>
      </c>
      <c r="D6" s="124">
        <f>AVERAGE('TE All % (m)'!D6:O6)</f>
        <v>936.5400000000003</v>
      </c>
      <c r="E6" s="124">
        <f>AVERAGE('TE All % (m)'!P6:AA6)</f>
        <v>936.5400000000003</v>
      </c>
      <c r="F6" s="124">
        <f>AVERAGE('TE All % (m)'!AB6:AM6)</f>
        <v>936.5400000000003</v>
      </c>
      <c r="G6" s="124">
        <f>AVERAGE('TE All % (m)'!AN6:AY6)</f>
        <v>936.5400000000003</v>
      </c>
      <c r="H6" s="124">
        <f>AVERAGE('TE All % (m)'!AZ6:BK6)</f>
        <v>936.5400000000003</v>
      </c>
      <c r="I6" s="124">
        <f>AVERAGE('TE All % (m)'!BL6:BW6)</f>
        <v>936.5400000000003</v>
      </c>
      <c r="J6" s="124">
        <f>AVERAGE('TE All % (m)'!BX6:CI6)</f>
        <v>936.5400000000003</v>
      </c>
      <c r="K6" s="124">
        <f>AVERAGE('TE All % (m)'!CJ6:CU6)</f>
        <v>936.5400000000003</v>
      </c>
      <c r="L6" s="124">
        <f>AVERAGE('TE All % (m)'!CV6:DG6)</f>
        <v>936.5400000000003</v>
      </c>
      <c r="M6" s="124">
        <f>AVERAGE('TE All % (m)'!DH6:DS6)</f>
        <v>936.5400000000003</v>
      </c>
      <c r="N6" s="124">
        <f>AVERAGE('TE All % (m)'!DT6:EE6)</f>
        <v>936.5400000000003</v>
      </c>
    </row>
    <row r="7" spans="2:14" ht="21" customHeight="1" x14ac:dyDescent="0.2">
      <c r="B7" s="56">
        <v>2912.71</v>
      </c>
      <c r="C7" s="29" t="s">
        <v>137</v>
      </c>
      <c r="D7" s="124">
        <f>AVERAGE('TE All % (m)'!D7:O7)</f>
        <v>2904.599999999999</v>
      </c>
      <c r="E7" s="124">
        <f>AVERAGE('TE All % (m)'!P7:AA7)</f>
        <v>2904.599999999999</v>
      </c>
      <c r="F7" s="124">
        <f>AVERAGE('TE All % (m)'!AB7:AM7)</f>
        <v>2904.599999999999</v>
      </c>
      <c r="G7" s="124">
        <f>AVERAGE('TE All % (m)'!AN7:AY7)</f>
        <v>2904.599999999999</v>
      </c>
      <c r="H7" s="124">
        <f>AVERAGE('TE All % (m)'!AZ7:BK7)</f>
        <v>2904.599999999999</v>
      </c>
      <c r="I7" s="124">
        <f>AVERAGE('TE All % (m)'!BL7:BW7)</f>
        <v>2904.599999999999</v>
      </c>
      <c r="J7" s="124">
        <f>AVERAGE('TE All % (m)'!BX7:CI7)</f>
        <v>2904.599999999999</v>
      </c>
      <c r="K7" s="124">
        <f>AVERAGE('TE All % (m)'!CJ7:CU7)</f>
        <v>2904.599999999999</v>
      </c>
      <c r="L7" s="124">
        <f>AVERAGE('TE All % (m)'!CV7:DG7)</f>
        <v>2904.599999999999</v>
      </c>
      <c r="M7" s="124">
        <f>AVERAGE('TE All % (m)'!DH7:DS7)</f>
        <v>2904.599999999999</v>
      </c>
      <c r="N7" s="124">
        <f>AVERAGE('TE All % (m)'!DT7:EE7)</f>
        <v>2904.599999999999</v>
      </c>
    </row>
    <row r="8" spans="2:14" s="30" customFormat="1" ht="21" customHeight="1" x14ac:dyDescent="0.2">
      <c r="B8" s="56">
        <v>1215.01</v>
      </c>
      <c r="C8" s="29" t="s">
        <v>138</v>
      </c>
      <c r="D8" s="124">
        <f>AVERAGE('TE All % (m)'!D8:O8)</f>
        <v>1215.01</v>
      </c>
      <c r="E8" s="124">
        <f>AVERAGE('TE All % (m)'!P8:AA8)</f>
        <v>1215.01</v>
      </c>
      <c r="F8" s="124">
        <f>AVERAGE('TE All % (m)'!AB8:AM8)</f>
        <v>1215.01</v>
      </c>
      <c r="G8" s="124">
        <f>AVERAGE('TE All % (m)'!AN8:AY8)</f>
        <v>1215.01</v>
      </c>
      <c r="H8" s="124">
        <f>AVERAGE('TE All % (m)'!AZ8:BK8)</f>
        <v>1215.01</v>
      </c>
      <c r="I8" s="124">
        <f>AVERAGE('TE All % (m)'!BL8:BW8)</f>
        <v>1215.01</v>
      </c>
      <c r="J8" s="124">
        <f>AVERAGE('TE All % (m)'!BX8:CI8)</f>
        <v>1215.01</v>
      </c>
      <c r="K8" s="124">
        <f>AVERAGE('TE All % (m)'!CJ8:CU8)</f>
        <v>1215.01</v>
      </c>
      <c r="L8" s="124">
        <f>AVERAGE('TE All % (m)'!CV8:DG8)</f>
        <v>1215.01</v>
      </c>
      <c r="M8" s="124">
        <f>AVERAGE('TE All % (m)'!DH8:DS8)</f>
        <v>1215.01</v>
      </c>
      <c r="N8" s="124">
        <f>AVERAGE('TE All % (m)'!DT8:EE8)</f>
        <v>1215.01</v>
      </c>
    </row>
    <row r="9" spans="2:14" ht="21" customHeight="1" x14ac:dyDescent="0.2">
      <c r="B9" s="135">
        <f>SUM(B5:B8)</f>
        <v>65606.3</v>
      </c>
      <c r="C9" s="29" t="s">
        <v>67</v>
      </c>
      <c r="D9" s="130">
        <f>SUM(D5:D8)</f>
        <v>52990.413639265207</v>
      </c>
      <c r="E9" s="130">
        <f t="shared" ref="E9:N9" si="0">SUM(E5:E8)</f>
        <v>55375.539942721982</v>
      </c>
      <c r="F9" s="130">
        <f t="shared" si="0"/>
        <v>52360.798276055313</v>
      </c>
      <c r="G9" s="130">
        <f t="shared" si="0"/>
        <v>51455.492442721974</v>
      </c>
      <c r="H9" s="130">
        <f t="shared" si="0"/>
        <v>50208.56827605531</v>
      </c>
      <c r="I9" s="130">
        <f t="shared" si="0"/>
        <v>49994.167443729282</v>
      </c>
      <c r="J9" s="130">
        <f t="shared" si="0"/>
        <v>49994.167443729282</v>
      </c>
      <c r="K9" s="130">
        <f t="shared" si="0"/>
        <v>49994.167443729282</v>
      </c>
      <c r="L9" s="130">
        <f t="shared" si="0"/>
        <v>49994.167443729282</v>
      </c>
      <c r="M9" s="130">
        <f t="shared" si="0"/>
        <v>49994.167443729282</v>
      </c>
      <c r="N9" s="130">
        <f t="shared" si="0"/>
        <v>49994.167443729282</v>
      </c>
    </row>
    <row r="10" spans="2:14" ht="21" customHeight="1" x14ac:dyDescent="0.2"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</row>
    <row r="11" spans="2:14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4" ht="21" customHeight="1" x14ac:dyDescent="0.2">
      <c r="E12" s="100"/>
    </row>
    <row r="13" spans="2:14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9" t="s">
        <v>64</v>
      </c>
      <c r="D14" s="137">
        <v>2023</v>
      </c>
      <c r="E14" s="137">
        <v>2024</v>
      </c>
      <c r="F14" s="137">
        <v>2025</v>
      </c>
      <c r="G14" s="137">
        <v>2026</v>
      </c>
      <c r="H14" s="137">
        <v>2027</v>
      </c>
      <c r="I14" s="137">
        <v>2028</v>
      </c>
      <c r="J14" s="137">
        <v>2029</v>
      </c>
      <c r="K14" s="137">
        <v>2030</v>
      </c>
      <c r="L14" s="137">
        <v>2031</v>
      </c>
      <c r="M14" s="137">
        <v>2032</v>
      </c>
      <c r="N14" s="137">
        <v>2033</v>
      </c>
    </row>
    <row r="15" spans="2:14" s="126" customFormat="1" ht="21" customHeight="1" x14ac:dyDescent="0.2">
      <c r="C15" s="127" t="s">
        <v>140</v>
      </c>
      <c r="D15" s="128">
        <f>D5/$B$5</f>
        <v>0.79286907459195943</v>
      </c>
      <c r="E15" s="128">
        <f t="shared" ref="E15:N15" si="1">E5/$B$5</f>
        <v>0.83232087256341358</v>
      </c>
      <c r="F15" s="128">
        <f t="shared" si="1"/>
        <v>0.78245475897559957</v>
      </c>
      <c r="G15" s="128">
        <f t="shared" si="1"/>
        <v>0.76748031389598992</v>
      </c>
      <c r="H15" s="128">
        <f t="shared" si="1"/>
        <v>0.74685524249504953</v>
      </c>
      <c r="I15" s="128">
        <f t="shared" si="1"/>
        <v>0.74330889012386514</v>
      </c>
      <c r="J15" s="128">
        <f t="shared" si="1"/>
        <v>0.74330889012386514</v>
      </c>
      <c r="K15" s="128">
        <f t="shared" si="1"/>
        <v>0.74330889012386514</v>
      </c>
      <c r="L15" s="128">
        <f t="shared" si="1"/>
        <v>0.74330889012386514</v>
      </c>
      <c r="M15" s="128">
        <f t="shared" si="1"/>
        <v>0.74330889012386514</v>
      </c>
      <c r="N15" s="128">
        <f t="shared" si="1"/>
        <v>0.74330889012386514</v>
      </c>
    </row>
    <row r="16" spans="2:14" ht="21" customHeight="1" x14ac:dyDescent="0.2">
      <c r="C16" s="29" t="s">
        <v>136</v>
      </c>
      <c r="D16" s="129">
        <f>D6/$B$6</f>
        <v>0.91650519640655304</v>
      </c>
      <c r="E16" s="129">
        <f t="shared" ref="E16:N16" si="2">E6/$B$6</f>
        <v>0.91650519640655304</v>
      </c>
      <c r="F16" s="129">
        <f t="shared" si="2"/>
        <v>0.91650519640655304</v>
      </c>
      <c r="G16" s="129">
        <f t="shared" si="2"/>
        <v>0.91650519640655304</v>
      </c>
      <c r="H16" s="129">
        <f t="shared" si="2"/>
        <v>0.91650519640655304</v>
      </c>
      <c r="I16" s="129">
        <f t="shared" si="2"/>
        <v>0.91650519640655304</v>
      </c>
      <c r="J16" s="129">
        <f t="shared" si="2"/>
        <v>0.91650519640655304</v>
      </c>
      <c r="K16" s="129">
        <f t="shared" si="2"/>
        <v>0.91650519640655304</v>
      </c>
      <c r="L16" s="129">
        <f t="shared" si="2"/>
        <v>0.91650519640655304</v>
      </c>
      <c r="M16" s="129">
        <f t="shared" si="2"/>
        <v>0.91650519640655304</v>
      </c>
      <c r="N16" s="129">
        <f t="shared" si="2"/>
        <v>0.91650519640655304</v>
      </c>
    </row>
    <row r="17" spans="3:14" ht="21" customHeight="1" x14ac:dyDescent="0.2">
      <c r="C17" s="29" t="s">
        <v>137</v>
      </c>
      <c r="D17" s="129">
        <f>D7/$B$7</f>
        <v>0.9972156514036753</v>
      </c>
      <c r="E17" s="129">
        <f t="shared" ref="E17:N17" si="3">E7/$B$7</f>
        <v>0.9972156514036753</v>
      </c>
      <c r="F17" s="129">
        <f t="shared" si="3"/>
        <v>0.9972156514036753</v>
      </c>
      <c r="G17" s="129">
        <f t="shared" si="3"/>
        <v>0.9972156514036753</v>
      </c>
      <c r="H17" s="129">
        <f t="shared" si="3"/>
        <v>0.9972156514036753</v>
      </c>
      <c r="I17" s="129">
        <f t="shared" si="3"/>
        <v>0.9972156514036753</v>
      </c>
      <c r="J17" s="129">
        <f t="shared" si="3"/>
        <v>0.9972156514036753</v>
      </c>
      <c r="K17" s="129">
        <f t="shared" si="3"/>
        <v>0.9972156514036753</v>
      </c>
      <c r="L17" s="129">
        <f t="shared" si="3"/>
        <v>0.9972156514036753</v>
      </c>
      <c r="M17" s="129">
        <f t="shared" si="3"/>
        <v>0.9972156514036753</v>
      </c>
      <c r="N17" s="129">
        <f t="shared" si="3"/>
        <v>0.9972156514036753</v>
      </c>
    </row>
    <row r="18" spans="3:14" s="30" customFormat="1" ht="21" customHeight="1" x14ac:dyDescent="0.2">
      <c r="C18" s="29" t="s">
        <v>138</v>
      </c>
      <c r="D18" s="129">
        <f>D8/$B$8</f>
        <v>1</v>
      </c>
      <c r="E18" s="129">
        <f t="shared" ref="E18:N18" si="4">E8/$B$8</f>
        <v>1</v>
      </c>
      <c r="F18" s="129">
        <f t="shared" si="4"/>
        <v>1</v>
      </c>
      <c r="G18" s="129">
        <f t="shared" si="4"/>
        <v>1</v>
      </c>
      <c r="H18" s="129">
        <f t="shared" si="4"/>
        <v>1</v>
      </c>
      <c r="I18" s="129">
        <f t="shared" si="4"/>
        <v>1</v>
      </c>
      <c r="J18" s="129">
        <f t="shared" si="4"/>
        <v>1</v>
      </c>
      <c r="K18" s="129">
        <f t="shared" si="4"/>
        <v>1</v>
      </c>
      <c r="L18" s="129">
        <f t="shared" si="4"/>
        <v>1</v>
      </c>
      <c r="M18" s="129">
        <f t="shared" si="4"/>
        <v>1</v>
      </c>
      <c r="N18" s="129">
        <f t="shared" si="4"/>
        <v>1</v>
      </c>
    </row>
    <row r="19" spans="3:14" ht="21" customHeight="1" x14ac:dyDescent="0.2">
      <c r="C19" s="29" t="s">
        <v>67</v>
      </c>
      <c r="D19" s="142">
        <f>D9/$B$9</f>
        <v>0.80770312667023147</v>
      </c>
      <c r="E19" s="142">
        <f t="shared" ref="E19:N19" si="5">E9/$B$9</f>
        <v>0.84405826792125116</v>
      </c>
      <c r="F19" s="142">
        <f t="shared" si="5"/>
        <v>0.79810625315031192</v>
      </c>
      <c r="G19" s="142">
        <f t="shared" si="5"/>
        <v>0.78430718456492698</v>
      </c>
      <c r="H19" s="142">
        <f t="shared" si="5"/>
        <v>0.76530101950659168</v>
      </c>
      <c r="I19" s="142">
        <f t="shared" si="5"/>
        <v>0.76203302798251504</v>
      </c>
      <c r="J19" s="142">
        <f t="shared" si="5"/>
        <v>0.76203302798251504</v>
      </c>
      <c r="K19" s="142">
        <f t="shared" si="5"/>
        <v>0.76203302798251504</v>
      </c>
      <c r="L19" s="142">
        <f t="shared" si="5"/>
        <v>0.76203302798251504</v>
      </c>
      <c r="M19" s="142">
        <f t="shared" si="5"/>
        <v>0.76203302798251504</v>
      </c>
      <c r="N19" s="142">
        <f t="shared" si="5"/>
        <v>0.76203302798251504</v>
      </c>
    </row>
    <row r="20" spans="3:14" ht="21" customHeight="1" x14ac:dyDescent="0.2"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</row>
    <row r="73" spans="6:6" x14ac:dyDescent="0.2">
      <c r="F73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8" zoomScaleNormal="100" workbookViewId="0">
      <selection activeCell="BR103" sqref="BR103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9" t="s">
        <v>64</v>
      </c>
      <c r="C4" s="134">
        <v>44957</v>
      </c>
      <c r="D4" s="134">
        <v>44985</v>
      </c>
      <c r="E4" s="134">
        <v>45016</v>
      </c>
      <c r="F4" s="134">
        <v>45046</v>
      </c>
      <c r="G4" s="134">
        <v>45077</v>
      </c>
      <c r="H4" s="134">
        <v>45107</v>
      </c>
      <c r="I4" s="134">
        <v>45138</v>
      </c>
      <c r="J4" s="134">
        <v>45169</v>
      </c>
      <c r="K4" s="134">
        <v>45199</v>
      </c>
      <c r="L4" s="134">
        <v>45230</v>
      </c>
      <c r="M4" s="134">
        <v>45260</v>
      </c>
      <c r="N4" s="118">
        <v>45291</v>
      </c>
      <c r="O4" s="118">
        <v>45322</v>
      </c>
      <c r="P4" s="118">
        <v>45351</v>
      </c>
      <c r="Q4" s="118">
        <v>45382</v>
      </c>
      <c r="R4" s="118">
        <v>45412</v>
      </c>
      <c r="S4" s="118">
        <v>45443</v>
      </c>
      <c r="T4" s="118">
        <v>45473</v>
      </c>
      <c r="U4" s="118">
        <v>45504</v>
      </c>
      <c r="V4" s="118">
        <v>45535</v>
      </c>
      <c r="W4" s="118">
        <v>45565</v>
      </c>
      <c r="X4" s="118">
        <v>45596</v>
      </c>
      <c r="Y4" s="118">
        <v>45626</v>
      </c>
      <c r="Z4" s="118">
        <v>45657</v>
      </c>
      <c r="AA4" s="118">
        <v>45688</v>
      </c>
      <c r="AB4" s="118">
        <v>45716</v>
      </c>
      <c r="AC4" s="118">
        <v>45747</v>
      </c>
      <c r="AD4" s="118">
        <v>45777</v>
      </c>
      <c r="AE4" s="118">
        <v>45808</v>
      </c>
      <c r="AF4" s="118">
        <v>45838</v>
      </c>
      <c r="AG4" s="118">
        <v>45869</v>
      </c>
      <c r="AH4" s="118">
        <v>45900</v>
      </c>
      <c r="AI4" s="118">
        <v>45930</v>
      </c>
      <c r="AJ4" s="118">
        <v>45961</v>
      </c>
      <c r="AK4" s="118">
        <v>45991</v>
      </c>
      <c r="AL4" s="118">
        <v>46022</v>
      </c>
      <c r="AM4" s="118">
        <v>46053</v>
      </c>
      <c r="AN4" s="118">
        <v>46081</v>
      </c>
      <c r="AO4" s="118">
        <v>46112</v>
      </c>
      <c r="AP4" s="118">
        <v>46142</v>
      </c>
      <c r="AQ4" s="118">
        <v>46173</v>
      </c>
      <c r="AR4" s="118">
        <v>46203</v>
      </c>
      <c r="AS4" s="118">
        <v>46234</v>
      </c>
      <c r="AT4" s="118">
        <v>46265</v>
      </c>
      <c r="AU4" s="118">
        <v>46295</v>
      </c>
      <c r="AV4" s="118">
        <v>46326</v>
      </c>
      <c r="AW4" s="118">
        <v>46356</v>
      </c>
      <c r="AX4" s="118">
        <v>46387</v>
      </c>
      <c r="AY4" s="118">
        <v>46418</v>
      </c>
      <c r="AZ4" s="118">
        <v>46446</v>
      </c>
      <c r="BA4" s="118">
        <v>46477</v>
      </c>
      <c r="BB4" s="118">
        <v>46507</v>
      </c>
      <c r="BC4" s="118">
        <v>46538</v>
      </c>
      <c r="BD4" s="118">
        <v>46568</v>
      </c>
      <c r="BE4" s="118">
        <v>46599</v>
      </c>
      <c r="BF4" s="118">
        <v>46630</v>
      </c>
      <c r="BG4" s="118">
        <v>46660</v>
      </c>
      <c r="BH4" s="118">
        <v>46691</v>
      </c>
      <c r="BI4" s="118">
        <v>46721</v>
      </c>
      <c r="BJ4" s="118">
        <v>46752</v>
      </c>
      <c r="BK4" s="118">
        <v>46783</v>
      </c>
      <c r="BL4" s="118">
        <v>46812</v>
      </c>
      <c r="BM4" s="118">
        <v>46843</v>
      </c>
      <c r="BN4" s="118">
        <v>46873</v>
      </c>
      <c r="BO4" s="118">
        <v>46904</v>
      </c>
      <c r="BP4" s="118">
        <v>46934</v>
      </c>
      <c r="BQ4" s="118">
        <v>46965</v>
      </c>
      <c r="BR4" s="118">
        <v>46996</v>
      </c>
      <c r="BS4" s="118">
        <v>47026</v>
      </c>
      <c r="BT4" s="118">
        <v>47057</v>
      </c>
      <c r="BU4" s="118">
        <v>47087</v>
      </c>
      <c r="BV4" s="118">
        <v>47118</v>
      </c>
      <c r="BW4" s="118">
        <v>47149</v>
      </c>
      <c r="BX4" s="118">
        <v>47177</v>
      </c>
      <c r="BY4" s="118">
        <v>47208</v>
      </c>
      <c r="BZ4" s="118">
        <v>47238</v>
      </c>
      <c r="CA4" s="118">
        <v>47269</v>
      </c>
      <c r="CB4" s="118">
        <v>47299</v>
      </c>
      <c r="CC4" s="118">
        <v>47330</v>
      </c>
      <c r="CD4" s="118">
        <v>47361</v>
      </c>
      <c r="CE4" s="118">
        <v>47391</v>
      </c>
      <c r="CF4" s="118">
        <v>47422</v>
      </c>
      <c r="CG4" s="118">
        <v>47452</v>
      </c>
      <c r="CH4" s="118">
        <v>47483</v>
      </c>
      <c r="CI4" s="118">
        <v>47514</v>
      </c>
      <c r="CJ4" s="118">
        <v>47542</v>
      </c>
      <c r="CK4" s="118">
        <v>47573</v>
      </c>
      <c r="CL4" s="118">
        <v>47603</v>
      </c>
      <c r="CM4" s="118">
        <v>47634</v>
      </c>
      <c r="CN4" s="118">
        <v>47664</v>
      </c>
      <c r="CO4" s="118">
        <v>47695</v>
      </c>
      <c r="CP4" s="118">
        <v>47726</v>
      </c>
      <c r="CQ4" s="118">
        <v>47756</v>
      </c>
      <c r="CR4" s="118">
        <v>47787</v>
      </c>
      <c r="CS4" s="118">
        <v>47817</v>
      </c>
      <c r="CT4" s="118">
        <v>47848</v>
      </c>
      <c r="CU4" s="118">
        <v>47879</v>
      </c>
      <c r="CV4" s="118">
        <v>47907</v>
      </c>
      <c r="CW4" s="118">
        <v>47938</v>
      </c>
      <c r="CX4" s="118">
        <v>47968</v>
      </c>
      <c r="CY4" s="118">
        <v>47999</v>
      </c>
      <c r="CZ4" s="118">
        <v>48029</v>
      </c>
      <c r="DA4" s="118">
        <v>48060</v>
      </c>
      <c r="DB4" s="118">
        <v>48091</v>
      </c>
      <c r="DC4" s="118">
        <v>48121</v>
      </c>
      <c r="DD4" s="118">
        <v>48152</v>
      </c>
      <c r="DE4" s="118">
        <v>48182</v>
      </c>
      <c r="DF4" s="118">
        <v>48213</v>
      </c>
      <c r="DG4" s="118">
        <v>48244</v>
      </c>
      <c r="DH4" s="118">
        <v>48273</v>
      </c>
      <c r="DI4" s="118">
        <v>48304</v>
      </c>
      <c r="DJ4" s="118">
        <v>48334</v>
      </c>
      <c r="DK4" s="118">
        <v>48365</v>
      </c>
      <c r="DL4" s="118">
        <v>48395</v>
      </c>
      <c r="DM4" s="118">
        <v>48426</v>
      </c>
      <c r="DN4" s="118">
        <v>48457</v>
      </c>
      <c r="DO4" s="118">
        <v>48487</v>
      </c>
      <c r="DP4" s="118">
        <v>48518</v>
      </c>
      <c r="DQ4" s="118">
        <v>48548</v>
      </c>
      <c r="DR4" s="118">
        <v>48579</v>
      </c>
      <c r="DS4" s="118">
        <v>48610</v>
      </c>
      <c r="DT4" s="118">
        <v>48638</v>
      </c>
      <c r="DU4" s="118">
        <v>48669</v>
      </c>
      <c r="DV4" s="118">
        <v>48699</v>
      </c>
      <c r="DW4" s="118">
        <v>48730</v>
      </c>
      <c r="DX4" s="118">
        <v>48760</v>
      </c>
      <c r="DY4" s="118">
        <v>48791</v>
      </c>
      <c r="DZ4" s="118">
        <v>48822</v>
      </c>
      <c r="EA4" s="118">
        <v>48852</v>
      </c>
      <c r="EB4" s="118">
        <v>48883</v>
      </c>
      <c r="EC4" s="118">
        <v>48913</v>
      </c>
      <c r="ED4" s="118">
        <v>48944</v>
      </c>
    </row>
    <row r="5" spans="2:134" ht="21" customHeight="1" x14ac:dyDescent="0.2">
      <c r="B5" s="29" t="s">
        <v>65</v>
      </c>
      <c r="C5" s="32">
        <v>15517743707.608116</v>
      </c>
      <c r="D5" s="33">
        <v>15517743707.608116</v>
      </c>
      <c r="E5" s="33">
        <v>15317592397.906857</v>
      </c>
      <c r="F5" s="33">
        <v>15317592397.906857</v>
      </c>
      <c r="G5" s="33">
        <v>15371283697.906857</v>
      </c>
      <c r="H5" s="33">
        <v>15371283697.906857</v>
      </c>
      <c r="I5" s="33">
        <v>17062849936.428642</v>
      </c>
      <c r="J5" s="33">
        <v>17445634686.428642</v>
      </c>
      <c r="K5" s="33">
        <v>17318761186.428642</v>
      </c>
      <c r="L5" s="33">
        <v>17810785186.428642</v>
      </c>
      <c r="M5" s="33">
        <v>17629769486.428642</v>
      </c>
      <c r="N5" s="120">
        <v>17629769486.428642</v>
      </c>
      <c r="O5" s="119">
        <v>17700752155.742119</v>
      </c>
      <c r="P5" s="119">
        <v>17681666865.742119</v>
      </c>
      <c r="Q5" s="119">
        <v>17681666865.742119</v>
      </c>
      <c r="R5" s="119">
        <v>17559547365.742119</v>
      </c>
      <c r="S5" s="119">
        <v>17543853555.742119</v>
      </c>
      <c r="T5" s="119">
        <v>17543853555.742119</v>
      </c>
      <c r="U5" s="119">
        <v>17597544855.742119</v>
      </c>
      <c r="V5" s="119">
        <v>17597544855.742119</v>
      </c>
      <c r="W5" s="119">
        <v>16096054605.742121</v>
      </c>
      <c r="X5" s="119">
        <v>16096054605.742121</v>
      </c>
      <c r="Y5" s="119">
        <v>16096054605.742121</v>
      </c>
      <c r="Z5" s="119">
        <v>16096054605.742121</v>
      </c>
      <c r="AA5" s="119">
        <v>16042363305.742121</v>
      </c>
      <c r="AB5" s="119">
        <v>16042363305.742121</v>
      </c>
      <c r="AC5" s="119">
        <v>16042363305.742121</v>
      </c>
      <c r="AD5" s="119">
        <v>16042363305.742121</v>
      </c>
      <c r="AE5" s="119">
        <v>15924812945.742121</v>
      </c>
      <c r="AF5" s="119">
        <v>15924812945.742121</v>
      </c>
      <c r="AG5" s="119">
        <v>15924812945.742121</v>
      </c>
      <c r="AH5" s="119">
        <v>15924812945.742121</v>
      </c>
      <c r="AI5" s="119">
        <v>15924812945.742121</v>
      </c>
      <c r="AJ5" s="119">
        <v>15924812945.742121</v>
      </c>
      <c r="AK5" s="119">
        <v>15865779145.742121</v>
      </c>
      <c r="AL5" s="119">
        <v>15865779145.742121</v>
      </c>
      <c r="AM5" s="119">
        <v>15865779145.742121</v>
      </c>
      <c r="AN5" s="119">
        <v>15865779145.742121</v>
      </c>
      <c r="AO5" s="119">
        <v>15865779145.742121</v>
      </c>
      <c r="AP5" s="119">
        <v>15865779145.742121</v>
      </c>
      <c r="AQ5" s="119">
        <v>15812087845.742121</v>
      </c>
      <c r="AR5" s="119">
        <v>15812087845.742121</v>
      </c>
      <c r="AS5" s="119">
        <v>15760007505.742121</v>
      </c>
      <c r="AT5" s="119">
        <v>15156385005.742121</v>
      </c>
      <c r="AU5" s="119">
        <v>15156385005.742121</v>
      </c>
      <c r="AV5" s="119">
        <v>15156385005.742121</v>
      </c>
      <c r="AW5" s="119">
        <v>15156385005.742121</v>
      </c>
      <c r="AX5" s="119">
        <v>15156385005.742121</v>
      </c>
      <c r="AY5" s="119">
        <v>15156385005.742121</v>
      </c>
      <c r="AZ5" s="119">
        <v>15156385005.742121</v>
      </c>
      <c r="BA5" s="119">
        <v>15156385005.742121</v>
      </c>
      <c r="BB5" s="119">
        <v>15038834645.742121</v>
      </c>
      <c r="BC5" s="119">
        <v>15034567030.742121</v>
      </c>
      <c r="BD5" s="119">
        <v>15034567030.742121</v>
      </c>
      <c r="BE5" s="119">
        <v>15034567030.742121</v>
      </c>
      <c r="BF5" s="119">
        <v>15034567030.742121</v>
      </c>
      <c r="BG5" s="119">
        <v>15034567030.742121</v>
      </c>
      <c r="BH5" s="119">
        <v>15034567030.742121</v>
      </c>
      <c r="BI5" s="119">
        <v>15034567030.742121</v>
      </c>
      <c r="BJ5" s="119">
        <v>15034567030.742121</v>
      </c>
      <c r="BK5" s="119">
        <v>14978121989.488451</v>
      </c>
      <c r="BL5" s="119">
        <v>14978121989.488451</v>
      </c>
      <c r="BM5" s="119">
        <v>14978121989.488451</v>
      </c>
      <c r="BN5" s="119">
        <v>14978121989.488451</v>
      </c>
      <c r="BO5" s="119">
        <v>14978121989.488451</v>
      </c>
      <c r="BP5" s="119">
        <v>14978121989.488451</v>
      </c>
      <c r="BQ5" s="119">
        <v>14978121989.488451</v>
      </c>
      <c r="BR5" s="119">
        <v>14978121989.488451</v>
      </c>
      <c r="BS5" s="119">
        <v>14978121989.488451</v>
      </c>
      <c r="BT5" s="119">
        <v>14978121989.488451</v>
      </c>
      <c r="BU5" s="119">
        <v>14978121989.488451</v>
      </c>
      <c r="BV5" s="119">
        <v>14978121989.488451</v>
      </c>
      <c r="BW5" s="119">
        <v>14978121989.488451</v>
      </c>
      <c r="BX5" s="119">
        <v>14978121989.488451</v>
      </c>
      <c r="BY5" s="119">
        <v>14978121989.488451</v>
      </c>
      <c r="BZ5" s="119">
        <v>14978121989.488451</v>
      </c>
      <c r="CA5" s="119">
        <v>14978121989.488451</v>
      </c>
      <c r="CB5" s="119">
        <v>14978121989.488451</v>
      </c>
      <c r="CC5" s="119">
        <v>14978121989.488451</v>
      </c>
      <c r="CD5" s="119">
        <v>14978121989.488451</v>
      </c>
      <c r="CE5" s="119">
        <v>14978121989.488451</v>
      </c>
      <c r="CF5" s="119">
        <v>14978121989.488451</v>
      </c>
      <c r="CG5" s="119">
        <v>14978121989.488451</v>
      </c>
      <c r="CH5" s="119">
        <v>14978121989.488451</v>
      </c>
      <c r="CI5" s="119">
        <v>14978121989.488451</v>
      </c>
      <c r="CJ5" s="119">
        <v>14978121989.488451</v>
      </c>
      <c r="CK5" s="119">
        <v>14978121989.488451</v>
      </c>
      <c r="CL5" s="119">
        <v>14978121989.488451</v>
      </c>
      <c r="CM5" s="119">
        <v>14978121989.488451</v>
      </c>
      <c r="CN5" s="119">
        <v>14978121989.488451</v>
      </c>
      <c r="CO5" s="119">
        <v>14978121989.488451</v>
      </c>
      <c r="CP5" s="119">
        <v>14978121989.488451</v>
      </c>
      <c r="CQ5" s="119">
        <v>14978121989.488451</v>
      </c>
      <c r="CR5" s="119">
        <v>14978121989.488451</v>
      </c>
      <c r="CS5" s="119">
        <v>14978121989.488451</v>
      </c>
      <c r="CT5" s="119">
        <v>14978121989.488451</v>
      </c>
      <c r="CU5" s="119">
        <v>14978121989.488451</v>
      </c>
      <c r="CV5" s="119">
        <v>14978121989.488451</v>
      </c>
      <c r="CW5" s="119">
        <v>14978121989.488451</v>
      </c>
      <c r="CX5" s="119">
        <v>14978121989.488451</v>
      </c>
      <c r="CY5" s="119">
        <v>14978121989.488451</v>
      </c>
      <c r="CZ5" s="119">
        <v>14978121989.488451</v>
      </c>
      <c r="DA5" s="119">
        <v>14978121989.488451</v>
      </c>
      <c r="DB5" s="119">
        <v>14978121989.488451</v>
      </c>
      <c r="DC5" s="119">
        <v>14978121989.488451</v>
      </c>
      <c r="DD5" s="119">
        <v>14978121989.488451</v>
      </c>
      <c r="DE5" s="119">
        <v>14978121989.488451</v>
      </c>
      <c r="DF5" s="119">
        <v>14978121989.488451</v>
      </c>
      <c r="DG5" s="119">
        <v>14978121989.488451</v>
      </c>
      <c r="DH5" s="119">
        <v>14978121989.488451</v>
      </c>
      <c r="DI5" s="119">
        <v>14978121989.488451</v>
      </c>
      <c r="DJ5" s="119">
        <v>14978121989.488451</v>
      </c>
      <c r="DK5" s="119">
        <v>14978121989.488451</v>
      </c>
      <c r="DL5" s="119">
        <v>14978121989.488451</v>
      </c>
      <c r="DM5" s="119">
        <v>14978121989.488451</v>
      </c>
      <c r="DN5" s="119">
        <v>14978121989.488451</v>
      </c>
      <c r="DO5" s="119">
        <v>14978121989.488451</v>
      </c>
      <c r="DP5" s="119">
        <v>14978121989.488451</v>
      </c>
      <c r="DQ5" s="119">
        <v>14978121989.488451</v>
      </c>
      <c r="DR5" s="119">
        <v>14978121989.488451</v>
      </c>
      <c r="DS5" s="119">
        <v>14978121989.488451</v>
      </c>
      <c r="DT5" s="119">
        <v>14978121989.488451</v>
      </c>
      <c r="DU5" s="119">
        <v>14978121989.488451</v>
      </c>
      <c r="DV5" s="119">
        <v>14978121989.488451</v>
      </c>
      <c r="DW5" s="119">
        <v>14978121989.488451</v>
      </c>
      <c r="DX5" s="119">
        <v>14978121989.488451</v>
      </c>
      <c r="DY5" s="119">
        <v>14978121989.488451</v>
      </c>
      <c r="DZ5" s="119">
        <v>14978121989.488451</v>
      </c>
      <c r="EA5" s="119">
        <v>14978121989.488451</v>
      </c>
      <c r="EB5" s="119">
        <v>14978121989.488451</v>
      </c>
      <c r="EC5" s="119">
        <v>14978121989.488451</v>
      </c>
      <c r="ED5" s="119">
        <v>14978121989.488451</v>
      </c>
    </row>
    <row r="6" spans="2:134" ht="21" customHeight="1" x14ac:dyDescent="0.2">
      <c r="B6" s="29" t="s">
        <v>66</v>
      </c>
      <c r="C6" s="32">
        <v>3316852365.9941287</v>
      </c>
      <c r="D6" s="33">
        <v>3316852365.9941287</v>
      </c>
      <c r="E6" s="33">
        <v>3299223250.2628217</v>
      </c>
      <c r="F6" s="33">
        <v>3299223250.2628217</v>
      </c>
      <c r="G6" s="33">
        <v>3308860150.2628217</v>
      </c>
      <c r="H6" s="33">
        <v>3308860150.2628217</v>
      </c>
      <c r="I6" s="33">
        <v>3715276711.2804556</v>
      </c>
      <c r="J6" s="33">
        <v>3793704711.2804556</v>
      </c>
      <c r="K6" s="33">
        <v>3793704711.2804556</v>
      </c>
      <c r="L6" s="33">
        <v>3879808911.2804556</v>
      </c>
      <c r="M6" s="33">
        <v>3849893011.2804556</v>
      </c>
      <c r="N6" s="33">
        <v>3849893011.2804556</v>
      </c>
      <c r="O6" s="33">
        <v>3878494152.2804556</v>
      </c>
      <c r="P6" s="33">
        <v>3875875452.2804556</v>
      </c>
      <c r="Q6" s="33">
        <v>3875875452.2804556</v>
      </c>
      <c r="R6" s="33">
        <v>3959120706.4420857</v>
      </c>
      <c r="S6" s="33">
        <v>3959120706.4420857</v>
      </c>
      <c r="T6" s="33">
        <v>3959120706.4420857</v>
      </c>
      <c r="U6" s="33">
        <v>3969445956.4420857</v>
      </c>
      <c r="V6" s="33">
        <v>3969445956.4420857</v>
      </c>
      <c r="W6" s="33">
        <v>3673378206.4420857</v>
      </c>
      <c r="X6" s="33">
        <v>3673378206.4420857</v>
      </c>
      <c r="Y6" s="33">
        <v>3673378206.4420857</v>
      </c>
      <c r="Z6" s="33">
        <v>3673378206.4420857</v>
      </c>
      <c r="AA6" s="33">
        <v>3663052956.4420857</v>
      </c>
      <c r="AB6" s="33">
        <v>3663052956.4420857</v>
      </c>
      <c r="AC6" s="33">
        <v>3663052956.4420857</v>
      </c>
      <c r="AD6" s="33">
        <v>3663052956.4420857</v>
      </c>
      <c r="AE6" s="33">
        <v>3640033956.4420857</v>
      </c>
      <c r="AF6" s="33">
        <v>3640033956.4420857</v>
      </c>
      <c r="AG6" s="33">
        <v>3640033956.4420857</v>
      </c>
      <c r="AH6" s="33">
        <v>3640033956.4420857</v>
      </c>
      <c r="AI6" s="33">
        <v>3640033956.4420857</v>
      </c>
      <c r="AJ6" s="33">
        <v>3640033956.4420857</v>
      </c>
      <c r="AK6" s="33">
        <v>3640183956.4420857</v>
      </c>
      <c r="AL6" s="33">
        <v>3640183956.4420857</v>
      </c>
      <c r="AM6" s="33">
        <v>3640183956.4420857</v>
      </c>
      <c r="AN6" s="33">
        <v>3640183956.4420857</v>
      </c>
      <c r="AO6" s="33">
        <v>3640183956.4420857</v>
      </c>
      <c r="AP6" s="33">
        <v>3640183956.4420857</v>
      </c>
      <c r="AQ6" s="33">
        <v>3629858706.4420857</v>
      </c>
      <c r="AR6" s="33">
        <v>3629858706.4420857</v>
      </c>
      <c r="AS6" s="33">
        <v>3619660206.4420857</v>
      </c>
      <c r="AT6" s="33">
        <v>3503578956.4420857</v>
      </c>
      <c r="AU6" s="33">
        <v>3503578956.4420857</v>
      </c>
      <c r="AV6" s="33">
        <v>3503578956.4420857</v>
      </c>
      <c r="AW6" s="33">
        <v>3503578956.4420857</v>
      </c>
      <c r="AX6" s="33">
        <v>3503578956.4420857</v>
      </c>
      <c r="AY6" s="33">
        <v>3503578956.4420857</v>
      </c>
      <c r="AZ6" s="33">
        <v>3503578956.4420857</v>
      </c>
      <c r="BA6" s="33">
        <v>3503578956.4420857</v>
      </c>
      <c r="BB6" s="33">
        <v>3561640660.6037159</v>
      </c>
      <c r="BC6" s="33">
        <v>3561640660.6037159</v>
      </c>
      <c r="BD6" s="33">
        <v>3561640660.6037159</v>
      </c>
      <c r="BE6" s="33">
        <v>3561640660.6037159</v>
      </c>
      <c r="BF6" s="33">
        <v>3561640660.6037159</v>
      </c>
      <c r="BG6" s="33">
        <v>3561640660.6037159</v>
      </c>
      <c r="BH6" s="33">
        <v>3561640660.6037159</v>
      </c>
      <c r="BI6" s="33">
        <v>3561640660.6037159</v>
      </c>
      <c r="BJ6" s="33">
        <v>3561640660.6037159</v>
      </c>
      <c r="BK6" s="33">
        <v>3550626994.0176339</v>
      </c>
      <c r="BL6" s="33">
        <v>3550626994.0176339</v>
      </c>
      <c r="BM6" s="33">
        <v>3550626994.0176339</v>
      </c>
      <c r="BN6" s="33">
        <v>3550626994.0176339</v>
      </c>
      <c r="BO6" s="33">
        <v>3550626994.0176339</v>
      </c>
      <c r="BP6" s="33">
        <v>3550626994.0176339</v>
      </c>
      <c r="BQ6" s="33">
        <v>3550626994.0176339</v>
      </c>
      <c r="BR6" s="33">
        <v>3550626994.0176339</v>
      </c>
      <c r="BS6" s="33">
        <v>3550626994.0176339</v>
      </c>
      <c r="BT6" s="33">
        <v>3550626994.0176339</v>
      </c>
      <c r="BU6" s="33">
        <v>3550626994.0176339</v>
      </c>
      <c r="BV6" s="33">
        <v>3550626994.0176339</v>
      </c>
      <c r="BW6" s="33">
        <v>3550626994.0176339</v>
      </c>
      <c r="BX6" s="33">
        <v>3550626994.0176339</v>
      </c>
      <c r="BY6" s="33">
        <v>3550626994.0176339</v>
      </c>
      <c r="BZ6" s="33">
        <v>3550626994.0176339</v>
      </c>
      <c r="CA6" s="33">
        <v>3550626994.0176339</v>
      </c>
      <c r="CB6" s="33">
        <v>3550626994.0176339</v>
      </c>
      <c r="CC6" s="33">
        <v>3550626994.0176339</v>
      </c>
      <c r="CD6" s="33">
        <v>3550626994.0176339</v>
      </c>
      <c r="CE6" s="33">
        <v>3550626994.0176339</v>
      </c>
      <c r="CF6" s="33">
        <v>3550626994.0176339</v>
      </c>
      <c r="CG6" s="33">
        <v>3550626994.0176339</v>
      </c>
      <c r="CH6" s="33">
        <v>3550626994.0176339</v>
      </c>
      <c r="CI6" s="33">
        <v>3550626994.0176339</v>
      </c>
      <c r="CJ6" s="33">
        <v>3550626994.0176339</v>
      </c>
      <c r="CK6" s="33">
        <v>3550626994.0176339</v>
      </c>
      <c r="CL6" s="33">
        <v>3631019344.0176339</v>
      </c>
      <c r="CM6" s="33">
        <v>3631019344.0176339</v>
      </c>
      <c r="CN6" s="33">
        <v>3631019344.0176339</v>
      </c>
      <c r="CO6" s="33">
        <v>3631019344.0176339</v>
      </c>
      <c r="CP6" s="33">
        <v>3631019344.0176339</v>
      </c>
      <c r="CQ6" s="33">
        <v>3631019344.0176339</v>
      </c>
      <c r="CR6" s="33">
        <v>3631019344.0176339</v>
      </c>
      <c r="CS6" s="33">
        <v>3631019344.0176339</v>
      </c>
      <c r="CT6" s="33">
        <v>3631019344.0176339</v>
      </c>
      <c r="CU6" s="33">
        <v>3631019344.0176339</v>
      </c>
      <c r="CV6" s="33">
        <v>3631019344.0176339</v>
      </c>
      <c r="CW6" s="33">
        <v>3631019344.0176339</v>
      </c>
      <c r="CX6" s="33">
        <v>3631019344.0176339</v>
      </c>
      <c r="CY6" s="33">
        <v>3631019344.0176339</v>
      </c>
      <c r="CZ6" s="33">
        <v>3631019344.0176339</v>
      </c>
      <c r="DA6" s="33">
        <v>3631019344.0176339</v>
      </c>
      <c r="DB6" s="33">
        <v>3631019344.0176339</v>
      </c>
      <c r="DC6" s="33">
        <v>3631019344.0176339</v>
      </c>
      <c r="DD6" s="33">
        <v>3631019344.0176339</v>
      </c>
      <c r="DE6" s="33">
        <v>3631019344.0176339</v>
      </c>
      <c r="DF6" s="33">
        <v>3631019344.0176339</v>
      </c>
      <c r="DG6" s="33">
        <v>3631019344.0176339</v>
      </c>
      <c r="DH6" s="33">
        <v>3631019344.0176339</v>
      </c>
      <c r="DI6" s="33">
        <v>3631019344.0176339</v>
      </c>
      <c r="DJ6" s="33">
        <v>3631019344.0176339</v>
      </c>
      <c r="DK6" s="33">
        <v>3631019344.0176339</v>
      </c>
      <c r="DL6" s="33">
        <v>3631019344.0176339</v>
      </c>
      <c r="DM6" s="33">
        <v>3631019344.0176339</v>
      </c>
      <c r="DN6" s="33">
        <v>3631019344.0176339</v>
      </c>
      <c r="DO6" s="33">
        <v>3631019344.0176339</v>
      </c>
      <c r="DP6" s="33">
        <v>3631019344.0176339</v>
      </c>
      <c r="DQ6" s="33">
        <v>3631019344.0176339</v>
      </c>
      <c r="DR6" s="33">
        <v>3631019344.0176339</v>
      </c>
      <c r="DS6" s="33">
        <v>3631019344.0176339</v>
      </c>
      <c r="DT6" s="33">
        <v>3631019344.0176339</v>
      </c>
      <c r="DU6" s="33">
        <v>3631019344.0176339</v>
      </c>
      <c r="DV6" s="33">
        <v>3631019344.0176339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</row>
    <row r="7" spans="2:134" s="30" customFormat="1" ht="21" customHeight="1" x14ac:dyDescent="0.2">
      <c r="B7" s="29" t="s">
        <v>20</v>
      </c>
      <c r="C7" s="34">
        <v>18834596073.602245</v>
      </c>
      <c r="D7" s="35">
        <v>18834596073.602245</v>
      </c>
      <c r="E7" s="35">
        <v>18616815648.169678</v>
      </c>
      <c r="F7" s="35">
        <v>18616815648.169678</v>
      </c>
      <c r="G7" s="35">
        <v>18680143848.169678</v>
      </c>
      <c r="H7" s="35">
        <v>18680143848.169678</v>
      </c>
      <c r="I7" s="35">
        <v>20778126647.709099</v>
      </c>
      <c r="J7" s="35">
        <v>21239339397.709099</v>
      </c>
      <c r="K7" s="35">
        <v>21112465897.709099</v>
      </c>
      <c r="L7" s="35">
        <v>21690594097.709099</v>
      </c>
      <c r="M7" s="35">
        <v>21479662497.709099</v>
      </c>
      <c r="N7" s="35">
        <v>21479662497.709099</v>
      </c>
      <c r="O7" s="35">
        <v>21579246308.022575</v>
      </c>
      <c r="P7" s="35">
        <v>21557542318.022575</v>
      </c>
      <c r="Q7" s="35">
        <v>21557542318.022575</v>
      </c>
      <c r="R7" s="35">
        <v>21518668072.184204</v>
      </c>
      <c r="S7" s="35">
        <v>21502974262.184204</v>
      </c>
      <c r="T7" s="35">
        <v>21502974262.184204</v>
      </c>
      <c r="U7" s="35">
        <v>21566990812.184204</v>
      </c>
      <c r="V7" s="35">
        <v>21566990812.184204</v>
      </c>
      <c r="W7" s="35">
        <v>19769432812.184208</v>
      </c>
      <c r="X7" s="35">
        <v>19769432812.184208</v>
      </c>
      <c r="Y7" s="35">
        <v>19769432812.184208</v>
      </c>
      <c r="Z7" s="35">
        <v>19769432812.184208</v>
      </c>
      <c r="AA7" s="35">
        <v>19705416262.184208</v>
      </c>
      <c r="AB7" s="35">
        <v>19705416262.184208</v>
      </c>
      <c r="AC7" s="35">
        <v>19705416262.184208</v>
      </c>
      <c r="AD7" s="35">
        <v>19705416262.184208</v>
      </c>
      <c r="AE7" s="35">
        <v>19564846902.184208</v>
      </c>
      <c r="AF7" s="35">
        <v>19564846902.184208</v>
      </c>
      <c r="AG7" s="35">
        <v>19564846902.184208</v>
      </c>
      <c r="AH7" s="35">
        <v>19564846902.184208</v>
      </c>
      <c r="AI7" s="35">
        <v>19564846902.184208</v>
      </c>
      <c r="AJ7" s="35">
        <v>19564846902.184208</v>
      </c>
      <c r="AK7" s="35">
        <v>19505963102.184208</v>
      </c>
      <c r="AL7" s="35">
        <v>19505963102.184208</v>
      </c>
      <c r="AM7" s="35">
        <v>19505963102.184208</v>
      </c>
      <c r="AN7" s="35">
        <v>19505963102.184208</v>
      </c>
      <c r="AO7" s="35">
        <v>19505963102.184208</v>
      </c>
      <c r="AP7" s="35">
        <v>19505963102.184208</v>
      </c>
      <c r="AQ7" s="35">
        <v>19441946552.184208</v>
      </c>
      <c r="AR7" s="35">
        <v>19441946552.184208</v>
      </c>
      <c r="AS7" s="35">
        <v>19379667712.184208</v>
      </c>
      <c r="AT7" s="35">
        <v>18659963962.184208</v>
      </c>
      <c r="AU7" s="35">
        <v>18659963962.184208</v>
      </c>
      <c r="AV7" s="35">
        <v>18659963962.184208</v>
      </c>
      <c r="AW7" s="35">
        <v>18659963962.184208</v>
      </c>
      <c r="AX7" s="35">
        <v>18659963962.184208</v>
      </c>
      <c r="AY7" s="35">
        <v>18659963962.184208</v>
      </c>
      <c r="AZ7" s="35">
        <v>18659963962.184208</v>
      </c>
      <c r="BA7" s="35">
        <v>18659963962.184208</v>
      </c>
      <c r="BB7" s="35">
        <v>18600475306.345837</v>
      </c>
      <c r="BC7" s="35">
        <v>18596207691.345837</v>
      </c>
      <c r="BD7" s="35">
        <v>18596207691.345837</v>
      </c>
      <c r="BE7" s="35">
        <v>18596207691.345837</v>
      </c>
      <c r="BF7" s="35">
        <v>18596207691.345837</v>
      </c>
      <c r="BG7" s="35">
        <v>18596207691.345837</v>
      </c>
      <c r="BH7" s="35">
        <v>18596207691.345837</v>
      </c>
      <c r="BI7" s="35">
        <v>18596207691.345837</v>
      </c>
      <c r="BJ7" s="35">
        <v>18596207691.345837</v>
      </c>
      <c r="BK7" s="35">
        <v>18528748983.506084</v>
      </c>
      <c r="BL7" s="35">
        <v>18528748983.506084</v>
      </c>
      <c r="BM7" s="35">
        <v>18528748983.506084</v>
      </c>
      <c r="BN7" s="35">
        <v>18528748983.506084</v>
      </c>
      <c r="BO7" s="35">
        <v>18528748983.506084</v>
      </c>
      <c r="BP7" s="35">
        <v>18528748983.506084</v>
      </c>
      <c r="BQ7" s="35">
        <v>18528748983.506084</v>
      </c>
      <c r="BR7" s="35">
        <v>18528748983.506084</v>
      </c>
      <c r="BS7" s="35">
        <v>18528748983.506084</v>
      </c>
      <c r="BT7" s="35">
        <v>18528748983.506084</v>
      </c>
      <c r="BU7" s="35">
        <v>18528748983.506084</v>
      </c>
      <c r="BV7" s="35">
        <v>18528748983.506084</v>
      </c>
      <c r="BW7" s="35">
        <v>18528748983.506084</v>
      </c>
      <c r="BX7" s="35">
        <v>18528748983.506084</v>
      </c>
      <c r="BY7" s="35">
        <v>18528748983.506084</v>
      </c>
      <c r="BZ7" s="35">
        <v>18528748983.506084</v>
      </c>
      <c r="CA7" s="35">
        <v>18528748983.506084</v>
      </c>
      <c r="CB7" s="35">
        <v>18528748983.506084</v>
      </c>
      <c r="CC7" s="35">
        <v>18528748983.506084</v>
      </c>
      <c r="CD7" s="35">
        <v>18528748983.506084</v>
      </c>
      <c r="CE7" s="35">
        <v>18528748983.506084</v>
      </c>
      <c r="CF7" s="35">
        <v>18528748983.506084</v>
      </c>
      <c r="CG7" s="35">
        <v>18528748983.506084</v>
      </c>
      <c r="CH7" s="35">
        <v>18528748983.506084</v>
      </c>
      <c r="CI7" s="35">
        <v>18528748983.506084</v>
      </c>
      <c r="CJ7" s="35">
        <v>18528748983.506084</v>
      </c>
      <c r="CK7" s="35">
        <v>18528748983.506084</v>
      </c>
      <c r="CL7" s="35">
        <v>18609141333.506084</v>
      </c>
      <c r="CM7" s="35">
        <v>18609141333.506084</v>
      </c>
      <c r="CN7" s="35">
        <v>18609141333.506084</v>
      </c>
      <c r="CO7" s="35">
        <v>18609141333.506084</v>
      </c>
      <c r="CP7" s="35">
        <v>18609141333.506084</v>
      </c>
      <c r="CQ7" s="35">
        <v>18609141333.506084</v>
      </c>
      <c r="CR7" s="35">
        <v>18609141333.506084</v>
      </c>
      <c r="CS7" s="35">
        <v>18609141333.506084</v>
      </c>
      <c r="CT7" s="35">
        <v>18609141333.506084</v>
      </c>
      <c r="CU7" s="35">
        <v>18609141333.506084</v>
      </c>
      <c r="CV7" s="35">
        <v>18609141333.506084</v>
      </c>
      <c r="CW7" s="35">
        <v>18609141333.506084</v>
      </c>
      <c r="CX7" s="35">
        <v>18609141333.506084</v>
      </c>
      <c r="CY7" s="35">
        <v>18609141333.506084</v>
      </c>
      <c r="CZ7" s="35">
        <v>18609141333.506084</v>
      </c>
      <c r="DA7" s="35">
        <v>18609141333.506084</v>
      </c>
      <c r="DB7" s="35">
        <v>18609141333.506084</v>
      </c>
      <c r="DC7" s="35">
        <v>18609141333.506084</v>
      </c>
      <c r="DD7" s="35">
        <v>18609141333.506084</v>
      </c>
      <c r="DE7" s="35">
        <v>18609141333.506084</v>
      </c>
      <c r="DF7" s="35">
        <v>18609141333.506084</v>
      </c>
      <c r="DG7" s="35">
        <v>18609141333.506084</v>
      </c>
      <c r="DH7" s="35">
        <v>18609141333.506084</v>
      </c>
      <c r="DI7" s="35">
        <v>18609141333.506084</v>
      </c>
      <c r="DJ7" s="35">
        <v>18609141333.506084</v>
      </c>
      <c r="DK7" s="35">
        <v>18609141333.506084</v>
      </c>
      <c r="DL7" s="35">
        <v>18609141333.506084</v>
      </c>
      <c r="DM7" s="35">
        <v>18609141333.506084</v>
      </c>
      <c r="DN7" s="35">
        <v>18609141333.506084</v>
      </c>
      <c r="DO7" s="35">
        <v>18609141333.506084</v>
      </c>
      <c r="DP7" s="35">
        <v>18609141333.506084</v>
      </c>
      <c r="DQ7" s="35">
        <v>18609141333.506084</v>
      </c>
      <c r="DR7" s="35">
        <v>18609141333.506084</v>
      </c>
      <c r="DS7" s="35">
        <v>18609141333.506084</v>
      </c>
      <c r="DT7" s="35">
        <v>18609141333.506084</v>
      </c>
      <c r="DU7" s="35">
        <v>18609141333.506084</v>
      </c>
      <c r="DV7" s="35">
        <v>18609141333.506084</v>
      </c>
      <c r="DW7" s="35">
        <v>14978121989.488451</v>
      </c>
      <c r="DX7" s="35">
        <v>14978121989.488451</v>
      </c>
      <c r="DY7" s="35">
        <v>14978121989.488451</v>
      </c>
      <c r="DZ7" s="35">
        <v>14978121989.488451</v>
      </c>
      <c r="EA7" s="35">
        <v>14978121989.488451</v>
      </c>
      <c r="EB7" s="35">
        <v>14978121989.488451</v>
      </c>
      <c r="EC7" s="35">
        <v>14978121989.488451</v>
      </c>
      <c r="ED7" s="35">
        <v>14978121989.488451</v>
      </c>
    </row>
    <row r="8" spans="2:134" ht="21" customHeight="1" x14ac:dyDescent="0.2">
      <c r="B8" s="29" t="s">
        <v>67</v>
      </c>
      <c r="C8" s="32">
        <v>44924.815342773254</v>
      </c>
      <c r="D8" s="33">
        <v>44923.815342773254</v>
      </c>
      <c r="E8" s="33">
        <v>44670.970832326013</v>
      </c>
      <c r="F8" s="33">
        <v>44670.970832326013</v>
      </c>
      <c r="G8" s="33">
        <v>44808.640832326011</v>
      </c>
      <c r="H8" s="33">
        <v>44808.640832326011</v>
      </c>
      <c r="I8" s="33">
        <v>49660.978276055313</v>
      </c>
      <c r="J8" s="33">
        <v>50781.378276055315</v>
      </c>
      <c r="K8" s="33">
        <v>50781.378276055315</v>
      </c>
      <c r="L8" s="33">
        <v>52011.438276055313</v>
      </c>
      <c r="M8" s="33">
        <v>51584.06827605531</v>
      </c>
      <c r="N8" s="33">
        <v>51584.06827605531</v>
      </c>
      <c r="O8" s="33">
        <v>51921.758276055312</v>
      </c>
      <c r="P8" s="33">
        <v>51883.348276055309</v>
      </c>
      <c r="Q8" s="33">
        <v>51883.348276055309</v>
      </c>
      <c r="R8" s="33">
        <v>51456.49827605531</v>
      </c>
      <c r="S8" s="33">
        <v>51456.49827605531</v>
      </c>
      <c r="T8" s="33">
        <v>51456.49827605531</v>
      </c>
      <c r="U8" s="33">
        <v>51594.168276055309</v>
      </c>
      <c r="V8" s="33">
        <v>51594.168276055309</v>
      </c>
      <c r="W8" s="33">
        <v>47646.598276055302</v>
      </c>
      <c r="X8" s="33">
        <v>47646.598276055302</v>
      </c>
      <c r="Y8" s="33">
        <v>47646.598276055302</v>
      </c>
      <c r="Z8" s="33">
        <v>47646.598276055302</v>
      </c>
      <c r="AA8" s="33">
        <v>47508.928276055303</v>
      </c>
      <c r="AB8" s="33">
        <v>47508.928276055303</v>
      </c>
      <c r="AC8" s="33">
        <v>47508.928276055303</v>
      </c>
      <c r="AD8" s="33">
        <v>47508.928276055303</v>
      </c>
      <c r="AE8" s="33">
        <v>47202.008276055305</v>
      </c>
      <c r="AF8" s="33">
        <v>47202.008276055305</v>
      </c>
      <c r="AG8" s="33">
        <v>47202.008276055305</v>
      </c>
      <c r="AH8" s="33">
        <v>47202.008276055305</v>
      </c>
      <c r="AI8" s="33">
        <v>47202.008276055305</v>
      </c>
      <c r="AJ8" s="33">
        <v>47202.008276055305</v>
      </c>
      <c r="AK8" s="33">
        <v>47204.008276055305</v>
      </c>
      <c r="AL8" s="33">
        <v>47204.008276055305</v>
      </c>
      <c r="AM8" s="33">
        <v>47204.008276055305</v>
      </c>
      <c r="AN8" s="33">
        <v>47204.008276055305</v>
      </c>
      <c r="AO8" s="33">
        <v>47204.008276055305</v>
      </c>
      <c r="AP8" s="33">
        <v>47204.008276055305</v>
      </c>
      <c r="AQ8" s="33">
        <v>47066.338276055307</v>
      </c>
      <c r="AR8" s="33">
        <v>47066.338276055307</v>
      </c>
      <c r="AS8" s="33">
        <v>46930.358276055304</v>
      </c>
      <c r="AT8" s="33">
        <v>45382.608276055304</v>
      </c>
      <c r="AU8" s="33">
        <v>45382.608276055304</v>
      </c>
      <c r="AV8" s="33">
        <v>45382.608276055304</v>
      </c>
      <c r="AW8" s="33">
        <v>45382.608276055304</v>
      </c>
      <c r="AX8" s="33">
        <v>45382.608276055304</v>
      </c>
      <c r="AY8" s="33">
        <v>45382.608276055304</v>
      </c>
      <c r="AZ8" s="33">
        <v>45382.608276055304</v>
      </c>
      <c r="BA8" s="33">
        <v>45382.608276055304</v>
      </c>
      <c r="BB8" s="33">
        <v>45075.688276055305</v>
      </c>
      <c r="BC8" s="33">
        <v>45075.688276055305</v>
      </c>
      <c r="BD8" s="33">
        <v>45075.688276055305</v>
      </c>
      <c r="BE8" s="33">
        <v>45075.688276055305</v>
      </c>
      <c r="BF8" s="33">
        <v>45075.688276055305</v>
      </c>
      <c r="BG8" s="33">
        <v>45075.688276055305</v>
      </c>
      <c r="BH8" s="33">
        <v>45075.688276055305</v>
      </c>
      <c r="BI8" s="33">
        <v>45075.688276055305</v>
      </c>
      <c r="BJ8" s="33">
        <v>45075.688276055305</v>
      </c>
      <c r="BK8" s="33">
        <v>44938.017443729281</v>
      </c>
      <c r="BL8" s="33">
        <v>44938.017443729281</v>
      </c>
      <c r="BM8" s="33">
        <v>44938.017443729281</v>
      </c>
      <c r="BN8" s="33">
        <v>44938.017443729281</v>
      </c>
      <c r="BO8" s="33">
        <v>44938.017443729281</v>
      </c>
      <c r="BP8" s="33">
        <v>44938.017443729281</v>
      </c>
      <c r="BQ8" s="33">
        <v>44938.017443729281</v>
      </c>
      <c r="BR8" s="33">
        <v>44938.017443729281</v>
      </c>
      <c r="BS8" s="33">
        <v>44938.017443729281</v>
      </c>
      <c r="BT8" s="33">
        <v>44938.017443729281</v>
      </c>
      <c r="BU8" s="33">
        <v>44938.017443729281</v>
      </c>
      <c r="BV8" s="33">
        <v>44938.017443729281</v>
      </c>
      <c r="BW8" s="33">
        <v>44938.017443729281</v>
      </c>
      <c r="BX8" s="33">
        <v>44938.017443729281</v>
      </c>
      <c r="BY8" s="33">
        <v>44938.017443729281</v>
      </c>
      <c r="BZ8" s="33">
        <v>44938.017443729281</v>
      </c>
      <c r="CA8" s="33">
        <v>44938.017443729281</v>
      </c>
      <c r="CB8" s="33">
        <v>44938.017443729281</v>
      </c>
      <c r="CC8" s="33">
        <v>44938.017443729281</v>
      </c>
      <c r="CD8" s="33">
        <v>44938.017443729281</v>
      </c>
      <c r="CE8" s="33">
        <v>44938.017443729281</v>
      </c>
      <c r="CF8" s="33">
        <v>44938.017443729281</v>
      </c>
      <c r="CG8" s="33">
        <v>44938.017443729281</v>
      </c>
      <c r="CH8" s="33">
        <v>44938.017443729281</v>
      </c>
      <c r="CI8" s="33">
        <v>44938.017443729281</v>
      </c>
      <c r="CJ8" s="33">
        <v>44938.017443729281</v>
      </c>
      <c r="CK8" s="33">
        <v>44938.017443729281</v>
      </c>
      <c r="CL8" s="33">
        <v>44938.017443729281</v>
      </c>
      <c r="CM8" s="33">
        <v>44938.017443729281</v>
      </c>
      <c r="CN8" s="33">
        <v>44938.017443729281</v>
      </c>
      <c r="CO8" s="33">
        <v>44938.017443729281</v>
      </c>
      <c r="CP8" s="33">
        <v>44938.017443729281</v>
      </c>
      <c r="CQ8" s="33">
        <v>44938.017443729281</v>
      </c>
      <c r="CR8" s="33">
        <v>44938.017443729281</v>
      </c>
      <c r="CS8" s="33">
        <v>44938.017443729281</v>
      </c>
      <c r="CT8" s="33">
        <v>44938.017443729281</v>
      </c>
      <c r="CU8" s="33">
        <v>44938.017443729281</v>
      </c>
      <c r="CV8" s="33">
        <v>44938.017443729281</v>
      </c>
      <c r="CW8" s="33">
        <v>44938.017443729281</v>
      </c>
      <c r="CX8" s="33">
        <v>44938.017443729281</v>
      </c>
      <c r="CY8" s="33">
        <v>44938.017443729281</v>
      </c>
      <c r="CZ8" s="33">
        <v>44938.017443729281</v>
      </c>
      <c r="DA8" s="33">
        <v>44938.017443729281</v>
      </c>
      <c r="DB8" s="33">
        <v>44938.017443729281</v>
      </c>
      <c r="DC8" s="33">
        <v>44938.017443729281</v>
      </c>
      <c r="DD8" s="33">
        <v>44938.017443729281</v>
      </c>
      <c r="DE8" s="33">
        <v>44938.017443729281</v>
      </c>
      <c r="DF8" s="33">
        <v>44938.017443729281</v>
      </c>
      <c r="DG8" s="33">
        <v>44938.017443729281</v>
      </c>
      <c r="DH8" s="33">
        <v>44938.017443729281</v>
      </c>
      <c r="DI8" s="33">
        <v>44938.017443729281</v>
      </c>
      <c r="DJ8" s="33">
        <v>44938.017443729281</v>
      </c>
      <c r="DK8" s="33">
        <v>44938.017443729281</v>
      </c>
      <c r="DL8" s="33">
        <v>44938.017443729281</v>
      </c>
      <c r="DM8" s="33">
        <v>44938.017443729281</v>
      </c>
      <c r="DN8" s="33">
        <v>44938.017443729281</v>
      </c>
      <c r="DO8" s="33">
        <v>44938.017443729281</v>
      </c>
      <c r="DP8" s="33">
        <v>44938.017443729281</v>
      </c>
      <c r="DQ8" s="33">
        <v>44938.017443729281</v>
      </c>
      <c r="DR8" s="33">
        <v>44938.017443729281</v>
      </c>
      <c r="DS8" s="33">
        <v>44938.017443729281</v>
      </c>
      <c r="DT8" s="33">
        <v>44938.017443729281</v>
      </c>
      <c r="DU8" s="33">
        <v>44938.017443729281</v>
      </c>
      <c r="DV8" s="33">
        <v>44938.017443729281</v>
      </c>
      <c r="DW8" s="33">
        <v>44938.017443729281</v>
      </c>
      <c r="DX8" s="33">
        <v>44938.017443729281</v>
      </c>
      <c r="DY8" s="33">
        <v>44938.017443729281</v>
      </c>
      <c r="DZ8" s="33">
        <v>44938.017443729281</v>
      </c>
      <c r="EA8" s="33">
        <v>44938.017443729281</v>
      </c>
      <c r="EB8" s="33">
        <v>44938.017443729281</v>
      </c>
      <c r="EC8" s="33">
        <v>44938.017443729281</v>
      </c>
      <c r="ED8" s="33">
        <v>44938.017443729281</v>
      </c>
    </row>
    <row r="9" spans="2:134" ht="21" customHeight="1" x14ac:dyDescent="0.2">
      <c r="B9" s="29" t="s">
        <v>68</v>
      </c>
      <c r="C9" s="36">
        <v>0.74309097385518452</v>
      </c>
      <c r="D9" s="37">
        <v>0.74307443308660959</v>
      </c>
      <c r="E9" s="37">
        <v>0.73889219055386646</v>
      </c>
      <c r="F9" s="37">
        <v>0.73889219055386646</v>
      </c>
      <c r="G9" s="37">
        <v>0.74116935816357365</v>
      </c>
      <c r="H9" s="37">
        <v>0.74116935816357365</v>
      </c>
      <c r="I9" s="37">
        <v>0.82143074886764944</v>
      </c>
      <c r="J9" s="37">
        <v>0.83996302597897388</v>
      </c>
      <c r="K9" s="37">
        <v>0.83996302597897388</v>
      </c>
      <c r="L9" s="37">
        <v>0.86030916377222233</v>
      </c>
      <c r="M9" s="37">
        <v>0.85324013550636479</v>
      </c>
      <c r="N9" s="37">
        <v>0.85324013550636479</v>
      </c>
      <c r="O9" s="37">
        <v>0.8588257876464247</v>
      </c>
      <c r="P9" s="37">
        <v>0.85819045672546257</v>
      </c>
      <c r="Q9" s="37">
        <v>0.85819045672546257</v>
      </c>
      <c r="R9" s="37">
        <v>0.8511300296592641</v>
      </c>
      <c r="S9" s="37">
        <v>0.8511300296592641</v>
      </c>
      <c r="T9" s="37">
        <v>0.8511300296592641</v>
      </c>
      <c r="U9" s="37">
        <v>0.8534071972689713</v>
      </c>
      <c r="V9" s="37">
        <v>0.8534071972689713</v>
      </c>
      <c r="W9" s="37">
        <v>0.78811135546573075</v>
      </c>
      <c r="X9" s="37">
        <v>0.78811135546573075</v>
      </c>
      <c r="Y9" s="37">
        <v>0.78811135546573075</v>
      </c>
      <c r="Z9" s="37">
        <v>0.78811135546573075</v>
      </c>
      <c r="AA9" s="37">
        <v>0.78583418785602355</v>
      </c>
      <c r="AB9" s="37">
        <v>0.78583418785602355</v>
      </c>
      <c r="AC9" s="37">
        <v>0.78583418785602355</v>
      </c>
      <c r="AD9" s="37">
        <v>0.78583418785602355</v>
      </c>
      <c r="AE9" s="37">
        <v>0.78075749516501358</v>
      </c>
      <c r="AF9" s="37">
        <v>0.78075749516501358</v>
      </c>
      <c r="AG9" s="37">
        <v>0.78075749516501358</v>
      </c>
      <c r="AH9" s="37">
        <v>0.78075749516501358</v>
      </c>
      <c r="AI9" s="37">
        <v>0.78075749516501358</v>
      </c>
      <c r="AJ9" s="37">
        <v>0.78075749516501358</v>
      </c>
      <c r="AK9" s="37">
        <v>0.78079057670216334</v>
      </c>
      <c r="AL9" s="37">
        <v>0.78079057670216334</v>
      </c>
      <c r="AM9" s="37">
        <v>0.78079057670216334</v>
      </c>
      <c r="AN9" s="37">
        <v>0.78079057670216334</v>
      </c>
      <c r="AO9" s="37">
        <v>0.78079057670216334</v>
      </c>
      <c r="AP9" s="37">
        <v>0.78079057670216334</v>
      </c>
      <c r="AQ9" s="37">
        <v>0.77851340909245614</v>
      </c>
      <c r="AR9" s="37">
        <v>0.77851340909245614</v>
      </c>
      <c r="AS9" s="37">
        <v>0.77626419538164038</v>
      </c>
      <c r="AT9" s="37">
        <v>0.75066322081983006</v>
      </c>
      <c r="AU9" s="37">
        <v>0.75066322081983006</v>
      </c>
      <c r="AV9" s="37">
        <v>0.75066322081983006</v>
      </c>
      <c r="AW9" s="37">
        <v>0.75066322081983006</v>
      </c>
      <c r="AX9" s="37">
        <v>0.75066322081983006</v>
      </c>
      <c r="AY9" s="37">
        <v>0.75066322081983006</v>
      </c>
      <c r="AZ9" s="37">
        <v>0.75066322081983006</v>
      </c>
      <c r="BA9" s="37">
        <v>0.75066322081983006</v>
      </c>
      <c r="BB9" s="37">
        <v>0.74558652812882009</v>
      </c>
      <c r="BC9" s="37">
        <v>0.74558652812882009</v>
      </c>
      <c r="BD9" s="37">
        <v>0.74558652812882009</v>
      </c>
      <c r="BE9" s="37">
        <v>0.74558652812882009</v>
      </c>
      <c r="BF9" s="37">
        <v>0.74558652812882009</v>
      </c>
      <c r="BG9" s="37">
        <v>0.74558652812882009</v>
      </c>
      <c r="BH9" s="37">
        <v>0.74558652812882009</v>
      </c>
      <c r="BI9" s="37">
        <v>0.74558652812882009</v>
      </c>
      <c r="BJ9" s="37">
        <v>0.74558652812882009</v>
      </c>
      <c r="BK9" s="37">
        <v>0.74330934675180071</v>
      </c>
      <c r="BL9" s="37">
        <v>0.74330934675180071</v>
      </c>
      <c r="BM9" s="37">
        <v>0.74330934675180071</v>
      </c>
      <c r="BN9" s="37">
        <v>0.74330934675180071</v>
      </c>
      <c r="BO9" s="37">
        <v>0.74330934675180071</v>
      </c>
      <c r="BP9" s="37">
        <v>0.74330934675180071</v>
      </c>
      <c r="BQ9" s="37">
        <v>0.74330934675180071</v>
      </c>
      <c r="BR9" s="37">
        <v>0.74330934675180071</v>
      </c>
      <c r="BS9" s="37">
        <v>0.74330934675180071</v>
      </c>
      <c r="BT9" s="37">
        <v>0.74330934675180071</v>
      </c>
      <c r="BU9" s="37">
        <v>0.74330934675180071</v>
      </c>
      <c r="BV9" s="37">
        <v>0.74330934675180071</v>
      </c>
      <c r="BW9" s="37">
        <v>0.74330934675180071</v>
      </c>
      <c r="BX9" s="37">
        <v>0.74330934675180071</v>
      </c>
      <c r="BY9" s="37">
        <v>0.74330934675180071</v>
      </c>
      <c r="BZ9" s="37">
        <v>0.74330934675180071</v>
      </c>
      <c r="CA9" s="37">
        <v>0.74330934675180071</v>
      </c>
      <c r="CB9" s="37">
        <v>0.74330934675180071</v>
      </c>
      <c r="CC9" s="37">
        <v>0.74330934675180071</v>
      </c>
      <c r="CD9" s="37">
        <v>0.74330934675180071</v>
      </c>
      <c r="CE9" s="37">
        <v>0.74330934675180071</v>
      </c>
      <c r="CF9" s="37">
        <v>0.74330934675180071</v>
      </c>
      <c r="CG9" s="37">
        <v>0.74330934675180071</v>
      </c>
      <c r="CH9" s="37">
        <v>0.74330934675180071</v>
      </c>
      <c r="CI9" s="37">
        <v>0.74330934675180071</v>
      </c>
      <c r="CJ9" s="37">
        <v>0.74330934675180071</v>
      </c>
      <c r="CK9" s="37">
        <v>0.74330934675180071</v>
      </c>
      <c r="CL9" s="37">
        <v>0.74330934675180071</v>
      </c>
      <c r="CM9" s="37">
        <v>0.74330934675180071</v>
      </c>
      <c r="CN9" s="37">
        <v>0.74330934675180071</v>
      </c>
      <c r="CO9" s="37">
        <v>0.74330934675180071</v>
      </c>
      <c r="CP9" s="37">
        <v>0.74330934675180071</v>
      </c>
      <c r="CQ9" s="37">
        <v>0.74330934675180071</v>
      </c>
      <c r="CR9" s="37">
        <v>0.74330934675180071</v>
      </c>
      <c r="CS9" s="37">
        <v>0.74330934675180071</v>
      </c>
      <c r="CT9" s="37">
        <v>0.74330934675180071</v>
      </c>
      <c r="CU9" s="37">
        <v>0.74330934675180071</v>
      </c>
      <c r="CV9" s="37">
        <v>0.74330934675180071</v>
      </c>
      <c r="CW9" s="37">
        <v>0.74330934675180071</v>
      </c>
      <c r="CX9" s="37">
        <v>0.74330934675180071</v>
      </c>
      <c r="CY9" s="37">
        <v>0.74330934675180071</v>
      </c>
      <c r="CZ9" s="37">
        <v>0.74330934675180071</v>
      </c>
      <c r="DA9" s="37">
        <v>0.74330934675180071</v>
      </c>
      <c r="DB9" s="37">
        <v>0.74330934675180071</v>
      </c>
      <c r="DC9" s="37">
        <v>0.74330934675180071</v>
      </c>
      <c r="DD9" s="37">
        <v>0.74330934675180071</v>
      </c>
      <c r="DE9" s="37">
        <v>0.74330934675180071</v>
      </c>
      <c r="DF9" s="37">
        <v>0.74330934675180071</v>
      </c>
      <c r="DG9" s="37">
        <v>0.74330934675180071</v>
      </c>
      <c r="DH9" s="37">
        <v>0.74330934675180071</v>
      </c>
      <c r="DI9" s="37">
        <v>0.74330934675180071</v>
      </c>
      <c r="DJ9" s="37">
        <v>0.74330934675180071</v>
      </c>
      <c r="DK9" s="37">
        <v>0.74330934675180071</v>
      </c>
      <c r="DL9" s="37">
        <v>0.74330934675180071</v>
      </c>
      <c r="DM9" s="37">
        <v>0.74330934675180071</v>
      </c>
      <c r="DN9" s="37">
        <v>0.74330934675180071</v>
      </c>
      <c r="DO9" s="37">
        <v>0.74330934675180071</v>
      </c>
      <c r="DP9" s="37">
        <v>0.74330934675180071</v>
      </c>
      <c r="DQ9" s="37">
        <v>0.74330934675180071</v>
      </c>
      <c r="DR9" s="37">
        <v>0.74330934675180071</v>
      </c>
      <c r="DS9" s="37">
        <v>0.74330934675180071</v>
      </c>
      <c r="DT9" s="37">
        <v>0.74330934675180071</v>
      </c>
      <c r="DU9" s="37">
        <v>0.74330934675180071</v>
      </c>
      <c r="DV9" s="37">
        <v>0.74330934675180071</v>
      </c>
      <c r="DW9" s="37">
        <v>0.74330934675180071</v>
      </c>
      <c r="DX9" s="37">
        <v>0.74330934675180071</v>
      </c>
      <c r="DY9" s="37">
        <v>0.74330934675180071</v>
      </c>
      <c r="DZ9" s="37">
        <v>0.74330934675180071</v>
      </c>
      <c r="EA9" s="37">
        <v>0.74330934675180071</v>
      </c>
      <c r="EB9" s="37">
        <v>0.74330934675180071</v>
      </c>
      <c r="EC9" s="37">
        <v>0.74330934675180071</v>
      </c>
      <c r="ED9" s="37">
        <v>0.74330934675180071</v>
      </c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7"/>
      <c r="CN13" s="117"/>
      <c r="CO13" s="117"/>
      <c r="CP13" s="117"/>
      <c r="CQ13" s="117"/>
      <c r="CR13" s="117"/>
      <c r="CS13" s="117"/>
      <c r="CT13" s="117"/>
      <c r="CU13" s="117"/>
      <c r="CV13" s="117"/>
      <c r="CW13" s="117"/>
      <c r="CX13" s="117"/>
      <c r="CY13" s="117"/>
      <c r="CZ13" s="117"/>
      <c r="DA13" s="117"/>
      <c r="DB13" s="117"/>
      <c r="DC13" s="117"/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D189C83-ABF1-724E-9BF8-FB6CA923FB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(m)'!C14:M14</xm:f>
              <xm:sqref>N14</xm:sqref>
            </x14:sparkline>
            <x14:sparkline>
              <xm:f>'TE Office (m)'!C15:M15</xm:f>
              <xm:sqref>N15</xm:sqref>
            </x14:sparkline>
            <x14:sparkline>
              <xm:f>'TE Office (m)'!C16:M16</xm:f>
              <xm:sqref>N16</xm:sqref>
            </x14:sparkline>
            <x14:sparkline>
              <xm:f>'TE Office (m)'!C17:M17</xm:f>
              <xm:sqref>N17</xm:sqref>
            </x14:sparkline>
            <x14:sparkline>
              <xm:f>'TE Office (m)'!C18:M18</xm:f>
              <xm:sqref>N18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opLeftCell="B2" zoomScale="150" zoomScaleNormal="142" workbookViewId="0">
      <selection activeCell="D19" sqref="D19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16384" width="10.83203125" style="1"/>
  </cols>
  <sheetData>
    <row r="3" spans="2:135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139</v>
      </c>
      <c r="C4" s="29" t="s">
        <v>64</v>
      </c>
      <c r="D4" s="121">
        <v>44927</v>
      </c>
      <c r="E4" s="121">
        <v>44958</v>
      </c>
      <c r="F4" s="121">
        <v>44986</v>
      </c>
      <c r="G4" s="121">
        <v>45017</v>
      </c>
      <c r="H4" s="121">
        <v>45047</v>
      </c>
      <c r="I4" s="121">
        <v>45078</v>
      </c>
      <c r="J4" s="121">
        <v>45108</v>
      </c>
      <c r="K4" s="121">
        <v>45139</v>
      </c>
      <c r="L4" s="121">
        <v>45170</v>
      </c>
      <c r="M4" s="121">
        <v>45200</v>
      </c>
      <c r="N4" s="121">
        <v>45231</v>
      </c>
      <c r="O4" s="121">
        <v>45261</v>
      </c>
      <c r="P4" s="121">
        <v>45292</v>
      </c>
      <c r="Q4" s="121">
        <v>45323</v>
      </c>
      <c r="R4" s="121">
        <v>45352</v>
      </c>
      <c r="S4" s="121">
        <v>45383</v>
      </c>
      <c r="T4" s="121">
        <v>45413</v>
      </c>
      <c r="U4" s="121">
        <v>45444</v>
      </c>
      <c r="V4" s="121">
        <v>45474</v>
      </c>
      <c r="W4" s="121">
        <v>45505</v>
      </c>
      <c r="X4" s="121">
        <v>45536</v>
      </c>
      <c r="Y4" s="121">
        <v>45566</v>
      </c>
      <c r="Z4" s="121">
        <v>45597</v>
      </c>
      <c r="AA4" s="121">
        <v>45627</v>
      </c>
      <c r="AB4" s="121">
        <v>45658</v>
      </c>
      <c r="AC4" s="121">
        <v>45689</v>
      </c>
      <c r="AD4" s="121">
        <v>45717</v>
      </c>
      <c r="AE4" s="121">
        <v>45748</v>
      </c>
      <c r="AF4" s="121">
        <v>45778</v>
      </c>
      <c r="AG4" s="121">
        <v>45809</v>
      </c>
      <c r="AH4" s="121">
        <v>45839</v>
      </c>
      <c r="AI4" s="121">
        <v>45870</v>
      </c>
      <c r="AJ4" s="121">
        <v>45901</v>
      </c>
      <c r="AK4" s="121">
        <v>45931</v>
      </c>
      <c r="AL4" s="121">
        <v>45962</v>
      </c>
      <c r="AM4" s="121">
        <v>45992</v>
      </c>
      <c r="AN4" s="121">
        <v>46023</v>
      </c>
      <c r="AO4" s="121">
        <v>46054</v>
      </c>
      <c r="AP4" s="121">
        <v>46082</v>
      </c>
      <c r="AQ4" s="121">
        <v>46113</v>
      </c>
      <c r="AR4" s="121">
        <v>46143</v>
      </c>
      <c r="AS4" s="121">
        <v>46174</v>
      </c>
      <c r="AT4" s="121">
        <v>46204</v>
      </c>
      <c r="AU4" s="121">
        <v>46235</v>
      </c>
      <c r="AV4" s="121">
        <v>46266</v>
      </c>
      <c r="AW4" s="121">
        <v>46296</v>
      </c>
      <c r="AX4" s="121">
        <v>46327</v>
      </c>
      <c r="AY4" s="121">
        <v>46357</v>
      </c>
      <c r="AZ4" s="121">
        <v>46388</v>
      </c>
      <c r="BA4" s="121">
        <v>46419</v>
      </c>
      <c r="BB4" s="121">
        <v>46447</v>
      </c>
      <c r="BC4" s="121">
        <v>46478</v>
      </c>
      <c r="BD4" s="121">
        <v>46508</v>
      </c>
      <c r="BE4" s="121">
        <v>46539</v>
      </c>
      <c r="BF4" s="121">
        <v>46569</v>
      </c>
      <c r="BG4" s="121">
        <v>46600</v>
      </c>
      <c r="BH4" s="121">
        <v>46631</v>
      </c>
      <c r="BI4" s="121">
        <v>46661</v>
      </c>
      <c r="BJ4" s="121">
        <v>46692</v>
      </c>
      <c r="BK4" s="121">
        <v>46722</v>
      </c>
      <c r="BL4" s="121">
        <v>46753</v>
      </c>
      <c r="BM4" s="121">
        <v>46784</v>
      </c>
      <c r="BN4" s="121">
        <v>46813</v>
      </c>
      <c r="BO4" s="121">
        <v>46844</v>
      </c>
      <c r="BP4" s="121">
        <v>46874</v>
      </c>
      <c r="BQ4" s="121">
        <v>46905</v>
      </c>
      <c r="BR4" s="121">
        <v>46935</v>
      </c>
      <c r="BS4" s="121">
        <v>46966</v>
      </c>
      <c r="BT4" s="121">
        <v>46997</v>
      </c>
      <c r="BU4" s="121">
        <v>47027</v>
      </c>
      <c r="BV4" s="121">
        <v>47058</v>
      </c>
      <c r="BW4" s="121">
        <v>47088</v>
      </c>
      <c r="BX4" s="121">
        <v>47119</v>
      </c>
      <c r="BY4" s="121">
        <v>47150</v>
      </c>
      <c r="BZ4" s="121">
        <v>47178</v>
      </c>
      <c r="CA4" s="121">
        <v>47209</v>
      </c>
      <c r="CB4" s="121">
        <v>47239</v>
      </c>
      <c r="CC4" s="121">
        <v>47270</v>
      </c>
      <c r="CD4" s="121">
        <v>47300</v>
      </c>
      <c r="CE4" s="121">
        <v>47331</v>
      </c>
      <c r="CF4" s="121">
        <v>47362</v>
      </c>
      <c r="CG4" s="121">
        <v>47392</v>
      </c>
      <c r="CH4" s="121">
        <v>47423</v>
      </c>
      <c r="CI4" s="121">
        <v>47453</v>
      </c>
      <c r="CJ4" s="121">
        <v>47484</v>
      </c>
      <c r="CK4" s="121">
        <v>47515</v>
      </c>
      <c r="CL4" s="121">
        <v>47543</v>
      </c>
      <c r="CM4" s="121">
        <v>47574</v>
      </c>
      <c r="CN4" s="121">
        <v>47604</v>
      </c>
      <c r="CO4" s="121">
        <v>47635</v>
      </c>
      <c r="CP4" s="121">
        <v>47665</v>
      </c>
      <c r="CQ4" s="121">
        <v>47696</v>
      </c>
      <c r="CR4" s="121">
        <v>47727</v>
      </c>
      <c r="CS4" s="121">
        <v>47757</v>
      </c>
      <c r="CT4" s="121">
        <v>47788</v>
      </c>
      <c r="CU4" s="121">
        <v>47818</v>
      </c>
      <c r="CV4" s="121">
        <v>47849</v>
      </c>
      <c r="CW4" s="121">
        <v>47880</v>
      </c>
      <c r="CX4" s="121">
        <v>47908</v>
      </c>
      <c r="CY4" s="121">
        <v>47939</v>
      </c>
      <c r="CZ4" s="121">
        <v>47969</v>
      </c>
      <c r="DA4" s="121">
        <v>48000</v>
      </c>
      <c r="DB4" s="121">
        <v>48030</v>
      </c>
      <c r="DC4" s="121">
        <v>48061</v>
      </c>
      <c r="DD4" s="121">
        <v>48092</v>
      </c>
      <c r="DE4" s="121">
        <v>48122</v>
      </c>
      <c r="DF4" s="121">
        <v>48153</v>
      </c>
      <c r="DG4" s="121">
        <v>48183</v>
      </c>
      <c r="DH4" s="121">
        <v>48214</v>
      </c>
      <c r="DI4" s="121">
        <v>48245</v>
      </c>
      <c r="DJ4" s="121">
        <v>48274</v>
      </c>
      <c r="DK4" s="121">
        <v>48305</v>
      </c>
      <c r="DL4" s="121">
        <v>48335</v>
      </c>
      <c r="DM4" s="121">
        <v>48366</v>
      </c>
      <c r="DN4" s="121">
        <v>48396</v>
      </c>
      <c r="DO4" s="121">
        <v>48427</v>
      </c>
      <c r="DP4" s="121">
        <v>48458</v>
      </c>
      <c r="DQ4" s="121">
        <v>48488</v>
      </c>
      <c r="DR4" s="121">
        <v>48519</v>
      </c>
      <c r="DS4" s="121">
        <v>48549</v>
      </c>
      <c r="DT4" s="121">
        <v>48580</v>
      </c>
      <c r="DU4" s="121">
        <v>48611</v>
      </c>
      <c r="DV4" s="121">
        <v>48639</v>
      </c>
      <c r="DW4" s="121">
        <v>48670</v>
      </c>
      <c r="DX4" s="121">
        <v>48700</v>
      </c>
      <c r="DY4" s="121">
        <v>48731</v>
      </c>
      <c r="DZ4" s="121">
        <v>48761</v>
      </c>
      <c r="EA4" s="121">
        <v>48792</v>
      </c>
      <c r="EB4" s="121">
        <v>48823</v>
      </c>
      <c r="EC4" s="121">
        <v>48853</v>
      </c>
      <c r="ED4" s="121">
        <v>48884</v>
      </c>
      <c r="EE4" s="121">
        <v>48914</v>
      </c>
    </row>
    <row r="5" spans="2:135" s="6" customFormat="1" ht="21" customHeight="1" x14ac:dyDescent="0.2">
      <c r="B5" s="136">
        <v>60456.72</v>
      </c>
      <c r="C5" s="29" t="s">
        <v>140</v>
      </c>
      <c r="D5" s="123">
        <f>'TE Office (m)'!C8</f>
        <v>44924.815342773254</v>
      </c>
      <c r="E5" s="123">
        <f>'TE Office (m)'!D8</f>
        <v>44923.815342773254</v>
      </c>
      <c r="F5" s="123">
        <f>'TE Office (m)'!E8</f>
        <v>44670.970832326013</v>
      </c>
      <c r="G5" s="123">
        <f>'TE Office (m)'!F8</f>
        <v>44670.970832326013</v>
      </c>
      <c r="H5" s="123">
        <f>'TE Office (m)'!G8</f>
        <v>44808.640832326011</v>
      </c>
      <c r="I5" s="123">
        <f>'TE Office (m)'!H8</f>
        <v>44808.640832326011</v>
      </c>
      <c r="J5" s="123">
        <f>'TE Office (m)'!I8</f>
        <v>49660.978276055313</v>
      </c>
      <c r="K5" s="123">
        <f>'TE Office (m)'!J8</f>
        <v>50781.378276055315</v>
      </c>
      <c r="L5" s="123">
        <f>'TE Office (m)'!K8</f>
        <v>50781.378276055315</v>
      </c>
      <c r="M5" s="123">
        <f>'TE Office (m)'!L8</f>
        <v>52011.438276055313</v>
      </c>
      <c r="N5" s="123">
        <f>'TE Office (m)'!M8</f>
        <v>51584.06827605531</v>
      </c>
      <c r="O5" s="123">
        <f>'TE Office (m)'!N8</f>
        <v>51584.06827605531</v>
      </c>
      <c r="P5" s="123">
        <f>'TE Office (m)'!O8</f>
        <v>51921.758276055312</v>
      </c>
      <c r="Q5" s="123">
        <f>'TE Office (m)'!P8</f>
        <v>51883.348276055309</v>
      </c>
      <c r="R5" s="123">
        <f>'TE Office (m)'!Q8</f>
        <v>51883.348276055309</v>
      </c>
      <c r="S5" s="123">
        <f>'TE Office (m)'!R8</f>
        <v>51456.49827605531</v>
      </c>
      <c r="T5" s="123">
        <f>'TE Office (m)'!S8</f>
        <v>51456.49827605531</v>
      </c>
      <c r="U5" s="123">
        <f>'TE Office (m)'!T8</f>
        <v>51456.49827605531</v>
      </c>
      <c r="V5" s="123">
        <f>'TE Office (m)'!U8</f>
        <v>51594.168276055309</v>
      </c>
      <c r="W5" s="123">
        <f>'TE Office (m)'!V8</f>
        <v>51594.168276055309</v>
      </c>
      <c r="X5" s="123">
        <f>'TE Office (m)'!W8</f>
        <v>47646.598276055302</v>
      </c>
      <c r="Y5" s="123">
        <f>'TE Office (m)'!X8</f>
        <v>47646.598276055302</v>
      </c>
      <c r="Z5" s="123">
        <f>'TE Office (m)'!Y8</f>
        <v>47646.598276055302</v>
      </c>
      <c r="AA5" s="123">
        <f>'TE Office (m)'!Z8</f>
        <v>47646.598276055302</v>
      </c>
      <c r="AB5" s="123">
        <f>'TE Office (m)'!AA8</f>
        <v>47508.928276055303</v>
      </c>
      <c r="AC5" s="123">
        <f>'TE Office (m)'!AB8</f>
        <v>47508.928276055303</v>
      </c>
      <c r="AD5" s="123">
        <f>'TE Office (m)'!AC8</f>
        <v>47508.928276055303</v>
      </c>
      <c r="AE5" s="123">
        <f>'TE Office (m)'!AD8</f>
        <v>47508.928276055303</v>
      </c>
      <c r="AF5" s="123">
        <f>'TE Office (m)'!AE8</f>
        <v>47202.008276055305</v>
      </c>
      <c r="AG5" s="123">
        <f>'TE Office (m)'!AF8</f>
        <v>47202.008276055305</v>
      </c>
      <c r="AH5" s="123">
        <f>'TE Office (m)'!AG8</f>
        <v>47202.008276055305</v>
      </c>
      <c r="AI5" s="123">
        <f>'TE Office (m)'!AH8</f>
        <v>47202.008276055305</v>
      </c>
      <c r="AJ5" s="123">
        <f>'TE Office (m)'!AI8</f>
        <v>47202.008276055305</v>
      </c>
      <c r="AK5" s="123">
        <f>'TE Office (m)'!AJ8</f>
        <v>47202.008276055305</v>
      </c>
      <c r="AL5" s="123">
        <f>'TE Office (m)'!AK8</f>
        <v>47204.008276055305</v>
      </c>
      <c r="AM5" s="123">
        <f>'TE Office (m)'!AL8</f>
        <v>47204.008276055305</v>
      </c>
      <c r="AN5" s="123">
        <f>'TE Office (m)'!AM8</f>
        <v>47204.008276055305</v>
      </c>
      <c r="AO5" s="123">
        <f>'TE Office (m)'!AN8</f>
        <v>47204.008276055305</v>
      </c>
      <c r="AP5" s="123">
        <f>'TE Office (m)'!AO8</f>
        <v>47204.008276055305</v>
      </c>
      <c r="AQ5" s="123">
        <f>'TE Office (m)'!AP8</f>
        <v>47204.008276055305</v>
      </c>
      <c r="AR5" s="123">
        <f>'TE Office (m)'!AQ8</f>
        <v>47066.338276055307</v>
      </c>
      <c r="AS5" s="123">
        <f>'TE Office (m)'!AR8</f>
        <v>47066.338276055307</v>
      </c>
      <c r="AT5" s="123">
        <f>'TE Office (m)'!AS8</f>
        <v>46930.358276055304</v>
      </c>
      <c r="AU5" s="123">
        <f>'TE Office (m)'!AT8</f>
        <v>45382.608276055304</v>
      </c>
      <c r="AV5" s="123">
        <f>'TE Office (m)'!AU8</f>
        <v>45382.608276055304</v>
      </c>
      <c r="AW5" s="123">
        <f>'TE Office (m)'!AV8</f>
        <v>45382.608276055304</v>
      </c>
      <c r="AX5" s="123">
        <f>'TE Office (m)'!AW8</f>
        <v>45382.608276055304</v>
      </c>
      <c r="AY5" s="123">
        <f>'TE Office (m)'!AX8</f>
        <v>45382.608276055304</v>
      </c>
      <c r="AZ5" s="123">
        <f>'TE Office (m)'!AY8</f>
        <v>45382.608276055304</v>
      </c>
      <c r="BA5" s="123">
        <f>'TE Office (m)'!AZ8</f>
        <v>45382.608276055304</v>
      </c>
      <c r="BB5" s="123">
        <f>'TE Office (m)'!BA8</f>
        <v>45382.608276055304</v>
      </c>
      <c r="BC5" s="123">
        <f>'TE Office (m)'!BB8</f>
        <v>45075.688276055305</v>
      </c>
      <c r="BD5" s="123">
        <f>'TE Office (m)'!BC8</f>
        <v>45075.688276055305</v>
      </c>
      <c r="BE5" s="123">
        <f>'TE Office (m)'!BD8</f>
        <v>45075.688276055305</v>
      </c>
      <c r="BF5" s="123">
        <f>'TE Office (m)'!BE8</f>
        <v>45075.688276055305</v>
      </c>
      <c r="BG5" s="123">
        <f>'TE Office (m)'!BF8</f>
        <v>45075.688276055305</v>
      </c>
      <c r="BH5" s="123">
        <f>'TE Office (m)'!BG8</f>
        <v>45075.688276055305</v>
      </c>
      <c r="BI5" s="123">
        <f>'TE Office (m)'!BH8</f>
        <v>45075.688276055305</v>
      </c>
      <c r="BJ5" s="123">
        <f>'TE Office (m)'!BI8</f>
        <v>45075.688276055305</v>
      </c>
      <c r="BK5" s="123">
        <f>'TE Office (m)'!BJ8</f>
        <v>45075.688276055305</v>
      </c>
      <c r="BL5" s="123">
        <f>'TE Office (m)'!BK8</f>
        <v>44938.017443729281</v>
      </c>
      <c r="BM5" s="123">
        <f>'TE Office (m)'!BL8</f>
        <v>44938.017443729281</v>
      </c>
      <c r="BN5" s="123">
        <f>'TE Office (m)'!BM8</f>
        <v>44938.017443729281</v>
      </c>
      <c r="BO5" s="123">
        <f>'TE Office (m)'!BN8</f>
        <v>44938.017443729281</v>
      </c>
      <c r="BP5" s="123">
        <f>'TE Office (m)'!BO8</f>
        <v>44938.017443729281</v>
      </c>
      <c r="BQ5" s="123">
        <f>'TE Office (m)'!BP8</f>
        <v>44938.017443729281</v>
      </c>
      <c r="BR5" s="123">
        <f>'TE Office (m)'!BQ8</f>
        <v>44938.017443729281</v>
      </c>
      <c r="BS5" s="123">
        <f>'TE Office (m)'!BR8</f>
        <v>44938.017443729281</v>
      </c>
      <c r="BT5" s="123">
        <f>'TE Office (m)'!BS8</f>
        <v>44938.017443729281</v>
      </c>
      <c r="BU5" s="123">
        <f>'TE Office (m)'!BT8</f>
        <v>44938.017443729281</v>
      </c>
      <c r="BV5" s="123">
        <f>'TE Office (m)'!BU8</f>
        <v>44938.017443729281</v>
      </c>
      <c r="BW5" s="123">
        <f>'TE Office (m)'!BV8</f>
        <v>44938.017443729281</v>
      </c>
      <c r="BX5" s="123">
        <f>'TE Office (m)'!BW8</f>
        <v>44938.017443729281</v>
      </c>
      <c r="BY5" s="123">
        <f>'TE Office (m)'!BX8</f>
        <v>44938.017443729281</v>
      </c>
      <c r="BZ5" s="123">
        <f>'TE Office (m)'!BY8</f>
        <v>44938.017443729281</v>
      </c>
      <c r="CA5" s="123">
        <f>'TE Office (m)'!BZ8</f>
        <v>44938.017443729281</v>
      </c>
      <c r="CB5" s="123">
        <f>'TE Office (m)'!CA8</f>
        <v>44938.017443729281</v>
      </c>
      <c r="CC5" s="123">
        <f>'TE Office (m)'!CB8</f>
        <v>44938.017443729281</v>
      </c>
      <c r="CD5" s="123">
        <f>'TE Office (m)'!CC8</f>
        <v>44938.017443729281</v>
      </c>
      <c r="CE5" s="123">
        <f>'TE Office (m)'!CD8</f>
        <v>44938.017443729281</v>
      </c>
      <c r="CF5" s="123">
        <f>'TE Office (m)'!CE8</f>
        <v>44938.017443729281</v>
      </c>
      <c r="CG5" s="123">
        <f>'TE Office (m)'!CF8</f>
        <v>44938.017443729281</v>
      </c>
      <c r="CH5" s="123">
        <f>'TE Office (m)'!CG8</f>
        <v>44938.017443729281</v>
      </c>
      <c r="CI5" s="123">
        <f>'TE Office (m)'!CH8</f>
        <v>44938.017443729281</v>
      </c>
      <c r="CJ5" s="123">
        <f>'TE Office (m)'!CI8</f>
        <v>44938.017443729281</v>
      </c>
      <c r="CK5" s="123">
        <f>'TE Office (m)'!CJ8</f>
        <v>44938.017443729281</v>
      </c>
      <c r="CL5" s="123">
        <f>'TE Office (m)'!CK8</f>
        <v>44938.017443729281</v>
      </c>
      <c r="CM5" s="123">
        <f>'TE Office (m)'!CL8</f>
        <v>44938.017443729281</v>
      </c>
      <c r="CN5" s="123">
        <f>'TE Office (m)'!CM8</f>
        <v>44938.017443729281</v>
      </c>
      <c r="CO5" s="123">
        <f>'TE Office (m)'!CN8</f>
        <v>44938.017443729281</v>
      </c>
      <c r="CP5" s="123">
        <f>'TE Office (m)'!CO8</f>
        <v>44938.017443729281</v>
      </c>
      <c r="CQ5" s="123">
        <f>'TE Office (m)'!CP8</f>
        <v>44938.017443729281</v>
      </c>
      <c r="CR5" s="123">
        <f>'TE Office (m)'!CQ8</f>
        <v>44938.017443729281</v>
      </c>
      <c r="CS5" s="123">
        <f>'TE Office (m)'!CR8</f>
        <v>44938.017443729281</v>
      </c>
      <c r="CT5" s="123">
        <f>'TE Office (m)'!CS8</f>
        <v>44938.017443729281</v>
      </c>
      <c r="CU5" s="123">
        <f>'TE Office (m)'!CT8</f>
        <v>44938.017443729281</v>
      </c>
      <c r="CV5" s="123">
        <f>'TE Office (m)'!CU8</f>
        <v>44938.017443729281</v>
      </c>
      <c r="CW5" s="123">
        <f>'TE Office (m)'!CV8</f>
        <v>44938.017443729281</v>
      </c>
      <c r="CX5" s="123">
        <f>'TE Office (m)'!CW8</f>
        <v>44938.017443729281</v>
      </c>
      <c r="CY5" s="123">
        <f>'TE Office (m)'!CX8</f>
        <v>44938.017443729281</v>
      </c>
      <c r="CZ5" s="123">
        <f>'TE Office (m)'!CY8</f>
        <v>44938.017443729281</v>
      </c>
      <c r="DA5" s="123">
        <f>'TE Office (m)'!CZ8</f>
        <v>44938.017443729281</v>
      </c>
      <c r="DB5" s="123">
        <f>'TE Office (m)'!DA8</f>
        <v>44938.017443729281</v>
      </c>
      <c r="DC5" s="123">
        <f>'TE Office (m)'!DB8</f>
        <v>44938.017443729281</v>
      </c>
      <c r="DD5" s="123">
        <f>'TE Office (m)'!DC8</f>
        <v>44938.017443729281</v>
      </c>
      <c r="DE5" s="123">
        <f>'TE Office (m)'!DD8</f>
        <v>44938.017443729281</v>
      </c>
      <c r="DF5" s="123">
        <f>'TE Office (m)'!DE8</f>
        <v>44938.017443729281</v>
      </c>
      <c r="DG5" s="123">
        <f>'TE Office (m)'!DF8</f>
        <v>44938.017443729281</v>
      </c>
      <c r="DH5" s="123">
        <f>'TE Office (m)'!DG8</f>
        <v>44938.017443729281</v>
      </c>
      <c r="DI5" s="123">
        <f>'TE Office (m)'!DH8</f>
        <v>44938.017443729281</v>
      </c>
      <c r="DJ5" s="123">
        <f>'TE Office (m)'!DI8</f>
        <v>44938.017443729281</v>
      </c>
      <c r="DK5" s="123">
        <f>'TE Office (m)'!DJ8</f>
        <v>44938.017443729281</v>
      </c>
      <c r="DL5" s="123">
        <f>'TE Office (m)'!DK8</f>
        <v>44938.017443729281</v>
      </c>
      <c r="DM5" s="123">
        <f>'TE Office (m)'!DL8</f>
        <v>44938.017443729281</v>
      </c>
      <c r="DN5" s="123">
        <f>'TE Office (m)'!DM8</f>
        <v>44938.017443729281</v>
      </c>
      <c r="DO5" s="123">
        <f>'TE Office (m)'!DN8</f>
        <v>44938.017443729281</v>
      </c>
      <c r="DP5" s="123">
        <f>'TE Office (m)'!DO8</f>
        <v>44938.017443729281</v>
      </c>
      <c r="DQ5" s="123">
        <f>'TE Office (m)'!DP8</f>
        <v>44938.017443729281</v>
      </c>
      <c r="DR5" s="123">
        <f>'TE Office (m)'!DQ8</f>
        <v>44938.017443729281</v>
      </c>
      <c r="DS5" s="123">
        <f>'TE Office (m)'!DR8</f>
        <v>44938.017443729281</v>
      </c>
      <c r="DT5" s="123">
        <f>'TE Office (m)'!DS8</f>
        <v>44938.017443729281</v>
      </c>
      <c r="DU5" s="123">
        <f>'TE Office (m)'!DT8</f>
        <v>44938.017443729281</v>
      </c>
      <c r="DV5" s="123">
        <f>'TE Office (m)'!DU8</f>
        <v>44938.017443729281</v>
      </c>
      <c r="DW5" s="123">
        <f>'TE Office (m)'!DV8</f>
        <v>44938.017443729281</v>
      </c>
      <c r="DX5" s="123">
        <f>'TE Office (m)'!DW8</f>
        <v>44938.017443729281</v>
      </c>
      <c r="DY5" s="123">
        <f>'TE Office (m)'!DX8</f>
        <v>44938.017443729281</v>
      </c>
      <c r="DZ5" s="123">
        <f>'TE Office (m)'!DY8</f>
        <v>44938.017443729281</v>
      </c>
      <c r="EA5" s="123">
        <f>'TE Office (m)'!DZ8</f>
        <v>44938.017443729281</v>
      </c>
      <c r="EB5" s="123">
        <f>'TE Office (m)'!EA8</f>
        <v>44938.017443729281</v>
      </c>
      <c r="EC5" s="123">
        <f>'TE Office (m)'!EB8</f>
        <v>44938.017443729281</v>
      </c>
      <c r="ED5" s="123">
        <f>'TE Office (m)'!EC8</f>
        <v>44938.017443729281</v>
      </c>
      <c r="EE5" s="123">
        <f>'TE Office (m)'!ED8</f>
        <v>44938.017443729281</v>
      </c>
    </row>
    <row r="6" spans="2:135" ht="21" customHeight="1" x14ac:dyDescent="0.2">
      <c r="B6" s="56">
        <v>1021.86</v>
      </c>
      <c r="C6" s="29" t="s">
        <v>136</v>
      </c>
      <c r="D6" s="124">
        <v>936.54</v>
      </c>
      <c r="E6" s="124">
        <v>936.54</v>
      </c>
      <c r="F6" s="124">
        <v>936.54</v>
      </c>
      <c r="G6" s="124">
        <v>936.54</v>
      </c>
      <c r="H6" s="124">
        <v>936.54</v>
      </c>
      <c r="I6" s="124">
        <v>936.54</v>
      </c>
      <c r="J6" s="124">
        <v>936.54</v>
      </c>
      <c r="K6" s="124">
        <v>936.54</v>
      </c>
      <c r="L6" s="124">
        <v>936.54</v>
      </c>
      <c r="M6" s="124">
        <v>936.54</v>
      </c>
      <c r="N6" s="124">
        <v>936.54</v>
      </c>
      <c r="O6" s="124">
        <v>936.54</v>
      </c>
      <c r="P6" s="124">
        <v>936.54</v>
      </c>
      <c r="Q6" s="124">
        <v>936.54</v>
      </c>
      <c r="R6" s="124">
        <v>936.54</v>
      </c>
      <c r="S6" s="124">
        <v>936.54</v>
      </c>
      <c r="T6" s="124">
        <v>936.54</v>
      </c>
      <c r="U6" s="124">
        <v>936.54</v>
      </c>
      <c r="V6" s="124">
        <v>936.54</v>
      </c>
      <c r="W6" s="124">
        <v>936.54</v>
      </c>
      <c r="X6" s="124">
        <v>936.54</v>
      </c>
      <c r="Y6" s="124">
        <v>936.54</v>
      </c>
      <c r="Z6" s="124">
        <v>936.54</v>
      </c>
      <c r="AA6" s="124">
        <v>936.54</v>
      </c>
      <c r="AB6" s="124">
        <v>936.54</v>
      </c>
      <c r="AC6" s="124">
        <v>936.54</v>
      </c>
      <c r="AD6" s="124">
        <v>936.54</v>
      </c>
      <c r="AE6" s="124">
        <v>936.54</v>
      </c>
      <c r="AF6" s="124">
        <v>936.54</v>
      </c>
      <c r="AG6" s="124">
        <v>936.54</v>
      </c>
      <c r="AH6" s="124">
        <v>936.54</v>
      </c>
      <c r="AI6" s="124">
        <v>936.54</v>
      </c>
      <c r="AJ6" s="124">
        <v>936.54</v>
      </c>
      <c r="AK6" s="124">
        <v>936.54</v>
      </c>
      <c r="AL6" s="124">
        <v>936.54</v>
      </c>
      <c r="AM6" s="124">
        <v>936.54</v>
      </c>
      <c r="AN6" s="124">
        <v>936.54</v>
      </c>
      <c r="AO6" s="124">
        <v>936.54</v>
      </c>
      <c r="AP6" s="124">
        <v>936.54</v>
      </c>
      <c r="AQ6" s="124">
        <v>936.54</v>
      </c>
      <c r="AR6" s="124">
        <v>936.54</v>
      </c>
      <c r="AS6" s="124">
        <v>936.54</v>
      </c>
      <c r="AT6" s="124">
        <v>936.54</v>
      </c>
      <c r="AU6" s="124">
        <v>936.54</v>
      </c>
      <c r="AV6" s="124">
        <v>936.54</v>
      </c>
      <c r="AW6" s="124">
        <v>936.54</v>
      </c>
      <c r="AX6" s="124">
        <v>936.54</v>
      </c>
      <c r="AY6" s="124">
        <v>936.54</v>
      </c>
      <c r="AZ6" s="124">
        <v>936.54</v>
      </c>
      <c r="BA6" s="124">
        <v>936.54</v>
      </c>
      <c r="BB6" s="124">
        <v>936.54</v>
      </c>
      <c r="BC6" s="124">
        <v>936.54</v>
      </c>
      <c r="BD6" s="124">
        <v>936.54</v>
      </c>
      <c r="BE6" s="124">
        <v>936.54</v>
      </c>
      <c r="BF6" s="124">
        <v>936.54</v>
      </c>
      <c r="BG6" s="124">
        <v>936.54</v>
      </c>
      <c r="BH6" s="124">
        <v>936.54</v>
      </c>
      <c r="BI6" s="124">
        <v>936.54</v>
      </c>
      <c r="BJ6" s="124">
        <v>936.54</v>
      </c>
      <c r="BK6" s="124">
        <v>936.54</v>
      </c>
      <c r="BL6" s="124">
        <v>936.54</v>
      </c>
      <c r="BM6" s="124">
        <v>936.54</v>
      </c>
      <c r="BN6" s="124">
        <v>936.54</v>
      </c>
      <c r="BO6" s="124">
        <v>936.54</v>
      </c>
      <c r="BP6" s="124">
        <v>936.54</v>
      </c>
      <c r="BQ6" s="124">
        <v>936.54</v>
      </c>
      <c r="BR6" s="124">
        <v>936.54</v>
      </c>
      <c r="BS6" s="124">
        <v>936.54</v>
      </c>
      <c r="BT6" s="124">
        <v>936.54</v>
      </c>
      <c r="BU6" s="124">
        <v>936.54</v>
      </c>
      <c r="BV6" s="124">
        <v>936.54</v>
      </c>
      <c r="BW6" s="124">
        <v>936.54</v>
      </c>
      <c r="BX6" s="124">
        <v>936.54</v>
      </c>
      <c r="BY6" s="124">
        <v>936.54</v>
      </c>
      <c r="BZ6" s="124">
        <v>936.54</v>
      </c>
      <c r="CA6" s="124">
        <v>936.54</v>
      </c>
      <c r="CB6" s="124">
        <v>936.54</v>
      </c>
      <c r="CC6" s="124">
        <v>936.54</v>
      </c>
      <c r="CD6" s="124">
        <v>936.54</v>
      </c>
      <c r="CE6" s="124">
        <v>936.54</v>
      </c>
      <c r="CF6" s="124">
        <v>936.54</v>
      </c>
      <c r="CG6" s="124">
        <v>936.54</v>
      </c>
      <c r="CH6" s="124">
        <v>936.54</v>
      </c>
      <c r="CI6" s="124">
        <v>936.54</v>
      </c>
      <c r="CJ6" s="124">
        <v>936.54</v>
      </c>
      <c r="CK6" s="124">
        <v>936.54</v>
      </c>
      <c r="CL6" s="124">
        <v>936.54</v>
      </c>
      <c r="CM6" s="124">
        <v>936.54</v>
      </c>
      <c r="CN6" s="124">
        <v>936.54</v>
      </c>
      <c r="CO6" s="124">
        <v>936.54</v>
      </c>
      <c r="CP6" s="124">
        <v>936.54</v>
      </c>
      <c r="CQ6" s="124">
        <v>936.54</v>
      </c>
      <c r="CR6" s="124">
        <v>936.54</v>
      </c>
      <c r="CS6" s="124">
        <v>936.54</v>
      </c>
      <c r="CT6" s="124">
        <v>936.54</v>
      </c>
      <c r="CU6" s="124">
        <v>936.54</v>
      </c>
      <c r="CV6" s="124">
        <v>936.54</v>
      </c>
      <c r="CW6" s="124">
        <v>936.54</v>
      </c>
      <c r="CX6" s="124">
        <v>936.54</v>
      </c>
      <c r="CY6" s="124">
        <v>936.54</v>
      </c>
      <c r="CZ6" s="124">
        <v>936.54</v>
      </c>
      <c r="DA6" s="124">
        <v>936.54</v>
      </c>
      <c r="DB6" s="124">
        <v>936.54</v>
      </c>
      <c r="DC6" s="124">
        <v>936.54</v>
      </c>
      <c r="DD6" s="124">
        <v>936.54</v>
      </c>
      <c r="DE6" s="124">
        <v>936.54</v>
      </c>
      <c r="DF6" s="124">
        <v>936.54</v>
      </c>
      <c r="DG6" s="124">
        <v>936.54</v>
      </c>
      <c r="DH6" s="124">
        <v>936.54</v>
      </c>
      <c r="DI6" s="124">
        <v>936.54</v>
      </c>
      <c r="DJ6" s="124">
        <v>936.54</v>
      </c>
      <c r="DK6" s="124">
        <v>936.54</v>
      </c>
      <c r="DL6" s="124">
        <v>936.54</v>
      </c>
      <c r="DM6" s="124">
        <v>936.54</v>
      </c>
      <c r="DN6" s="124">
        <v>936.54</v>
      </c>
      <c r="DO6" s="124">
        <v>936.54</v>
      </c>
      <c r="DP6" s="124">
        <v>936.54</v>
      </c>
      <c r="DQ6" s="124">
        <v>936.54</v>
      </c>
      <c r="DR6" s="124">
        <v>936.54</v>
      </c>
      <c r="DS6" s="124">
        <v>936.54</v>
      </c>
      <c r="DT6" s="124">
        <v>936.54</v>
      </c>
      <c r="DU6" s="124">
        <v>936.54</v>
      </c>
      <c r="DV6" s="124">
        <v>936.54</v>
      </c>
      <c r="DW6" s="124">
        <v>936.54</v>
      </c>
      <c r="DX6" s="124">
        <v>936.54</v>
      </c>
      <c r="DY6" s="124">
        <v>936.54</v>
      </c>
      <c r="DZ6" s="124">
        <v>936.54</v>
      </c>
      <c r="EA6" s="124">
        <v>936.54</v>
      </c>
      <c r="EB6" s="124">
        <v>936.54</v>
      </c>
      <c r="EC6" s="124">
        <v>936.54</v>
      </c>
      <c r="ED6" s="124">
        <v>936.54</v>
      </c>
      <c r="EE6" s="124">
        <v>936.54</v>
      </c>
    </row>
    <row r="7" spans="2:135" ht="21" customHeight="1" x14ac:dyDescent="0.2">
      <c r="B7" s="56">
        <v>2912.71</v>
      </c>
      <c r="C7" s="29" t="s">
        <v>137</v>
      </c>
      <c r="D7" s="125">
        <v>2904.6</v>
      </c>
      <c r="E7" s="125">
        <v>2904.6</v>
      </c>
      <c r="F7" s="125">
        <v>2904.6</v>
      </c>
      <c r="G7" s="125">
        <v>2904.6</v>
      </c>
      <c r="H7" s="125">
        <v>2904.6</v>
      </c>
      <c r="I7" s="125">
        <v>2904.6</v>
      </c>
      <c r="J7" s="125">
        <v>2904.6</v>
      </c>
      <c r="K7" s="125">
        <v>2904.6</v>
      </c>
      <c r="L7" s="125">
        <v>2904.6</v>
      </c>
      <c r="M7" s="125">
        <v>2904.6</v>
      </c>
      <c r="N7" s="125">
        <v>2904.6</v>
      </c>
      <c r="O7" s="125">
        <v>2904.6</v>
      </c>
      <c r="P7" s="125">
        <v>2904.6</v>
      </c>
      <c r="Q7" s="125">
        <v>2904.6</v>
      </c>
      <c r="R7" s="125">
        <v>2904.6</v>
      </c>
      <c r="S7" s="125">
        <v>2904.6</v>
      </c>
      <c r="T7" s="125">
        <v>2904.6</v>
      </c>
      <c r="U7" s="125">
        <v>2904.6</v>
      </c>
      <c r="V7" s="125">
        <v>2904.6</v>
      </c>
      <c r="W7" s="125">
        <v>2904.6</v>
      </c>
      <c r="X7" s="125">
        <v>2904.6</v>
      </c>
      <c r="Y7" s="125">
        <v>2904.6</v>
      </c>
      <c r="Z7" s="125">
        <v>2904.6</v>
      </c>
      <c r="AA7" s="125">
        <v>2904.6</v>
      </c>
      <c r="AB7" s="125">
        <v>2904.6</v>
      </c>
      <c r="AC7" s="125">
        <v>2904.6</v>
      </c>
      <c r="AD7" s="125">
        <v>2904.6</v>
      </c>
      <c r="AE7" s="125">
        <v>2904.6</v>
      </c>
      <c r="AF7" s="125">
        <v>2904.6</v>
      </c>
      <c r="AG7" s="125">
        <v>2904.6</v>
      </c>
      <c r="AH7" s="125">
        <v>2904.6</v>
      </c>
      <c r="AI7" s="125">
        <v>2904.6</v>
      </c>
      <c r="AJ7" s="125">
        <v>2904.6</v>
      </c>
      <c r="AK7" s="125">
        <v>2904.6</v>
      </c>
      <c r="AL7" s="125">
        <v>2904.6</v>
      </c>
      <c r="AM7" s="125">
        <v>2904.6</v>
      </c>
      <c r="AN7" s="125">
        <v>2904.6</v>
      </c>
      <c r="AO7" s="125">
        <v>2904.6</v>
      </c>
      <c r="AP7" s="125">
        <v>2904.6</v>
      </c>
      <c r="AQ7" s="125">
        <v>2904.6</v>
      </c>
      <c r="AR7" s="125">
        <v>2904.6</v>
      </c>
      <c r="AS7" s="125">
        <v>2904.6</v>
      </c>
      <c r="AT7" s="125">
        <v>2904.6</v>
      </c>
      <c r="AU7" s="125">
        <v>2904.6</v>
      </c>
      <c r="AV7" s="125">
        <v>2904.6</v>
      </c>
      <c r="AW7" s="125">
        <v>2904.6</v>
      </c>
      <c r="AX7" s="125">
        <v>2904.6</v>
      </c>
      <c r="AY7" s="125">
        <v>2904.6</v>
      </c>
      <c r="AZ7" s="125">
        <v>2904.6</v>
      </c>
      <c r="BA7" s="125">
        <v>2904.6</v>
      </c>
      <c r="BB7" s="125">
        <v>2904.6</v>
      </c>
      <c r="BC7" s="125">
        <v>2904.6</v>
      </c>
      <c r="BD7" s="125">
        <v>2904.6</v>
      </c>
      <c r="BE7" s="125">
        <v>2904.6</v>
      </c>
      <c r="BF7" s="125">
        <v>2904.6</v>
      </c>
      <c r="BG7" s="125">
        <v>2904.6</v>
      </c>
      <c r="BH7" s="125">
        <v>2904.6</v>
      </c>
      <c r="BI7" s="125">
        <v>2904.6</v>
      </c>
      <c r="BJ7" s="125">
        <v>2904.6</v>
      </c>
      <c r="BK7" s="125">
        <v>2904.6</v>
      </c>
      <c r="BL7" s="125">
        <v>2904.6</v>
      </c>
      <c r="BM7" s="125">
        <v>2904.6</v>
      </c>
      <c r="BN7" s="125">
        <v>2904.6</v>
      </c>
      <c r="BO7" s="125">
        <v>2904.6</v>
      </c>
      <c r="BP7" s="125">
        <v>2904.6</v>
      </c>
      <c r="BQ7" s="125">
        <v>2904.6</v>
      </c>
      <c r="BR7" s="125">
        <v>2904.6</v>
      </c>
      <c r="BS7" s="125">
        <v>2904.6</v>
      </c>
      <c r="BT7" s="125">
        <v>2904.6</v>
      </c>
      <c r="BU7" s="125">
        <v>2904.6</v>
      </c>
      <c r="BV7" s="125">
        <v>2904.6</v>
      </c>
      <c r="BW7" s="125">
        <v>2904.6</v>
      </c>
      <c r="BX7" s="125">
        <v>2904.6</v>
      </c>
      <c r="BY7" s="125">
        <v>2904.6</v>
      </c>
      <c r="BZ7" s="125">
        <v>2904.6</v>
      </c>
      <c r="CA7" s="125">
        <v>2904.6</v>
      </c>
      <c r="CB7" s="125">
        <v>2904.6</v>
      </c>
      <c r="CC7" s="125">
        <v>2904.6</v>
      </c>
      <c r="CD7" s="125">
        <v>2904.6</v>
      </c>
      <c r="CE7" s="125">
        <v>2904.6</v>
      </c>
      <c r="CF7" s="125">
        <v>2904.6</v>
      </c>
      <c r="CG7" s="125">
        <v>2904.6</v>
      </c>
      <c r="CH7" s="125">
        <v>2904.6</v>
      </c>
      <c r="CI7" s="125">
        <v>2904.6</v>
      </c>
      <c r="CJ7" s="125">
        <v>2904.6</v>
      </c>
      <c r="CK7" s="125">
        <v>2904.6</v>
      </c>
      <c r="CL7" s="125">
        <v>2904.6</v>
      </c>
      <c r="CM7" s="125">
        <v>2904.6</v>
      </c>
      <c r="CN7" s="125">
        <v>2904.6</v>
      </c>
      <c r="CO7" s="125">
        <v>2904.6</v>
      </c>
      <c r="CP7" s="125">
        <v>2904.6</v>
      </c>
      <c r="CQ7" s="125">
        <v>2904.6</v>
      </c>
      <c r="CR7" s="125">
        <v>2904.6</v>
      </c>
      <c r="CS7" s="125">
        <v>2904.6</v>
      </c>
      <c r="CT7" s="125">
        <v>2904.6</v>
      </c>
      <c r="CU7" s="125">
        <v>2904.6</v>
      </c>
      <c r="CV7" s="125">
        <v>2904.6</v>
      </c>
      <c r="CW7" s="125">
        <v>2904.6</v>
      </c>
      <c r="CX7" s="125">
        <v>2904.6</v>
      </c>
      <c r="CY7" s="125">
        <v>2904.6</v>
      </c>
      <c r="CZ7" s="125">
        <v>2904.6</v>
      </c>
      <c r="DA7" s="125">
        <v>2904.6</v>
      </c>
      <c r="DB7" s="125">
        <v>2904.6</v>
      </c>
      <c r="DC7" s="125">
        <v>2904.6</v>
      </c>
      <c r="DD7" s="125">
        <v>2904.6</v>
      </c>
      <c r="DE7" s="125">
        <v>2904.6</v>
      </c>
      <c r="DF7" s="125">
        <v>2904.6</v>
      </c>
      <c r="DG7" s="125">
        <v>2904.6</v>
      </c>
      <c r="DH7" s="125">
        <v>2904.6</v>
      </c>
      <c r="DI7" s="125">
        <v>2904.6</v>
      </c>
      <c r="DJ7" s="125">
        <v>2904.6</v>
      </c>
      <c r="DK7" s="125">
        <v>2904.6</v>
      </c>
      <c r="DL7" s="125">
        <v>2904.6</v>
      </c>
      <c r="DM7" s="125">
        <v>2904.6</v>
      </c>
      <c r="DN7" s="125">
        <v>2904.6</v>
      </c>
      <c r="DO7" s="125">
        <v>2904.6</v>
      </c>
      <c r="DP7" s="125">
        <v>2904.6</v>
      </c>
      <c r="DQ7" s="125">
        <v>2904.6</v>
      </c>
      <c r="DR7" s="125">
        <v>2904.6</v>
      </c>
      <c r="DS7" s="125">
        <v>2904.6</v>
      </c>
      <c r="DT7" s="125">
        <v>2904.6</v>
      </c>
      <c r="DU7" s="125">
        <v>2904.6</v>
      </c>
      <c r="DV7" s="125">
        <v>2904.6</v>
      </c>
      <c r="DW7" s="125">
        <v>2904.6</v>
      </c>
      <c r="DX7" s="125">
        <v>2904.6</v>
      </c>
      <c r="DY7" s="125">
        <v>2904.6</v>
      </c>
      <c r="DZ7" s="125">
        <v>2904.6</v>
      </c>
      <c r="EA7" s="125">
        <v>2904.6</v>
      </c>
      <c r="EB7" s="125">
        <v>2904.6</v>
      </c>
      <c r="EC7" s="125">
        <v>2904.6</v>
      </c>
      <c r="ED7" s="125">
        <v>2904.6</v>
      </c>
      <c r="EE7" s="125">
        <v>2904.6</v>
      </c>
    </row>
    <row r="8" spans="2:135" s="30" customFormat="1" ht="21" customHeight="1" x14ac:dyDescent="0.2">
      <c r="B8" s="56">
        <v>1215.01</v>
      </c>
      <c r="C8" s="29" t="s">
        <v>138</v>
      </c>
      <c r="D8" s="125">
        <v>1215.01</v>
      </c>
      <c r="E8" s="125">
        <v>1215.01</v>
      </c>
      <c r="F8" s="125">
        <v>1215.01</v>
      </c>
      <c r="G8" s="125">
        <v>1215.01</v>
      </c>
      <c r="H8" s="125">
        <v>1215.01</v>
      </c>
      <c r="I8" s="125">
        <v>1215.01</v>
      </c>
      <c r="J8" s="125">
        <v>1215.01</v>
      </c>
      <c r="K8" s="125">
        <v>1215.01</v>
      </c>
      <c r="L8" s="125">
        <v>1215.01</v>
      </c>
      <c r="M8" s="125">
        <v>1215.01</v>
      </c>
      <c r="N8" s="125">
        <v>1215.01</v>
      </c>
      <c r="O8" s="125">
        <v>1215.01</v>
      </c>
      <c r="P8" s="125">
        <v>1215.01</v>
      </c>
      <c r="Q8" s="125">
        <v>1215.01</v>
      </c>
      <c r="R8" s="125">
        <v>1215.01</v>
      </c>
      <c r="S8" s="125">
        <v>1215.01</v>
      </c>
      <c r="T8" s="125">
        <v>1215.01</v>
      </c>
      <c r="U8" s="125">
        <v>1215.01</v>
      </c>
      <c r="V8" s="125">
        <v>1215.01</v>
      </c>
      <c r="W8" s="125">
        <v>1215.01</v>
      </c>
      <c r="X8" s="125">
        <v>1215.01</v>
      </c>
      <c r="Y8" s="125">
        <v>1215.01</v>
      </c>
      <c r="Z8" s="125">
        <v>1215.01</v>
      </c>
      <c r="AA8" s="125">
        <v>1215.01</v>
      </c>
      <c r="AB8" s="125">
        <v>1215.01</v>
      </c>
      <c r="AC8" s="125">
        <v>1215.01</v>
      </c>
      <c r="AD8" s="125">
        <v>1215.01</v>
      </c>
      <c r="AE8" s="125">
        <v>1215.01</v>
      </c>
      <c r="AF8" s="125">
        <v>1215.01</v>
      </c>
      <c r="AG8" s="125">
        <v>1215.01</v>
      </c>
      <c r="AH8" s="125">
        <v>1215.01</v>
      </c>
      <c r="AI8" s="125">
        <v>1215.01</v>
      </c>
      <c r="AJ8" s="125">
        <v>1215.01</v>
      </c>
      <c r="AK8" s="125">
        <v>1215.01</v>
      </c>
      <c r="AL8" s="125">
        <v>1215.01</v>
      </c>
      <c r="AM8" s="125">
        <v>1215.01</v>
      </c>
      <c r="AN8" s="125">
        <v>1215.01</v>
      </c>
      <c r="AO8" s="125">
        <v>1215.01</v>
      </c>
      <c r="AP8" s="125">
        <v>1215.01</v>
      </c>
      <c r="AQ8" s="125">
        <v>1215.01</v>
      </c>
      <c r="AR8" s="125">
        <v>1215.01</v>
      </c>
      <c r="AS8" s="125">
        <v>1215.01</v>
      </c>
      <c r="AT8" s="125">
        <v>1215.01</v>
      </c>
      <c r="AU8" s="125">
        <v>1215.01</v>
      </c>
      <c r="AV8" s="125">
        <v>1215.01</v>
      </c>
      <c r="AW8" s="125">
        <v>1215.01</v>
      </c>
      <c r="AX8" s="125">
        <v>1215.01</v>
      </c>
      <c r="AY8" s="125">
        <v>1215.01</v>
      </c>
      <c r="AZ8" s="125">
        <v>1215.01</v>
      </c>
      <c r="BA8" s="125">
        <v>1215.01</v>
      </c>
      <c r="BB8" s="125">
        <v>1215.01</v>
      </c>
      <c r="BC8" s="125">
        <v>1215.01</v>
      </c>
      <c r="BD8" s="125">
        <v>1215.01</v>
      </c>
      <c r="BE8" s="125">
        <v>1215.01</v>
      </c>
      <c r="BF8" s="125">
        <v>1215.01</v>
      </c>
      <c r="BG8" s="125">
        <v>1215.01</v>
      </c>
      <c r="BH8" s="125">
        <v>1215.01</v>
      </c>
      <c r="BI8" s="125">
        <v>1215.01</v>
      </c>
      <c r="BJ8" s="125">
        <v>1215.01</v>
      </c>
      <c r="BK8" s="125">
        <v>1215.01</v>
      </c>
      <c r="BL8" s="125">
        <v>1215.01</v>
      </c>
      <c r="BM8" s="125">
        <v>1215.01</v>
      </c>
      <c r="BN8" s="125">
        <v>1215.01</v>
      </c>
      <c r="BO8" s="125">
        <v>1215.01</v>
      </c>
      <c r="BP8" s="125">
        <v>1215.01</v>
      </c>
      <c r="BQ8" s="125">
        <v>1215.01</v>
      </c>
      <c r="BR8" s="125">
        <v>1215.01</v>
      </c>
      <c r="BS8" s="125">
        <v>1215.01</v>
      </c>
      <c r="BT8" s="125">
        <v>1215.01</v>
      </c>
      <c r="BU8" s="125">
        <v>1215.01</v>
      </c>
      <c r="BV8" s="125">
        <v>1215.01</v>
      </c>
      <c r="BW8" s="125">
        <v>1215.01</v>
      </c>
      <c r="BX8" s="125">
        <v>1215.01</v>
      </c>
      <c r="BY8" s="125">
        <v>1215.01</v>
      </c>
      <c r="BZ8" s="125">
        <v>1215.01</v>
      </c>
      <c r="CA8" s="125">
        <v>1215.01</v>
      </c>
      <c r="CB8" s="125">
        <v>1215.01</v>
      </c>
      <c r="CC8" s="125">
        <v>1215.01</v>
      </c>
      <c r="CD8" s="125">
        <v>1215.01</v>
      </c>
      <c r="CE8" s="125">
        <v>1215.01</v>
      </c>
      <c r="CF8" s="125">
        <v>1215.01</v>
      </c>
      <c r="CG8" s="125">
        <v>1215.01</v>
      </c>
      <c r="CH8" s="125">
        <v>1215.01</v>
      </c>
      <c r="CI8" s="125">
        <v>1215.01</v>
      </c>
      <c r="CJ8" s="125">
        <v>1215.01</v>
      </c>
      <c r="CK8" s="125">
        <v>1215.01</v>
      </c>
      <c r="CL8" s="125">
        <v>1215.01</v>
      </c>
      <c r="CM8" s="125">
        <v>1215.01</v>
      </c>
      <c r="CN8" s="125">
        <v>1215.01</v>
      </c>
      <c r="CO8" s="125">
        <v>1215.01</v>
      </c>
      <c r="CP8" s="125">
        <v>1215.01</v>
      </c>
      <c r="CQ8" s="125">
        <v>1215.01</v>
      </c>
      <c r="CR8" s="125">
        <v>1215.01</v>
      </c>
      <c r="CS8" s="125">
        <v>1215.01</v>
      </c>
      <c r="CT8" s="125">
        <v>1215.01</v>
      </c>
      <c r="CU8" s="125">
        <v>1215.01</v>
      </c>
      <c r="CV8" s="125">
        <v>1215.01</v>
      </c>
      <c r="CW8" s="125">
        <v>1215.01</v>
      </c>
      <c r="CX8" s="125">
        <v>1215.01</v>
      </c>
      <c r="CY8" s="125">
        <v>1215.01</v>
      </c>
      <c r="CZ8" s="125">
        <v>1215.01</v>
      </c>
      <c r="DA8" s="125">
        <v>1215.01</v>
      </c>
      <c r="DB8" s="125">
        <v>1215.01</v>
      </c>
      <c r="DC8" s="125">
        <v>1215.01</v>
      </c>
      <c r="DD8" s="125">
        <v>1215.01</v>
      </c>
      <c r="DE8" s="125">
        <v>1215.01</v>
      </c>
      <c r="DF8" s="125">
        <v>1215.01</v>
      </c>
      <c r="DG8" s="125">
        <v>1215.01</v>
      </c>
      <c r="DH8" s="125">
        <v>1215.01</v>
      </c>
      <c r="DI8" s="125">
        <v>1215.01</v>
      </c>
      <c r="DJ8" s="125">
        <v>1215.01</v>
      </c>
      <c r="DK8" s="125">
        <v>1215.01</v>
      </c>
      <c r="DL8" s="125">
        <v>1215.01</v>
      </c>
      <c r="DM8" s="125">
        <v>1215.01</v>
      </c>
      <c r="DN8" s="125">
        <v>1215.01</v>
      </c>
      <c r="DO8" s="125">
        <v>1215.01</v>
      </c>
      <c r="DP8" s="125">
        <v>1215.01</v>
      </c>
      <c r="DQ8" s="125">
        <v>1215.01</v>
      </c>
      <c r="DR8" s="125">
        <v>1215.01</v>
      </c>
      <c r="DS8" s="125">
        <v>1215.01</v>
      </c>
      <c r="DT8" s="125">
        <v>1215.01</v>
      </c>
      <c r="DU8" s="125">
        <v>1215.01</v>
      </c>
      <c r="DV8" s="125">
        <v>1215.01</v>
      </c>
      <c r="DW8" s="125">
        <v>1215.01</v>
      </c>
      <c r="DX8" s="125">
        <v>1215.01</v>
      </c>
      <c r="DY8" s="125">
        <v>1215.01</v>
      </c>
      <c r="DZ8" s="125">
        <v>1215.01</v>
      </c>
      <c r="EA8" s="125">
        <v>1215.01</v>
      </c>
      <c r="EB8" s="125">
        <v>1215.01</v>
      </c>
      <c r="EC8" s="125">
        <v>1215.01</v>
      </c>
      <c r="ED8" s="125">
        <v>1215.01</v>
      </c>
      <c r="EE8" s="125">
        <v>1215.01</v>
      </c>
    </row>
    <row r="9" spans="2:135" ht="21" customHeight="1" x14ac:dyDescent="0.2">
      <c r="B9" s="135">
        <f>SUM(B5:B8)</f>
        <v>65606.3</v>
      </c>
      <c r="C9" s="29" t="s">
        <v>67</v>
      </c>
      <c r="D9" s="130">
        <f>SUM(D5:D8)</f>
        <v>49980.965342773256</v>
      </c>
      <c r="E9" s="130">
        <f t="shared" ref="E9:BP9" si="0">SUM(E5:E8)</f>
        <v>49979.965342773256</v>
      </c>
      <c r="F9" s="130">
        <f t="shared" si="0"/>
        <v>49727.120832326014</v>
      </c>
      <c r="G9" s="130">
        <f t="shared" si="0"/>
        <v>49727.120832326014</v>
      </c>
      <c r="H9" s="130">
        <f t="shared" si="0"/>
        <v>49864.790832326013</v>
      </c>
      <c r="I9" s="130">
        <f t="shared" si="0"/>
        <v>49864.790832326013</v>
      </c>
      <c r="J9" s="130">
        <f t="shared" si="0"/>
        <v>54717.128276055315</v>
      </c>
      <c r="K9" s="130">
        <f t="shared" si="0"/>
        <v>55837.528276055316</v>
      </c>
      <c r="L9" s="130">
        <f t="shared" si="0"/>
        <v>55837.528276055316</v>
      </c>
      <c r="M9" s="130">
        <f t="shared" si="0"/>
        <v>57067.588276055314</v>
      </c>
      <c r="N9" s="130">
        <f t="shared" si="0"/>
        <v>56640.218276055311</v>
      </c>
      <c r="O9" s="130">
        <f t="shared" si="0"/>
        <v>56640.218276055311</v>
      </c>
      <c r="P9" s="130">
        <f t="shared" si="0"/>
        <v>56977.908276055314</v>
      </c>
      <c r="Q9" s="130">
        <f t="shared" si="0"/>
        <v>56939.49827605531</v>
      </c>
      <c r="R9" s="130">
        <f t="shared" si="0"/>
        <v>56939.49827605531</v>
      </c>
      <c r="S9" s="130">
        <f t="shared" si="0"/>
        <v>56512.648276055312</v>
      </c>
      <c r="T9" s="130">
        <f t="shared" si="0"/>
        <v>56512.648276055312</v>
      </c>
      <c r="U9" s="130">
        <f t="shared" si="0"/>
        <v>56512.648276055312</v>
      </c>
      <c r="V9" s="130">
        <f t="shared" si="0"/>
        <v>56650.31827605531</v>
      </c>
      <c r="W9" s="130">
        <f t="shared" si="0"/>
        <v>56650.31827605531</v>
      </c>
      <c r="X9" s="130">
        <f t="shared" si="0"/>
        <v>52702.748276055303</v>
      </c>
      <c r="Y9" s="130">
        <f t="shared" si="0"/>
        <v>52702.748276055303</v>
      </c>
      <c r="Z9" s="130">
        <f t="shared" si="0"/>
        <v>52702.748276055303</v>
      </c>
      <c r="AA9" s="130">
        <f t="shared" si="0"/>
        <v>52702.748276055303</v>
      </c>
      <c r="AB9" s="130">
        <f t="shared" si="0"/>
        <v>52565.078276055305</v>
      </c>
      <c r="AC9" s="130">
        <f t="shared" si="0"/>
        <v>52565.078276055305</v>
      </c>
      <c r="AD9" s="130">
        <f t="shared" si="0"/>
        <v>52565.078276055305</v>
      </c>
      <c r="AE9" s="130">
        <f t="shared" si="0"/>
        <v>52565.078276055305</v>
      </c>
      <c r="AF9" s="130">
        <f t="shared" si="0"/>
        <v>52258.158276055306</v>
      </c>
      <c r="AG9" s="130">
        <f t="shared" si="0"/>
        <v>52258.158276055306</v>
      </c>
      <c r="AH9" s="130">
        <f t="shared" si="0"/>
        <v>52258.158276055306</v>
      </c>
      <c r="AI9" s="130">
        <f t="shared" si="0"/>
        <v>52258.158276055306</v>
      </c>
      <c r="AJ9" s="130">
        <f t="shared" si="0"/>
        <v>52258.158276055306</v>
      </c>
      <c r="AK9" s="130">
        <f t="shared" si="0"/>
        <v>52258.158276055306</v>
      </c>
      <c r="AL9" s="130">
        <f t="shared" si="0"/>
        <v>52260.158276055306</v>
      </c>
      <c r="AM9" s="130">
        <f t="shared" si="0"/>
        <v>52260.158276055306</v>
      </c>
      <c r="AN9" s="130">
        <f t="shared" si="0"/>
        <v>52260.158276055306</v>
      </c>
      <c r="AO9" s="130">
        <f t="shared" si="0"/>
        <v>52260.158276055306</v>
      </c>
      <c r="AP9" s="130">
        <f t="shared" si="0"/>
        <v>52260.158276055306</v>
      </c>
      <c r="AQ9" s="130">
        <f t="shared" si="0"/>
        <v>52260.158276055306</v>
      </c>
      <c r="AR9" s="130">
        <f t="shared" si="0"/>
        <v>52122.488276055308</v>
      </c>
      <c r="AS9" s="130">
        <f t="shared" si="0"/>
        <v>52122.488276055308</v>
      </c>
      <c r="AT9" s="130">
        <f t="shared" si="0"/>
        <v>51986.508276055305</v>
      </c>
      <c r="AU9" s="130">
        <f t="shared" si="0"/>
        <v>50438.758276055305</v>
      </c>
      <c r="AV9" s="130">
        <f t="shared" si="0"/>
        <v>50438.758276055305</v>
      </c>
      <c r="AW9" s="130">
        <f t="shared" si="0"/>
        <v>50438.758276055305</v>
      </c>
      <c r="AX9" s="130">
        <f t="shared" si="0"/>
        <v>50438.758276055305</v>
      </c>
      <c r="AY9" s="130">
        <f t="shared" si="0"/>
        <v>50438.758276055305</v>
      </c>
      <c r="AZ9" s="130">
        <f t="shared" si="0"/>
        <v>50438.758276055305</v>
      </c>
      <c r="BA9" s="130">
        <f t="shared" si="0"/>
        <v>50438.758276055305</v>
      </c>
      <c r="BB9" s="130">
        <f t="shared" si="0"/>
        <v>50438.758276055305</v>
      </c>
      <c r="BC9" s="130">
        <f t="shared" si="0"/>
        <v>50131.838276055307</v>
      </c>
      <c r="BD9" s="130">
        <f t="shared" si="0"/>
        <v>50131.838276055307</v>
      </c>
      <c r="BE9" s="130">
        <f t="shared" si="0"/>
        <v>50131.838276055307</v>
      </c>
      <c r="BF9" s="130">
        <f t="shared" si="0"/>
        <v>50131.838276055307</v>
      </c>
      <c r="BG9" s="130">
        <f t="shared" si="0"/>
        <v>50131.838276055307</v>
      </c>
      <c r="BH9" s="130">
        <f t="shared" si="0"/>
        <v>50131.838276055307</v>
      </c>
      <c r="BI9" s="130">
        <f t="shared" si="0"/>
        <v>50131.838276055307</v>
      </c>
      <c r="BJ9" s="130">
        <f t="shared" si="0"/>
        <v>50131.838276055307</v>
      </c>
      <c r="BK9" s="130">
        <f t="shared" si="0"/>
        <v>50131.838276055307</v>
      </c>
      <c r="BL9" s="130">
        <f t="shared" si="0"/>
        <v>49994.167443729282</v>
      </c>
      <c r="BM9" s="130">
        <f t="shared" si="0"/>
        <v>49994.167443729282</v>
      </c>
      <c r="BN9" s="130">
        <f t="shared" si="0"/>
        <v>49994.167443729282</v>
      </c>
      <c r="BO9" s="130">
        <f t="shared" si="0"/>
        <v>49994.167443729282</v>
      </c>
      <c r="BP9" s="130">
        <f t="shared" si="0"/>
        <v>49994.167443729282</v>
      </c>
      <c r="BQ9" s="130">
        <f t="shared" ref="BQ9:EB9" si="1">SUM(BQ5:BQ8)</f>
        <v>49994.167443729282</v>
      </c>
      <c r="BR9" s="130">
        <f t="shared" si="1"/>
        <v>49994.167443729282</v>
      </c>
      <c r="BS9" s="130">
        <f t="shared" si="1"/>
        <v>49994.167443729282</v>
      </c>
      <c r="BT9" s="130">
        <f t="shared" si="1"/>
        <v>49994.167443729282</v>
      </c>
      <c r="BU9" s="130">
        <f t="shared" si="1"/>
        <v>49994.167443729282</v>
      </c>
      <c r="BV9" s="130">
        <f t="shared" si="1"/>
        <v>49994.167443729282</v>
      </c>
      <c r="BW9" s="130">
        <f t="shared" si="1"/>
        <v>49994.167443729282</v>
      </c>
      <c r="BX9" s="130">
        <f t="shared" si="1"/>
        <v>49994.167443729282</v>
      </c>
      <c r="BY9" s="130">
        <f t="shared" si="1"/>
        <v>49994.167443729282</v>
      </c>
      <c r="BZ9" s="130">
        <f t="shared" si="1"/>
        <v>49994.167443729282</v>
      </c>
      <c r="CA9" s="130">
        <f t="shared" si="1"/>
        <v>49994.167443729282</v>
      </c>
      <c r="CB9" s="130">
        <f t="shared" si="1"/>
        <v>49994.167443729282</v>
      </c>
      <c r="CC9" s="130">
        <f t="shared" si="1"/>
        <v>49994.167443729282</v>
      </c>
      <c r="CD9" s="130">
        <f t="shared" si="1"/>
        <v>49994.167443729282</v>
      </c>
      <c r="CE9" s="130">
        <f t="shared" si="1"/>
        <v>49994.167443729282</v>
      </c>
      <c r="CF9" s="130">
        <f t="shared" si="1"/>
        <v>49994.167443729282</v>
      </c>
      <c r="CG9" s="130">
        <f t="shared" si="1"/>
        <v>49994.167443729282</v>
      </c>
      <c r="CH9" s="130">
        <f t="shared" si="1"/>
        <v>49994.167443729282</v>
      </c>
      <c r="CI9" s="130">
        <f t="shared" si="1"/>
        <v>49994.167443729282</v>
      </c>
      <c r="CJ9" s="130">
        <f t="shared" si="1"/>
        <v>49994.167443729282</v>
      </c>
      <c r="CK9" s="130">
        <f t="shared" si="1"/>
        <v>49994.167443729282</v>
      </c>
      <c r="CL9" s="130">
        <f t="shared" si="1"/>
        <v>49994.167443729282</v>
      </c>
      <c r="CM9" s="130">
        <f t="shared" si="1"/>
        <v>49994.167443729282</v>
      </c>
      <c r="CN9" s="130">
        <f t="shared" si="1"/>
        <v>49994.167443729282</v>
      </c>
      <c r="CO9" s="130">
        <f t="shared" si="1"/>
        <v>49994.167443729282</v>
      </c>
      <c r="CP9" s="130">
        <f t="shared" si="1"/>
        <v>49994.167443729282</v>
      </c>
      <c r="CQ9" s="130">
        <f t="shared" si="1"/>
        <v>49994.167443729282</v>
      </c>
      <c r="CR9" s="130">
        <f t="shared" si="1"/>
        <v>49994.167443729282</v>
      </c>
      <c r="CS9" s="130">
        <f t="shared" si="1"/>
        <v>49994.167443729282</v>
      </c>
      <c r="CT9" s="130">
        <f t="shared" si="1"/>
        <v>49994.167443729282</v>
      </c>
      <c r="CU9" s="130">
        <f t="shared" si="1"/>
        <v>49994.167443729282</v>
      </c>
      <c r="CV9" s="130">
        <f t="shared" si="1"/>
        <v>49994.167443729282</v>
      </c>
      <c r="CW9" s="130">
        <f t="shared" si="1"/>
        <v>49994.167443729282</v>
      </c>
      <c r="CX9" s="130">
        <f t="shared" si="1"/>
        <v>49994.167443729282</v>
      </c>
      <c r="CY9" s="130">
        <f t="shared" si="1"/>
        <v>49994.167443729282</v>
      </c>
      <c r="CZ9" s="130">
        <f t="shared" si="1"/>
        <v>49994.167443729282</v>
      </c>
      <c r="DA9" s="130">
        <f t="shared" si="1"/>
        <v>49994.167443729282</v>
      </c>
      <c r="DB9" s="130">
        <f t="shared" si="1"/>
        <v>49994.167443729282</v>
      </c>
      <c r="DC9" s="130">
        <f t="shared" si="1"/>
        <v>49994.167443729282</v>
      </c>
      <c r="DD9" s="130">
        <f t="shared" si="1"/>
        <v>49994.167443729282</v>
      </c>
      <c r="DE9" s="130">
        <f t="shared" si="1"/>
        <v>49994.167443729282</v>
      </c>
      <c r="DF9" s="130">
        <f t="shared" si="1"/>
        <v>49994.167443729282</v>
      </c>
      <c r="DG9" s="130">
        <f t="shared" si="1"/>
        <v>49994.167443729282</v>
      </c>
      <c r="DH9" s="130">
        <f t="shared" si="1"/>
        <v>49994.167443729282</v>
      </c>
      <c r="DI9" s="130">
        <f t="shared" si="1"/>
        <v>49994.167443729282</v>
      </c>
      <c r="DJ9" s="130">
        <f t="shared" si="1"/>
        <v>49994.167443729282</v>
      </c>
      <c r="DK9" s="130">
        <f t="shared" si="1"/>
        <v>49994.167443729282</v>
      </c>
      <c r="DL9" s="130">
        <f t="shared" si="1"/>
        <v>49994.167443729282</v>
      </c>
      <c r="DM9" s="130">
        <f t="shared" si="1"/>
        <v>49994.167443729282</v>
      </c>
      <c r="DN9" s="130">
        <f t="shared" si="1"/>
        <v>49994.167443729282</v>
      </c>
      <c r="DO9" s="130">
        <f t="shared" si="1"/>
        <v>49994.167443729282</v>
      </c>
      <c r="DP9" s="130">
        <f t="shared" si="1"/>
        <v>49994.167443729282</v>
      </c>
      <c r="DQ9" s="130">
        <f t="shared" si="1"/>
        <v>49994.167443729282</v>
      </c>
      <c r="DR9" s="130">
        <f t="shared" si="1"/>
        <v>49994.167443729282</v>
      </c>
      <c r="DS9" s="130">
        <f t="shared" si="1"/>
        <v>49994.167443729282</v>
      </c>
      <c r="DT9" s="130">
        <f t="shared" si="1"/>
        <v>49994.167443729282</v>
      </c>
      <c r="DU9" s="130">
        <f t="shared" si="1"/>
        <v>49994.167443729282</v>
      </c>
      <c r="DV9" s="130">
        <f t="shared" si="1"/>
        <v>49994.167443729282</v>
      </c>
      <c r="DW9" s="130">
        <f t="shared" si="1"/>
        <v>49994.167443729282</v>
      </c>
      <c r="DX9" s="130">
        <f t="shared" si="1"/>
        <v>49994.167443729282</v>
      </c>
      <c r="DY9" s="130">
        <f t="shared" si="1"/>
        <v>49994.167443729282</v>
      </c>
      <c r="DZ9" s="130">
        <f t="shared" si="1"/>
        <v>49994.167443729282</v>
      </c>
      <c r="EA9" s="130">
        <f t="shared" si="1"/>
        <v>49994.167443729282</v>
      </c>
      <c r="EB9" s="130">
        <f t="shared" si="1"/>
        <v>49994.167443729282</v>
      </c>
      <c r="EC9" s="130">
        <f t="shared" ref="EC9:EE9" si="2">SUM(EC5:EC8)</f>
        <v>49994.167443729282</v>
      </c>
      <c r="ED9" s="130">
        <f t="shared" si="2"/>
        <v>49994.167443729282</v>
      </c>
      <c r="EE9" s="130">
        <f t="shared" si="2"/>
        <v>49994.167443729282</v>
      </c>
    </row>
    <row r="10" spans="2:135" ht="21" customHeight="1" x14ac:dyDescent="0.2"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</row>
    <row r="11" spans="2:135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35" ht="21" customHeight="1" x14ac:dyDescent="0.2">
      <c r="E12" s="100"/>
    </row>
    <row r="13" spans="2:135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9" t="s">
        <v>64</v>
      </c>
      <c r="D14" s="121">
        <v>44927</v>
      </c>
      <c r="E14" s="121">
        <v>44958</v>
      </c>
      <c r="F14" s="121">
        <v>44986</v>
      </c>
      <c r="G14" s="121">
        <v>45017</v>
      </c>
      <c r="H14" s="121">
        <v>45047</v>
      </c>
      <c r="I14" s="121">
        <v>45078</v>
      </c>
      <c r="J14" s="121">
        <v>45108</v>
      </c>
      <c r="K14" s="121">
        <v>45139</v>
      </c>
      <c r="L14" s="121">
        <v>45170</v>
      </c>
      <c r="M14" s="121">
        <v>45200</v>
      </c>
      <c r="N14" s="121">
        <v>45231</v>
      </c>
      <c r="O14" s="121">
        <v>45261</v>
      </c>
      <c r="P14" s="121">
        <v>45292</v>
      </c>
      <c r="Q14" s="121">
        <v>45323</v>
      </c>
      <c r="R14" s="121">
        <v>45352</v>
      </c>
      <c r="S14" s="121">
        <v>45383</v>
      </c>
      <c r="T14" s="121">
        <v>45413</v>
      </c>
      <c r="U14" s="121">
        <v>45444</v>
      </c>
      <c r="V14" s="121">
        <v>45474</v>
      </c>
      <c r="W14" s="121">
        <v>45505</v>
      </c>
      <c r="X14" s="121">
        <v>45536</v>
      </c>
      <c r="Y14" s="121">
        <v>45566</v>
      </c>
      <c r="Z14" s="121">
        <v>45597</v>
      </c>
      <c r="AA14" s="121">
        <v>45627</v>
      </c>
      <c r="AB14" s="121">
        <v>45658</v>
      </c>
      <c r="AC14" s="121">
        <v>45689</v>
      </c>
      <c r="AD14" s="121">
        <v>45717</v>
      </c>
      <c r="AE14" s="121">
        <v>45748</v>
      </c>
      <c r="AF14" s="121">
        <v>45778</v>
      </c>
      <c r="AG14" s="121">
        <v>45809</v>
      </c>
      <c r="AH14" s="121">
        <v>45839</v>
      </c>
      <c r="AI14" s="121">
        <v>45870</v>
      </c>
      <c r="AJ14" s="121">
        <v>45901</v>
      </c>
      <c r="AK14" s="121">
        <v>45931</v>
      </c>
      <c r="AL14" s="121">
        <v>45962</v>
      </c>
      <c r="AM14" s="121">
        <v>45992</v>
      </c>
      <c r="AN14" s="121">
        <v>46023</v>
      </c>
      <c r="AO14" s="121">
        <v>46054</v>
      </c>
      <c r="AP14" s="121">
        <v>46082</v>
      </c>
      <c r="AQ14" s="121">
        <v>46113</v>
      </c>
      <c r="AR14" s="121">
        <v>46143</v>
      </c>
      <c r="AS14" s="121">
        <v>46174</v>
      </c>
      <c r="AT14" s="121">
        <v>46204</v>
      </c>
      <c r="AU14" s="121">
        <v>46235</v>
      </c>
      <c r="AV14" s="121">
        <v>46266</v>
      </c>
      <c r="AW14" s="121">
        <v>46296</v>
      </c>
      <c r="AX14" s="121">
        <v>46327</v>
      </c>
      <c r="AY14" s="121">
        <v>46357</v>
      </c>
      <c r="AZ14" s="121">
        <v>46388</v>
      </c>
      <c r="BA14" s="121">
        <v>46419</v>
      </c>
      <c r="BB14" s="121">
        <v>46447</v>
      </c>
      <c r="BC14" s="121">
        <v>46478</v>
      </c>
      <c r="BD14" s="121">
        <v>46508</v>
      </c>
      <c r="BE14" s="121">
        <v>46539</v>
      </c>
      <c r="BF14" s="121">
        <v>46569</v>
      </c>
      <c r="BG14" s="121">
        <v>46600</v>
      </c>
      <c r="BH14" s="121">
        <v>46631</v>
      </c>
      <c r="BI14" s="121">
        <v>46661</v>
      </c>
      <c r="BJ14" s="121">
        <v>46692</v>
      </c>
      <c r="BK14" s="121">
        <v>46722</v>
      </c>
      <c r="BL14" s="121">
        <v>46753</v>
      </c>
      <c r="BM14" s="121">
        <v>46784</v>
      </c>
      <c r="BN14" s="121">
        <v>46813</v>
      </c>
      <c r="BO14" s="121">
        <v>46844</v>
      </c>
      <c r="BP14" s="121">
        <v>46874</v>
      </c>
      <c r="BQ14" s="121">
        <v>46905</v>
      </c>
      <c r="BR14" s="121">
        <v>46935</v>
      </c>
      <c r="BS14" s="121">
        <v>46966</v>
      </c>
      <c r="BT14" s="121">
        <v>46997</v>
      </c>
      <c r="BU14" s="121">
        <v>47027</v>
      </c>
      <c r="BV14" s="121">
        <v>47058</v>
      </c>
      <c r="BW14" s="121">
        <v>47088</v>
      </c>
      <c r="BX14" s="121">
        <v>47119</v>
      </c>
      <c r="BY14" s="121">
        <v>47150</v>
      </c>
      <c r="BZ14" s="121">
        <v>47178</v>
      </c>
      <c r="CA14" s="121">
        <v>47209</v>
      </c>
      <c r="CB14" s="121">
        <v>47239</v>
      </c>
      <c r="CC14" s="121">
        <v>47270</v>
      </c>
      <c r="CD14" s="121">
        <v>47300</v>
      </c>
      <c r="CE14" s="121">
        <v>47331</v>
      </c>
      <c r="CF14" s="121">
        <v>47362</v>
      </c>
      <c r="CG14" s="121">
        <v>47392</v>
      </c>
      <c r="CH14" s="121">
        <v>47423</v>
      </c>
      <c r="CI14" s="121">
        <v>47453</v>
      </c>
      <c r="CJ14" s="121">
        <v>47484</v>
      </c>
      <c r="CK14" s="121">
        <v>47515</v>
      </c>
      <c r="CL14" s="121">
        <v>47543</v>
      </c>
      <c r="CM14" s="121">
        <v>47574</v>
      </c>
      <c r="CN14" s="121">
        <v>47604</v>
      </c>
      <c r="CO14" s="121">
        <v>47635</v>
      </c>
      <c r="CP14" s="121">
        <v>47665</v>
      </c>
      <c r="CQ14" s="121">
        <v>47696</v>
      </c>
      <c r="CR14" s="121">
        <v>47727</v>
      </c>
      <c r="CS14" s="121">
        <v>47757</v>
      </c>
      <c r="CT14" s="121">
        <v>47788</v>
      </c>
      <c r="CU14" s="121">
        <v>47818</v>
      </c>
      <c r="CV14" s="121">
        <v>47849</v>
      </c>
      <c r="CW14" s="121">
        <v>47880</v>
      </c>
      <c r="CX14" s="121">
        <v>47908</v>
      </c>
      <c r="CY14" s="121">
        <v>47939</v>
      </c>
      <c r="CZ14" s="121">
        <v>47969</v>
      </c>
      <c r="DA14" s="121">
        <v>48000</v>
      </c>
      <c r="DB14" s="121">
        <v>48030</v>
      </c>
      <c r="DC14" s="121">
        <v>48061</v>
      </c>
      <c r="DD14" s="121">
        <v>48092</v>
      </c>
      <c r="DE14" s="121">
        <v>48122</v>
      </c>
      <c r="DF14" s="121">
        <v>48153</v>
      </c>
      <c r="DG14" s="121">
        <v>48183</v>
      </c>
      <c r="DH14" s="121">
        <v>48214</v>
      </c>
      <c r="DI14" s="121">
        <v>48245</v>
      </c>
      <c r="DJ14" s="121">
        <v>48274</v>
      </c>
      <c r="DK14" s="121">
        <v>48305</v>
      </c>
      <c r="DL14" s="121">
        <v>48335</v>
      </c>
      <c r="DM14" s="121">
        <v>48366</v>
      </c>
      <c r="DN14" s="121">
        <v>48396</v>
      </c>
      <c r="DO14" s="121">
        <v>48427</v>
      </c>
      <c r="DP14" s="121">
        <v>48458</v>
      </c>
      <c r="DQ14" s="121">
        <v>48488</v>
      </c>
      <c r="DR14" s="121">
        <v>48519</v>
      </c>
      <c r="DS14" s="121">
        <v>48549</v>
      </c>
      <c r="DT14" s="121">
        <v>48580</v>
      </c>
      <c r="DU14" s="121">
        <v>48611</v>
      </c>
      <c r="DV14" s="121">
        <v>48639</v>
      </c>
      <c r="DW14" s="121">
        <v>48670</v>
      </c>
      <c r="DX14" s="121">
        <v>48700</v>
      </c>
      <c r="DY14" s="121">
        <v>48731</v>
      </c>
      <c r="DZ14" s="121">
        <v>48761</v>
      </c>
      <c r="EA14" s="121">
        <v>48792</v>
      </c>
      <c r="EB14" s="121">
        <v>48823</v>
      </c>
      <c r="EC14" s="121">
        <v>48853</v>
      </c>
      <c r="ED14" s="121">
        <v>48884</v>
      </c>
      <c r="EE14" s="121">
        <v>48914</v>
      </c>
    </row>
    <row r="15" spans="2:135" s="126" customFormat="1" ht="21" customHeight="1" x14ac:dyDescent="0.2">
      <c r="C15" s="127" t="s">
        <v>140</v>
      </c>
      <c r="D15" s="128">
        <f>D5/$B$5</f>
        <v>0.74309051736139919</v>
      </c>
      <c r="E15" s="128">
        <f t="shared" ref="E15:BP15" si="3">E5/$B$5</f>
        <v>0.74307397660298558</v>
      </c>
      <c r="F15" s="128">
        <f t="shared" si="3"/>
        <v>0.73889173663946728</v>
      </c>
      <c r="G15" s="128">
        <f t="shared" si="3"/>
        <v>0.73889173663946728</v>
      </c>
      <c r="H15" s="128">
        <f t="shared" si="3"/>
        <v>0.74116890285027059</v>
      </c>
      <c r="I15" s="128">
        <f t="shared" si="3"/>
        <v>0.74116890285027059</v>
      </c>
      <c r="J15" s="128">
        <f t="shared" si="3"/>
        <v>0.82143024424836997</v>
      </c>
      <c r="K15" s="128">
        <f t="shared" si="3"/>
        <v>0.83996250997499222</v>
      </c>
      <c r="L15" s="128">
        <f t="shared" si="3"/>
        <v>0.83996250997499222</v>
      </c>
      <c r="M15" s="128">
        <f t="shared" si="3"/>
        <v>0.86030863526925228</v>
      </c>
      <c r="N15" s="128">
        <f t="shared" si="3"/>
        <v>0.85323961134602255</v>
      </c>
      <c r="O15" s="128">
        <f t="shared" si="3"/>
        <v>0.85323961134602255</v>
      </c>
      <c r="P15" s="128">
        <f t="shared" si="3"/>
        <v>0.85882526005471871</v>
      </c>
      <c r="Q15" s="128">
        <f t="shared" si="3"/>
        <v>0.85818992952405138</v>
      </c>
      <c r="R15" s="128">
        <f t="shared" si="3"/>
        <v>0.85818992952405138</v>
      </c>
      <c r="S15" s="128">
        <f t="shared" si="3"/>
        <v>0.85112950679519683</v>
      </c>
      <c r="T15" s="128">
        <f t="shared" si="3"/>
        <v>0.85112950679519683</v>
      </c>
      <c r="U15" s="128">
        <f t="shared" si="3"/>
        <v>0.85112950679519683</v>
      </c>
      <c r="V15" s="128">
        <f t="shared" si="3"/>
        <v>0.85340667300600015</v>
      </c>
      <c r="W15" s="128">
        <f t="shared" si="3"/>
        <v>0.85340667300600015</v>
      </c>
      <c r="X15" s="128">
        <f t="shared" si="3"/>
        <v>0.78811087131513746</v>
      </c>
      <c r="Y15" s="128">
        <f t="shared" si="3"/>
        <v>0.78811087131513746</v>
      </c>
      <c r="Z15" s="128">
        <f t="shared" si="3"/>
        <v>0.78811087131513746</v>
      </c>
      <c r="AA15" s="128">
        <f t="shared" si="3"/>
        <v>0.78811087131513746</v>
      </c>
      <c r="AB15" s="128">
        <f t="shared" si="3"/>
        <v>0.78583370510433415</v>
      </c>
      <c r="AC15" s="128">
        <f t="shared" si="3"/>
        <v>0.78583370510433415</v>
      </c>
      <c r="AD15" s="128">
        <f t="shared" si="3"/>
        <v>0.78583370510433415</v>
      </c>
      <c r="AE15" s="128">
        <f t="shared" si="3"/>
        <v>0.78583370510433415</v>
      </c>
      <c r="AF15" s="128">
        <f t="shared" si="3"/>
        <v>0.78075701553202526</v>
      </c>
      <c r="AG15" s="128">
        <f t="shared" si="3"/>
        <v>0.78075701553202526</v>
      </c>
      <c r="AH15" s="128">
        <f t="shared" si="3"/>
        <v>0.78075701553202526</v>
      </c>
      <c r="AI15" s="128">
        <f t="shared" si="3"/>
        <v>0.78075701553202526</v>
      </c>
      <c r="AJ15" s="128">
        <f t="shared" si="3"/>
        <v>0.78075701553202526</v>
      </c>
      <c r="AK15" s="128">
        <f t="shared" si="3"/>
        <v>0.78075701553202526</v>
      </c>
      <c r="AL15" s="128">
        <f t="shared" si="3"/>
        <v>0.78079009704885249</v>
      </c>
      <c r="AM15" s="128">
        <f t="shared" si="3"/>
        <v>0.78079009704885249</v>
      </c>
      <c r="AN15" s="128">
        <f t="shared" si="3"/>
        <v>0.78079009704885249</v>
      </c>
      <c r="AO15" s="128">
        <f t="shared" si="3"/>
        <v>0.78079009704885249</v>
      </c>
      <c r="AP15" s="128">
        <f t="shared" si="3"/>
        <v>0.78079009704885249</v>
      </c>
      <c r="AQ15" s="128">
        <f t="shared" si="3"/>
        <v>0.78079009704885249</v>
      </c>
      <c r="AR15" s="128">
        <f t="shared" si="3"/>
        <v>0.77851293083804918</v>
      </c>
      <c r="AS15" s="128">
        <f t="shared" si="3"/>
        <v>0.77851293083804918</v>
      </c>
      <c r="AT15" s="128">
        <f t="shared" si="3"/>
        <v>0.77626371850896481</v>
      </c>
      <c r="AU15" s="128">
        <f t="shared" si="3"/>
        <v>0.75066275967428109</v>
      </c>
      <c r="AV15" s="128">
        <f t="shared" si="3"/>
        <v>0.75066275967428109</v>
      </c>
      <c r="AW15" s="128">
        <f t="shared" si="3"/>
        <v>0.75066275967428109</v>
      </c>
      <c r="AX15" s="128">
        <f t="shared" si="3"/>
        <v>0.75066275967428109</v>
      </c>
      <c r="AY15" s="128">
        <f t="shared" si="3"/>
        <v>0.75066275967428109</v>
      </c>
      <c r="AZ15" s="128">
        <f t="shared" si="3"/>
        <v>0.75066275967428109</v>
      </c>
      <c r="BA15" s="128">
        <f t="shared" si="3"/>
        <v>0.75066275967428109</v>
      </c>
      <c r="BB15" s="128">
        <f t="shared" si="3"/>
        <v>0.75066275967428109</v>
      </c>
      <c r="BC15" s="128">
        <f t="shared" si="3"/>
        <v>0.7455860701019722</v>
      </c>
      <c r="BD15" s="128">
        <f t="shared" si="3"/>
        <v>0.7455860701019722</v>
      </c>
      <c r="BE15" s="128">
        <f t="shared" si="3"/>
        <v>0.7455860701019722</v>
      </c>
      <c r="BF15" s="128">
        <f t="shared" si="3"/>
        <v>0.7455860701019722</v>
      </c>
      <c r="BG15" s="128">
        <f t="shared" si="3"/>
        <v>0.7455860701019722</v>
      </c>
      <c r="BH15" s="128">
        <f t="shared" si="3"/>
        <v>0.7455860701019722</v>
      </c>
      <c r="BI15" s="128">
        <f t="shared" si="3"/>
        <v>0.7455860701019722</v>
      </c>
      <c r="BJ15" s="128">
        <f t="shared" si="3"/>
        <v>0.7455860701019722</v>
      </c>
      <c r="BK15" s="128">
        <f t="shared" si="3"/>
        <v>0.7455860701019722</v>
      </c>
      <c r="BL15" s="128">
        <f t="shared" si="3"/>
        <v>0.74330889012386514</v>
      </c>
      <c r="BM15" s="128">
        <f t="shared" si="3"/>
        <v>0.74330889012386514</v>
      </c>
      <c r="BN15" s="128">
        <f t="shared" si="3"/>
        <v>0.74330889012386514</v>
      </c>
      <c r="BO15" s="128">
        <f t="shared" si="3"/>
        <v>0.74330889012386514</v>
      </c>
      <c r="BP15" s="128">
        <f t="shared" si="3"/>
        <v>0.74330889012386514</v>
      </c>
      <c r="BQ15" s="128">
        <f t="shared" ref="BQ15:EB15" si="4">BQ5/$B$5</f>
        <v>0.74330889012386514</v>
      </c>
      <c r="BR15" s="128">
        <f t="shared" si="4"/>
        <v>0.74330889012386514</v>
      </c>
      <c r="BS15" s="128">
        <f t="shared" si="4"/>
        <v>0.74330889012386514</v>
      </c>
      <c r="BT15" s="128">
        <f t="shared" si="4"/>
        <v>0.74330889012386514</v>
      </c>
      <c r="BU15" s="128">
        <f t="shared" si="4"/>
        <v>0.74330889012386514</v>
      </c>
      <c r="BV15" s="128">
        <f t="shared" si="4"/>
        <v>0.74330889012386514</v>
      </c>
      <c r="BW15" s="128">
        <f t="shared" si="4"/>
        <v>0.74330889012386514</v>
      </c>
      <c r="BX15" s="128">
        <f t="shared" si="4"/>
        <v>0.74330889012386514</v>
      </c>
      <c r="BY15" s="128">
        <f t="shared" si="4"/>
        <v>0.74330889012386514</v>
      </c>
      <c r="BZ15" s="128">
        <f t="shared" si="4"/>
        <v>0.74330889012386514</v>
      </c>
      <c r="CA15" s="128">
        <f t="shared" si="4"/>
        <v>0.74330889012386514</v>
      </c>
      <c r="CB15" s="128">
        <f t="shared" si="4"/>
        <v>0.74330889012386514</v>
      </c>
      <c r="CC15" s="128">
        <f t="shared" si="4"/>
        <v>0.74330889012386514</v>
      </c>
      <c r="CD15" s="128">
        <f t="shared" si="4"/>
        <v>0.74330889012386514</v>
      </c>
      <c r="CE15" s="128">
        <f t="shared" si="4"/>
        <v>0.74330889012386514</v>
      </c>
      <c r="CF15" s="128">
        <f t="shared" si="4"/>
        <v>0.74330889012386514</v>
      </c>
      <c r="CG15" s="128">
        <f t="shared" si="4"/>
        <v>0.74330889012386514</v>
      </c>
      <c r="CH15" s="128">
        <f t="shared" si="4"/>
        <v>0.74330889012386514</v>
      </c>
      <c r="CI15" s="128">
        <f t="shared" si="4"/>
        <v>0.74330889012386514</v>
      </c>
      <c r="CJ15" s="128">
        <f t="shared" si="4"/>
        <v>0.74330889012386514</v>
      </c>
      <c r="CK15" s="128">
        <f t="shared" si="4"/>
        <v>0.74330889012386514</v>
      </c>
      <c r="CL15" s="128">
        <f t="shared" si="4"/>
        <v>0.74330889012386514</v>
      </c>
      <c r="CM15" s="128">
        <f t="shared" si="4"/>
        <v>0.74330889012386514</v>
      </c>
      <c r="CN15" s="128">
        <f t="shared" si="4"/>
        <v>0.74330889012386514</v>
      </c>
      <c r="CO15" s="128">
        <f t="shared" si="4"/>
        <v>0.74330889012386514</v>
      </c>
      <c r="CP15" s="128">
        <f t="shared" si="4"/>
        <v>0.74330889012386514</v>
      </c>
      <c r="CQ15" s="128">
        <f t="shared" si="4"/>
        <v>0.74330889012386514</v>
      </c>
      <c r="CR15" s="128">
        <f t="shared" si="4"/>
        <v>0.74330889012386514</v>
      </c>
      <c r="CS15" s="128">
        <f t="shared" si="4"/>
        <v>0.74330889012386514</v>
      </c>
      <c r="CT15" s="128">
        <f t="shared" si="4"/>
        <v>0.74330889012386514</v>
      </c>
      <c r="CU15" s="128">
        <f t="shared" si="4"/>
        <v>0.74330889012386514</v>
      </c>
      <c r="CV15" s="128">
        <f t="shared" si="4"/>
        <v>0.74330889012386514</v>
      </c>
      <c r="CW15" s="128">
        <f t="shared" si="4"/>
        <v>0.74330889012386514</v>
      </c>
      <c r="CX15" s="128">
        <f t="shared" si="4"/>
        <v>0.74330889012386514</v>
      </c>
      <c r="CY15" s="128">
        <f t="shared" si="4"/>
        <v>0.74330889012386514</v>
      </c>
      <c r="CZ15" s="128">
        <f t="shared" si="4"/>
        <v>0.74330889012386514</v>
      </c>
      <c r="DA15" s="128">
        <f t="shared" si="4"/>
        <v>0.74330889012386514</v>
      </c>
      <c r="DB15" s="128">
        <f t="shared" si="4"/>
        <v>0.74330889012386514</v>
      </c>
      <c r="DC15" s="128">
        <f t="shared" si="4"/>
        <v>0.74330889012386514</v>
      </c>
      <c r="DD15" s="128">
        <f t="shared" si="4"/>
        <v>0.74330889012386514</v>
      </c>
      <c r="DE15" s="128">
        <f t="shared" si="4"/>
        <v>0.74330889012386514</v>
      </c>
      <c r="DF15" s="128">
        <f t="shared" si="4"/>
        <v>0.74330889012386514</v>
      </c>
      <c r="DG15" s="128">
        <f t="shared" si="4"/>
        <v>0.74330889012386514</v>
      </c>
      <c r="DH15" s="128">
        <f t="shared" si="4"/>
        <v>0.74330889012386514</v>
      </c>
      <c r="DI15" s="128">
        <f t="shared" si="4"/>
        <v>0.74330889012386514</v>
      </c>
      <c r="DJ15" s="128">
        <f t="shared" si="4"/>
        <v>0.74330889012386514</v>
      </c>
      <c r="DK15" s="128">
        <f t="shared" si="4"/>
        <v>0.74330889012386514</v>
      </c>
      <c r="DL15" s="128">
        <f t="shared" si="4"/>
        <v>0.74330889012386514</v>
      </c>
      <c r="DM15" s="128">
        <f t="shared" si="4"/>
        <v>0.74330889012386514</v>
      </c>
      <c r="DN15" s="128">
        <f t="shared" si="4"/>
        <v>0.74330889012386514</v>
      </c>
      <c r="DO15" s="128">
        <f t="shared" si="4"/>
        <v>0.74330889012386514</v>
      </c>
      <c r="DP15" s="128">
        <f t="shared" si="4"/>
        <v>0.74330889012386514</v>
      </c>
      <c r="DQ15" s="128">
        <f t="shared" si="4"/>
        <v>0.74330889012386514</v>
      </c>
      <c r="DR15" s="128">
        <f t="shared" si="4"/>
        <v>0.74330889012386514</v>
      </c>
      <c r="DS15" s="128">
        <f t="shared" si="4"/>
        <v>0.74330889012386514</v>
      </c>
      <c r="DT15" s="128">
        <f t="shared" si="4"/>
        <v>0.74330889012386514</v>
      </c>
      <c r="DU15" s="128">
        <f t="shared" si="4"/>
        <v>0.74330889012386514</v>
      </c>
      <c r="DV15" s="128">
        <f t="shared" si="4"/>
        <v>0.74330889012386514</v>
      </c>
      <c r="DW15" s="128">
        <f t="shared" si="4"/>
        <v>0.74330889012386514</v>
      </c>
      <c r="DX15" s="128">
        <f t="shared" si="4"/>
        <v>0.74330889012386514</v>
      </c>
      <c r="DY15" s="128">
        <f t="shared" si="4"/>
        <v>0.74330889012386514</v>
      </c>
      <c r="DZ15" s="128">
        <f t="shared" si="4"/>
        <v>0.74330889012386514</v>
      </c>
      <c r="EA15" s="128">
        <f t="shared" si="4"/>
        <v>0.74330889012386514</v>
      </c>
      <c r="EB15" s="128">
        <f t="shared" si="4"/>
        <v>0.74330889012386514</v>
      </c>
      <c r="EC15" s="128">
        <f t="shared" ref="EC15:EE15" si="5">EC5/$B$5</f>
        <v>0.74330889012386514</v>
      </c>
      <c r="ED15" s="128">
        <f t="shared" si="5"/>
        <v>0.74330889012386514</v>
      </c>
      <c r="EE15" s="128">
        <f t="shared" si="5"/>
        <v>0.74330889012386514</v>
      </c>
    </row>
    <row r="16" spans="2:135" ht="21" customHeight="1" x14ac:dyDescent="0.2">
      <c r="C16" s="29" t="s">
        <v>136</v>
      </c>
      <c r="D16" s="129">
        <f>D6/$B$6</f>
        <v>0.9165051964065527</v>
      </c>
      <c r="E16" s="129">
        <f t="shared" ref="E16:BP16" si="6">E6/$B$6</f>
        <v>0.9165051964065527</v>
      </c>
      <c r="F16" s="129">
        <f t="shared" si="6"/>
        <v>0.9165051964065527</v>
      </c>
      <c r="G16" s="129">
        <f t="shared" si="6"/>
        <v>0.9165051964065527</v>
      </c>
      <c r="H16" s="129">
        <f t="shared" si="6"/>
        <v>0.9165051964065527</v>
      </c>
      <c r="I16" s="129">
        <f t="shared" si="6"/>
        <v>0.9165051964065527</v>
      </c>
      <c r="J16" s="129">
        <f t="shared" si="6"/>
        <v>0.9165051964065527</v>
      </c>
      <c r="K16" s="129">
        <f t="shared" si="6"/>
        <v>0.9165051964065527</v>
      </c>
      <c r="L16" s="129">
        <f t="shared" si="6"/>
        <v>0.9165051964065527</v>
      </c>
      <c r="M16" s="129">
        <f t="shared" si="6"/>
        <v>0.9165051964065527</v>
      </c>
      <c r="N16" s="129">
        <f t="shared" si="6"/>
        <v>0.9165051964065527</v>
      </c>
      <c r="O16" s="129">
        <f t="shared" si="6"/>
        <v>0.9165051964065527</v>
      </c>
      <c r="P16" s="129">
        <f t="shared" si="6"/>
        <v>0.9165051964065527</v>
      </c>
      <c r="Q16" s="129">
        <f t="shared" si="6"/>
        <v>0.9165051964065527</v>
      </c>
      <c r="R16" s="129">
        <f t="shared" si="6"/>
        <v>0.9165051964065527</v>
      </c>
      <c r="S16" s="129">
        <f t="shared" si="6"/>
        <v>0.9165051964065527</v>
      </c>
      <c r="T16" s="129">
        <f t="shared" si="6"/>
        <v>0.9165051964065527</v>
      </c>
      <c r="U16" s="129">
        <f t="shared" si="6"/>
        <v>0.9165051964065527</v>
      </c>
      <c r="V16" s="129">
        <f t="shared" si="6"/>
        <v>0.9165051964065527</v>
      </c>
      <c r="W16" s="129">
        <f t="shared" si="6"/>
        <v>0.9165051964065527</v>
      </c>
      <c r="X16" s="129">
        <f t="shared" si="6"/>
        <v>0.9165051964065527</v>
      </c>
      <c r="Y16" s="129">
        <f t="shared" si="6"/>
        <v>0.9165051964065527</v>
      </c>
      <c r="Z16" s="129">
        <f t="shared" si="6"/>
        <v>0.9165051964065527</v>
      </c>
      <c r="AA16" s="129">
        <f t="shared" si="6"/>
        <v>0.9165051964065527</v>
      </c>
      <c r="AB16" s="129">
        <f t="shared" si="6"/>
        <v>0.9165051964065527</v>
      </c>
      <c r="AC16" s="129">
        <f t="shared" si="6"/>
        <v>0.9165051964065527</v>
      </c>
      <c r="AD16" s="129">
        <f t="shared" si="6"/>
        <v>0.9165051964065527</v>
      </c>
      <c r="AE16" s="129">
        <f t="shared" si="6"/>
        <v>0.9165051964065527</v>
      </c>
      <c r="AF16" s="129">
        <f t="shared" si="6"/>
        <v>0.9165051964065527</v>
      </c>
      <c r="AG16" s="129">
        <f t="shared" si="6"/>
        <v>0.9165051964065527</v>
      </c>
      <c r="AH16" s="129">
        <f t="shared" si="6"/>
        <v>0.9165051964065527</v>
      </c>
      <c r="AI16" s="129">
        <f t="shared" si="6"/>
        <v>0.9165051964065527</v>
      </c>
      <c r="AJ16" s="129">
        <f t="shared" si="6"/>
        <v>0.9165051964065527</v>
      </c>
      <c r="AK16" s="129">
        <f t="shared" si="6"/>
        <v>0.9165051964065527</v>
      </c>
      <c r="AL16" s="129">
        <f t="shared" si="6"/>
        <v>0.9165051964065527</v>
      </c>
      <c r="AM16" s="129">
        <f t="shared" si="6"/>
        <v>0.9165051964065527</v>
      </c>
      <c r="AN16" s="129">
        <f t="shared" si="6"/>
        <v>0.9165051964065527</v>
      </c>
      <c r="AO16" s="129">
        <f t="shared" si="6"/>
        <v>0.9165051964065527</v>
      </c>
      <c r="AP16" s="129">
        <f t="shared" si="6"/>
        <v>0.9165051964065527</v>
      </c>
      <c r="AQ16" s="129">
        <f t="shared" si="6"/>
        <v>0.9165051964065527</v>
      </c>
      <c r="AR16" s="129">
        <f t="shared" si="6"/>
        <v>0.9165051964065527</v>
      </c>
      <c r="AS16" s="129">
        <f t="shared" si="6"/>
        <v>0.9165051964065527</v>
      </c>
      <c r="AT16" s="129">
        <f t="shared" si="6"/>
        <v>0.9165051964065527</v>
      </c>
      <c r="AU16" s="129">
        <f t="shared" si="6"/>
        <v>0.9165051964065527</v>
      </c>
      <c r="AV16" s="129">
        <f t="shared" si="6"/>
        <v>0.9165051964065527</v>
      </c>
      <c r="AW16" s="129">
        <f t="shared" si="6"/>
        <v>0.9165051964065527</v>
      </c>
      <c r="AX16" s="129">
        <f t="shared" si="6"/>
        <v>0.9165051964065527</v>
      </c>
      <c r="AY16" s="129">
        <f t="shared" si="6"/>
        <v>0.9165051964065527</v>
      </c>
      <c r="AZ16" s="129">
        <f t="shared" si="6"/>
        <v>0.9165051964065527</v>
      </c>
      <c r="BA16" s="129">
        <f t="shared" si="6"/>
        <v>0.9165051964065527</v>
      </c>
      <c r="BB16" s="129">
        <f t="shared" si="6"/>
        <v>0.9165051964065527</v>
      </c>
      <c r="BC16" s="129">
        <f t="shared" si="6"/>
        <v>0.9165051964065527</v>
      </c>
      <c r="BD16" s="129">
        <f t="shared" si="6"/>
        <v>0.9165051964065527</v>
      </c>
      <c r="BE16" s="129">
        <f t="shared" si="6"/>
        <v>0.9165051964065527</v>
      </c>
      <c r="BF16" s="129">
        <f t="shared" si="6"/>
        <v>0.9165051964065527</v>
      </c>
      <c r="BG16" s="129">
        <f t="shared" si="6"/>
        <v>0.9165051964065527</v>
      </c>
      <c r="BH16" s="129">
        <f t="shared" si="6"/>
        <v>0.9165051964065527</v>
      </c>
      <c r="BI16" s="129">
        <f t="shared" si="6"/>
        <v>0.9165051964065527</v>
      </c>
      <c r="BJ16" s="129">
        <f t="shared" si="6"/>
        <v>0.9165051964065527</v>
      </c>
      <c r="BK16" s="129">
        <f t="shared" si="6"/>
        <v>0.9165051964065527</v>
      </c>
      <c r="BL16" s="129">
        <f t="shared" si="6"/>
        <v>0.9165051964065527</v>
      </c>
      <c r="BM16" s="129">
        <f t="shared" si="6"/>
        <v>0.9165051964065527</v>
      </c>
      <c r="BN16" s="129">
        <f t="shared" si="6"/>
        <v>0.9165051964065527</v>
      </c>
      <c r="BO16" s="129">
        <f t="shared" si="6"/>
        <v>0.9165051964065527</v>
      </c>
      <c r="BP16" s="129">
        <f t="shared" si="6"/>
        <v>0.9165051964065527</v>
      </c>
      <c r="BQ16" s="129">
        <f t="shared" ref="BQ16:EB16" si="7">BQ6/$B$6</f>
        <v>0.9165051964065527</v>
      </c>
      <c r="BR16" s="129">
        <f t="shared" si="7"/>
        <v>0.9165051964065527</v>
      </c>
      <c r="BS16" s="129">
        <f t="shared" si="7"/>
        <v>0.9165051964065527</v>
      </c>
      <c r="BT16" s="129">
        <f t="shared" si="7"/>
        <v>0.9165051964065527</v>
      </c>
      <c r="BU16" s="129">
        <f t="shared" si="7"/>
        <v>0.9165051964065527</v>
      </c>
      <c r="BV16" s="129">
        <f t="shared" si="7"/>
        <v>0.9165051964065527</v>
      </c>
      <c r="BW16" s="129">
        <f t="shared" si="7"/>
        <v>0.9165051964065527</v>
      </c>
      <c r="BX16" s="129">
        <f t="shared" si="7"/>
        <v>0.9165051964065527</v>
      </c>
      <c r="BY16" s="129">
        <f t="shared" si="7"/>
        <v>0.9165051964065527</v>
      </c>
      <c r="BZ16" s="129">
        <f t="shared" si="7"/>
        <v>0.9165051964065527</v>
      </c>
      <c r="CA16" s="129">
        <f t="shared" si="7"/>
        <v>0.9165051964065527</v>
      </c>
      <c r="CB16" s="129">
        <f t="shared" si="7"/>
        <v>0.9165051964065527</v>
      </c>
      <c r="CC16" s="129">
        <f t="shared" si="7"/>
        <v>0.9165051964065527</v>
      </c>
      <c r="CD16" s="129">
        <f t="shared" si="7"/>
        <v>0.9165051964065527</v>
      </c>
      <c r="CE16" s="129">
        <f t="shared" si="7"/>
        <v>0.9165051964065527</v>
      </c>
      <c r="CF16" s="129">
        <f t="shared" si="7"/>
        <v>0.9165051964065527</v>
      </c>
      <c r="CG16" s="129">
        <f t="shared" si="7"/>
        <v>0.9165051964065527</v>
      </c>
      <c r="CH16" s="129">
        <f t="shared" si="7"/>
        <v>0.9165051964065527</v>
      </c>
      <c r="CI16" s="129">
        <f t="shared" si="7"/>
        <v>0.9165051964065527</v>
      </c>
      <c r="CJ16" s="129">
        <f t="shared" si="7"/>
        <v>0.9165051964065527</v>
      </c>
      <c r="CK16" s="129">
        <f t="shared" si="7"/>
        <v>0.9165051964065527</v>
      </c>
      <c r="CL16" s="129">
        <f t="shared" si="7"/>
        <v>0.9165051964065527</v>
      </c>
      <c r="CM16" s="129">
        <f t="shared" si="7"/>
        <v>0.9165051964065527</v>
      </c>
      <c r="CN16" s="129">
        <f t="shared" si="7"/>
        <v>0.9165051964065527</v>
      </c>
      <c r="CO16" s="129">
        <f t="shared" si="7"/>
        <v>0.9165051964065527</v>
      </c>
      <c r="CP16" s="129">
        <f t="shared" si="7"/>
        <v>0.9165051964065527</v>
      </c>
      <c r="CQ16" s="129">
        <f t="shared" si="7"/>
        <v>0.9165051964065527</v>
      </c>
      <c r="CR16" s="129">
        <f t="shared" si="7"/>
        <v>0.9165051964065527</v>
      </c>
      <c r="CS16" s="129">
        <f t="shared" si="7"/>
        <v>0.9165051964065527</v>
      </c>
      <c r="CT16" s="129">
        <f t="shared" si="7"/>
        <v>0.9165051964065527</v>
      </c>
      <c r="CU16" s="129">
        <f t="shared" si="7"/>
        <v>0.9165051964065527</v>
      </c>
      <c r="CV16" s="129">
        <f t="shared" si="7"/>
        <v>0.9165051964065527</v>
      </c>
      <c r="CW16" s="129">
        <f t="shared" si="7"/>
        <v>0.9165051964065527</v>
      </c>
      <c r="CX16" s="129">
        <f t="shared" si="7"/>
        <v>0.9165051964065527</v>
      </c>
      <c r="CY16" s="129">
        <f t="shared" si="7"/>
        <v>0.9165051964065527</v>
      </c>
      <c r="CZ16" s="129">
        <f t="shared" si="7"/>
        <v>0.9165051964065527</v>
      </c>
      <c r="DA16" s="129">
        <f t="shared" si="7"/>
        <v>0.9165051964065527</v>
      </c>
      <c r="DB16" s="129">
        <f t="shared" si="7"/>
        <v>0.9165051964065527</v>
      </c>
      <c r="DC16" s="129">
        <f t="shared" si="7"/>
        <v>0.9165051964065527</v>
      </c>
      <c r="DD16" s="129">
        <f t="shared" si="7"/>
        <v>0.9165051964065527</v>
      </c>
      <c r="DE16" s="129">
        <f t="shared" si="7"/>
        <v>0.9165051964065527</v>
      </c>
      <c r="DF16" s="129">
        <f t="shared" si="7"/>
        <v>0.9165051964065527</v>
      </c>
      <c r="DG16" s="129">
        <f t="shared" si="7"/>
        <v>0.9165051964065527</v>
      </c>
      <c r="DH16" s="129">
        <f t="shared" si="7"/>
        <v>0.9165051964065527</v>
      </c>
      <c r="DI16" s="129">
        <f t="shared" si="7"/>
        <v>0.9165051964065527</v>
      </c>
      <c r="DJ16" s="129">
        <f t="shared" si="7"/>
        <v>0.9165051964065527</v>
      </c>
      <c r="DK16" s="129">
        <f t="shared" si="7"/>
        <v>0.9165051964065527</v>
      </c>
      <c r="DL16" s="129">
        <f t="shared" si="7"/>
        <v>0.9165051964065527</v>
      </c>
      <c r="DM16" s="129">
        <f t="shared" si="7"/>
        <v>0.9165051964065527</v>
      </c>
      <c r="DN16" s="129">
        <f t="shared" si="7"/>
        <v>0.9165051964065527</v>
      </c>
      <c r="DO16" s="129">
        <f t="shared" si="7"/>
        <v>0.9165051964065527</v>
      </c>
      <c r="DP16" s="129">
        <f t="shared" si="7"/>
        <v>0.9165051964065527</v>
      </c>
      <c r="DQ16" s="129">
        <f t="shared" si="7"/>
        <v>0.9165051964065527</v>
      </c>
      <c r="DR16" s="129">
        <f t="shared" si="7"/>
        <v>0.9165051964065527</v>
      </c>
      <c r="DS16" s="129">
        <f t="shared" si="7"/>
        <v>0.9165051964065527</v>
      </c>
      <c r="DT16" s="129">
        <f t="shared" si="7"/>
        <v>0.9165051964065527</v>
      </c>
      <c r="DU16" s="129">
        <f t="shared" si="7"/>
        <v>0.9165051964065527</v>
      </c>
      <c r="DV16" s="129">
        <f t="shared" si="7"/>
        <v>0.9165051964065527</v>
      </c>
      <c r="DW16" s="129">
        <f t="shared" si="7"/>
        <v>0.9165051964065527</v>
      </c>
      <c r="DX16" s="129">
        <f t="shared" si="7"/>
        <v>0.9165051964065527</v>
      </c>
      <c r="DY16" s="129">
        <f t="shared" si="7"/>
        <v>0.9165051964065527</v>
      </c>
      <c r="DZ16" s="129">
        <f t="shared" si="7"/>
        <v>0.9165051964065527</v>
      </c>
      <c r="EA16" s="129">
        <f t="shared" si="7"/>
        <v>0.9165051964065527</v>
      </c>
      <c r="EB16" s="129">
        <f t="shared" si="7"/>
        <v>0.9165051964065527</v>
      </c>
      <c r="EC16" s="129">
        <f t="shared" ref="EC16:EE16" si="8">EC6/$B$6</f>
        <v>0.9165051964065527</v>
      </c>
      <c r="ED16" s="129">
        <f t="shared" si="8"/>
        <v>0.9165051964065527</v>
      </c>
      <c r="EE16" s="129">
        <f t="shared" si="8"/>
        <v>0.9165051964065527</v>
      </c>
    </row>
    <row r="17" spans="1:135" ht="21" customHeight="1" x14ac:dyDescent="0.2">
      <c r="C17" s="29" t="s">
        <v>137</v>
      </c>
      <c r="D17" s="129">
        <f>D7/$B$7</f>
        <v>0.99721565140367552</v>
      </c>
      <c r="E17" s="129">
        <f t="shared" ref="E17:BP17" si="9">E7/$B$7</f>
        <v>0.99721565140367552</v>
      </c>
      <c r="F17" s="129">
        <f t="shared" si="9"/>
        <v>0.99721565140367552</v>
      </c>
      <c r="G17" s="129">
        <f t="shared" si="9"/>
        <v>0.99721565140367552</v>
      </c>
      <c r="H17" s="129">
        <f t="shared" si="9"/>
        <v>0.99721565140367552</v>
      </c>
      <c r="I17" s="129">
        <f t="shared" si="9"/>
        <v>0.99721565140367552</v>
      </c>
      <c r="J17" s="129">
        <f t="shared" si="9"/>
        <v>0.99721565140367552</v>
      </c>
      <c r="K17" s="129">
        <f t="shared" si="9"/>
        <v>0.99721565140367552</v>
      </c>
      <c r="L17" s="129">
        <f t="shared" si="9"/>
        <v>0.99721565140367552</v>
      </c>
      <c r="M17" s="129">
        <f t="shared" si="9"/>
        <v>0.99721565140367552</v>
      </c>
      <c r="N17" s="129">
        <f t="shared" si="9"/>
        <v>0.99721565140367552</v>
      </c>
      <c r="O17" s="129">
        <f t="shared" si="9"/>
        <v>0.99721565140367552</v>
      </c>
      <c r="P17" s="129">
        <f t="shared" si="9"/>
        <v>0.99721565140367552</v>
      </c>
      <c r="Q17" s="129">
        <f t="shared" si="9"/>
        <v>0.99721565140367552</v>
      </c>
      <c r="R17" s="129">
        <f t="shared" si="9"/>
        <v>0.99721565140367552</v>
      </c>
      <c r="S17" s="129">
        <f t="shared" si="9"/>
        <v>0.99721565140367552</v>
      </c>
      <c r="T17" s="129">
        <f t="shared" si="9"/>
        <v>0.99721565140367552</v>
      </c>
      <c r="U17" s="129">
        <f t="shared" si="9"/>
        <v>0.99721565140367552</v>
      </c>
      <c r="V17" s="129">
        <f t="shared" si="9"/>
        <v>0.99721565140367552</v>
      </c>
      <c r="W17" s="129">
        <f t="shared" si="9"/>
        <v>0.99721565140367552</v>
      </c>
      <c r="X17" s="129">
        <f t="shared" si="9"/>
        <v>0.99721565140367552</v>
      </c>
      <c r="Y17" s="129">
        <f t="shared" si="9"/>
        <v>0.99721565140367552</v>
      </c>
      <c r="Z17" s="129">
        <f t="shared" si="9"/>
        <v>0.99721565140367552</v>
      </c>
      <c r="AA17" s="129">
        <f t="shared" si="9"/>
        <v>0.99721565140367552</v>
      </c>
      <c r="AB17" s="129">
        <f t="shared" si="9"/>
        <v>0.99721565140367552</v>
      </c>
      <c r="AC17" s="129">
        <f t="shared" si="9"/>
        <v>0.99721565140367552</v>
      </c>
      <c r="AD17" s="129">
        <f t="shared" si="9"/>
        <v>0.99721565140367552</v>
      </c>
      <c r="AE17" s="129">
        <f t="shared" si="9"/>
        <v>0.99721565140367552</v>
      </c>
      <c r="AF17" s="129">
        <f t="shared" si="9"/>
        <v>0.99721565140367552</v>
      </c>
      <c r="AG17" s="129">
        <f t="shared" si="9"/>
        <v>0.99721565140367552</v>
      </c>
      <c r="AH17" s="129">
        <f t="shared" si="9"/>
        <v>0.99721565140367552</v>
      </c>
      <c r="AI17" s="129">
        <f t="shared" si="9"/>
        <v>0.99721565140367552</v>
      </c>
      <c r="AJ17" s="129">
        <f t="shared" si="9"/>
        <v>0.99721565140367552</v>
      </c>
      <c r="AK17" s="129">
        <f t="shared" si="9"/>
        <v>0.99721565140367552</v>
      </c>
      <c r="AL17" s="129">
        <f t="shared" si="9"/>
        <v>0.99721565140367552</v>
      </c>
      <c r="AM17" s="129">
        <f t="shared" si="9"/>
        <v>0.99721565140367552</v>
      </c>
      <c r="AN17" s="129">
        <f t="shared" si="9"/>
        <v>0.99721565140367552</v>
      </c>
      <c r="AO17" s="129">
        <f t="shared" si="9"/>
        <v>0.99721565140367552</v>
      </c>
      <c r="AP17" s="129">
        <f t="shared" si="9"/>
        <v>0.99721565140367552</v>
      </c>
      <c r="AQ17" s="129">
        <f t="shared" si="9"/>
        <v>0.99721565140367552</v>
      </c>
      <c r="AR17" s="129">
        <f t="shared" si="9"/>
        <v>0.99721565140367552</v>
      </c>
      <c r="AS17" s="129">
        <f t="shared" si="9"/>
        <v>0.99721565140367552</v>
      </c>
      <c r="AT17" s="129">
        <f t="shared" si="9"/>
        <v>0.99721565140367552</v>
      </c>
      <c r="AU17" s="129">
        <f t="shared" si="9"/>
        <v>0.99721565140367552</v>
      </c>
      <c r="AV17" s="129">
        <f t="shared" si="9"/>
        <v>0.99721565140367552</v>
      </c>
      <c r="AW17" s="129">
        <f t="shared" si="9"/>
        <v>0.99721565140367552</v>
      </c>
      <c r="AX17" s="129">
        <f t="shared" si="9"/>
        <v>0.99721565140367552</v>
      </c>
      <c r="AY17" s="129">
        <f t="shared" si="9"/>
        <v>0.99721565140367552</v>
      </c>
      <c r="AZ17" s="129">
        <f t="shared" si="9"/>
        <v>0.99721565140367552</v>
      </c>
      <c r="BA17" s="129">
        <f t="shared" si="9"/>
        <v>0.99721565140367552</v>
      </c>
      <c r="BB17" s="129">
        <f t="shared" si="9"/>
        <v>0.99721565140367552</v>
      </c>
      <c r="BC17" s="129">
        <f t="shared" si="9"/>
        <v>0.99721565140367552</v>
      </c>
      <c r="BD17" s="129">
        <f t="shared" si="9"/>
        <v>0.99721565140367552</v>
      </c>
      <c r="BE17" s="129">
        <f t="shared" si="9"/>
        <v>0.99721565140367552</v>
      </c>
      <c r="BF17" s="129">
        <f t="shared" si="9"/>
        <v>0.99721565140367552</v>
      </c>
      <c r="BG17" s="129">
        <f t="shared" si="9"/>
        <v>0.99721565140367552</v>
      </c>
      <c r="BH17" s="129">
        <f t="shared" si="9"/>
        <v>0.99721565140367552</v>
      </c>
      <c r="BI17" s="129">
        <f t="shared" si="9"/>
        <v>0.99721565140367552</v>
      </c>
      <c r="BJ17" s="129">
        <f t="shared" si="9"/>
        <v>0.99721565140367552</v>
      </c>
      <c r="BK17" s="129">
        <f t="shared" si="9"/>
        <v>0.99721565140367552</v>
      </c>
      <c r="BL17" s="129">
        <f t="shared" si="9"/>
        <v>0.99721565140367552</v>
      </c>
      <c r="BM17" s="129">
        <f t="shared" si="9"/>
        <v>0.99721565140367552</v>
      </c>
      <c r="BN17" s="129">
        <f t="shared" si="9"/>
        <v>0.99721565140367552</v>
      </c>
      <c r="BO17" s="129">
        <f t="shared" si="9"/>
        <v>0.99721565140367552</v>
      </c>
      <c r="BP17" s="129">
        <f t="shared" si="9"/>
        <v>0.99721565140367552</v>
      </c>
      <c r="BQ17" s="129">
        <f t="shared" ref="BQ17:EB17" si="10">BQ7/$B$7</f>
        <v>0.99721565140367552</v>
      </c>
      <c r="BR17" s="129">
        <f t="shared" si="10"/>
        <v>0.99721565140367552</v>
      </c>
      <c r="BS17" s="129">
        <f t="shared" si="10"/>
        <v>0.99721565140367552</v>
      </c>
      <c r="BT17" s="129">
        <f t="shared" si="10"/>
        <v>0.99721565140367552</v>
      </c>
      <c r="BU17" s="129">
        <f t="shared" si="10"/>
        <v>0.99721565140367552</v>
      </c>
      <c r="BV17" s="129">
        <f t="shared" si="10"/>
        <v>0.99721565140367552</v>
      </c>
      <c r="BW17" s="129">
        <f t="shared" si="10"/>
        <v>0.99721565140367552</v>
      </c>
      <c r="BX17" s="129">
        <f t="shared" si="10"/>
        <v>0.99721565140367552</v>
      </c>
      <c r="BY17" s="129">
        <f t="shared" si="10"/>
        <v>0.99721565140367552</v>
      </c>
      <c r="BZ17" s="129">
        <f t="shared" si="10"/>
        <v>0.99721565140367552</v>
      </c>
      <c r="CA17" s="129">
        <f t="shared" si="10"/>
        <v>0.99721565140367552</v>
      </c>
      <c r="CB17" s="129">
        <f t="shared" si="10"/>
        <v>0.99721565140367552</v>
      </c>
      <c r="CC17" s="129">
        <f t="shared" si="10"/>
        <v>0.99721565140367552</v>
      </c>
      <c r="CD17" s="129">
        <f t="shared" si="10"/>
        <v>0.99721565140367552</v>
      </c>
      <c r="CE17" s="129">
        <f t="shared" si="10"/>
        <v>0.99721565140367552</v>
      </c>
      <c r="CF17" s="129">
        <f t="shared" si="10"/>
        <v>0.99721565140367552</v>
      </c>
      <c r="CG17" s="129">
        <f t="shared" si="10"/>
        <v>0.99721565140367552</v>
      </c>
      <c r="CH17" s="129">
        <f t="shared" si="10"/>
        <v>0.99721565140367552</v>
      </c>
      <c r="CI17" s="129">
        <f t="shared" si="10"/>
        <v>0.99721565140367552</v>
      </c>
      <c r="CJ17" s="129">
        <f t="shared" si="10"/>
        <v>0.99721565140367552</v>
      </c>
      <c r="CK17" s="129">
        <f t="shared" si="10"/>
        <v>0.99721565140367552</v>
      </c>
      <c r="CL17" s="129">
        <f t="shared" si="10"/>
        <v>0.99721565140367552</v>
      </c>
      <c r="CM17" s="129">
        <f t="shared" si="10"/>
        <v>0.99721565140367552</v>
      </c>
      <c r="CN17" s="129">
        <f t="shared" si="10"/>
        <v>0.99721565140367552</v>
      </c>
      <c r="CO17" s="129">
        <f t="shared" si="10"/>
        <v>0.99721565140367552</v>
      </c>
      <c r="CP17" s="129">
        <f t="shared" si="10"/>
        <v>0.99721565140367552</v>
      </c>
      <c r="CQ17" s="129">
        <f t="shared" si="10"/>
        <v>0.99721565140367552</v>
      </c>
      <c r="CR17" s="129">
        <f t="shared" si="10"/>
        <v>0.99721565140367552</v>
      </c>
      <c r="CS17" s="129">
        <f t="shared" si="10"/>
        <v>0.99721565140367552</v>
      </c>
      <c r="CT17" s="129">
        <f t="shared" si="10"/>
        <v>0.99721565140367552</v>
      </c>
      <c r="CU17" s="129">
        <f t="shared" si="10"/>
        <v>0.99721565140367552</v>
      </c>
      <c r="CV17" s="129">
        <f t="shared" si="10"/>
        <v>0.99721565140367552</v>
      </c>
      <c r="CW17" s="129">
        <f t="shared" si="10"/>
        <v>0.99721565140367552</v>
      </c>
      <c r="CX17" s="129">
        <f t="shared" si="10"/>
        <v>0.99721565140367552</v>
      </c>
      <c r="CY17" s="129">
        <f t="shared" si="10"/>
        <v>0.99721565140367552</v>
      </c>
      <c r="CZ17" s="129">
        <f t="shared" si="10"/>
        <v>0.99721565140367552</v>
      </c>
      <c r="DA17" s="129">
        <f t="shared" si="10"/>
        <v>0.99721565140367552</v>
      </c>
      <c r="DB17" s="129">
        <f t="shared" si="10"/>
        <v>0.99721565140367552</v>
      </c>
      <c r="DC17" s="129">
        <f t="shared" si="10"/>
        <v>0.99721565140367552</v>
      </c>
      <c r="DD17" s="129">
        <f t="shared" si="10"/>
        <v>0.99721565140367552</v>
      </c>
      <c r="DE17" s="129">
        <f t="shared" si="10"/>
        <v>0.99721565140367552</v>
      </c>
      <c r="DF17" s="129">
        <f t="shared" si="10"/>
        <v>0.99721565140367552</v>
      </c>
      <c r="DG17" s="129">
        <f t="shared" si="10"/>
        <v>0.99721565140367552</v>
      </c>
      <c r="DH17" s="129">
        <f t="shared" si="10"/>
        <v>0.99721565140367552</v>
      </c>
      <c r="DI17" s="129">
        <f t="shared" si="10"/>
        <v>0.99721565140367552</v>
      </c>
      <c r="DJ17" s="129">
        <f t="shared" si="10"/>
        <v>0.99721565140367552</v>
      </c>
      <c r="DK17" s="129">
        <f t="shared" si="10"/>
        <v>0.99721565140367552</v>
      </c>
      <c r="DL17" s="129">
        <f t="shared" si="10"/>
        <v>0.99721565140367552</v>
      </c>
      <c r="DM17" s="129">
        <f t="shared" si="10"/>
        <v>0.99721565140367552</v>
      </c>
      <c r="DN17" s="129">
        <f t="shared" si="10"/>
        <v>0.99721565140367552</v>
      </c>
      <c r="DO17" s="129">
        <f t="shared" si="10"/>
        <v>0.99721565140367552</v>
      </c>
      <c r="DP17" s="129">
        <f t="shared" si="10"/>
        <v>0.99721565140367552</v>
      </c>
      <c r="DQ17" s="129">
        <f t="shared" si="10"/>
        <v>0.99721565140367552</v>
      </c>
      <c r="DR17" s="129">
        <f t="shared" si="10"/>
        <v>0.99721565140367552</v>
      </c>
      <c r="DS17" s="129">
        <f t="shared" si="10"/>
        <v>0.99721565140367552</v>
      </c>
      <c r="DT17" s="129">
        <f t="shared" si="10"/>
        <v>0.99721565140367552</v>
      </c>
      <c r="DU17" s="129">
        <f t="shared" si="10"/>
        <v>0.99721565140367552</v>
      </c>
      <c r="DV17" s="129">
        <f t="shared" si="10"/>
        <v>0.99721565140367552</v>
      </c>
      <c r="DW17" s="129">
        <f t="shared" si="10"/>
        <v>0.99721565140367552</v>
      </c>
      <c r="DX17" s="129">
        <f t="shared" si="10"/>
        <v>0.99721565140367552</v>
      </c>
      <c r="DY17" s="129">
        <f t="shared" si="10"/>
        <v>0.99721565140367552</v>
      </c>
      <c r="DZ17" s="129">
        <f t="shared" si="10"/>
        <v>0.99721565140367552</v>
      </c>
      <c r="EA17" s="129">
        <f t="shared" si="10"/>
        <v>0.99721565140367552</v>
      </c>
      <c r="EB17" s="129">
        <f t="shared" si="10"/>
        <v>0.99721565140367552</v>
      </c>
      <c r="EC17" s="129">
        <f t="shared" ref="EC17:EE17" si="11">EC7/$B$7</f>
        <v>0.99721565140367552</v>
      </c>
      <c r="ED17" s="129">
        <f t="shared" si="11"/>
        <v>0.99721565140367552</v>
      </c>
      <c r="EE17" s="129">
        <f t="shared" si="11"/>
        <v>0.99721565140367552</v>
      </c>
    </row>
    <row r="18" spans="1:135" s="30" customFormat="1" ht="21" customHeight="1" x14ac:dyDescent="0.2">
      <c r="C18" s="29" t="s">
        <v>138</v>
      </c>
      <c r="D18" s="129">
        <f>D8/$B$8</f>
        <v>1</v>
      </c>
      <c r="E18" s="129">
        <f t="shared" ref="E18:BP18" si="12">E8/$B$8</f>
        <v>1</v>
      </c>
      <c r="F18" s="129">
        <f t="shared" si="12"/>
        <v>1</v>
      </c>
      <c r="G18" s="129">
        <f t="shared" si="12"/>
        <v>1</v>
      </c>
      <c r="H18" s="129">
        <f t="shared" si="12"/>
        <v>1</v>
      </c>
      <c r="I18" s="129">
        <f t="shared" si="12"/>
        <v>1</v>
      </c>
      <c r="J18" s="129">
        <f t="shared" si="12"/>
        <v>1</v>
      </c>
      <c r="K18" s="129">
        <f t="shared" si="12"/>
        <v>1</v>
      </c>
      <c r="L18" s="129">
        <f t="shared" si="12"/>
        <v>1</v>
      </c>
      <c r="M18" s="129">
        <f t="shared" si="12"/>
        <v>1</v>
      </c>
      <c r="N18" s="129">
        <f t="shared" si="12"/>
        <v>1</v>
      </c>
      <c r="O18" s="129">
        <f t="shared" si="12"/>
        <v>1</v>
      </c>
      <c r="P18" s="129">
        <f t="shared" si="12"/>
        <v>1</v>
      </c>
      <c r="Q18" s="129">
        <f t="shared" si="12"/>
        <v>1</v>
      </c>
      <c r="R18" s="129">
        <f t="shared" si="12"/>
        <v>1</v>
      </c>
      <c r="S18" s="129">
        <f t="shared" si="12"/>
        <v>1</v>
      </c>
      <c r="T18" s="129">
        <f t="shared" si="12"/>
        <v>1</v>
      </c>
      <c r="U18" s="129">
        <f t="shared" si="12"/>
        <v>1</v>
      </c>
      <c r="V18" s="129">
        <f t="shared" si="12"/>
        <v>1</v>
      </c>
      <c r="W18" s="129">
        <f t="shared" si="12"/>
        <v>1</v>
      </c>
      <c r="X18" s="129">
        <f t="shared" si="12"/>
        <v>1</v>
      </c>
      <c r="Y18" s="129">
        <f t="shared" si="12"/>
        <v>1</v>
      </c>
      <c r="Z18" s="129">
        <f t="shared" si="12"/>
        <v>1</v>
      </c>
      <c r="AA18" s="129">
        <f t="shared" si="12"/>
        <v>1</v>
      </c>
      <c r="AB18" s="129">
        <f t="shared" si="12"/>
        <v>1</v>
      </c>
      <c r="AC18" s="129">
        <f t="shared" si="12"/>
        <v>1</v>
      </c>
      <c r="AD18" s="129">
        <f t="shared" si="12"/>
        <v>1</v>
      </c>
      <c r="AE18" s="129">
        <f t="shared" si="12"/>
        <v>1</v>
      </c>
      <c r="AF18" s="129">
        <f t="shared" si="12"/>
        <v>1</v>
      </c>
      <c r="AG18" s="129">
        <f t="shared" si="12"/>
        <v>1</v>
      </c>
      <c r="AH18" s="129">
        <f t="shared" si="12"/>
        <v>1</v>
      </c>
      <c r="AI18" s="129">
        <f t="shared" si="12"/>
        <v>1</v>
      </c>
      <c r="AJ18" s="129">
        <f t="shared" si="12"/>
        <v>1</v>
      </c>
      <c r="AK18" s="129">
        <f t="shared" si="12"/>
        <v>1</v>
      </c>
      <c r="AL18" s="129">
        <f t="shared" si="12"/>
        <v>1</v>
      </c>
      <c r="AM18" s="129">
        <f t="shared" si="12"/>
        <v>1</v>
      </c>
      <c r="AN18" s="129">
        <f t="shared" si="12"/>
        <v>1</v>
      </c>
      <c r="AO18" s="129">
        <f t="shared" si="12"/>
        <v>1</v>
      </c>
      <c r="AP18" s="129">
        <f t="shared" si="12"/>
        <v>1</v>
      </c>
      <c r="AQ18" s="129">
        <f t="shared" si="12"/>
        <v>1</v>
      </c>
      <c r="AR18" s="129">
        <f t="shared" si="12"/>
        <v>1</v>
      </c>
      <c r="AS18" s="129">
        <f t="shared" si="12"/>
        <v>1</v>
      </c>
      <c r="AT18" s="129">
        <f t="shared" si="12"/>
        <v>1</v>
      </c>
      <c r="AU18" s="129">
        <f t="shared" si="12"/>
        <v>1</v>
      </c>
      <c r="AV18" s="129">
        <f t="shared" si="12"/>
        <v>1</v>
      </c>
      <c r="AW18" s="129">
        <f t="shared" si="12"/>
        <v>1</v>
      </c>
      <c r="AX18" s="129">
        <f t="shared" si="12"/>
        <v>1</v>
      </c>
      <c r="AY18" s="129">
        <f t="shared" si="12"/>
        <v>1</v>
      </c>
      <c r="AZ18" s="129">
        <f t="shared" si="12"/>
        <v>1</v>
      </c>
      <c r="BA18" s="129">
        <f t="shared" si="12"/>
        <v>1</v>
      </c>
      <c r="BB18" s="129">
        <f t="shared" si="12"/>
        <v>1</v>
      </c>
      <c r="BC18" s="129">
        <f t="shared" si="12"/>
        <v>1</v>
      </c>
      <c r="BD18" s="129">
        <f t="shared" si="12"/>
        <v>1</v>
      </c>
      <c r="BE18" s="129">
        <f t="shared" si="12"/>
        <v>1</v>
      </c>
      <c r="BF18" s="129">
        <f t="shared" si="12"/>
        <v>1</v>
      </c>
      <c r="BG18" s="129">
        <f t="shared" si="12"/>
        <v>1</v>
      </c>
      <c r="BH18" s="129">
        <f t="shared" si="12"/>
        <v>1</v>
      </c>
      <c r="BI18" s="129">
        <f t="shared" si="12"/>
        <v>1</v>
      </c>
      <c r="BJ18" s="129">
        <f t="shared" si="12"/>
        <v>1</v>
      </c>
      <c r="BK18" s="129">
        <f t="shared" si="12"/>
        <v>1</v>
      </c>
      <c r="BL18" s="129">
        <f t="shared" si="12"/>
        <v>1</v>
      </c>
      <c r="BM18" s="129">
        <f t="shared" si="12"/>
        <v>1</v>
      </c>
      <c r="BN18" s="129">
        <f t="shared" si="12"/>
        <v>1</v>
      </c>
      <c r="BO18" s="129">
        <f t="shared" si="12"/>
        <v>1</v>
      </c>
      <c r="BP18" s="129">
        <f t="shared" si="12"/>
        <v>1</v>
      </c>
      <c r="BQ18" s="129">
        <f t="shared" ref="BQ18:EB18" si="13">BQ8/$B$8</f>
        <v>1</v>
      </c>
      <c r="BR18" s="129">
        <f t="shared" si="13"/>
        <v>1</v>
      </c>
      <c r="BS18" s="129">
        <f t="shared" si="13"/>
        <v>1</v>
      </c>
      <c r="BT18" s="129">
        <f t="shared" si="13"/>
        <v>1</v>
      </c>
      <c r="BU18" s="129">
        <f t="shared" si="13"/>
        <v>1</v>
      </c>
      <c r="BV18" s="129">
        <f t="shared" si="13"/>
        <v>1</v>
      </c>
      <c r="BW18" s="129">
        <f t="shared" si="13"/>
        <v>1</v>
      </c>
      <c r="BX18" s="129">
        <f t="shared" si="13"/>
        <v>1</v>
      </c>
      <c r="BY18" s="129">
        <f t="shared" si="13"/>
        <v>1</v>
      </c>
      <c r="BZ18" s="129">
        <f t="shared" si="13"/>
        <v>1</v>
      </c>
      <c r="CA18" s="129">
        <f t="shared" si="13"/>
        <v>1</v>
      </c>
      <c r="CB18" s="129">
        <f t="shared" si="13"/>
        <v>1</v>
      </c>
      <c r="CC18" s="129">
        <f t="shared" si="13"/>
        <v>1</v>
      </c>
      <c r="CD18" s="129">
        <f t="shared" si="13"/>
        <v>1</v>
      </c>
      <c r="CE18" s="129">
        <f t="shared" si="13"/>
        <v>1</v>
      </c>
      <c r="CF18" s="129">
        <f t="shared" si="13"/>
        <v>1</v>
      </c>
      <c r="CG18" s="129">
        <f t="shared" si="13"/>
        <v>1</v>
      </c>
      <c r="CH18" s="129">
        <f t="shared" si="13"/>
        <v>1</v>
      </c>
      <c r="CI18" s="129">
        <f t="shared" si="13"/>
        <v>1</v>
      </c>
      <c r="CJ18" s="129">
        <f t="shared" si="13"/>
        <v>1</v>
      </c>
      <c r="CK18" s="129">
        <f t="shared" si="13"/>
        <v>1</v>
      </c>
      <c r="CL18" s="129">
        <f t="shared" si="13"/>
        <v>1</v>
      </c>
      <c r="CM18" s="129">
        <f t="shared" si="13"/>
        <v>1</v>
      </c>
      <c r="CN18" s="129">
        <f t="shared" si="13"/>
        <v>1</v>
      </c>
      <c r="CO18" s="129">
        <f t="shared" si="13"/>
        <v>1</v>
      </c>
      <c r="CP18" s="129">
        <f t="shared" si="13"/>
        <v>1</v>
      </c>
      <c r="CQ18" s="129">
        <f t="shared" si="13"/>
        <v>1</v>
      </c>
      <c r="CR18" s="129">
        <f t="shared" si="13"/>
        <v>1</v>
      </c>
      <c r="CS18" s="129">
        <f t="shared" si="13"/>
        <v>1</v>
      </c>
      <c r="CT18" s="129">
        <f t="shared" si="13"/>
        <v>1</v>
      </c>
      <c r="CU18" s="129">
        <f t="shared" si="13"/>
        <v>1</v>
      </c>
      <c r="CV18" s="129">
        <f t="shared" si="13"/>
        <v>1</v>
      </c>
      <c r="CW18" s="129">
        <f t="shared" si="13"/>
        <v>1</v>
      </c>
      <c r="CX18" s="129">
        <f t="shared" si="13"/>
        <v>1</v>
      </c>
      <c r="CY18" s="129">
        <f t="shared" si="13"/>
        <v>1</v>
      </c>
      <c r="CZ18" s="129">
        <f t="shared" si="13"/>
        <v>1</v>
      </c>
      <c r="DA18" s="129">
        <f t="shared" si="13"/>
        <v>1</v>
      </c>
      <c r="DB18" s="129">
        <f t="shared" si="13"/>
        <v>1</v>
      </c>
      <c r="DC18" s="129">
        <f t="shared" si="13"/>
        <v>1</v>
      </c>
      <c r="DD18" s="129">
        <f t="shared" si="13"/>
        <v>1</v>
      </c>
      <c r="DE18" s="129">
        <f t="shared" si="13"/>
        <v>1</v>
      </c>
      <c r="DF18" s="129">
        <f t="shared" si="13"/>
        <v>1</v>
      </c>
      <c r="DG18" s="129">
        <f t="shared" si="13"/>
        <v>1</v>
      </c>
      <c r="DH18" s="129">
        <f t="shared" si="13"/>
        <v>1</v>
      </c>
      <c r="DI18" s="129">
        <f t="shared" si="13"/>
        <v>1</v>
      </c>
      <c r="DJ18" s="129">
        <f t="shared" si="13"/>
        <v>1</v>
      </c>
      <c r="DK18" s="129">
        <f t="shared" si="13"/>
        <v>1</v>
      </c>
      <c r="DL18" s="129">
        <f t="shared" si="13"/>
        <v>1</v>
      </c>
      <c r="DM18" s="129">
        <f t="shared" si="13"/>
        <v>1</v>
      </c>
      <c r="DN18" s="129">
        <f t="shared" si="13"/>
        <v>1</v>
      </c>
      <c r="DO18" s="129">
        <f t="shared" si="13"/>
        <v>1</v>
      </c>
      <c r="DP18" s="129">
        <f t="shared" si="13"/>
        <v>1</v>
      </c>
      <c r="DQ18" s="129">
        <f t="shared" si="13"/>
        <v>1</v>
      </c>
      <c r="DR18" s="129">
        <f t="shared" si="13"/>
        <v>1</v>
      </c>
      <c r="DS18" s="129">
        <f t="shared" si="13"/>
        <v>1</v>
      </c>
      <c r="DT18" s="129">
        <f t="shared" si="13"/>
        <v>1</v>
      </c>
      <c r="DU18" s="129">
        <f t="shared" si="13"/>
        <v>1</v>
      </c>
      <c r="DV18" s="129">
        <f t="shared" si="13"/>
        <v>1</v>
      </c>
      <c r="DW18" s="129">
        <f t="shared" si="13"/>
        <v>1</v>
      </c>
      <c r="DX18" s="129">
        <f t="shared" si="13"/>
        <v>1</v>
      </c>
      <c r="DY18" s="129">
        <f t="shared" si="13"/>
        <v>1</v>
      </c>
      <c r="DZ18" s="129">
        <f t="shared" si="13"/>
        <v>1</v>
      </c>
      <c r="EA18" s="129">
        <f t="shared" si="13"/>
        <v>1</v>
      </c>
      <c r="EB18" s="129">
        <f t="shared" si="13"/>
        <v>1</v>
      </c>
      <c r="EC18" s="129">
        <f t="shared" ref="EC18:EE18" si="14">EC8/$B$8</f>
        <v>1</v>
      </c>
      <c r="ED18" s="129">
        <f t="shared" si="14"/>
        <v>1</v>
      </c>
      <c r="EE18" s="129">
        <f t="shared" si="14"/>
        <v>1</v>
      </c>
    </row>
    <row r="19" spans="1:135" ht="21" customHeight="1" x14ac:dyDescent="0.2">
      <c r="C19" s="29" t="s">
        <v>67</v>
      </c>
      <c r="D19" s="138">
        <f>D9/$B$9</f>
        <v>0.7618317957692059</v>
      </c>
      <c r="E19" s="138">
        <f t="shared" ref="E19:BP19" si="15">E9/$B$9</f>
        <v>0.76181655333059861</v>
      </c>
      <c r="F19" s="138">
        <f t="shared" si="15"/>
        <v>0.7579625864029218</v>
      </c>
      <c r="G19" s="138">
        <f t="shared" si="15"/>
        <v>0.7579625864029218</v>
      </c>
      <c r="H19" s="138">
        <f t="shared" si="15"/>
        <v>0.76006101292598438</v>
      </c>
      <c r="I19" s="138">
        <f t="shared" si="15"/>
        <v>0.76006101292598438</v>
      </c>
      <c r="J19" s="138">
        <f t="shared" si="15"/>
        <v>0.83402246851377559</v>
      </c>
      <c r="K19" s="138">
        <f t="shared" si="15"/>
        <v>0.85110009672935849</v>
      </c>
      <c r="L19" s="138">
        <f t="shared" si="15"/>
        <v>0.85110009672935849</v>
      </c>
      <c r="M19" s="138">
        <f t="shared" si="15"/>
        <v>0.86984921076261446</v>
      </c>
      <c r="N19" s="138">
        <f t="shared" si="15"/>
        <v>0.86333504977502629</v>
      </c>
      <c r="O19" s="138">
        <f t="shared" si="15"/>
        <v>0.86333504977502629</v>
      </c>
      <c r="P19" s="138">
        <f t="shared" si="15"/>
        <v>0.8684822688683147</v>
      </c>
      <c r="Q19" s="138">
        <f t="shared" si="15"/>
        <v>0.86789680680140946</v>
      </c>
      <c r="R19" s="138">
        <f t="shared" si="15"/>
        <v>0.86789680680140946</v>
      </c>
      <c r="S19" s="138">
        <f t="shared" si="15"/>
        <v>0.86139057188189716</v>
      </c>
      <c r="T19" s="138">
        <f t="shared" si="15"/>
        <v>0.86139057188189716</v>
      </c>
      <c r="U19" s="138">
        <f t="shared" si="15"/>
        <v>0.86139057188189716</v>
      </c>
      <c r="V19" s="138">
        <f t="shared" si="15"/>
        <v>0.86348899840495974</v>
      </c>
      <c r="W19" s="138">
        <f t="shared" si="15"/>
        <v>0.86348899840495974</v>
      </c>
      <c r="X19" s="138">
        <f t="shared" si="15"/>
        <v>0.80331840503206708</v>
      </c>
      <c r="Y19" s="138">
        <f t="shared" si="15"/>
        <v>0.80331840503206708</v>
      </c>
      <c r="Z19" s="138">
        <f t="shared" si="15"/>
        <v>0.80331840503206708</v>
      </c>
      <c r="AA19" s="138">
        <f t="shared" si="15"/>
        <v>0.80331840503206708</v>
      </c>
      <c r="AB19" s="138">
        <f t="shared" si="15"/>
        <v>0.8012199785090045</v>
      </c>
      <c r="AC19" s="138">
        <f t="shared" si="15"/>
        <v>0.8012199785090045</v>
      </c>
      <c r="AD19" s="138">
        <f t="shared" si="15"/>
        <v>0.8012199785090045</v>
      </c>
      <c r="AE19" s="138">
        <f t="shared" si="15"/>
        <v>0.8012199785090045</v>
      </c>
      <c r="AF19" s="138">
        <f t="shared" si="15"/>
        <v>0.79654176925166187</v>
      </c>
      <c r="AG19" s="138">
        <f t="shared" si="15"/>
        <v>0.79654176925166187</v>
      </c>
      <c r="AH19" s="138">
        <f t="shared" si="15"/>
        <v>0.79654176925166187</v>
      </c>
      <c r="AI19" s="138">
        <f t="shared" si="15"/>
        <v>0.79654176925166187</v>
      </c>
      <c r="AJ19" s="138">
        <f t="shared" si="15"/>
        <v>0.79654176925166187</v>
      </c>
      <c r="AK19" s="138">
        <f t="shared" si="15"/>
        <v>0.79654176925166187</v>
      </c>
      <c r="AL19" s="138">
        <f t="shared" si="15"/>
        <v>0.79657225412887644</v>
      </c>
      <c r="AM19" s="138">
        <f t="shared" si="15"/>
        <v>0.79657225412887644</v>
      </c>
      <c r="AN19" s="138">
        <f t="shared" si="15"/>
        <v>0.79657225412887644</v>
      </c>
      <c r="AO19" s="138">
        <f t="shared" si="15"/>
        <v>0.79657225412887644</v>
      </c>
      <c r="AP19" s="138">
        <f t="shared" si="15"/>
        <v>0.79657225412887644</v>
      </c>
      <c r="AQ19" s="138">
        <f t="shared" si="15"/>
        <v>0.79657225412887644</v>
      </c>
      <c r="AR19" s="138">
        <f t="shared" si="15"/>
        <v>0.79447382760581386</v>
      </c>
      <c r="AS19" s="138">
        <f t="shared" si="15"/>
        <v>0.79447382760581386</v>
      </c>
      <c r="AT19" s="138">
        <f t="shared" si="15"/>
        <v>0.79240116080399747</v>
      </c>
      <c r="AU19" s="138">
        <f t="shared" si="15"/>
        <v>0.76880967644959863</v>
      </c>
      <c r="AV19" s="138">
        <f t="shared" si="15"/>
        <v>0.76880967644959863</v>
      </c>
      <c r="AW19" s="138">
        <f t="shared" si="15"/>
        <v>0.76880967644959863</v>
      </c>
      <c r="AX19" s="138">
        <f t="shared" si="15"/>
        <v>0.76880967644959863</v>
      </c>
      <c r="AY19" s="138">
        <f t="shared" si="15"/>
        <v>0.76880967644959863</v>
      </c>
      <c r="AZ19" s="138">
        <f t="shared" si="15"/>
        <v>0.76880967644959863</v>
      </c>
      <c r="BA19" s="138">
        <f t="shared" si="15"/>
        <v>0.76880967644959863</v>
      </c>
      <c r="BB19" s="138">
        <f t="shared" si="15"/>
        <v>0.76880967644959863</v>
      </c>
      <c r="BC19" s="138">
        <f t="shared" si="15"/>
        <v>0.764131467192256</v>
      </c>
      <c r="BD19" s="138">
        <f t="shared" si="15"/>
        <v>0.764131467192256</v>
      </c>
      <c r="BE19" s="138">
        <f t="shared" si="15"/>
        <v>0.764131467192256</v>
      </c>
      <c r="BF19" s="138">
        <f t="shared" si="15"/>
        <v>0.764131467192256</v>
      </c>
      <c r="BG19" s="138">
        <f t="shared" si="15"/>
        <v>0.764131467192256</v>
      </c>
      <c r="BH19" s="138">
        <f t="shared" si="15"/>
        <v>0.764131467192256</v>
      </c>
      <c r="BI19" s="138">
        <f t="shared" si="15"/>
        <v>0.764131467192256</v>
      </c>
      <c r="BJ19" s="138">
        <f t="shared" si="15"/>
        <v>0.764131467192256</v>
      </c>
      <c r="BK19" s="138">
        <f t="shared" si="15"/>
        <v>0.764131467192256</v>
      </c>
      <c r="BL19" s="138">
        <f t="shared" si="15"/>
        <v>0.76203302798251504</v>
      </c>
      <c r="BM19" s="138">
        <f t="shared" si="15"/>
        <v>0.76203302798251504</v>
      </c>
      <c r="BN19" s="138">
        <f t="shared" si="15"/>
        <v>0.76203302798251504</v>
      </c>
      <c r="BO19" s="138">
        <f t="shared" si="15"/>
        <v>0.76203302798251504</v>
      </c>
      <c r="BP19" s="138">
        <f t="shared" si="15"/>
        <v>0.76203302798251504</v>
      </c>
      <c r="BQ19" s="138">
        <f t="shared" ref="BQ19:EB19" si="16">BQ9/$B$9</f>
        <v>0.76203302798251504</v>
      </c>
      <c r="BR19" s="138">
        <f t="shared" si="16"/>
        <v>0.76203302798251504</v>
      </c>
      <c r="BS19" s="138">
        <f t="shared" si="16"/>
        <v>0.76203302798251504</v>
      </c>
      <c r="BT19" s="138">
        <f t="shared" si="16"/>
        <v>0.76203302798251504</v>
      </c>
      <c r="BU19" s="138">
        <f t="shared" si="16"/>
        <v>0.76203302798251504</v>
      </c>
      <c r="BV19" s="138">
        <f t="shared" si="16"/>
        <v>0.76203302798251504</v>
      </c>
      <c r="BW19" s="138">
        <f t="shared" si="16"/>
        <v>0.76203302798251504</v>
      </c>
      <c r="BX19" s="138">
        <f t="shared" si="16"/>
        <v>0.76203302798251504</v>
      </c>
      <c r="BY19" s="138">
        <f t="shared" si="16"/>
        <v>0.76203302798251504</v>
      </c>
      <c r="BZ19" s="138">
        <f t="shared" si="16"/>
        <v>0.76203302798251504</v>
      </c>
      <c r="CA19" s="138">
        <f t="shared" si="16"/>
        <v>0.76203302798251504</v>
      </c>
      <c r="CB19" s="138">
        <f t="shared" si="16"/>
        <v>0.76203302798251504</v>
      </c>
      <c r="CC19" s="138">
        <f t="shared" si="16"/>
        <v>0.76203302798251504</v>
      </c>
      <c r="CD19" s="138">
        <f t="shared" si="16"/>
        <v>0.76203302798251504</v>
      </c>
      <c r="CE19" s="138">
        <f t="shared" si="16"/>
        <v>0.76203302798251504</v>
      </c>
      <c r="CF19" s="138">
        <f t="shared" si="16"/>
        <v>0.76203302798251504</v>
      </c>
      <c r="CG19" s="138">
        <f t="shared" si="16"/>
        <v>0.76203302798251504</v>
      </c>
      <c r="CH19" s="138">
        <f t="shared" si="16"/>
        <v>0.76203302798251504</v>
      </c>
      <c r="CI19" s="138">
        <f t="shared" si="16"/>
        <v>0.76203302798251504</v>
      </c>
      <c r="CJ19" s="138">
        <f t="shared" si="16"/>
        <v>0.76203302798251504</v>
      </c>
      <c r="CK19" s="138">
        <f t="shared" si="16"/>
        <v>0.76203302798251504</v>
      </c>
      <c r="CL19" s="138">
        <f t="shared" si="16"/>
        <v>0.76203302798251504</v>
      </c>
      <c r="CM19" s="138">
        <f t="shared" si="16"/>
        <v>0.76203302798251504</v>
      </c>
      <c r="CN19" s="138">
        <f t="shared" si="16"/>
        <v>0.76203302798251504</v>
      </c>
      <c r="CO19" s="138">
        <f t="shared" si="16"/>
        <v>0.76203302798251504</v>
      </c>
      <c r="CP19" s="138">
        <f t="shared" si="16"/>
        <v>0.76203302798251504</v>
      </c>
      <c r="CQ19" s="138">
        <f t="shared" si="16"/>
        <v>0.76203302798251504</v>
      </c>
      <c r="CR19" s="138">
        <f t="shared" si="16"/>
        <v>0.76203302798251504</v>
      </c>
      <c r="CS19" s="138">
        <f t="shared" si="16"/>
        <v>0.76203302798251504</v>
      </c>
      <c r="CT19" s="138">
        <f t="shared" si="16"/>
        <v>0.76203302798251504</v>
      </c>
      <c r="CU19" s="138">
        <f t="shared" si="16"/>
        <v>0.76203302798251504</v>
      </c>
      <c r="CV19" s="138">
        <f t="shared" si="16"/>
        <v>0.76203302798251504</v>
      </c>
      <c r="CW19" s="138">
        <f t="shared" si="16"/>
        <v>0.76203302798251504</v>
      </c>
      <c r="CX19" s="138">
        <f t="shared" si="16"/>
        <v>0.76203302798251504</v>
      </c>
      <c r="CY19" s="138">
        <f t="shared" si="16"/>
        <v>0.76203302798251504</v>
      </c>
      <c r="CZ19" s="138">
        <f t="shared" si="16"/>
        <v>0.76203302798251504</v>
      </c>
      <c r="DA19" s="138">
        <f t="shared" si="16"/>
        <v>0.76203302798251504</v>
      </c>
      <c r="DB19" s="138">
        <f t="shared" si="16"/>
        <v>0.76203302798251504</v>
      </c>
      <c r="DC19" s="138">
        <f t="shared" si="16"/>
        <v>0.76203302798251504</v>
      </c>
      <c r="DD19" s="138">
        <f t="shared" si="16"/>
        <v>0.76203302798251504</v>
      </c>
      <c r="DE19" s="138">
        <f t="shared" si="16"/>
        <v>0.76203302798251504</v>
      </c>
      <c r="DF19" s="138">
        <f t="shared" si="16"/>
        <v>0.76203302798251504</v>
      </c>
      <c r="DG19" s="138">
        <f t="shared" si="16"/>
        <v>0.76203302798251504</v>
      </c>
      <c r="DH19" s="138">
        <f t="shared" si="16"/>
        <v>0.76203302798251504</v>
      </c>
      <c r="DI19" s="138">
        <f t="shared" si="16"/>
        <v>0.76203302798251504</v>
      </c>
      <c r="DJ19" s="138">
        <f t="shared" si="16"/>
        <v>0.76203302798251504</v>
      </c>
      <c r="DK19" s="138">
        <f t="shared" si="16"/>
        <v>0.76203302798251504</v>
      </c>
      <c r="DL19" s="138">
        <f t="shared" si="16"/>
        <v>0.76203302798251504</v>
      </c>
      <c r="DM19" s="138">
        <f t="shared" si="16"/>
        <v>0.76203302798251504</v>
      </c>
      <c r="DN19" s="138">
        <f t="shared" si="16"/>
        <v>0.76203302798251504</v>
      </c>
      <c r="DO19" s="138">
        <f t="shared" si="16"/>
        <v>0.76203302798251504</v>
      </c>
      <c r="DP19" s="138">
        <f t="shared" si="16"/>
        <v>0.76203302798251504</v>
      </c>
      <c r="DQ19" s="138">
        <f t="shared" si="16"/>
        <v>0.76203302798251504</v>
      </c>
      <c r="DR19" s="138">
        <f t="shared" si="16"/>
        <v>0.76203302798251504</v>
      </c>
      <c r="DS19" s="138">
        <f t="shared" si="16"/>
        <v>0.76203302798251504</v>
      </c>
      <c r="DT19" s="138">
        <f t="shared" si="16"/>
        <v>0.76203302798251504</v>
      </c>
      <c r="DU19" s="138">
        <f t="shared" si="16"/>
        <v>0.76203302798251504</v>
      </c>
      <c r="DV19" s="138">
        <f t="shared" si="16"/>
        <v>0.76203302798251504</v>
      </c>
      <c r="DW19" s="138">
        <f t="shared" si="16"/>
        <v>0.76203302798251504</v>
      </c>
      <c r="DX19" s="138">
        <f t="shared" si="16"/>
        <v>0.76203302798251504</v>
      </c>
      <c r="DY19" s="138">
        <f t="shared" si="16"/>
        <v>0.76203302798251504</v>
      </c>
      <c r="DZ19" s="138">
        <f t="shared" si="16"/>
        <v>0.76203302798251504</v>
      </c>
      <c r="EA19" s="138">
        <f t="shared" si="16"/>
        <v>0.76203302798251504</v>
      </c>
      <c r="EB19" s="138">
        <f t="shared" si="16"/>
        <v>0.76203302798251504</v>
      </c>
      <c r="EC19" s="138">
        <f t="shared" ref="EC19:EE19" si="17">EC9/$B$9</f>
        <v>0.76203302798251504</v>
      </c>
      <c r="ED19" s="138">
        <f t="shared" si="17"/>
        <v>0.76203302798251504</v>
      </c>
      <c r="EE19" s="138">
        <f t="shared" si="17"/>
        <v>0.76203302798251504</v>
      </c>
    </row>
    <row r="20" spans="1:135" ht="21" customHeight="1" x14ac:dyDescent="0.2">
      <c r="D20" s="122">
        <f>AVERAGE($D$19:$O$19)</f>
        <v>0.80770312667023136</v>
      </c>
      <c r="E20" s="122">
        <f t="shared" ref="E20:O20" si="18">AVERAGE($D$19:$O$19)</f>
        <v>0.80770312667023136</v>
      </c>
      <c r="F20" s="122">
        <f t="shared" si="18"/>
        <v>0.80770312667023136</v>
      </c>
      <c r="G20" s="122">
        <f t="shared" si="18"/>
        <v>0.80770312667023136</v>
      </c>
      <c r="H20" s="122">
        <f t="shared" si="18"/>
        <v>0.80770312667023136</v>
      </c>
      <c r="I20" s="122">
        <f t="shared" si="18"/>
        <v>0.80770312667023136</v>
      </c>
      <c r="J20" s="122">
        <f t="shared" si="18"/>
        <v>0.80770312667023136</v>
      </c>
      <c r="K20" s="122">
        <f t="shared" si="18"/>
        <v>0.80770312667023136</v>
      </c>
      <c r="L20" s="122">
        <f t="shared" si="18"/>
        <v>0.80770312667023136</v>
      </c>
      <c r="M20" s="122">
        <f t="shared" si="18"/>
        <v>0.80770312667023136</v>
      </c>
      <c r="N20" s="122">
        <f t="shared" si="18"/>
        <v>0.80770312667023136</v>
      </c>
      <c r="O20" s="122">
        <f t="shared" si="18"/>
        <v>0.80770312667023136</v>
      </c>
      <c r="P20" s="122">
        <f>AVERAGE($P$19:$AA$19)</f>
        <v>0.84405826792125127</v>
      </c>
      <c r="Q20" s="122">
        <f t="shared" ref="Q20:AA20" si="19">AVERAGE($P$19:$AA$19)</f>
        <v>0.84405826792125127</v>
      </c>
      <c r="R20" s="122">
        <f t="shared" si="19"/>
        <v>0.84405826792125127</v>
      </c>
      <c r="S20" s="122">
        <f t="shared" si="19"/>
        <v>0.84405826792125127</v>
      </c>
      <c r="T20" s="122">
        <f t="shared" si="19"/>
        <v>0.84405826792125127</v>
      </c>
      <c r="U20" s="122">
        <f t="shared" si="19"/>
        <v>0.84405826792125127</v>
      </c>
      <c r="V20" s="122">
        <f t="shared" si="19"/>
        <v>0.84405826792125127</v>
      </c>
      <c r="W20" s="122">
        <f t="shared" si="19"/>
        <v>0.84405826792125127</v>
      </c>
      <c r="X20" s="122">
        <f t="shared" si="19"/>
        <v>0.84405826792125127</v>
      </c>
      <c r="Y20" s="122">
        <f t="shared" si="19"/>
        <v>0.84405826792125127</v>
      </c>
      <c r="Z20" s="122">
        <f t="shared" si="19"/>
        <v>0.84405826792125127</v>
      </c>
      <c r="AA20" s="122">
        <f t="shared" si="19"/>
        <v>0.84405826792125127</v>
      </c>
      <c r="AB20" s="122">
        <f>AVERAGE($AB$19:$AM$19)</f>
        <v>0.7981062531503117</v>
      </c>
      <c r="AC20" s="122">
        <f t="shared" ref="AC20:AM20" si="20">AVERAGE($AB$19:$AM$19)</f>
        <v>0.7981062531503117</v>
      </c>
      <c r="AD20" s="122">
        <f t="shared" si="20"/>
        <v>0.7981062531503117</v>
      </c>
      <c r="AE20" s="122">
        <f t="shared" si="20"/>
        <v>0.7981062531503117</v>
      </c>
      <c r="AF20" s="122">
        <f t="shared" si="20"/>
        <v>0.7981062531503117</v>
      </c>
      <c r="AG20" s="122">
        <f t="shared" si="20"/>
        <v>0.7981062531503117</v>
      </c>
      <c r="AH20" s="122">
        <f t="shared" si="20"/>
        <v>0.7981062531503117</v>
      </c>
      <c r="AI20" s="122">
        <f t="shared" si="20"/>
        <v>0.7981062531503117</v>
      </c>
      <c r="AJ20" s="122">
        <f t="shared" si="20"/>
        <v>0.7981062531503117</v>
      </c>
      <c r="AK20" s="122">
        <f t="shared" si="20"/>
        <v>0.7981062531503117</v>
      </c>
      <c r="AL20" s="122">
        <f t="shared" si="20"/>
        <v>0.7981062531503117</v>
      </c>
      <c r="AM20" s="122">
        <f t="shared" si="20"/>
        <v>0.7981062531503117</v>
      </c>
      <c r="AN20" s="122">
        <f>AVERAGE($AN$19:$AY$19)</f>
        <v>0.78430718456492698</v>
      </c>
      <c r="AO20" s="122">
        <f t="shared" ref="AO20:AY20" si="21">AVERAGE($AN$19:$AY$19)</f>
        <v>0.78430718456492698</v>
      </c>
      <c r="AP20" s="122">
        <f t="shared" si="21"/>
        <v>0.78430718456492698</v>
      </c>
      <c r="AQ20" s="122">
        <f t="shared" si="21"/>
        <v>0.78430718456492698</v>
      </c>
      <c r="AR20" s="122">
        <f t="shared" si="21"/>
        <v>0.78430718456492698</v>
      </c>
      <c r="AS20" s="122">
        <f t="shared" si="21"/>
        <v>0.78430718456492698</v>
      </c>
      <c r="AT20" s="122">
        <f t="shared" si="21"/>
        <v>0.78430718456492698</v>
      </c>
      <c r="AU20" s="122">
        <f t="shared" si="21"/>
        <v>0.78430718456492698</v>
      </c>
      <c r="AV20" s="122">
        <f t="shared" si="21"/>
        <v>0.78430718456492698</v>
      </c>
      <c r="AW20" s="122">
        <f t="shared" si="21"/>
        <v>0.78430718456492698</v>
      </c>
      <c r="AX20" s="122">
        <f t="shared" si="21"/>
        <v>0.78430718456492698</v>
      </c>
      <c r="AY20" s="122">
        <f t="shared" si="21"/>
        <v>0.78430718456492698</v>
      </c>
      <c r="AZ20" s="122">
        <f>AVERAGE($AZ$19:$BK$19)</f>
        <v>0.7653010195065918</v>
      </c>
      <c r="BA20" s="122">
        <f t="shared" ref="BA20:BK20" si="22">AVERAGE($AZ$19:$BK$19)</f>
        <v>0.7653010195065918</v>
      </c>
      <c r="BB20" s="122">
        <f t="shared" si="22"/>
        <v>0.7653010195065918</v>
      </c>
      <c r="BC20" s="122">
        <f t="shared" si="22"/>
        <v>0.7653010195065918</v>
      </c>
      <c r="BD20" s="122">
        <f t="shared" si="22"/>
        <v>0.7653010195065918</v>
      </c>
      <c r="BE20" s="122">
        <f t="shared" si="22"/>
        <v>0.7653010195065918</v>
      </c>
      <c r="BF20" s="122">
        <f t="shared" si="22"/>
        <v>0.7653010195065918</v>
      </c>
      <c r="BG20" s="122">
        <f t="shared" si="22"/>
        <v>0.7653010195065918</v>
      </c>
      <c r="BH20" s="122">
        <f t="shared" si="22"/>
        <v>0.7653010195065918</v>
      </c>
      <c r="BI20" s="122">
        <f t="shared" si="22"/>
        <v>0.7653010195065918</v>
      </c>
      <c r="BJ20" s="122">
        <f t="shared" si="22"/>
        <v>0.7653010195065918</v>
      </c>
      <c r="BK20" s="122">
        <f t="shared" si="22"/>
        <v>0.7653010195065918</v>
      </c>
      <c r="BL20" s="122">
        <f>AVERAGE($BL$19:$BW$19)</f>
        <v>0.76203302798251482</v>
      </c>
      <c r="BM20" s="122">
        <f t="shared" ref="BM20:BW20" si="23">AVERAGE($BL$19:$BW$19)</f>
        <v>0.76203302798251482</v>
      </c>
      <c r="BN20" s="122">
        <f t="shared" si="23"/>
        <v>0.76203302798251482</v>
      </c>
      <c r="BO20" s="122">
        <f t="shared" si="23"/>
        <v>0.76203302798251482</v>
      </c>
      <c r="BP20" s="122">
        <f t="shared" si="23"/>
        <v>0.76203302798251482</v>
      </c>
      <c r="BQ20" s="122">
        <f t="shared" si="23"/>
        <v>0.76203302798251482</v>
      </c>
      <c r="BR20" s="122">
        <f t="shared" si="23"/>
        <v>0.76203302798251482</v>
      </c>
      <c r="BS20" s="122">
        <f t="shared" si="23"/>
        <v>0.76203302798251482</v>
      </c>
      <c r="BT20" s="122">
        <f t="shared" si="23"/>
        <v>0.76203302798251482</v>
      </c>
      <c r="BU20" s="122">
        <f t="shared" si="23"/>
        <v>0.76203302798251482</v>
      </c>
      <c r="BV20" s="122">
        <f t="shared" si="23"/>
        <v>0.76203302798251482</v>
      </c>
      <c r="BW20" s="122">
        <f t="shared" si="23"/>
        <v>0.76203302798251482</v>
      </c>
      <c r="BX20" s="122">
        <f>AVERAGE($BX$19:$CI$19)</f>
        <v>0.76203302798251482</v>
      </c>
      <c r="BY20" s="122">
        <f t="shared" ref="BY20:CI20" si="24">AVERAGE($BX$19:$CI$19)</f>
        <v>0.76203302798251482</v>
      </c>
      <c r="BZ20" s="122">
        <f t="shared" si="24"/>
        <v>0.76203302798251482</v>
      </c>
      <c r="CA20" s="122">
        <f t="shared" si="24"/>
        <v>0.76203302798251482</v>
      </c>
      <c r="CB20" s="122">
        <f t="shared" si="24"/>
        <v>0.76203302798251482</v>
      </c>
      <c r="CC20" s="122">
        <f t="shared" si="24"/>
        <v>0.76203302798251482</v>
      </c>
      <c r="CD20" s="122">
        <f t="shared" si="24"/>
        <v>0.76203302798251482</v>
      </c>
      <c r="CE20" s="122">
        <f t="shared" si="24"/>
        <v>0.76203302798251482</v>
      </c>
      <c r="CF20" s="122">
        <f t="shared" si="24"/>
        <v>0.76203302798251482</v>
      </c>
      <c r="CG20" s="122">
        <f t="shared" si="24"/>
        <v>0.76203302798251482</v>
      </c>
      <c r="CH20" s="122">
        <f t="shared" si="24"/>
        <v>0.76203302798251482</v>
      </c>
      <c r="CI20" s="122">
        <f t="shared" si="24"/>
        <v>0.76203302798251482</v>
      </c>
      <c r="CJ20" s="122">
        <f>AVERAGE($CJ$19:$CU$19)</f>
        <v>0.76203302798251482</v>
      </c>
      <c r="CK20" s="122">
        <f t="shared" ref="CK20:CU20" si="25">AVERAGE($CJ$19:$CU$19)</f>
        <v>0.76203302798251482</v>
      </c>
      <c r="CL20" s="122">
        <f t="shared" si="25"/>
        <v>0.76203302798251482</v>
      </c>
      <c r="CM20" s="122">
        <f t="shared" si="25"/>
        <v>0.76203302798251482</v>
      </c>
      <c r="CN20" s="122">
        <f t="shared" si="25"/>
        <v>0.76203302798251482</v>
      </c>
      <c r="CO20" s="122">
        <f t="shared" si="25"/>
        <v>0.76203302798251482</v>
      </c>
      <c r="CP20" s="122">
        <f t="shared" si="25"/>
        <v>0.76203302798251482</v>
      </c>
      <c r="CQ20" s="122">
        <f t="shared" si="25"/>
        <v>0.76203302798251482</v>
      </c>
      <c r="CR20" s="122">
        <f t="shared" si="25"/>
        <v>0.76203302798251482</v>
      </c>
      <c r="CS20" s="122">
        <f t="shared" si="25"/>
        <v>0.76203302798251482</v>
      </c>
      <c r="CT20" s="122">
        <f t="shared" si="25"/>
        <v>0.76203302798251482</v>
      </c>
      <c r="CU20" s="122">
        <f t="shared" si="25"/>
        <v>0.76203302798251482</v>
      </c>
      <c r="CV20" s="122">
        <f>AVERAGE($CV$19:$DG$19)</f>
        <v>0.76203302798251482</v>
      </c>
      <c r="CW20" s="122">
        <f t="shared" ref="CW20:DG20" si="26">AVERAGE($CV$19:$DG$19)</f>
        <v>0.76203302798251482</v>
      </c>
      <c r="CX20" s="122">
        <f t="shared" si="26"/>
        <v>0.76203302798251482</v>
      </c>
      <c r="CY20" s="122">
        <f t="shared" si="26"/>
        <v>0.76203302798251482</v>
      </c>
      <c r="CZ20" s="122">
        <f t="shared" si="26"/>
        <v>0.76203302798251482</v>
      </c>
      <c r="DA20" s="122">
        <f t="shared" si="26"/>
        <v>0.76203302798251482</v>
      </c>
      <c r="DB20" s="122">
        <f t="shared" si="26"/>
        <v>0.76203302798251482</v>
      </c>
      <c r="DC20" s="122">
        <f t="shared" si="26"/>
        <v>0.76203302798251482</v>
      </c>
      <c r="DD20" s="122">
        <f t="shared" si="26"/>
        <v>0.76203302798251482</v>
      </c>
      <c r="DE20" s="122">
        <f t="shared" si="26"/>
        <v>0.76203302798251482</v>
      </c>
      <c r="DF20" s="122">
        <f t="shared" si="26"/>
        <v>0.76203302798251482</v>
      </c>
      <c r="DG20" s="122">
        <f t="shared" si="26"/>
        <v>0.76203302798251482</v>
      </c>
      <c r="DH20" s="122">
        <f>AVERAGE($DH$19:$DS$19)</f>
        <v>0.76203302798251482</v>
      </c>
      <c r="DI20" s="122">
        <f t="shared" ref="DI20:DS20" si="27">AVERAGE($DH$19:$DS$19)</f>
        <v>0.76203302798251482</v>
      </c>
      <c r="DJ20" s="122">
        <f t="shared" si="27"/>
        <v>0.76203302798251482</v>
      </c>
      <c r="DK20" s="122">
        <f t="shared" si="27"/>
        <v>0.76203302798251482</v>
      </c>
      <c r="DL20" s="122">
        <f t="shared" si="27"/>
        <v>0.76203302798251482</v>
      </c>
      <c r="DM20" s="122">
        <f t="shared" si="27"/>
        <v>0.76203302798251482</v>
      </c>
      <c r="DN20" s="122">
        <f t="shared" si="27"/>
        <v>0.76203302798251482</v>
      </c>
      <c r="DO20" s="122">
        <f t="shared" si="27"/>
        <v>0.76203302798251482</v>
      </c>
      <c r="DP20" s="122">
        <f t="shared" si="27"/>
        <v>0.76203302798251482</v>
      </c>
      <c r="DQ20" s="122">
        <f t="shared" si="27"/>
        <v>0.76203302798251482</v>
      </c>
      <c r="DR20" s="122">
        <f t="shared" si="27"/>
        <v>0.76203302798251482</v>
      </c>
      <c r="DS20" s="122">
        <f t="shared" si="27"/>
        <v>0.76203302798251482</v>
      </c>
      <c r="DT20" s="122">
        <f>AVERAGE($DT$19:$EE$19)</f>
        <v>0.76203302798251482</v>
      </c>
      <c r="DU20" s="122">
        <f t="shared" ref="DU20:EE20" si="28">AVERAGE($DT$19:$EE$19)</f>
        <v>0.76203302798251482</v>
      </c>
      <c r="DV20" s="122">
        <f t="shared" si="28"/>
        <v>0.76203302798251482</v>
      </c>
      <c r="DW20" s="122">
        <f t="shared" si="28"/>
        <v>0.76203302798251482</v>
      </c>
      <c r="DX20" s="122">
        <f t="shared" si="28"/>
        <v>0.76203302798251482</v>
      </c>
      <c r="DY20" s="122">
        <f t="shared" si="28"/>
        <v>0.76203302798251482</v>
      </c>
      <c r="DZ20" s="122">
        <f t="shared" si="28"/>
        <v>0.76203302798251482</v>
      </c>
      <c r="EA20" s="122">
        <f t="shared" si="28"/>
        <v>0.76203302798251482</v>
      </c>
      <c r="EB20" s="122">
        <f t="shared" si="28"/>
        <v>0.76203302798251482</v>
      </c>
      <c r="EC20" s="122">
        <f t="shared" si="28"/>
        <v>0.76203302798251482</v>
      </c>
      <c r="ED20" s="122">
        <f t="shared" si="28"/>
        <v>0.76203302798251482</v>
      </c>
      <c r="EE20" s="122">
        <f t="shared" si="28"/>
        <v>0.76203302798251482</v>
      </c>
    </row>
    <row r="30" spans="1:135" x14ac:dyDescent="0.2">
      <c r="A30" s="139"/>
      <c r="B30" s="139"/>
      <c r="C30" s="140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</row>
    <row r="31" spans="1:135" x14ac:dyDescent="0.2">
      <c r="A31" s="139"/>
      <c r="B31" s="139"/>
      <c r="C31" s="140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</row>
    <row r="32" spans="1:135" x14ac:dyDescent="0.2">
      <c r="A32" s="139"/>
      <c r="B32" s="139"/>
      <c r="C32" s="140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</row>
    <row r="33" spans="1:62" x14ac:dyDescent="0.2">
      <c r="A33" s="139"/>
      <c r="B33" s="139"/>
      <c r="C33" s="140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</row>
    <row r="34" spans="1:62" x14ac:dyDescent="0.2">
      <c r="A34" s="139"/>
      <c r="B34" s="139"/>
      <c r="C34" s="140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</row>
    <row r="35" spans="1:62" x14ac:dyDescent="0.2">
      <c r="A35" s="139"/>
      <c r="B35" s="139"/>
      <c r="C35" s="140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</row>
    <row r="36" spans="1:62" x14ac:dyDescent="0.2">
      <c r="A36" s="139"/>
      <c r="B36" s="139"/>
      <c r="C36" s="140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</row>
    <row r="37" spans="1:62" x14ac:dyDescent="0.2">
      <c r="A37" s="139"/>
      <c r="B37" s="139"/>
      <c r="C37" s="140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x14ac:dyDescent="0.2">
      <c r="A38" s="139"/>
      <c r="B38" s="139"/>
      <c r="C38" s="140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x14ac:dyDescent="0.2">
      <c r="A39" s="139"/>
      <c r="B39" s="139"/>
      <c r="C39" s="140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</row>
    <row r="40" spans="1:62" x14ac:dyDescent="0.2">
      <c r="A40" s="139"/>
      <c r="B40" s="139"/>
      <c r="C40" s="140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</row>
    <row r="41" spans="1:62" x14ac:dyDescent="0.2">
      <c r="A41" s="139"/>
      <c r="B41" s="139"/>
      <c r="C41" s="140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</row>
    <row r="42" spans="1:62" x14ac:dyDescent="0.2">
      <c r="A42" s="139"/>
      <c r="B42" s="139"/>
      <c r="C42" s="140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</row>
    <row r="43" spans="1:62" x14ac:dyDescent="0.2">
      <c r="A43" s="139"/>
      <c r="B43" s="139"/>
      <c r="C43" s="140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</row>
    <row r="44" spans="1:62" x14ac:dyDescent="0.2">
      <c r="A44" s="139"/>
      <c r="B44" s="139"/>
      <c r="C44" s="140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</row>
    <row r="45" spans="1:62" x14ac:dyDescent="0.2">
      <c r="A45" s="139"/>
      <c r="B45" s="139"/>
      <c r="C45" s="140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39"/>
      <c r="AW45" s="139"/>
      <c r="AX45" s="139"/>
      <c r="AY45" s="139"/>
      <c r="AZ45" s="139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</row>
    <row r="46" spans="1:62" x14ac:dyDescent="0.2">
      <c r="A46" s="139"/>
      <c r="B46" s="139"/>
      <c r="C46" s="140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39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</row>
    <row r="47" spans="1:62" x14ac:dyDescent="0.2">
      <c r="A47" s="139"/>
      <c r="B47" s="139"/>
      <c r="C47" s="140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</row>
    <row r="48" spans="1:62" x14ac:dyDescent="0.2">
      <c r="A48" s="139"/>
      <c r="B48" s="139"/>
      <c r="C48" s="140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</row>
    <row r="49" spans="1:62" x14ac:dyDescent="0.2">
      <c r="A49" s="139"/>
      <c r="B49" s="139"/>
      <c r="C49" s="140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</row>
    <row r="50" spans="1:62" x14ac:dyDescent="0.2">
      <c r="A50" s="139"/>
      <c r="B50" s="139"/>
      <c r="C50" s="140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</row>
    <row r="51" spans="1:62" x14ac:dyDescent="0.2">
      <c r="A51" s="139"/>
      <c r="B51" s="139"/>
      <c r="C51" s="140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</row>
    <row r="52" spans="1:62" x14ac:dyDescent="0.2">
      <c r="A52" s="139"/>
      <c r="B52" s="139"/>
      <c r="C52" s="140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</row>
    <row r="53" spans="1:62" x14ac:dyDescent="0.2">
      <c r="A53" s="139"/>
      <c r="B53" s="139"/>
      <c r="C53" s="140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</row>
    <row r="54" spans="1:62" x14ac:dyDescent="0.2">
      <c r="A54" s="139"/>
      <c r="B54" s="139"/>
      <c r="C54" s="140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</row>
    <row r="55" spans="1:62" x14ac:dyDescent="0.2">
      <c r="A55" s="139"/>
      <c r="B55" s="139"/>
      <c r="C55" s="140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</row>
    <row r="56" spans="1:62" x14ac:dyDescent="0.2">
      <c r="A56" s="139"/>
      <c r="B56" s="139"/>
      <c r="C56" s="140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</row>
    <row r="57" spans="1:62" x14ac:dyDescent="0.2">
      <c r="A57" s="139"/>
      <c r="B57" s="139"/>
      <c r="C57" s="140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</row>
    <row r="58" spans="1:62" x14ac:dyDescent="0.2">
      <c r="A58" s="139"/>
      <c r="B58" s="139"/>
      <c r="C58" s="140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</row>
    <row r="59" spans="1:62" x14ac:dyDescent="0.2">
      <c r="A59" s="139"/>
      <c r="B59" s="139"/>
      <c r="C59" s="140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</row>
    <row r="60" spans="1:62" x14ac:dyDescent="0.2">
      <c r="A60" s="139"/>
      <c r="B60" s="139"/>
      <c r="C60" s="140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</row>
    <row r="61" spans="1:62" x14ac:dyDescent="0.2">
      <c r="A61" s="139"/>
      <c r="B61" s="139"/>
      <c r="C61" s="140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</row>
    <row r="62" spans="1:62" x14ac:dyDescent="0.2">
      <c r="A62" s="139"/>
      <c r="B62" s="139"/>
      <c r="C62" s="140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</row>
    <row r="63" spans="1:62" x14ac:dyDescent="0.2">
      <c r="A63" s="139"/>
      <c r="B63" s="139"/>
      <c r="C63" s="140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</row>
    <row r="64" spans="1:62" x14ac:dyDescent="0.2">
      <c r="A64" s="139"/>
      <c r="B64" s="139"/>
      <c r="C64" s="140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139"/>
      <c r="AX64" s="139"/>
      <c r="AY64" s="139"/>
      <c r="AZ64" s="139"/>
      <c r="BA64" s="139"/>
      <c r="BB64" s="139"/>
      <c r="BC64" s="139"/>
      <c r="BD64" s="139"/>
      <c r="BE64" s="139"/>
      <c r="BF64" s="139"/>
      <c r="BG64" s="139"/>
      <c r="BH64" s="139"/>
      <c r="BI64" s="139"/>
      <c r="BJ64" s="139"/>
    </row>
    <row r="65" spans="1:62" x14ac:dyDescent="0.2">
      <c r="A65" s="139"/>
      <c r="B65" s="139"/>
      <c r="C65" s="140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</row>
    <row r="66" spans="1:62" x14ac:dyDescent="0.2">
      <c r="A66" s="139"/>
      <c r="B66" s="139"/>
      <c r="C66" s="140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</row>
    <row r="67" spans="1:62" x14ac:dyDescent="0.2">
      <c r="A67" s="139"/>
      <c r="B67" s="139"/>
      <c r="C67" s="140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</row>
    <row r="68" spans="1:62" x14ac:dyDescent="0.2">
      <c r="A68" s="139"/>
      <c r="B68" s="139"/>
      <c r="C68" s="140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</row>
    <row r="69" spans="1:62" x14ac:dyDescent="0.2">
      <c r="A69" s="139"/>
      <c r="B69" s="139"/>
      <c r="C69" s="140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</row>
    <row r="70" spans="1:62" x14ac:dyDescent="0.2">
      <c r="A70" s="139"/>
      <c r="B70" s="139"/>
      <c r="C70" s="140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</row>
    <row r="71" spans="1:62" x14ac:dyDescent="0.2">
      <c r="A71" s="139"/>
      <c r="B71" s="139"/>
      <c r="C71" s="140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</row>
    <row r="72" spans="1:62" x14ac:dyDescent="0.2">
      <c r="A72" s="139"/>
      <c r="B72" s="139"/>
      <c r="C72" s="140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</row>
    <row r="73" spans="1:62" x14ac:dyDescent="0.2">
      <c r="A73" s="139"/>
      <c r="B73" s="139"/>
      <c r="C73" s="140"/>
      <c r="D73" s="139"/>
      <c r="E73" s="139"/>
      <c r="F73" s="141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39"/>
      <c r="AW73" s="139"/>
      <c r="AX73" s="139"/>
      <c r="AY73" s="139"/>
      <c r="AZ73" s="139"/>
      <c r="BA73" s="139"/>
      <c r="BB73" s="139"/>
      <c r="BC73" s="139"/>
      <c r="BD73" s="139"/>
      <c r="BE73" s="139"/>
      <c r="BF73" s="139"/>
      <c r="BG73" s="139"/>
      <c r="BH73" s="139"/>
      <c r="BI73" s="139"/>
      <c r="BJ73" s="139"/>
    </row>
    <row r="74" spans="1:62" x14ac:dyDescent="0.2">
      <c r="A74" s="139"/>
      <c r="B74" s="139"/>
      <c r="C74" s="140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</row>
    <row r="75" spans="1:62" x14ac:dyDescent="0.2">
      <c r="A75" s="139"/>
      <c r="B75" s="139"/>
      <c r="C75" s="140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</row>
    <row r="76" spans="1:62" x14ac:dyDescent="0.2">
      <c r="A76" s="139"/>
      <c r="B76" s="139"/>
      <c r="C76" s="140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</row>
    <row r="77" spans="1:62" x14ac:dyDescent="0.2">
      <c r="A77" s="139"/>
      <c r="B77" s="139"/>
      <c r="C77" s="140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</row>
    <row r="78" spans="1:62" x14ac:dyDescent="0.2">
      <c r="A78" s="139"/>
      <c r="B78" s="139"/>
      <c r="C78" s="140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</row>
    <row r="79" spans="1:62" x14ac:dyDescent="0.2">
      <c r="A79" s="139"/>
      <c r="B79" s="139"/>
      <c r="C79" s="140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</row>
    <row r="80" spans="1:62" x14ac:dyDescent="0.2">
      <c r="A80" s="139"/>
      <c r="B80" s="139"/>
      <c r="C80" s="140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</row>
    <row r="81" spans="1:62" x14ac:dyDescent="0.2">
      <c r="A81" s="139"/>
      <c r="B81" s="139"/>
      <c r="C81" s="140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</row>
    <row r="82" spans="1:62" x14ac:dyDescent="0.2">
      <c r="A82" s="139"/>
      <c r="B82" s="139"/>
      <c r="C82" s="140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</row>
    <row r="83" spans="1:62" x14ac:dyDescent="0.2">
      <c r="A83" s="139"/>
      <c r="B83" s="139"/>
      <c r="C83" s="140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39"/>
      <c r="BF83" s="139"/>
      <c r="BG83" s="139"/>
      <c r="BH83" s="139"/>
      <c r="BI83" s="139"/>
      <c r="BJ83" s="139"/>
    </row>
    <row r="84" spans="1:62" x14ac:dyDescent="0.2">
      <c r="A84" s="139"/>
      <c r="B84" s="139"/>
      <c r="C84" s="140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  <c r="BA84" s="139"/>
      <c r="BB84" s="139"/>
      <c r="BC84" s="139"/>
      <c r="BD84" s="139"/>
      <c r="BE84" s="139"/>
      <c r="BF84" s="139"/>
      <c r="BG84" s="139"/>
      <c r="BH84" s="139"/>
      <c r="BI84" s="139"/>
      <c r="BJ84" s="139"/>
    </row>
    <row r="85" spans="1:62" x14ac:dyDescent="0.2">
      <c r="A85" s="139"/>
      <c r="B85" s="139"/>
      <c r="C85" s="140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  <c r="AU85" s="139"/>
      <c r="AV85" s="139"/>
      <c r="AW85" s="139"/>
      <c r="AX85" s="139"/>
      <c r="AY85" s="139"/>
      <c r="AZ85" s="139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</row>
    <row r="86" spans="1:62" x14ac:dyDescent="0.2">
      <c r="A86" s="139"/>
      <c r="B86" s="139"/>
      <c r="C86" s="140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</row>
    <row r="87" spans="1:62" x14ac:dyDescent="0.2">
      <c r="A87" s="139"/>
      <c r="B87" s="139"/>
      <c r="C87" s="140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</row>
    <row r="88" spans="1:62" x14ac:dyDescent="0.2">
      <c r="A88" s="139"/>
      <c r="B88" s="139"/>
      <c r="C88" s="140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</row>
    <row r="89" spans="1:62" x14ac:dyDescent="0.2">
      <c r="A89" s="139"/>
      <c r="B89" s="139"/>
      <c r="C89" s="140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</row>
    <row r="90" spans="1:62" x14ac:dyDescent="0.2">
      <c r="A90" s="139"/>
      <c r="B90" s="139"/>
      <c r="C90" s="140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</row>
    <row r="91" spans="1:62" x14ac:dyDescent="0.2">
      <c r="A91" s="139"/>
      <c r="B91" s="139"/>
      <c r="C91" s="140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</row>
    <row r="92" spans="1:62" x14ac:dyDescent="0.2">
      <c r="A92" s="139"/>
      <c r="B92" s="139"/>
      <c r="C92" s="140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</row>
    <row r="93" spans="1:62" x14ac:dyDescent="0.2">
      <c r="A93" s="139"/>
      <c r="B93" s="139"/>
      <c r="C93" s="140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</row>
    <row r="94" spans="1:62" x14ac:dyDescent="0.2">
      <c r="A94" s="139"/>
      <c r="B94" s="139"/>
      <c r="C94" s="140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</row>
    <row r="95" spans="1:62" x14ac:dyDescent="0.2">
      <c r="A95" s="139"/>
      <c r="B95" s="139"/>
      <c r="C95" s="140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</row>
    <row r="96" spans="1:62" x14ac:dyDescent="0.2">
      <c r="A96" s="139"/>
      <c r="B96" s="139"/>
      <c r="C96" s="140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</row>
    <row r="97" spans="1:62" x14ac:dyDescent="0.2">
      <c r="A97" s="139"/>
      <c r="B97" s="139"/>
      <c r="C97" s="140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</row>
    <row r="98" spans="1:62" x14ac:dyDescent="0.2">
      <c r="A98" s="139"/>
      <c r="B98" s="139"/>
      <c r="C98" s="140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</row>
    <row r="99" spans="1:62" x14ac:dyDescent="0.2">
      <c r="A99" s="139"/>
      <c r="B99" s="139"/>
      <c r="C99" s="140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</row>
    <row r="100" spans="1:62" x14ac:dyDescent="0.2">
      <c r="A100" s="139"/>
      <c r="B100" s="139"/>
      <c r="C100" s="140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</row>
    <row r="101" spans="1:62" x14ac:dyDescent="0.2">
      <c r="A101" s="139"/>
      <c r="B101" s="139"/>
      <c r="C101" s="140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</row>
    <row r="102" spans="1:62" x14ac:dyDescent="0.2">
      <c r="A102" s="139"/>
      <c r="B102" s="139"/>
      <c r="C102" s="140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</row>
    <row r="103" spans="1:62" x14ac:dyDescent="0.2">
      <c r="A103" s="139"/>
      <c r="B103" s="139"/>
      <c r="C103" s="140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</row>
    <row r="104" spans="1:62" x14ac:dyDescent="0.2">
      <c r="A104" s="139"/>
      <c r="B104" s="139"/>
      <c r="C104" s="140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</row>
    <row r="105" spans="1:62" x14ac:dyDescent="0.2">
      <c r="A105" s="139"/>
      <c r="B105" s="139"/>
      <c r="C105" s="140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</row>
    <row r="106" spans="1:62" x14ac:dyDescent="0.2">
      <c r="A106" s="139"/>
      <c r="B106" s="139"/>
      <c r="C106" s="140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</row>
    <row r="107" spans="1:62" x14ac:dyDescent="0.2">
      <c r="A107" s="139"/>
      <c r="B107" s="139"/>
      <c r="C107" s="140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</row>
    <row r="108" spans="1:62" x14ac:dyDescent="0.2">
      <c r="A108" s="139"/>
      <c r="B108" s="139"/>
      <c r="C108" s="140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</row>
    <row r="109" spans="1:62" x14ac:dyDescent="0.2">
      <c r="A109" s="139"/>
      <c r="B109" s="139"/>
      <c r="C109" s="140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</row>
    <row r="110" spans="1:62" x14ac:dyDescent="0.2">
      <c r="A110" s="139"/>
      <c r="B110" s="139"/>
      <c r="C110" s="140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</row>
    <row r="111" spans="1:62" x14ac:dyDescent="0.2">
      <c r="A111" s="139"/>
      <c r="B111" s="139"/>
      <c r="C111" s="140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</row>
    <row r="112" spans="1:62" x14ac:dyDescent="0.2">
      <c r="A112" s="139"/>
      <c r="B112" s="139"/>
      <c r="C112" s="140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</row>
    <row r="113" spans="1:62" x14ac:dyDescent="0.2">
      <c r="A113" s="139"/>
      <c r="B113" s="139"/>
      <c r="C113" s="140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</row>
    <row r="114" spans="1:62" x14ac:dyDescent="0.2">
      <c r="A114" s="139"/>
      <c r="B114" s="139"/>
      <c r="C114" s="140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</row>
    <row r="115" spans="1:62" x14ac:dyDescent="0.2">
      <c r="A115" s="139"/>
      <c r="B115" s="139"/>
      <c r="C115" s="140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</row>
    <row r="116" spans="1:62" x14ac:dyDescent="0.2">
      <c r="A116" s="139"/>
      <c r="B116" s="139"/>
      <c r="C116" s="140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</row>
    <row r="117" spans="1:62" x14ac:dyDescent="0.2">
      <c r="A117" s="139"/>
      <c r="B117" s="139"/>
      <c r="C117" s="140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</row>
    <row r="118" spans="1:62" x14ac:dyDescent="0.2">
      <c r="A118" s="139"/>
      <c r="B118" s="139"/>
      <c r="C118" s="140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</row>
    <row r="119" spans="1:62" x14ac:dyDescent="0.2">
      <c r="A119" s="139"/>
      <c r="B119" s="139"/>
      <c r="C119" s="140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</row>
    <row r="120" spans="1:62" x14ac:dyDescent="0.2">
      <c r="A120" s="139"/>
      <c r="B120" s="139"/>
      <c r="C120" s="140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</row>
    <row r="121" spans="1:62" x14ac:dyDescent="0.2">
      <c r="A121" s="139"/>
      <c r="B121" s="139"/>
      <c r="C121" s="140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</row>
    <row r="122" spans="1:62" x14ac:dyDescent="0.2">
      <c r="A122" s="139"/>
      <c r="B122" s="139"/>
      <c r="C122" s="140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</row>
    <row r="123" spans="1:62" x14ac:dyDescent="0.2">
      <c r="A123" s="139"/>
      <c r="B123" s="139"/>
      <c r="C123" s="140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</row>
    <row r="124" spans="1:62" x14ac:dyDescent="0.2">
      <c r="A124" s="139"/>
      <c r="B124" s="139"/>
      <c r="C124" s="140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  <c r="AU124" s="139"/>
      <c r="AV124" s="139"/>
      <c r="AW124" s="139"/>
      <c r="AX124" s="139"/>
      <c r="AY124" s="139"/>
      <c r="AZ124" s="139"/>
      <c r="BA124" s="139"/>
      <c r="BB124" s="139"/>
      <c r="BC124" s="139"/>
      <c r="BD124" s="139"/>
      <c r="BE124" s="139"/>
      <c r="BF124" s="139"/>
      <c r="BG124" s="139"/>
      <c r="BH124" s="139"/>
      <c r="BI124" s="139"/>
      <c r="BJ124" s="139"/>
    </row>
    <row r="125" spans="1:62" x14ac:dyDescent="0.2">
      <c r="A125" s="139"/>
      <c r="B125" s="139"/>
      <c r="C125" s="140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  <c r="AU125" s="139"/>
      <c r="AV125" s="139"/>
      <c r="AW125" s="139"/>
      <c r="AX125" s="139"/>
      <c r="AY125" s="139"/>
      <c r="AZ125" s="139"/>
      <c r="BA125" s="139"/>
      <c r="BB125" s="139"/>
      <c r="BC125" s="139"/>
      <c r="BD125" s="139"/>
      <c r="BE125" s="139"/>
      <c r="BF125" s="139"/>
      <c r="BG125" s="139"/>
      <c r="BH125" s="139"/>
      <c r="BI125" s="139"/>
      <c r="BJ125" s="139"/>
    </row>
    <row r="126" spans="1:62" x14ac:dyDescent="0.2">
      <c r="A126" s="139"/>
      <c r="B126" s="139"/>
      <c r="C126" s="140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  <c r="AQ126" s="139"/>
      <c r="AR126" s="139"/>
      <c r="AS126" s="139"/>
      <c r="AT126" s="139"/>
      <c r="AU126" s="139"/>
      <c r="AV126" s="139"/>
      <c r="AW126" s="139"/>
      <c r="AX126" s="139"/>
      <c r="AY126" s="139"/>
      <c r="AZ126" s="139"/>
      <c r="BA126" s="139"/>
      <c r="BB126" s="139"/>
      <c r="BC126" s="139"/>
      <c r="BD126" s="139"/>
      <c r="BE126" s="139"/>
      <c r="BF126" s="139"/>
      <c r="BG126" s="139"/>
      <c r="BH126" s="139"/>
      <c r="BI126" s="139"/>
      <c r="BJ126" s="139"/>
    </row>
    <row r="127" spans="1:62" x14ac:dyDescent="0.2">
      <c r="A127" s="139"/>
      <c r="B127" s="139"/>
      <c r="C127" s="140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9"/>
      <c r="AR127" s="139"/>
      <c r="AS127" s="139"/>
      <c r="AT127" s="139"/>
      <c r="AU127" s="139"/>
      <c r="AV127" s="139"/>
      <c r="AW127" s="139"/>
      <c r="AX127" s="139"/>
      <c r="AY127" s="139"/>
      <c r="AZ127" s="139"/>
      <c r="BA127" s="139"/>
      <c r="BB127" s="139"/>
      <c r="BC127" s="139"/>
      <c r="BD127" s="139"/>
      <c r="BE127" s="139"/>
      <c r="BF127" s="139"/>
      <c r="BG127" s="139"/>
      <c r="BH127" s="139"/>
      <c r="BI127" s="139"/>
      <c r="BJ127" s="139"/>
    </row>
    <row r="128" spans="1:62" x14ac:dyDescent="0.2">
      <c r="A128" s="139"/>
      <c r="B128" s="139"/>
      <c r="C128" s="140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S128" s="139"/>
      <c r="AT128" s="139"/>
      <c r="AU128" s="139"/>
      <c r="AV128" s="139"/>
      <c r="AW128" s="139"/>
      <c r="AX128" s="139"/>
      <c r="AY128" s="139"/>
      <c r="AZ128" s="139"/>
      <c r="BA128" s="139"/>
      <c r="BB128" s="139"/>
      <c r="BC128" s="139"/>
      <c r="BD128" s="139"/>
      <c r="BE128" s="139"/>
      <c r="BF128" s="139"/>
      <c r="BG128" s="139"/>
      <c r="BH128" s="139"/>
      <c r="BI128" s="139"/>
      <c r="BJ128" s="139"/>
    </row>
    <row r="129" spans="1:62" x14ac:dyDescent="0.2">
      <c r="A129" s="139"/>
      <c r="B129" s="139"/>
      <c r="C129" s="140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9"/>
      <c r="AT129" s="139"/>
      <c r="AU129" s="139"/>
      <c r="AV129" s="139"/>
      <c r="AW129" s="139"/>
      <c r="AX129" s="139"/>
      <c r="AY129" s="139"/>
      <c r="AZ129" s="139"/>
      <c r="BA129" s="139"/>
      <c r="BB129" s="139"/>
      <c r="BC129" s="139"/>
      <c r="BD129" s="139"/>
      <c r="BE129" s="139"/>
      <c r="BF129" s="139"/>
      <c r="BG129" s="139"/>
      <c r="BH129" s="139"/>
      <c r="BI129" s="139"/>
      <c r="BJ129" s="139"/>
    </row>
    <row r="130" spans="1:62" x14ac:dyDescent="0.2">
      <c r="A130" s="139"/>
      <c r="B130" s="139"/>
      <c r="C130" s="140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</row>
    <row r="131" spans="1:62" x14ac:dyDescent="0.2">
      <c r="A131" s="139"/>
      <c r="B131" s="139"/>
      <c r="C131" s="140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</row>
    <row r="132" spans="1:62" x14ac:dyDescent="0.2">
      <c r="A132" s="139"/>
      <c r="B132" s="139"/>
      <c r="C132" s="140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</row>
    <row r="133" spans="1:62" x14ac:dyDescent="0.2">
      <c r="A133" s="139"/>
      <c r="B133" s="139"/>
      <c r="C133" s="140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</row>
    <row r="134" spans="1:62" x14ac:dyDescent="0.2">
      <c r="A134" s="139"/>
      <c r="B134" s="139"/>
      <c r="C134" s="140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</row>
    <row r="135" spans="1:62" x14ac:dyDescent="0.2">
      <c r="A135" s="139"/>
      <c r="B135" s="139"/>
      <c r="C135" s="140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</row>
    <row r="136" spans="1:62" x14ac:dyDescent="0.2">
      <c r="A136" s="139"/>
      <c r="B136" s="139"/>
      <c r="C136" s="140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</row>
    <row r="137" spans="1:62" x14ac:dyDescent="0.2">
      <c r="A137" s="139"/>
      <c r="B137" s="139"/>
      <c r="C137" s="140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</row>
    <row r="138" spans="1:62" x14ac:dyDescent="0.2">
      <c r="A138" s="139"/>
      <c r="B138" s="139"/>
      <c r="C138" s="140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</row>
    <row r="139" spans="1:62" x14ac:dyDescent="0.2">
      <c r="A139" s="139"/>
      <c r="B139" s="139"/>
      <c r="C139" s="140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</row>
    <row r="140" spans="1:62" x14ac:dyDescent="0.2">
      <c r="A140" s="139"/>
      <c r="B140" s="139"/>
      <c r="C140" s="140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</row>
    <row r="141" spans="1:62" x14ac:dyDescent="0.2">
      <c r="A141" s="139"/>
      <c r="B141" s="139"/>
      <c r="C141" s="140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</row>
    <row r="142" spans="1:62" x14ac:dyDescent="0.2">
      <c r="A142" s="139"/>
      <c r="B142" s="139"/>
      <c r="C142" s="140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</row>
    <row r="143" spans="1:62" x14ac:dyDescent="0.2">
      <c r="A143" s="139"/>
      <c r="B143" s="139"/>
      <c r="C143" s="140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</row>
    <row r="144" spans="1:62" x14ac:dyDescent="0.2">
      <c r="A144" s="139"/>
      <c r="B144" s="139"/>
      <c r="C144" s="140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</row>
    <row r="145" spans="1:62" x14ac:dyDescent="0.2">
      <c r="A145" s="139"/>
      <c r="B145" s="139"/>
      <c r="C145" s="140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</row>
    <row r="146" spans="1:62" x14ac:dyDescent="0.2">
      <c r="A146" s="139"/>
      <c r="B146" s="139"/>
      <c r="C146" s="140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</row>
    <row r="147" spans="1:62" x14ac:dyDescent="0.2">
      <c r="A147" s="139"/>
      <c r="B147" s="139"/>
      <c r="C147" s="140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</row>
    <row r="148" spans="1:62" x14ac:dyDescent="0.2">
      <c r="A148" s="139"/>
      <c r="B148" s="139"/>
      <c r="C148" s="140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</row>
    <row r="149" spans="1:62" x14ac:dyDescent="0.2">
      <c r="A149" s="139"/>
      <c r="B149" s="139"/>
      <c r="C149" s="140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</row>
    <row r="150" spans="1:62" x14ac:dyDescent="0.2">
      <c r="A150" s="139"/>
      <c r="B150" s="139"/>
      <c r="C150" s="140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</row>
    <row r="151" spans="1:62" x14ac:dyDescent="0.2">
      <c r="A151" s="139"/>
      <c r="B151" s="139"/>
      <c r="C151" s="140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</row>
    <row r="152" spans="1:62" x14ac:dyDescent="0.2">
      <c r="A152" s="139"/>
      <c r="B152" s="139"/>
      <c r="C152" s="140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</row>
    <row r="153" spans="1:62" x14ac:dyDescent="0.2">
      <c r="A153" s="139"/>
      <c r="B153" s="139"/>
      <c r="C153" s="140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  <c r="AS153" s="139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</row>
    <row r="154" spans="1:62" x14ac:dyDescent="0.2">
      <c r="A154" s="139"/>
      <c r="B154" s="139"/>
      <c r="C154" s="140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</row>
    <row r="155" spans="1:62" x14ac:dyDescent="0.2">
      <c r="A155" s="139"/>
      <c r="B155" s="139"/>
      <c r="C155" s="140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  <c r="AS155" s="139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</row>
    <row r="156" spans="1:62" x14ac:dyDescent="0.2">
      <c r="A156" s="139"/>
      <c r="B156" s="139"/>
      <c r="C156" s="140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  <c r="AQ156" s="139"/>
      <c r="AR156" s="139"/>
      <c r="AS156" s="139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</row>
    <row r="157" spans="1:62" x14ac:dyDescent="0.2">
      <c r="A157" s="139"/>
      <c r="B157" s="139"/>
      <c r="C157" s="140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</row>
    <row r="158" spans="1:62" x14ac:dyDescent="0.2">
      <c r="A158" s="139"/>
      <c r="B158" s="139"/>
      <c r="C158" s="140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  <c r="AQ158" s="139"/>
      <c r="AR158" s="139"/>
      <c r="AS158" s="139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</row>
    <row r="159" spans="1:62" x14ac:dyDescent="0.2">
      <c r="A159" s="139"/>
      <c r="B159" s="139"/>
      <c r="C159" s="140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39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</row>
    <row r="160" spans="1:62" x14ac:dyDescent="0.2">
      <c r="A160" s="139"/>
      <c r="B160" s="139"/>
      <c r="C160" s="140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  <c r="AQ160" s="139"/>
      <c r="AR160" s="139"/>
      <c r="AS160" s="139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</row>
    <row r="161" spans="1:62" x14ac:dyDescent="0.2">
      <c r="A161" s="139"/>
      <c r="B161" s="139"/>
      <c r="C161" s="140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</row>
    <row r="162" spans="1:62" x14ac:dyDescent="0.2">
      <c r="A162" s="139"/>
      <c r="B162" s="139"/>
      <c r="C162" s="140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</row>
    <row r="163" spans="1:62" x14ac:dyDescent="0.2">
      <c r="A163" s="139"/>
      <c r="B163" s="139"/>
      <c r="C163" s="140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</row>
    <row r="164" spans="1:62" x14ac:dyDescent="0.2">
      <c r="A164" s="139"/>
      <c r="B164" s="139"/>
      <c r="C164" s="140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</row>
    <row r="165" spans="1:62" x14ac:dyDescent="0.2">
      <c r="A165" s="139"/>
      <c r="B165" s="139"/>
      <c r="C165" s="140"/>
      <c r="D165" s="139"/>
      <c r="E165" s="139"/>
      <c r="F165" s="139"/>
      <c r="G165" s="139"/>
      <c r="H165" s="139"/>
      <c r="I165" s="139"/>
      <c r="J165" s="139"/>
      <c r="K165" s="139"/>
      <c r="L165" s="139"/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</row>
    <row r="166" spans="1:62" x14ac:dyDescent="0.2">
      <c r="A166" s="139"/>
      <c r="B166" s="139"/>
      <c r="C166" s="140"/>
      <c r="D166" s="139"/>
      <c r="E166" s="139"/>
      <c r="F166" s="139"/>
      <c r="G166" s="139"/>
      <c r="H166" s="139"/>
      <c r="I166" s="139"/>
      <c r="J166" s="139"/>
      <c r="K166" s="139"/>
      <c r="L166" s="139"/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</row>
    <row r="167" spans="1:62" x14ac:dyDescent="0.2">
      <c r="A167" s="139"/>
      <c r="B167" s="139"/>
      <c r="C167" s="140"/>
      <c r="D167" s="139"/>
      <c r="E167" s="139"/>
      <c r="F167" s="139"/>
      <c r="G167" s="139"/>
      <c r="H167" s="139"/>
      <c r="I167" s="139"/>
      <c r="J167" s="139"/>
      <c r="K167" s="139"/>
      <c r="L167" s="139"/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</row>
    <row r="168" spans="1:62" x14ac:dyDescent="0.2">
      <c r="A168" s="139"/>
      <c r="B168" s="139"/>
      <c r="C168" s="140"/>
      <c r="D168" s="139"/>
      <c r="E168" s="139"/>
      <c r="F168" s="139"/>
      <c r="G168" s="139"/>
      <c r="H168" s="139"/>
      <c r="I168" s="139"/>
      <c r="J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</row>
    <row r="169" spans="1:62" x14ac:dyDescent="0.2">
      <c r="A169" s="139"/>
      <c r="B169" s="139"/>
      <c r="C169" s="140"/>
      <c r="D169" s="139"/>
      <c r="E169" s="139"/>
      <c r="F169" s="139"/>
      <c r="G169" s="139"/>
      <c r="H169" s="139"/>
      <c r="I169" s="139"/>
      <c r="J169" s="139"/>
      <c r="K169" s="139"/>
      <c r="L169" s="139"/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</row>
    <row r="170" spans="1:62" x14ac:dyDescent="0.2">
      <c r="A170" s="139"/>
      <c r="B170" s="139"/>
      <c r="C170" s="140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</row>
    <row r="171" spans="1:62" x14ac:dyDescent="0.2">
      <c r="A171" s="139"/>
      <c r="B171" s="139"/>
      <c r="C171" s="140"/>
      <c r="D171" s="139"/>
      <c r="E171" s="139"/>
      <c r="F171" s="139"/>
      <c r="G171" s="139"/>
      <c r="H171" s="139"/>
      <c r="I171" s="139"/>
      <c r="J171" s="139"/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</row>
    <row r="172" spans="1:62" x14ac:dyDescent="0.2">
      <c r="A172" s="139"/>
      <c r="B172" s="139"/>
      <c r="C172" s="140"/>
      <c r="D172" s="139"/>
      <c r="E172" s="139"/>
      <c r="F172" s="139"/>
      <c r="G172" s="139"/>
      <c r="H172" s="139"/>
      <c r="I172" s="139"/>
      <c r="J172" s="139"/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</row>
    <row r="173" spans="1:62" x14ac:dyDescent="0.2">
      <c r="A173" s="139"/>
      <c r="B173" s="139"/>
      <c r="C173" s="140"/>
      <c r="D173" s="139"/>
      <c r="E173" s="139"/>
      <c r="F173" s="139"/>
      <c r="G173" s="139"/>
      <c r="H173" s="139"/>
      <c r="I173" s="139"/>
      <c r="J173" s="139"/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  <c r="AJ173" s="139"/>
      <c r="AK173" s="139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</row>
    <row r="174" spans="1:62" x14ac:dyDescent="0.2">
      <c r="A174" s="139"/>
      <c r="B174" s="139"/>
      <c r="C174" s="140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</row>
    <row r="175" spans="1:62" x14ac:dyDescent="0.2">
      <c r="A175" s="139"/>
      <c r="B175" s="139"/>
      <c r="C175" s="140"/>
      <c r="D175" s="139"/>
      <c r="E175" s="139"/>
      <c r="F175" s="139"/>
      <c r="G175" s="139"/>
      <c r="H175" s="139"/>
      <c r="I175" s="139"/>
      <c r="J175" s="139"/>
      <c r="K175" s="139"/>
      <c r="L175" s="139"/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</row>
    <row r="176" spans="1:62" x14ac:dyDescent="0.2">
      <c r="A176" s="139"/>
      <c r="B176" s="139"/>
      <c r="C176" s="140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</row>
    <row r="177" spans="1:62" x14ac:dyDescent="0.2">
      <c r="A177" s="139"/>
      <c r="B177" s="139"/>
      <c r="C177" s="140"/>
      <c r="D177" s="139"/>
      <c r="E177" s="139"/>
      <c r="F177" s="139"/>
      <c r="G177" s="139"/>
      <c r="H177" s="139"/>
      <c r="I177" s="139"/>
      <c r="J177" s="139"/>
      <c r="K177" s="139"/>
      <c r="L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</row>
    <row r="178" spans="1:62" x14ac:dyDescent="0.2">
      <c r="A178" s="139"/>
      <c r="B178" s="139"/>
      <c r="C178" s="140"/>
      <c r="D178" s="139"/>
      <c r="E178" s="139"/>
      <c r="F178" s="139"/>
      <c r="G178" s="139"/>
      <c r="H178" s="139"/>
      <c r="I178" s="139"/>
      <c r="J178" s="139"/>
      <c r="K178" s="139"/>
      <c r="L178" s="139"/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</row>
    <row r="179" spans="1:62" x14ac:dyDescent="0.2">
      <c r="A179" s="139"/>
      <c r="B179" s="139"/>
      <c r="C179" s="140"/>
      <c r="D179" s="139"/>
      <c r="E179" s="139"/>
      <c r="F179" s="139"/>
      <c r="G179" s="139"/>
      <c r="H179" s="139"/>
      <c r="I179" s="139"/>
      <c r="J179" s="139"/>
      <c r="K179" s="139"/>
      <c r="L179" s="139"/>
      <c r="M179" s="139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</row>
    <row r="180" spans="1:62" x14ac:dyDescent="0.2">
      <c r="A180" s="139"/>
      <c r="B180" s="139"/>
      <c r="C180" s="140"/>
      <c r="D180" s="139"/>
      <c r="E180" s="139"/>
      <c r="F180" s="139"/>
      <c r="G180" s="139"/>
      <c r="H180" s="139"/>
      <c r="I180" s="139"/>
      <c r="J180" s="139"/>
      <c r="K180" s="139"/>
      <c r="L180" s="139"/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</row>
    <row r="181" spans="1:62" x14ac:dyDescent="0.2">
      <c r="A181" s="139"/>
      <c r="B181" s="139"/>
      <c r="C181" s="140"/>
      <c r="D181" s="139"/>
      <c r="E181" s="139"/>
      <c r="F181" s="139"/>
      <c r="G181" s="139"/>
      <c r="H181" s="139"/>
      <c r="I181" s="139"/>
      <c r="J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</row>
    <row r="182" spans="1:62" x14ac:dyDescent="0.2">
      <c r="A182" s="139"/>
      <c r="B182" s="139"/>
      <c r="C182" s="140"/>
      <c r="D182" s="139"/>
      <c r="E182" s="139"/>
      <c r="F182" s="139"/>
      <c r="G182" s="139"/>
      <c r="H182" s="139"/>
      <c r="I182" s="139"/>
      <c r="J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</row>
    <row r="183" spans="1:62" x14ac:dyDescent="0.2">
      <c r="A183" s="139"/>
      <c r="B183" s="139"/>
      <c r="C183" s="140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</row>
    <row r="184" spans="1:62" x14ac:dyDescent="0.2">
      <c r="A184" s="139"/>
      <c r="B184" s="139"/>
      <c r="C184" s="140"/>
      <c r="D184" s="139"/>
      <c r="E184" s="139"/>
      <c r="F184" s="139"/>
      <c r="G184" s="139"/>
      <c r="H184" s="139"/>
      <c r="I184" s="139"/>
      <c r="J184" s="139"/>
      <c r="K184" s="139"/>
      <c r="L184" s="139"/>
      <c r="M184" s="139"/>
      <c r="N184" s="139"/>
      <c r="O184" s="139"/>
      <c r="P184" s="139"/>
      <c r="Q184" s="139"/>
      <c r="R184" s="139"/>
      <c r="S184" s="139"/>
      <c r="T184" s="139"/>
      <c r="U184" s="139"/>
      <c r="V184" s="139"/>
      <c r="W184" s="139"/>
      <c r="X184" s="139"/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39"/>
      <c r="AN184" s="139"/>
      <c r="AO184" s="139"/>
      <c r="AP184" s="139"/>
      <c r="AQ184" s="139"/>
      <c r="AR184" s="139"/>
      <c r="AS184" s="139"/>
      <c r="AT184" s="139"/>
      <c r="AU184" s="139"/>
      <c r="AV184" s="139"/>
      <c r="AW184" s="139"/>
      <c r="AX184" s="139"/>
      <c r="AY184" s="139"/>
      <c r="AZ184" s="139"/>
      <c r="BA184" s="139"/>
      <c r="BB184" s="139"/>
      <c r="BC184" s="139"/>
      <c r="BD184" s="139"/>
      <c r="BE184" s="139"/>
      <c r="BF184" s="139"/>
      <c r="BG184" s="139"/>
      <c r="BH184" s="139"/>
      <c r="BI184" s="139"/>
      <c r="BJ184" s="139"/>
    </row>
    <row r="185" spans="1:62" x14ac:dyDescent="0.2">
      <c r="A185" s="139"/>
      <c r="B185" s="139"/>
      <c r="C185" s="140"/>
      <c r="D185" s="139"/>
      <c r="E185" s="139"/>
      <c r="F185" s="139"/>
      <c r="G185" s="139"/>
      <c r="H185" s="139"/>
      <c r="I185" s="139"/>
      <c r="J185" s="139"/>
      <c r="K185" s="139"/>
      <c r="L185" s="139"/>
      <c r="M185" s="139"/>
      <c r="N185" s="139"/>
      <c r="O185" s="139"/>
      <c r="P185" s="139"/>
      <c r="Q185" s="139"/>
      <c r="R185" s="139"/>
      <c r="S185" s="139"/>
      <c r="T185" s="139"/>
      <c r="U185" s="139"/>
      <c r="V185" s="139"/>
      <c r="W185" s="139"/>
      <c r="X185" s="139"/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39"/>
      <c r="AN185" s="139"/>
      <c r="AO185" s="139"/>
      <c r="AP185" s="139"/>
      <c r="AQ185" s="139"/>
      <c r="AR185" s="139"/>
      <c r="AS185" s="139"/>
      <c r="AT185" s="139"/>
      <c r="AU185" s="139"/>
      <c r="AV185" s="139"/>
      <c r="AW185" s="139"/>
      <c r="AX185" s="139"/>
      <c r="AY185" s="139"/>
      <c r="AZ185" s="139"/>
      <c r="BA185" s="139"/>
      <c r="BB185" s="139"/>
      <c r="BC185" s="139"/>
      <c r="BD185" s="139"/>
      <c r="BE185" s="139"/>
      <c r="BF185" s="139"/>
      <c r="BG185" s="139"/>
      <c r="BH185" s="139"/>
      <c r="BI185" s="139"/>
      <c r="BJ185" s="139"/>
    </row>
    <row r="186" spans="1:62" x14ac:dyDescent="0.2">
      <c r="A186" s="139"/>
      <c r="B186" s="139"/>
      <c r="C186" s="140"/>
      <c r="D186" s="139"/>
      <c r="E186" s="139"/>
      <c r="F186" s="139"/>
      <c r="G186" s="139"/>
      <c r="H186" s="139"/>
      <c r="I186" s="139"/>
      <c r="J186" s="139"/>
      <c r="K186" s="139"/>
      <c r="L186" s="139"/>
      <c r="M186" s="139"/>
      <c r="N186" s="139"/>
      <c r="O186" s="139"/>
      <c r="P186" s="139"/>
      <c r="Q186" s="139"/>
      <c r="R186" s="139"/>
      <c r="S186" s="139"/>
      <c r="T186" s="139"/>
      <c r="U186" s="139"/>
      <c r="V186" s="139"/>
      <c r="W186" s="139"/>
      <c r="X186" s="139"/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39"/>
      <c r="AN186" s="139"/>
      <c r="AO186" s="139"/>
      <c r="AP186" s="139"/>
      <c r="AQ186" s="139"/>
      <c r="AR186" s="139"/>
      <c r="AS186" s="139"/>
      <c r="AT186" s="139"/>
      <c r="AU186" s="139"/>
      <c r="AV186" s="139"/>
      <c r="AW186" s="139"/>
      <c r="AX186" s="139"/>
      <c r="AY186" s="139"/>
      <c r="AZ186" s="139"/>
      <c r="BA186" s="139"/>
      <c r="BB186" s="139"/>
      <c r="BC186" s="139"/>
      <c r="BD186" s="139"/>
      <c r="BE186" s="139"/>
      <c r="BF186" s="139"/>
      <c r="BG186" s="139"/>
      <c r="BH186" s="139"/>
      <c r="BI186" s="139"/>
      <c r="BJ186" s="139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101"/>
    <col min="2" max="2" width="7.5" style="102" customWidth="1"/>
    <col min="3" max="3" width="10.83203125" style="101"/>
    <col min="4" max="4" width="7.5" style="102" customWidth="1"/>
    <col min="5" max="5" width="10.33203125" style="101" customWidth="1"/>
    <col min="6" max="6" width="7.5" style="102" customWidth="1"/>
    <col min="7" max="7" width="10.33203125" style="101" customWidth="1"/>
    <col min="8" max="8" width="7.5" style="102" customWidth="1"/>
    <col min="9" max="9" width="10.33203125" style="101" customWidth="1"/>
    <col min="10" max="10" width="7.5" style="102" customWidth="1"/>
    <col min="11" max="11" width="10.33203125" style="101" customWidth="1"/>
    <col min="12" max="12" width="7.5" style="102" customWidth="1"/>
    <col min="13" max="13" width="10.33203125" style="101" customWidth="1"/>
    <col min="14" max="14" width="7.5" style="102" customWidth="1"/>
    <col min="15" max="15" width="10.33203125" style="101" customWidth="1"/>
    <col min="16" max="16" width="7.5" style="102" customWidth="1"/>
    <col min="17" max="17" width="10.33203125" style="101" customWidth="1"/>
    <col min="18" max="18" width="7.5" style="102" customWidth="1"/>
    <col min="19" max="19" width="10.33203125" style="101" customWidth="1"/>
    <col min="20" max="20" width="7.5" style="102" customWidth="1"/>
    <col min="21" max="21" width="10.33203125" style="101" customWidth="1"/>
    <col min="22" max="22" width="7.5" style="102" customWidth="1"/>
    <col min="23" max="23" width="10.33203125" style="101" customWidth="1"/>
    <col min="24" max="24" width="7.5" style="102" customWidth="1"/>
    <col min="25" max="25" width="10.33203125" style="101" customWidth="1"/>
    <col min="26" max="26" width="11.6640625" style="101" bestFit="1" customWidth="1"/>
    <col min="27" max="16384" width="10.83203125" style="101"/>
  </cols>
  <sheetData>
    <row r="2" spans="1:26" x14ac:dyDescent="0.2">
      <c r="B2" s="102" t="s">
        <v>125</v>
      </c>
      <c r="D2" s="116" t="s">
        <v>135</v>
      </c>
      <c r="E2" s="115">
        <v>65606.259999999995</v>
      </c>
    </row>
    <row r="3" spans="1:26" x14ac:dyDescent="0.2">
      <c r="B3" s="102" t="s">
        <v>126</v>
      </c>
      <c r="D3" s="116" t="s">
        <v>134</v>
      </c>
      <c r="E3" s="115">
        <v>51979.69</v>
      </c>
    </row>
    <row r="6" spans="1:26" x14ac:dyDescent="0.2">
      <c r="C6" s="101">
        <v>2023</v>
      </c>
    </row>
    <row r="7" spans="1:26" x14ac:dyDescent="0.2">
      <c r="B7" s="143">
        <v>1</v>
      </c>
      <c r="C7" s="143"/>
      <c r="D7" s="143">
        <v>2</v>
      </c>
      <c r="E7" s="143"/>
      <c r="F7" s="143">
        <v>3</v>
      </c>
      <c r="G7" s="143"/>
      <c r="H7" s="143">
        <v>4</v>
      </c>
      <c r="I7" s="143"/>
      <c r="J7" s="143">
        <v>5</v>
      </c>
      <c r="K7" s="143"/>
      <c r="L7" s="143">
        <v>6</v>
      </c>
      <c r="M7" s="143"/>
      <c r="N7" s="143">
        <v>7</v>
      </c>
      <c r="O7" s="143"/>
      <c r="P7" s="143">
        <v>8</v>
      </c>
      <c r="Q7" s="143"/>
      <c r="R7" s="143">
        <v>9</v>
      </c>
      <c r="S7" s="143"/>
      <c r="T7" s="143">
        <v>10</v>
      </c>
      <c r="U7" s="143"/>
      <c r="V7" s="143">
        <v>11</v>
      </c>
      <c r="W7" s="143"/>
      <c r="X7" s="143">
        <v>12</v>
      </c>
      <c r="Y7" s="143"/>
    </row>
    <row r="8" spans="1:26" s="108" customFormat="1" x14ac:dyDescent="0.2">
      <c r="A8" s="108" t="s">
        <v>116</v>
      </c>
      <c r="B8" s="113"/>
      <c r="C8" s="112"/>
      <c r="D8" s="113"/>
      <c r="E8" s="112"/>
      <c r="F8" s="113" t="s">
        <v>118</v>
      </c>
      <c r="G8" s="112">
        <v>330.39</v>
      </c>
      <c r="H8" s="113"/>
      <c r="I8" s="112"/>
      <c r="J8" s="113" t="s">
        <v>122</v>
      </c>
      <c r="K8" s="112">
        <v>137.66999999999999</v>
      </c>
      <c r="L8" s="113"/>
      <c r="M8" s="112"/>
      <c r="N8" s="113" t="s">
        <v>119</v>
      </c>
      <c r="O8" s="112">
        <v>4719.3599999999997</v>
      </c>
      <c r="P8" s="113" t="s">
        <v>123</v>
      </c>
      <c r="Q8" s="112">
        <v>1120.4000000000001</v>
      </c>
      <c r="R8" s="113"/>
      <c r="S8" s="112"/>
      <c r="T8" s="113" t="s">
        <v>121</v>
      </c>
      <c r="U8" s="112">
        <v>1230.06</v>
      </c>
      <c r="V8" s="113"/>
      <c r="W8" s="112"/>
      <c r="X8" s="113"/>
      <c r="Y8" s="112"/>
    </row>
    <row r="9" spans="1:26" s="108" customFormat="1" x14ac:dyDescent="0.2">
      <c r="A9" s="114"/>
      <c r="D9" s="113"/>
      <c r="E9" s="112"/>
      <c r="F9" s="113"/>
      <c r="G9" s="112"/>
      <c r="H9" s="113"/>
      <c r="I9" s="112"/>
      <c r="J9" s="113" t="s">
        <v>133</v>
      </c>
      <c r="K9" s="112"/>
      <c r="L9" s="113"/>
      <c r="M9" s="112"/>
      <c r="N9" s="113" t="s">
        <v>120</v>
      </c>
      <c r="O9" s="112">
        <v>135.97999999999999</v>
      </c>
      <c r="P9" s="113"/>
      <c r="Q9" s="112"/>
      <c r="R9" s="113"/>
      <c r="S9" s="112"/>
      <c r="T9" s="113"/>
      <c r="U9" s="112"/>
      <c r="V9" s="113"/>
      <c r="W9" s="112"/>
      <c r="X9" s="113"/>
      <c r="Y9" s="112"/>
    </row>
    <row r="10" spans="1:26" s="108" customFormat="1" x14ac:dyDescent="0.2">
      <c r="B10" s="113"/>
      <c r="C10" s="112"/>
      <c r="D10" s="113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112"/>
      <c r="T10" s="113"/>
      <c r="U10" s="112"/>
      <c r="V10" s="113"/>
      <c r="W10" s="112"/>
      <c r="X10" s="113"/>
      <c r="Y10" s="112"/>
    </row>
    <row r="11" spans="1:26" s="108" customFormat="1" x14ac:dyDescent="0.2">
      <c r="B11" s="113"/>
      <c r="C11" s="112"/>
      <c r="D11" s="113"/>
      <c r="E11" s="112"/>
      <c r="F11" s="113"/>
      <c r="G11" s="112"/>
      <c r="H11" s="113"/>
      <c r="I11" s="112"/>
      <c r="J11" s="113"/>
      <c r="K11" s="112"/>
      <c r="L11" s="113"/>
      <c r="M11" s="112"/>
      <c r="N11" s="113"/>
      <c r="O11" s="112"/>
      <c r="P11" s="113"/>
      <c r="Q11" s="112"/>
      <c r="R11" s="113"/>
      <c r="S11" s="112"/>
      <c r="T11" s="113"/>
      <c r="U11" s="112"/>
      <c r="V11" s="113"/>
      <c r="W11" s="112"/>
      <c r="X11" s="113"/>
      <c r="Y11" s="112"/>
    </row>
    <row r="12" spans="1:26" s="108" customFormat="1" x14ac:dyDescent="0.2">
      <c r="B12" s="113"/>
      <c r="C12" s="112"/>
      <c r="D12" s="113"/>
      <c r="E12" s="112"/>
      <c r="F12" s="113"/>
      <c r="G12" s="112"/>
      <c r="H12" s="113"/>
      <c r="I12" s="112"/>
      <c r="J12" s="113"/>
      <c r="K12" s="112"/>
      <c r="L12" s="113"/>
      <c r="M12" s="112"/>
      <c r="N12" s="113"/>
      <c r="O12" s="112"/>
      <c r="P12" s="113"/>
      <c r="Q12" s="112"/>
      <c r="R12" s="113"/>
      <c r="S12" s="112"/>
      <c r="T12" s="113"/>
      <c r="U12" s="112"/>
      <c r="V12" s="113"/>
      <c r="W12" s="112"/>
      <c r="X12" s="113"/>
      <c r="Y12" s="112"/>
    </row>
    <row r="13" spans="1:26" s="108" customFormat="1" x14ac:dyDescent="0.2">
      <c r="B13" s="113"/>
      <c r="C13" s="112"/>
      <c r="D13" s="113"/>
      <c r="E13" s="112"/>
      <c r="F13" s="113"/>
      <c r="G13" s="112"/>
      <c r="H13" s="113"/>
      <c r="I13" s="112"/>
      <c r="J13" s="113"/>
      <c r="K13" s="112"/>
      <c r="L13" s="113"/>
      <c r="M13" s="112"/>
      <c r="N13" s="113"/>
      <c r="O13" s="112"/>
      <c r="P13" s="113"/>
      <c r="Q13" s="112"/>
      <c r="R13" s="113"/>
      <c r="S13" s="112"/>
      <c r="T13" s="113"/>
      <c r="U13" s="112"/>
      <c r="V13" s="113"/>
      <c r="W13" s="112"/>
      <c r="X13" s="113"/>
      <c r="Y13" s="112"/>
    </row>
    <row r="14" spans="1:26" s="108" customFormat="1" x14ac:dyDescent="0.2">
      <c r="B14" s="113"/>
      <c r="C14" s="112"/>
      <c r="D14" s="113"/>
      <c r="E14" s="112"/>
      <c r="F14" s="113"/>
      <c r="G14" s="112"/>
      <c r="H14" s="113"/>
      <c r="I14" s="112"/>
      <c r="J14" s="113"/>
      <c r="K14" s="112"/>
      <c r="L14" s="113"/>
      <c r="M14" s="112"/>
      <c r="N14" s="113"/>
      <c r="O14" s="112"/>
      <c r="P14" s="113"/>
      <c r="Q14" s="112"/>
      <c r="R14" s="113"/>
      <c r="S14" s="112"/>
      <c r="T14" s="113"/>
      <c r="U14" s="112"/>
      <c r="V14" s="113"/>
      <c r="W14" s="112"/>
      <c r="X14" s="113"/>
      <c r="Y14" s="112"/>
    </row>
    <row r="15" spans="1:26" s="108" customFormat="1" x14ac:dyDescent="0.2">
      <c r="B15" s="111"/>
      <c r="C15" s="110">
        <f>SUM(C8:C14)</f>
        <v>0</v>
      </c>
      <c r="D15" s="111"/>
      <c r="E15" s="110">
        <f>SUM(E8:E14)</f>
        <v>0</v>
      </c>
      <c r="F15" s="111"/>
      <c r="G15" s="110">
        <f>SUM(G8:G14)</f>
        <v>330.39</v>
      </c>
      <c r="H15" s="111"/>
      <c r="I15" s="110">
        <f>SUM(I8:I14)</f>
        <v>0</v>
      </c>
      <c r="J15" s="111"/>
      <c r="K15" s="110">
        <f>SUM(K8:K14)</f>
        <v>137.66999999999999</v>
      </c>
      <c r="L15" s="111"/>
      <c r="M15" s="110">
        <f>SUM(M8:M14)</f>
        <v>0</v>
      </c>
      <c r="N15" s="111"/>
      <c r="O15" s="110">
        <f>SUM(O8:O14)</f>
        <v>4855.3399999999992</v>
      </c>
      <c r="P15" s="111"/>
      <c r="Q15" s="110">
        <f>SUM(Q8:Q14)</f>
        <v>1120.4000000000001</v>
      </c>
      <c r="R15" s="111"/>
      <c r="S15" s="110">
        <f>SUM(S8:S14)</f>
        <v>0</v>
      </c>
      <c r="T15" s="111"/>
      <c r="U15" s="110">
        <f>SUM(U8:U14)</f>
        <v>1230.06</v>
      </c>
      <c r="V15" s="111"/>
      <c r="W15" s="110">
        <f>SUM(W8:W14)</f>
        <v>0</v>
      </c>
      <c r="X15" s="111"/>
      <c r="Y15" s="110">
        <f>SUM(Y8:Y14)</f>
        <v>0</v>
      </c>
      <c r="Z15" s="109">
        <f>SUM(B15:Y15)</f>
        <v>7673.8599999999988</v>
      </c>
    </row>
    <row r="19" spans="1:27" x14ac:dyDescent="0.2">
      <c r="B19" s="143">
        <v>1</v>
      </c>
      <c r="C19" s="143"/>
      <c r="D19" s="143">
        <v>2</v>
      </c>
      <c r="E19" s="143"/>
      <c r="F19" s="143">
        <v>3</v>
      </c>
      <c r="G19" s="143"/>
      <c r="H19" s="143">
        <v>4</v>
      </c>
      <c r="I19" s="143"/>
      <c r="J19" s="143">
        <v>5</v>
      </c>
      <c r="K19" s="143"/>
      <c r="L19" s="143">
        <v>6</v>
      </c>
      <c r="M19" s="143"/>
      <c r="N19" s="143">
        <v>7</v>
      </c>
      <c r="O19" s="143"/>
      <c r="P19" s="143">
        <v>8</v>
      </c>
      <c r="Q19" s="143"/>
      <c r="R19" s="143">
        <v>9</v>
      </c>
      <c r="S19" s="143"/>
      <c r="T19" s="143">
        <v>10</v>
      </c>
      <c r="U19" s="143"/>
      <c r="V19" s="143">
        <v>11</v>
      </c>
      <c r="W19" s="143"/>
      <c r="X19" s="143">
        <v>12</v>
      </c>
      <c r="Y19" s="143"/>
    </row>
    <row r="20" spans="1:27" s="108" customFormat="1" x14ac:dyDescent="0.2">
      <c r="A20" s="108" t="s">
        <v>101</v>
      </c>
      <c r="B20" s="113" t="s">
        <v>129</v>
      </c>
      <c r="C20" s="112">
        <v>1258.07</v>
      </c>
      <c r="D20" s="113"/>
      <c r="E20" s="112"/>
      <c r="F20" s="113" t="s">
        <v>124</v>
      </c>
      <c r="G20" s="112">
        <v>582.24</v>
      </c>
      <c r="H20" s="113"/>
      <c r="I20" s="112"/>
      <c r="J20" s="113"/>
      <c r="K20" s="112"/>
      <c r="L20" s="113"/>
      <c r="M20" s="112"/>
      <c r="N20" s="113"/>
      <c r="O20" s="112"/>
      <c r="P20" s="113"/>
      <c r="Q20" s="112"/>
      <c r="R20" s="113" t="s">
        <v>128</v>
      </c>
      <c r="S20" s="112">
        <v>427.37</v>
      </c>
      <c r="T20" s="113"/>
      <c r="U20" s="112"/>
      <c r="V20" s="113"/>
      <c r="W20" s="112"/>
      <c r="X20" s="113" t="s">
        <v>127</v>
      </c>
      <c r="Y20" s="112">
        <v>440.41</v>
      </c>
    </row>
    <row r="21" spans="1:27" s="108" customFormat="1" x14ac:dyDescent="0.2">
      <c r="B21" s="113" t="s">
        <v>117</v>
      </c>
      <c r="C21" s="112">
        <v>439.08</v>
      </c>
      <c r="D21" s="113"/>
      <c r="E21" s="112"/>
      <c r="F21" s="113" t="s">
        <v>130</v>
      </c>
      <c r="G21" s="112">
        <v>264.23</v>
      </c>
      <c r="H21" s="113"/>
      <c r="I21" s="112"/>
      <c r="J21" s="113"/>
      <c r="K21" s="112"/>
      <c r="L21" s="113"/>
      <c r="M21" s="112"/>
      <c r="N21" s="113"/>
      <c r="O21" s="112"/>
      <c r="P21" s="113"/>
      <c r="Q21" s="112"/>
      <c r="R21" s="113"/>
      <c r="S21" s="112"/>
      <c r="T21" s="113"/>
      <c r="U21" s="112"/>
      <c r="V21" s="113"/>
      <c r="W21" s="112"/>
      <c r="X21" s="113"/>
      <c r="Y21" s="112"/>
    </row>
    <row r="22" spans="1:27" s="108" customFormat="1" x14ac:dyDescent="0.2">
      <c r="B22" s="113"/>
      <c r="C22" s="112"/>
      <c r="D22" s="113"/>
      <c r="E22" s="112"/>
      <c r="F22" s="113"/>
      <c r="G22" s="112"/>
      <c r="H22" s="113"/>
      <c r="I22" s="112"/>
      <c r="J22" s="113"/>
      <c r="K22" s="112"/>
      <c r="L22" s="113"/>
      <c r="M22" s="112"/>
      <c r="N22" s="113"/>
      <c r="O22" s="112"/>
      <c r="P22" s="113"/>
      <c r="Q22" s="112"/>
      <c r="R22" s="113"/>
      <c r="S22" s="112"/>
      <c r="T22" s="113"/>
      <c r="U22" s="112"/>
      <c r="V22" s="113"/>
      <c r="W22" s="112"/>
      <c r="X22" s="113"/>
      <c r="Y22" s="112"/>
    </row>
    <row r="23" spans="1:27" s="108" customFormat="1" x14ac:dyDescent="0.2">
      <c r="B23" s="113"/>
      <c r="C23" s="112"/>
      <c r="D23" s="113"/>
      <c r="E23" s="112"/>
      <c r="F23" s="113"/>
      <c r="G23" s="112"/>
      <c r="H23" s="113"/>
      <c r="I23" s="112"/>
      <c r="J23" s="113"/>
      <c r="K23" s="112"/>
      <c r="L23" s="113"/>
      <c r="M23" s="112"/>
      <c r="N23" s="113"/>
      <c r="O23" s="112"/>
      <c r="P23" s="113"/>
      <c r="Q23" s="112"/>
      <c r="R23" s="113"/>
      <c r="S23" s="112"/>
      <c r="T23" s="113"/>
      <c r="U23" s="112"/>
      <c r="V23" s="113"/>
      <c r="W23" s="112"/>
      <c r="X23" s="113"/>
      <c r="Y23" s="112"/>
    </row>
    <row r="24" spans="1:27" s="108" customFormat="1" x14ac:dyDescent="0.2">
      <c r="B24" s="113"/>
      <c r="C24" s="112"/>
      <c r="D24" s="113"/>
      <c r="E24" s="112"/>
      <c r="F24" s="113"/>
      <c r="G24" s="112"/>
      <c r="H24" s="113"/>
      <c r="I24" s="112"/>
      <c r="J24" s="113"/>
      <c r="K24" s="112"/>
      <c r="L24" s="113"/>
      <c r="M24" s="112"/>
      <c r="N24" s="113"/>
      <c r="O24" s="112"/>
      <c r="P24" s="113"/>
      <c r="Q24" s="112"/>
      <c r="R24" s="113"/>
      <c r="S24" s="112"/>
      <c r="T24" s="113"/>
      <c r="U24" s="112"/>
      <c r="V24" s="113"/>
      <c r="W24" s="112"/>
      <c r="X24" s="113"/>
      <c r="Y24" s="112"/>
    </row>
    <row r="25" spans="1:27" s="108" customFormat="1" x14ac:dyDescent="0.2">
      <c r="B25" s="113"/>
      <c r="C25" s="112"/>
      <c r="D25" s="113"/>
      <c r="E25" s="112"/>
      <c r="F25" s="113"/>
      <c r="G25" s="112"/>
      <c r="H25" s="113"/>
      <c r="I25" s="112"/>
      <c r="J25" s="113"/>
      <c r="K25" s="112"/>
      <c r="L25" s="113"/>
      <c r="M25" s="112"/>
      <c r="N25" s="113"/>
      <c r="O25" s="112"/>
      <c r="P25" s="113"/>
      <c r="Q25" s="112"/>
      <c r="R25" s="113"/>
      <c r="S25" s="112"/>
      <c r="T25" s="113"/>
      <c r="U25" s="112"/>
      <c r="V25" s="113"/>
      <c r="W25" s="112"/>
      <c r="X25" s="113"/>
      <c r="Y25" s="112"/>
    </row>
    <row r="26" spans="1:27" s="108" customFormat="1" x14ac:dyDescent="0.2">
      <c r="B26" s="113"/>
      <c r="C26" s="112"/>
      <c r="D26" s="113"/>
      <c r="E26" s="112"/>
      <c r="F26" s="113"/>
      <c r="G26" s="112"/>
      <c r="H26" s="113"/>
      <c r="I26" s="112"/>
      <c r="J26" s="113"/>
      <c r="K26" s="112"/>
      <c r="L26" s="113"/>
      <c r="M26" s="112"/>
      <c r="N26" s="113"/>
      <c r="O26" s="112"/>
      <c r="P26" s="113"/>
      <c r="Q26" s="112"/>
      <c r="R26" s="113"/>
      <c r="S26" s="112"/>
      <c r="T26" s="113"/>
      <c r="U26" s="112"/>
      <c r="V26" s="113"/>
      <c r="W26" s="112"/>
      <c r="X26" s="113"/>
      <c r="Y26" s="112"/>
    </row>
    <row r="27" spans="1:27" s="108" customFormat="1" x14ac:dyDescent="0.2">
      <c r="B27" s="111"/>
      <c r="C27" s="110">
        <f>SUM(C20:C26)</f>
        <v>1697.1499999999999</v>
      </c>
      <c r="D27" s="111"/>
      <c r="E27" s="110">
        <f>SUM(E20:E26)</f>
        <v>0</v>
      </c>
      <c r="F27" s="111"/>
      <c r="G27" s="110">
        <f>SUM(G20:G26)</f>
        <v>846.47</v>
      </c>
      <c r="H27" s="111"/>
      <c r="I27" s="110">
        <f>SUM(I20:I26)</f>
        <v>0</v>
      </c>
      <c r="J27" s="111"/>
      <c r="K27" s="110">
        <f>SUM(K20:K26)</f>
        <v>0</v>
      </c>
      <c r="L27" s="111"/>
      <c r="M27" s="110">
        <f>SUM(M20:M26)</f>
        <v>0</v>
      </c>
      <c r="N27" s="111"/>
      <c r="O27" s="110">
        <f>SUM(O20:O26)</f>
        <v>0</v>
      </c>
      <c r="P27" s="111"/>
      <c r="Q27" s="110">
        <f>SUM(Q20:Q26)</f>
        <v>0</v>
      </c>
      <c r="R27" s="111"/>
      <c r="S27" s="110">
        <f>SUM(S20:S26)</f>
        <v>427.37</v>
      </c>
      <c r="T27" s="111"/>
      <c r="U27" s="110">
        <f>SUM(U20:U26)</f>
        <v>0</v>
      </c>
      <c r="V27" s="111"/>
      <c r="W27" s="110">
        <f>SUM(W20:W26)</f>
        <v>0</v>
      </c>
      <c r="X27" s="111"/>
      <c r="Y27" s="110">
        <f>SUM(Y20:Y26)</f>
        <v>440.41</v>
      </c>
      <c r="Z27" s="109">
        <f>SUM(B27:Y27)</f>
        <v>3411.3999999999996</v>
      </c>
    </row>
    <row r="31" spans="1:27" ht="23" x14ac:dyDescent="0.2">
      <c r="Y31" s="107" t="s">
        <v>132</v>
      </c>
      <c r="Z31" s="106">
        <f>Z15-Z27</f>
        <v>4262.4599999999991</v>
      </c>
    </row>
    <row r="32" spans="1:27" x14ac:dyDescent="0.2">
      <c r="Y32" s="105" t="s">
        <v>131</v>
      </c>
      <c r="Z32" s="104">
        <f>$E$3+Z$31</f>
        <v>56242.15</v>
      </c>
      <c r="AA32" s="103">
        <f>Z$32/$E$2</f>
        <v>0.85726804118997191</v>
      </c>
    </row>
  </sheetData>
  <mergeCells count="24">
    <mergeCell ref="P7:Q7"/>
    <mergeCell ref="R7:S7"/>
    <mergeCell ref="T7:U7"/>
    <mergeCell ref="B7:C7"/>
    <mergeCell ref="D7:E7"/>
    <mergeCell ref="F7:G7"/>
    <mergeCell ref="H7:I7"/>
    <mergeCell ref="J7:K7"/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tabSelected="1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0.79286956166560196</v>
      </c>
      <c r="G2" s="62">
        <f>Summary!$D$3</f>
        <v>0.83232138387300081</v>
      </c>
      <c r="H2" s="63">
        <f>Summary!$E$3</f>
        <v>0.78245523965154196</v>
      </c>
      <c r="I2" s="63">
        <f>Summary!$F$3</f>
        <v>0.76748078537286302</v>
      </c>
      <c r="J2" s="63">
        <f>Summary!$G$3</f>
        <v>0.74685570130157264</v>
      </c>
      <c r="K2" s="63">
        <f>Summary!$H$3</f>
        <v>0.74330934675180071</v>
      </c>
      <c r="L2" s="63">
        <f>Summary!$I$3</f>
        <v>0.74330934675180071</v>
      </c>
      <c r="M2" s="63">
        <f>Summary!$J$3</f>
        <v>0.74330934675180071</v>
      </c>
      <c r="N2" s="63">
        <f>Summary!$K$3</f>
        <v>0.74330934675180071</v>
      </c>
      <c r="O2" s="63">
        <f>Summary!$L$3</f>
        <v>0.74330934675180071</v>
      </c>
      <c r="P2" s="63">
        <f>Summary!$M$3</f>
        <v>0.74330934675180071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50" t="s">
        <v>22</v>
      </c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12292657756.047426</v>
      </c>
      <c r="I4" s="67">
        <f>Table36[[#This Row],[2024]]+(I2-H2)*100*$H$9</f>
        <v>10668971898.135574</v>
      </c>
      <c r="J4" s="67">
        <f>Table36[[#This Row],[2025]]+(J2-I2)*100*$H$9</f>
        <v>8432586070.5412216</v>
      </c>
      <c r="K4" s="67">
        <f>Table36[[#This Row],[2026]]+(K2-J2)*100*$H$9</f>
        <v>8048053477.7371769</v>
      </c>
      <c r="L4" s="67">
        <f>Table36[[#This Row],[2027]]+(L2-K2)*100*$H$9</f>
        <v>8048053477.7371769</v>
      </c>
      <c r="M4" s="67">
        <f>Table36[[#This Row],[2028]]+(M2-L2)*100*$H$9</f>
        <v>8048053477.7371769</v>
      </c>
      <c r="N4" s="67">
        <f>Table36[[#This Row],[2029]]+(N2-M2)*100*$H$9</f>
        <v>8048053477.7371769</v>
      </c>
      <c r="O4" s="67">
        <f>Table36[[#This Row],[2030]]+(O2-N2)*100*$H$9</f>
        <v>8048053477.7371769</v>
      </c>
      <c r="P4" s="67">
        <f>Table36[[#This Row],[2031]]+(P2-O2)*100*$H$9</f>
        <v>8048053477.7371769</v>
      </c>
      <c r="Q4" s="79"/>
      <c r="W4" s="45"/>
      <c r="X4" s="152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54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55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50" t="s">
        <v>41</v>
      </c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45"/>
    </row>
    <row r="14" spans="2:38" x14ac:dyDescent="0.2">
      <c r="F14" s="77" t="s">
        <v>73</v>
      </c>
      <c r="G14" s="78" t="s">
        <v>74</v>
      </c>
      <c r="W14" s="45"/>
      <c r="X14" s="152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45"/>
    </row>
    <row r="15" spans="2:38" x14ac:dyDescent="0.2">
      <c r="W15" s="45"/>
      <c r="X15" s="154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55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46" t="s">
        <v>42</v>
      </c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56"/>
    </row>
    <row r="24" spans="23:38" ht="15" customHeight="1" x14ac:dyDescent="0.2">
      <c r="X24" s="148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56"/>
    </row>
    <row r="25" spans="23:38" ht="20.25" customHeight="1" x14ac:dyDescent="0.2">
      <c r="X25" s="144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45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46" t="s">
        <v>43</v>
      </c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56"/>
    </row>
    <row r="34" spans="24:38" ht="15" customHeight="1" x14ac:dyDescent="0.2">
      <c r="X34" s="148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56"/>
    </row>
    <row r="35" spans="24:38" ht="20.25" customHeight="1" x14ac:dyDescent="0.2">
      <c r="X35" s="144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45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0.79286956166560196</v>
      </c>
      <c r="G2" s="43">
        <f>Summary!$D$3</f>
        <v>0.83232138387300081</v>
      </c>
      <c r="H2" s="62">
        <f>Summary!$E$3</f>
        <v>0.78245523965154196</v>
      </c>
      <c r="I2" s="63">
        <f>Summary!$F$3</f>
        <v>0.76748078537286302</v>
      </c>
      <c r="J2" s="63">
        <f>Summary!$G$3</f>
        <v>0.74685570130157264</v>
      </c>
      <c r="K2" s="63">
        <f>Summary!$H$3</f>
        <v>0.74330934675180071</v>
      </c>
      <c r="L2" s="63">
        <f>Summary!$I$3</f>
        <v>0.74330934675180071</v>
      </c>
      <c r="M2" s="63">
        <f>Summary!$J$3</f>
        <v>0.74330934675180071</v>
      </c>
      <c r="N2" s="63">
        <f>Summary!$K$3</f>
        <v>0.74330934675180071</v>
      </c>
      <c r="O2" s="63">
        <f>Summary!$L$3</f>
        <v>0.74330934675180071</v>
      </c>
      <c r="P2" s="63">
        <f>Summary!$M$3</f>
        <v>0.74330934675180071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5102779595.8467379</v>
      </c>
      <c r="I8" s="82">
        <f>Table4[[#Totals],[2024]]+(I2-H2)*100*$I$11</f>
        <v>4494377761.6679497</v>
      </c>
      <c r="J8" s="82">
        <f>Table4[[#Totals],[2025]]+(J2-I2)*100*$I$11</f>
        <v>3656394704.2865896</v>
      </c>
      <c r="K8" s="82">
        <f>Table4[[#Totals],[2026]]+(K2-J2)*100*$I$11</f>
        <v>3512308744.786777</v>
      </c>
      <c r="L8" s="82">
        <f>Table4[[#Totals],[2027]]+(L2-K2)*100*$I$11</f>
        <v>3512308744.786777</v>
      </c>
      <c r="M8" s="82">
        <f>Table4[[#Totals],[2028]]+(M2-L2)*100*$I$11</f>
        <v>3512308744.786777</v>
      </c>
      <c r="N8" s="82">
        <f>Table4[[#Totals],[2029]]+(N2-M2)*100*$I$11</f>
        <v>3512308744.786777</v>
      </c>
      <c r="O8" s="82">
        <f>Table4[[#Totals],[2030]]+(O2-N2)*100*$I$11</f>
        <v>3512308744.786777</v>
      </c>
      <c r="P8" s="82">
        <f>Table4[[#Totals],[2031]]+(P2-O2)*100*$I$11</f>
        <v>3512308744.786777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Summary</vt:lpstr>
      <vt:lpstr>TE Office (y)</vt:lpstr>
      <vt:lpstr>TE All % (y)</vt:lpstr>
      <vt:lpstr>TE Office (m)</vt:lpstr>
      <vt:lpstr>TE All % (m)</vt:lpstr>
      <vt:lpstr>In-Out 2023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2023-09-21T17:05:26Z</cp:lastPrinted>
  <dcterms:created xsi:type="dcterms:W3CDTF">2022-09-06T10:21:49Z</dcterms:created>
  <dcterms:modified xsi:type="dcterms:W3CDTF">2023-09-26T16:32:45Z</dcterms:modified>
</cp:coreProperties>
</file>