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51" documentId="8_{F8946C9B-3AFE-1546-86E9-79324C667F19}" xr6:coauthVersionLast="47" xr6:coauthVersionMax="47" xr10:uidLastSave="{F9FBB65B-41D3-F446-A7E2-989399776497}"/>
  <bookViews>
    <workbookView xWindow="0" yWindow="880" windowWidth="36000" windowHeight="21500" tabRatio="765" activeTab="1" xr2:uid="{00000000-000D-0000-FFFF-FFFF00000000}"/>
  </bookViews>
  <sheets>
    <sheet name="params" sheetId="2" r:id="rId1"/>
    <sheet name="tenant" sheetId="1" r:id="rId2"/>
    <sheet name="TE All % (y)" sheetId="4" r:id="rId3"/>
    <sheet name="Sheet1" sheetId="3" r:id="rId4"/>
  </sheets>
  <externalReferences>
    <externalReference r:id="rId5"/>
  </externalReferences>
  <definedNames>
    <definedName name="Slicer_End">#N/A</definedName>
    <definedName name="Slicer_Group">#N/A</definedName>
    <definedName name="Slicer_Product_Type">#N/A</definedName>
    <definedName name="Slicer_Star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1" i="1" l="1"/>
  <c r="L111" i="1"/>
  <c r="L109" i="1"/>
  <c r="L98" i="1"/>
  <c r="L91" i="1"/>
  <c r="L79" i="1"/>
  <c r="L75" i="1"/>
  <c r="L73" i="1"/>
  <c r="L71" i="1"/>
  <c r="L69" i="1"/>
  <c r="L67" i="1"/>
  <c r="L60" i="1"/>
  <c r="L57" i="1"/>
  <c r="L55" i="1"/>
  <c r="L41" i="1"/>
  <c r="L37" i="1"/>
  <c r="L30" i="1"/>
  <c r="L28" i="1"/>
  <c r="L24" i="1"/>
  <c r="L22" i="1"/>
  <c r="L20" i="1"/>
  <c r="L18" i="1"/>
  <c r="L16" i="1"/>
  <c r="L14" i="1"/>
  <c r="L12" i="1"/>
  <c r="L10" i="1"/>
  <c r="L8" i="1"/>
  <c r="L6" i="1"/>
  <c r="L4" i="1"/>
  <c r="L199" i="1" l="1"/>
  <c r="R71" i="1"/>
  <c r="P135" i="1" l="1"/>
  <c r="P134" i="1"/>
  <c r="Q171" i="1" l="1"/>
  <c r="Q138" i="1" l="1"/>
  <c r="Q137" i="1"/>
  <c r="Q132" i="1"/>
  <c r="Q133" i="1"/>
  <c r="Q134" i="1"/>
  <c r="Q135" i="1"/>
  <c r="Q136"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2" i="1"/>
  <c r="Q173" i="1"/>
  <c r="Q174" i="1"/>
  <c r="Q175" i="1"/>
  <c r="Q176" i="1"/>
  <c r="Q177" i="1"/>
  <c r="Q178" i="1"/>
  <c r="Q179" i="1"/>
  <c r="Q180" i="1"/>
  <c r="Q181" i="1"/>
  <c r="Q182" i="1"/>
  <c r="Q183" i="1"/>
  <c r="Q131"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Q185" i="1" l="1"/>
  <c r="B9" i="4" l="1"/>
  <c r="N8" i="4"/>
  <c r="N18" i="4" s="1"/>
  <c r="M8" i="4"/>
  <c r="M18" i="4" s="1"/>
  <c r="L8" i="4"/>
  <c r="L18" i="4" s="1"/>
  <c r="K8" i="4"/>
  <c r="K18" i="4" s="1"/>
  <c r="J8" i="4"/>
  <c r="J18" i="4" s="1"/>
  <c r="I8" i="4"/>
  <c r="I18" i="4" s="1"/>
  <c r="H8" i="4"/>
  <c r="H18" i="4" s="1"/>
  <c r="G8" i="4"/>
  <c r="G18" i="4" s="1"/>
  <c r="F8" i="4"/>
  <c r="F18" i="4" s="1"/>
  <c r="E8" i="4"/>
  <c r="E18" i="4" s="1"/>
  <c r="D8" i="4"/>
  <c r="D18" i="4" s="1"/>
  <c r="N7" i="4"/>
  <c r="N17" i="4" s="1"/>
  <c r="M7" i="4"/>
  <c r="M17" i="4" s="1"/>
  <c r="L7" i="4"/>
  <c r="L17" i="4" s="1"/>
  <c r="K7" i="4"/>
  <c r="K17" i="4" s="1"/>
  <c r="J7" i="4"/>
  <c r="J17" i="4" s="1"/>
  <c r="I7" i="4"/>
  <c r="I17" i="4" s="1"/>
  <c r="H7" i="4"/>
  <c r="H17" i="4" s="1"/>
  <c r="G7" i="4"/>
  <c r="G17" i="4" s="1"/>
  <c r="F7" i="4"/>
  <c r="F17" i="4" s="1"/>
  <c r="E7" i="4"/>
  <c r="E17" i="4" s="1"/>
  <c r="D7" i="4"/>
  <c r="D17" i="4" s="1"/>
  <c r="N6" i="4"/>
  <c r="N16" i="4" s="1"/>
  <c r="M6" i="4"/>
  <c r="M16" i="4" s="1"/>
  <c r="L6" i="4"/>
  <c r="L16" i="4" s="1"/>
  <c r="K6" i="4"/>
  <c r="K16" i="4" s="1"/>
  <c r="J6" i="4"/>
  <c r="J16" i="4" s="1"/>
  <c r="I6" i="4"/>
  <c r="I16" i="4" s="1"/>
  <c r="H6" i="4"/>
  <c r="H16" i="4" s="1"/>
  <c r="G6" i="4"/>
  <c r="G16" i="4" s="1"/>
  <c r="F6" i="4"/>
  <c r="F16" i="4" s="1"/>
  <c r="E6" i="4"/>
  <c r="E16" i="4" s="1"/>
  <c r="D6" i="4"/>
  <c r="D16" i="4" s="1"/>
  <c r="N5" i="4"/>
  <c r="N15" i="4" s="1"/>
  <c r="M5" i="4"/>
  <c r="L5" i="4"/>
  <c r="K5" i="4"/>
  <c r="K15" i="4" s="1"/>
  <c r="J5" i="4"/>
  <c r="J15" i="4" s="1"/>
  <c r="I5" i="4"/>
  <c r="H5" i="4"/>
  <c r="H15" i="4" s="1"/>
  <c r="G5" i="4"/>
  <c r="G15" i="4" s="1"/>
  <c r="F5" i="4"/>
  <c r="E5" i="4"/>
  <c r="D5" i="4"/>
  <c r="D15" i="4" s="1"/>
  <c r="F9" i="4" l="1"/>
  <c r="F19" i="4" s="1"/>
  <c r="M9" i="4"/>
  <c r="M19" i="4" s="1"/>
  <c r="I9" i="4"/>
  <c r="I19" i="4" s="1"/>
  <c r="D9" i="4"/>
  <c r="D19" i="4" s="1"/>
  <c r="J9" i="4"/>
  <c r="J19" i="4" s="1"/>
  <c r="E9" i="4"/>
  <c r="E19" i="4" s="1"/>
  <c r="K9" i="4"/>
  <c r="K19" i="4" s="1"/>
  <c r="M15" i="4"/>
  <c r="L9" i="4"/>
  <c r="L19" i="4" s="1"/>
  <c r="N9" i="4"/>
  <c r="N19" i="4" s="1"/>
  <c r="L15" i="4"/>
  <c r="I15" i="4"/>
  <c r="E15" i="4"/>
  <c r="G9" i="4"/>
  <c r="G19" i="4" s="1"/>
  <c r="F15" i="4"/>
  <c r="H9" i="4"/>
  <c r="H19" i="4" s="1"/>
  <c r="J7" i="2" l="1"/>
  <c r="C6" i="2" s="1"/>
  <c r="L112" i="1" l="1"/>
  <c r="P137" i="1" l="1"/>
  <c r="P138" i="1"/>
  <c r="P136" i="1"/>
  <c r="P133" i="1"/>
  <c r="P131" i="1"/>
  <c r="P132" i="1"/>
  <c r="P185" i="1" l="1"/>
</calcChain>
</file>

<file path=xl/sharedStrings.xml><?xml version="1.0" encoding="utf-8"?>
<sst xmlns="http://schemas.openxmlformats.org/spreadsheetml/2006/main" count="1214" uniqueCount="206">
  <si>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</si>
  <si>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</si>
  <si>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</si>
  <si>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</si>
  <si>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</si>
  <si>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</si>
  <si>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</si>
  <si>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</si>
  <si>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</si>
  <si>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</si>
  <si>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</si>
  <si>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</si>
  <si>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</si>
  <si>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</si>
  <si>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</si>
  <si>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</si>
  <si>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</si>
  <si>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</si>
  <si>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</si>
  <si>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</si>
  <si>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</si>
  <si>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</si>
  <si>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</si>
  <si>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</si>
  <si>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</si>
  <si>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</si>
  <si>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</si>
  <si>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</si>
  <si>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</si>
  <si>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</si>
  <si>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t>
  </si>
  <si>
    <t>Astra Nawa Group</t>
  </si>
  <si>
    <t>A, B</t>
  </si>
  <si>
    <t>C,D,E,F,G</t>
  </si>
  <si>
    <t>AON Indonesia</t>
  </si>
  <si>
    <t>A,E,F,G</t>
  </si>
  <si>
    <t>JOB Pertamina Simenggaris</t>
  </si>
  <si>
    <t>{Vacant} -&gt; JOB Pertamina Simenggaris</t>
  </si>
  <si>
    <t>B,C</t>
  </si>
  <si>
    <t>Macmahon Indonesia</t>
  </si>
  <si>
    <t>Medco Mining</t>
  </si>
  <si>
    <t>E,F</t>
  </si>
  <si>
    <t>B,C,D</t>
  </si>
  <si>
    <t>SriTex (Sri Rejeki Isman)</t>
  </si>
  <si>
    <t>B, C, D</t>
  </si>
  <si>
    <t>Korea Agro</t>
  </si>
  <si>
    <t>INALUM</t>
  </si>
  <si>
    <t>A,B,C,F,G</t>
  </si>
  <si>
    <t>{Vacant}</t>
  </si>
  <si>
    <t>LINE Indonesia</t>
  </si>
  <si>
    <t xml:space="preserve">Ginting Reksodiputro </t>
  </si>
  <si>
    <t xml:space="preserve">AMG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</si>
  <si>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</si>
  <si>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</si>
  <si>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</si>
  <si>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</si>
  <si>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</si>
  <si>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</si>
  <si>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</si>
  <si>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</si>
  <si>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</si>
  <si>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</si>
  <si>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</si>
  <si>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</si>
  <si>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</si>
  <si>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</si>
  <si>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</si>
  <si>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</si>
  <si>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</si>
  <si>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</si>
  <si>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</si>
  <si>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</si>
  <si>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</si>
  <si>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</si>
  <si>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</si>
  <si>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</si>
  <si>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</si>
  <si>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</si>
  <si>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</si>
  <si>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</si>
  <si>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</si>
  <si>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</si>
  <si>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</si>
  <si>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</si>
  <si>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</si>
  <si>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</si>
  <si>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</si>
  <si>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</si>
  <si>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PUYO (Puyo Indonesia Kreasi)</t>
  </si>
  <si>
    <t>KOPI SABI (Boy Febriansyah)</t>
  </si>
  <si>
    <t>Mz</t>
  </si>
  <si>
    <t>iLead</t>
  </si>
  <si>
    <t>Tangerine (PT Advipa Grha Dwidaya)</t>
  </si>
  <si>
    <t>Gunung Mas Counter area</t>
  </si>
  <si>
    <t>Gunung Mas Sitting area</t>
  </si>
  <si>
    <t>Aprez Café - private</t>
  </si>
  <si>
    <t>Aprez Café - semi public</t>
  </si>
  <si>
    <t>Aprez Café - public</t>
  </si>
  <si>
    <t>Amuz</t>
  </si>
  <si>
    <t>Artoz</t>
  </si>
  <si>
    <t>Rentable office</t>
  </si>
  <si>
    <t>Summary</t>
  </si>
  <si>
    <t>M = Month, Y = Year</t>
  </si>
  <si>
    <t>MDAL</t>
  </si>
  <si>
    <t>KSO-PAU Umbulan</t>
  </si>
  <si>
    <t>Start</t>
  </si>
  <si>
    <t>End</t>
  </si>
  <si>
    <t>Rental_Rate</t>
  </si>
  <si>
    <t>SC_Rate</t>
  </si>
  <si>
    <t>Notes_1</t>
  </si>
  <si>
    <t>Y</t>
  </si>
  <si>
    <t>Control Room + Datacenter</t>
  </si>
  <si>
    <t>A,B,D,E,F</t>
  </si>
  <si>
    <t>BOMA</t>
  </si>
  <si>
    <t>Additional</t>
  </si>
  <si>
    <t>Rentable Office:</t>
  </si>
  <si>
    <t>Office AMB</t>
  </si>
  <si>
    <t>Locker AMB</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</si>
  <si>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</si>
  <si>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</si>
  <si>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</si>
  <si>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</si>
  <si>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</si>
  <si>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</si>
  <si>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</si>
  <si>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</si>
  <si>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</si>
  <si>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</si>
  <si>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</si>
  <si>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</si>
  <si>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</si>
  <si>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</si>
  <si>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</si>
  <si>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</si>
  <si>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</si>
  <si>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</si>
  <si>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</si>
  <si>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</si>
  <si>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Lot17</t>
  </si>
  <si>
    <t>Lot18</t>
  </si>
  <si>
    <t>PC</t>
  </si>
  <si>
    <t>Café Tutti</t>
  </si>
  <si>
    <t>Amuz Kitchen</t>
  </si>
  <si>
    <t>AMB Backoffice</t>
  </si>
  <si>
    <t>SMJ Valas</t>
  </si>
  <si>
    <t>Century</t>
  </si>
  <si>
    <t>Chikara</t>
  </si>
  <si>
    <t>Buana</t>
  </si>
  <si>
    <t>Chg_Type</t>
  </si>
  <si>
    <t>L</t>
  </si>
  <si>
    <t>Product_Type</t>
  </si>
  <si>
    <t>Office</t>
  </si>
  <si>
    <t>Location</t>
  </si>
  <si>
    <t>TE</t>
  </si>
  <si>
    <t>{Vacant} -&gt; Medco Power Indonesia</t>
  </si>
  <si>
    <t>D,E</t>
  </si>
  <si>
    <t>Group</t>
  </si>
  <si>
    <t>N</t>
  </si>
  <si>
    <t>Omar Agoes (Bean There)</t>
  </si>
  <si>
    <t>Raiz</t>
  </si>
  <si>
    <t>{Vacant} -&gt; MEPI</t>
  </si>
  <si>
    <t>scenario 1</t>
  </si>
  <si>
    <t>MindID</t>
  </si>
  <si>
    <t>{Vacant} -&gt; MindID</t>
  </si>
  <si>
    <t>{Vacant} -&gt; Korea Agro</t>
  </si>
  <si>
    <t>{Vacant} -&gt; New Tenant</t>
  </si>
  <si>
    <t>Corridor</t>
  </si>
  <si>
    <t>2 tahun kedepan masih ok</t>
  </si>
  <si>
    <t>Astra Nawa</t>
  </si>
  <si>
    <t>keluar tahun 2023</t>
  </si>
  <si>
    <t>USAID</t>
  </si>
  <si>
    <t>new 2023 (free rent 6 mo)</t>
  </si>
  <si>
    <t>downsizing</t>
  </si>
  <si>
    <t>Ginting Reskodiputro</t>
  </si>
  <si>
    <t>Progesys</t>
  </si>
  <si>
    <t>free rent 1 bulan</t>
  </si>
  <si>
    <t>IWG</t>
  </si>
  <si>
    <t>exclude 75.70 m2</t>
  </si>
  <si>
    <t>C,D,E,F</t>
  </si>
  <si>
    <t>AMMAN-AMMIN-MDAL</t>
  </si>
  <si>
    <t>Island A</t>
  </si>
  <si>
    <t>Island B</t>
  </si>
  <si>
    <t>{Vacant} -&gt; MacMahon</t>
  </si>
  <si>
    <t>confirm</t>
  </si>
  <si>
    <t>{Vacant} -&gt; MEPN</t>
  </si>
  <si>
    <t>Area leased (m2)</t>
  </si>
  <si>
    <t>Max</t>
  </si>
  <si>
    <t>date</t>
  </si>
  <si>
    <t>Storage</t>
  </si>
  <si>
    <t>Facilities</t>
  </si>
  <si>
    <t>Occ</t>
  </si>
  <si>
    <t>Area leased (%)</t>
  </si>
  <si>
    <t>Rental Retail monthly</t>
  </si>
  <si>
    <t>Service charge</t>
  </si>
  <si>
    <t>Metacare</t>
  </si>
  <si>
    <t>Dinatera Mart</t>
  </si>
  <si>
    <t>Brullee Inside</t>
  </si>
  <si>
    <t>C2</t>
  </si>
  <si>
    <t>Brullee Outside</t>
  </si>
  <si>
    <t>Escape coffee</t>
  </si>
  <si>
    <t>AMB (ex Filing AMG)</t>
  </si>
  <si>
    <t>Donbobo</t>
  </si>
  <si>
    <t>scenario 1 - Line expansion</t>
  </si>
  <si>
    <t>{Vacant} -&gt; LINE Indonesia</t>
  </si>
  <si>
    <t xml:space="preserve">scenario baru </t>
  </si>
  <si>
    <t>Harga Medco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</si>
</sst>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00_);_(* \(#,##0.00\);_(* &quot;-&quot;_);_(@_)"/>
    <numFmt numFmtId="166" formatCode="[$-409]dd\-mmm\-yy;@"/>
    <numFmt numFmtId="167" formatCode="_(* #,##0_);_(* \(#,##0\);_(* &quot;-&quot;??_);_(@_)"/>
    <numFmt numFmtId="168" formatCode="0,00#"/>
    <numFmt numFmtId="169" formatCode="0.0%"/>
  </numFmts>
  <fonts count="2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
      <b/>
      <sz val="12"/>
      <color theme="1"/>
      <name val="Calibri"/>
      <family val="2"/>
      <scheme val="minor"/>
    </font>
    <font>
      <b/>
      <sz val="12"/>
      <color theme="0"/>
      <name val="Calibri"/>
      <family val="2"/>
      <scheme val="minor"/>
    </font>
    <font>
      <sz val="12"/>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8">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1" fillId="0" borderId="12" xfId="0" applyFont="1" applyBorder="1" applyAlignment="1">
      <alignment horizontal="left"/>
    </xf>
    <xf numFmtId="165" fontId="21" fillId="0" borderId="12" xfId="0" applyNumberFormat="1" applyFont="1" applyBorder="1" applyAlignment="1">
      <alignment horizontal="right"/>
    </xf>
    <xf numFmtId="0" fontId="21" fillId="0" borderId="12" xfId="0" applyFont="1" applyBorder="1" applyAlignment="1">
      <alignment horizontal="center"/>
    </xf>
    <xf numFmtId="164" fontId="21" fillId="0" borderId="12" xfId="0" applyNumberFormat="1" applyFont="1" applyBorder="1" applyAlignment="1">
      <alignment horizontal="center"/>
    </xf>
    <xf numFmtId="41" fontId="21" fillId="0" borderId="12" xfId="0" applyNumberFormat="1" applyFont="1" applyBorder="1" applyAlignment="1">
      <alignment horizontal="right"/>
    </xf>
    <xf numFmtId="41" fontId="21" fillId="0" borderId="11" xfId="0" applyNumberFormat="1" applyFont="1" applyBorder="1" applyAlignment="1">
      <alignment horizontal="right"/>
    </xf>
    <xf numFmtId="41" fontId="22"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1" fillId="0" borderId="12" xfId="0" applyNumberFormat="1" applyFont="1" applyBorder="1" applyAlignment="1">
      <alignment horizontal="center" vertical="center"/>
    </xf>
    <xf numFmtId="0" fontId="18" fillId="0" borderId="12" xfId="0" applyFont="1" applyBorder="1" applyAlignment="1">
      <alignment horizontal="center"/>
    </xf>
    <xf numFmtId="0" fontId="18" fillId="0" borderId="13" xfId="0" applyFont="1" applyBorder="1" applyAlignment="1">
      <alignment horizontal="center"/>
    </xf>
    <xf numFmtId="43" fontId="18" fillId="0" borderId="13" xfId="42" applyFont="1" applyFill="1" applyBorder="1" applyAlignment="1">
      <alignment horizontal="center"/>
    </xf>
    <xf numFmtId="41" fontId="18"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20"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3" fillId="0" borderId="11" xfId="42" applyNumberFormat="1" applyFont="1" applyFill="1" applyBorder="1" applyAlignment="1">
      <alignment horizontal="right"/>
    </xf>
    <xf numFmtId="164" fontId="21"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3" fillId="0" borderId="11" xfId="42" applyNumberFormat="1" applyFont="1" applyFill="1" applyBorder="1" applyAlignment="1">
      <alignment horizontal="center"/>
    </xf>
    <xf numFmtId="41" fontId="3"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20" fillId="0" borderId="11" xfId="0" applyNumberFormat="1" applyFont="1" applyBorder="1" applyAlignment="1">
      <alignment horizontal="center" vertical="center"/>
    </xf>
    <xf numFmtId="41" fontId="23" fillId="0" borderId="11" xfId="43" applyFont="1" applyFill="1" applyBorder="1" applyAlignment="1">
      <alignment horizontal="right"/>
    </xf>
    <xf numFmtId="164" fontId="0" fillId="0" borderId="17" xfId="0" applyNumberFormat="1" applyBorder="1" applyAlignment="1">
      <alignment horizontal="center"/>
    </xf>
    <xf numFmtId="0" fontId="21" fillId="0" borderId="11" xfId="0" applyFont="1" applyBorder="1" applyAlignment="1">
      <alignment horizontal="center"/>
    </xf>
    <xf numFmtId="41" fontId="21" fillId="0" borderId="11" xfId="0" applyNumberFormat="1" applyFont="1" applyBorder="1" applyAlignment="1">
      <alignment horizontal="left"/>
    </xf>
    <xf numFmtId="0" fontId="21" fillId="0" borderId="12" xfId="0" applyFont="1" applyBorder="1" applyAlignment="1">
      <alignment horizontal="center" vertical="center"/>
    </xf>
    <xf numFmtId="0" fontId="21" fillId="0" borderId="11" xfId="0" applyFont="1" applyBorder="1" applyAlignment="1">
      <alignment horizontal="left"/>
    </xf>
    <xf numFmtId="0" fontId="21" fillId="0" borderId="12" xfId="0" applyFont="1" applyBorder="1" applyAlignment="1">
      <alignment horizontal="left" vertical="top"/>
    </xf>
    <xf numFmtId="0" fontId="0" fillId="0" borderId="18" xfId="0" applyBorder="1"/>
    <xf numFmtId="164" fontId="20" fillId="0" borderId="12" xfId="0" applyNumberFormat="1" applyFont="1" applyBorder="1" applyAlignment="1">
      <alignment horizontal="center" vertical="center"/>
    </xf>
    <xf numFmtId="0" fontId="21" fillId="0" borderId="11" xfId="0" applyFont="1" applyBorder="1" applyAlignment="1">
      <alignment horizontal="center" vertical="center"/>
    </xf>
    <xf numFmtId="165" fontId="21"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1" fillId="0" borderId="11" xfId="0" applyFont="1" applyBorder="1" applyAlignment="1">
      <alignment horizontal="left" vertical="top"/>
    </xf>
    <xf numFmtId="0" fontId="21"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1" fillId="0" borderId="11" xfId="0" applyNumberFormat="1" applyFont="1" applyBorder="1"/>
    <xf numFmtId="165" fontId="21" fillId="0" borderId="11" xfId="0" applyNumberFormat="1" applyFont="1" applyBorder="1" applyAlignment="1">
      <alignment horizontal="right" vertical="center"/>
    </xf>
    <xf numFmtId="165" fontId="21"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1"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1"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1"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3" fillId="0" borderId="12" xfId="42" applyNumberFormat="1" applyFont="1" applyFill="1" applyBorder="1" applyAlignment="1">
      <alignment horizontal="right"/>
    </xf>
    <xf numFmtId="164" fontId="23" fillId="0" borderId="12" xfId="42" applyNumberFormat="1" applyFont="1" applyFill="1" applyBorder="1" applyAlignment="1">
      <alignment horizontal="center"/>
    </xf>
    <xf numFmtId="41" fontId="23"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xf numFmtId="41" fontId="20" fillId="0" borderId="12" xfId="43" applyFont="1" applyFill="1" applyBorder="1" applyAlignment="1">
      <alignment horizontal="right"/>
    </xf>
    <xf numFmtId="165" fontId="0" fillId="0" borderId="11" xfId="42" applyNumberFormat="1" applyFont="1" applyFill="1" applyBorder="1" applyAlignment="1">
      <alignment horizontal="center"/>
    </xf>
    <xf numFmtId="0" fontId="25" fillId="0" borderId="0" xfId="45" applyFont="1" applyAlignment="1">
      <alignment horizontal="center" vertical="center"/>
    </xf>
    <xf numFmtId="0" fontId="25" fillId="0" borderId="0" xfId="45" applyFont="1" applyAlignment="1">
      <alignment horizontal="right" vertical="center"/>
    </xf>
    <xf numFmtId="0" fontId="26" fillId="33" borderId="11" xfId="45" applyFont="1" applyFill="1" applyBorder="1" applyAlignment="1">
      <alignment horizontal="center" vertical="center"/>
    </xf>
    <xf numFmtId="43" fontId="1" fillId="0" borderId="0" xfId="46" applyFont="1" applyAlignment="1">
      <alignment horizontal="center" vertical="center"/>
    </xf>
    <xf numFmtId="43" fontId="27" fillId="0" borderId="11" xfId="46" applyFont="1" applyFill="1" applyBorder="1" applyAlignment="1">
      <alignment horizontal="center" vertical="center"/>
    </xf>
    <xf numFmtId="43" fontId="0" fillId="0" borderId="0" xfId="46" applyFont="1" applyAlignment="1">
      <alignment vertical="center"/>
    </xf>
    <xf numFmtId="43" fontId="27" fillId="0" borderId="11" xfId="46" applyFont="1" applyBorder="1" applyAlignment="1">
      <alignment vertical="center"/>
    </xf>
    <xf numFmtId="0" fontId="1" fillId="0" borderId="0" xfId="45" applyAlignment="1">
      <alignment vertical="center"/>
    </xf>
    <xf numFmtId="0" fontId="25" fillId="0" borderId="0" xfId="45" applyFont="1" applyAlignment="1">
      <alignment vertical="center"/>
    </xf>
    <xf numFmtId="43" fontId="25" fillId="0" borderId="0" xfId="46" applyFont="1" applyAlignment="1">
      <alignment vertical="center"/>
    </xf>
    <xf numFmtId="43" fontId="25" fillId="0" borderId="11" xfId="46" applyFont="1" applyBorder="1" applyAlignment="1">
      <alignment vertical="center"/>
    </xf>
    <xf numFmtId="10" fontId="1" fillId="0" borderId="11" xfId="45" applyNumberFormat="1" applyBorder="1" applyAlignment="1">
      <alignment vertical="center"/>
    </xf>
    <xf numFmtId="167" fontId="3" fillId="0" borderId="0" xfId="46" applyNumberFormat="1" applyFont="1" applyAlignment="1">
      <alignment vertical="center"/>
    </xf>
    <xf numFmtId="168" fontId="1" fillId="0" borderId="0" xfId="45" applyNumberFormat="1" applyAlignment="1">
      <alignment vertical="center"/>
    </xf>
    <xf numFmtId="0" fontId="28" fillId="0" borderId="0" xfId="45" applyFont="1" applyAlignment="1">
      <alignment horizontal="center" vertical="center"/>
    </xf>
    <xf numFmtId="0" fontId="28" fillId="0" borderId="0" xfId="45" applyFont="1" applyAlignment="1">
      <alignment horizontal="right" vertical="center"/>
    </xf>
    <xf numFmtId="169" fontId="27" fillId="0" borderId="11" xfId="45" applyNumberFormat="1" applyFont="1" applyBorder="1" applyAlignment="1">
      <alignment horizontal="right" vertical="center"/>
    </xf>
    <xf numFmtId="169" fontId="1" fillId="0" borderId="11" xfId="47" applyNumberFormat="1" applyFont="1" applyBorder="1" applyAlignment="1">
      <alignment horizontal="right" vertical="center"/>
    </xf>
    <xf numFmtId="169" fontId="25" fillId="0" borderId="11" xfId="47" applyNumberFormat="1" applyFont="1" applyBorder="1" applyAlignment="1">
      <alignment vertical="center"/>
    </xf>
    <xf numFmtId="167" fontId="0" fillId="0" borderId="0" xfId="42" applyNumberFormat="1" applyFont="1"/>
    <xf numFmtId="167" fontId="18" fillId="0" borderId="0" xfId="42" applyNumberFormat="1" applyFont="1"/>
    <xf numFmtId="0" fontId="18" fillId="0" borderId="0" xfId="0" applyFont="1"/>
    <xf numFmtId="0" fontId="0" fillId="34" borderId="11" xfId="0" applyFill="1" applyBorder="1" applyAlignment="1">
      <alignment horizontal="center" vertical="center"/>
    </xf>
    <xf numFmtId="0" fontId="0" fillId="34" borderId="11" xfId="0" applyFill="1" applyBorder="1" applyAlignment="1">
      <alignment horizontal="center"/>
    </xf>
    <xf numFmtId="0" fontId="0" fillId="34" borderId="12" xfId="0" applyFill="1" applyBorder="1" applyAlignment="1">
      <alignment horizontal="center" vertic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Comma 2" xfId="46" xr:uid="{F3305C1A-D324-8A4D-98DD-3C4ED2F5FCD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rmal 3" xfId="45" xr:uid="{C6F0043E-86D3-0C46-BE0B-62409A7EEBF7}"/>
    <cellStyle name="Note" xfId="15" builtinId="10" customBuiltin="1"/>
    <cellStyle name="Output" xfId="10" builtinId="21" customBuiltin="1"/>
    <cellStyle name="Percent 2" xfId="47" xr:uid="{2D0F2EA2-9B83-FF4A-90E2-F8CA819CBAAD}"/>
    <cellStyle name="Title" xfId="1" builtinId="15" customBuiltin="1"/>
    <cellStyle name="Total" xfId="17" builtinId="25" customBuiltin="1"/>
    <cellStyle name="Warning Text" xfId="14" builtinId="11" customBuiltin="1"/>
  </cellStyles>
  <dxfs count="55">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5700"/>
      </font>
      <fill>
        <patternFill>
          <bgColor rgb="FFFFEB9C"/>
        </patternFill>
      </fill>
    </dxf>
    <dxf>
      <fill>
        <patternFill>
          <bgColor rgb="FFFFC7CE"/>
        </patternFill>
      </fill>
    </dxf>
    <dxf>
      <fill>
        <patternFill>
          <bgColor rgb="FFFFFF00"/>
        </patternFill>
      </fill>
    </dxf>
    <dxf>
      <fill>
        <patternFill>
          <bgColor rgb="FFFFC7CE"/>
        </patternFill>
      </fill>
    </dxf>
    <dxf>
      <font>
        <color rgb="FF9C5700"/>
      </font>
      <fill>
        <patternFill>
          <bgColor rgb="FFFFEB9C"/>
        </patternFill>
      </fill>
    </dxf>
    <dxf>
      <fill>
        <patternFill>
          <bgColor rgb="FFFFFF00"/>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17</xdr:col>
      <xdr:colOff>99683</xdr:colOff>
      <xdr:row>1</xdr:row>
      <xdr:rowOff>78076</xdr:rowOff>
    </xdr:from>
    <xdr:to>
      <xdr:col>19</xdr:col>
      <xdr:colOff>138179</xdr:colOff>
      <xdr:row>14</xdr:row>
      <xdr:rowOff>30196</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8628983" y="268576"/>
              <a:ext cx="1829196" cy="24286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98813</xdr:colOff>
      <xdr:row>14</xdr:row>
      <xdr:rowOff>136685</xdr:rowOff>
    </xdr:from>
    <xdr:to>
      <xdr:col>19</xdr:col>
      <xdr:colOff>137309</xdr:colOff>
      <xdr:row>27</xdr:row>
      <xdr:rowOff>71933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8628113" y="2803685"/>
              <a:ext cx="1829196" cy="24117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167334</xdr:colOff>
      <xdr:row>25</xdr:row>
      <xdr:rowOff>174832</xdr:rowOff>
    </xdr:from>
    <xdr:to>
      <xdr:col>15</xdr:col>
      <xdr:colOff>205830</xdr:colOff>
      <xdr:row>47</xdr:row>
      <xdr:rowOff>10407</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42134" y="4937332"/>
              <a:ext cx="1829196" cy="4026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151420</xdr:colOff>
      <xdr:row>1</xdr:row>
      <xdr:rowOff>82335</xdr:rowOff>
    </xdr:from>
    <xdr:to>
      <xdr:col>15</xdr:col>
      <xdr:colOff>190624</xdr:colOff>
      <xdr:row>24</xdr:row>
      <xdr:rowOff>134241</xdr:rowOff>
    </xdr:to>
    <mc:AlternateContent xmlns:mc="http://schemas.openxmlformats.org/markup-compatibility/2006" xmlns:sle15="http://schemas.microsoft.com/office/drawing/2012/slicer">
      <mc:Choice Requires="sle15">
        <xdr:graphicFrame macro="">
          <xdr:nvGraphicFramePr>
            <xdr:cNvPr id="2" name="Start">
              <a:extLst>
                <a:ext uri="{FF2B5EF4-FFF2-40B4-BE49-F238E27FC236}">
                  <a16:creationId xmlns:a16="http://schemas.microsoft.com/office/drawing/2014/main" id="{6A164E88-7BAB-93DA-E6E8-CF440B85ED99}"/>
                </a:ext>
              </a:extLst>
            </xdr:cNvPr>
            <xdr:cNvGraphicFramePr/>
          </xdr:nvGraphicFramePr>
          <xdr:xfrm>
            <a:off x="0" y="0"/>
            <a:ext cx="0" cy="0"/>
          </xdr:xfrm>
          <a:graphic>
            <a:graphicData uri="http://schemas.microsoft.com/office/drawing/2010/slicer">
              <sle:slicer xmlns:sle="http://schemas.microsoft.com/office/drawing/2010/slicer" name="Start"/>
            </a:graphicData>
          </a:graphic>
        </xdr:graphicFrame>
      </mc:Choice>
      <mc:Fallback xmlns="">
        <xdr:sp macro="" textlink="">
          <xdr:nvSpPr>
            <xdr:cNvPr id="0" name=""/>
            <xdr:cNvSpPr>
              <a:spLocks noTextEdit="1"/>
            </xdr:cNvSpPr>
          </xdr:nvSpPr>
          <xdr:spPr>
            <a:xfrm>
              <a:off x="14426220" y="272835"/>
              <a:ext cx="1829904" cy="44334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8db03e8e420626a2/Office/AMG/Development/office/revenue-streamlit/revenue%202024%202033%20simulation%20yearly%20A.xlsx" TargetMode="External"/><Relationship Id="rId1" Type="http://schemas.openxmlformats.org/officeDocument/2006/relationships/externalLinkPath" Target="revenue%202024%202033%20simulation%20yearly%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TE Office (y)"/>
      <sheetName val="TE All % (y)"/>
      <sheetName val="TE Office (m)"/>
      <sheetName val="TE All % (m)"/>
      <sheetName val="In-Out 2023 - old"/>
      <sheetName val="Ampera"/>
      <sheetName val="SH"/>
      <sheetName val="Dago"/>
      <sheetName val="Listrik"/>
      <sheetName val="IT"/>
      <sheetName val="Parkir"/>
    </sheetNames>
    <sheetDataSet>
      <sheetData sheetId="0"/>
      <sheetData sheetId="1">
        <row r="8">
          <cell r="C8">
            <v>48192.6561392652</v>
          </cell>
          <cell r="D8">
            <v>53161.863276055308</v>
          </cell>
          <cell r="E8">
            <v>53157.938276055305</v>
          </cell>
          <cell r="F8">
            <v>52897.528276055302</v>
          </cell>
          <cell r="G8">
            <v>53137.304942721967</v>
          </cell>
          <cell r="H8">
            <v>52751.197443729288</v>
          </cell>
          <cell r="I8">
            <v>52501.312443729286</v>
          </cell>
          <cell r="J8">
            <v>52326.337443729288</v>
          </cell>
          <cell r="K8">
            <v>52326.337443729288</v>
          </cell>
          <cell r="L8">
            <v>52326.337443729288</v>
          </cell>
          <cell r="M8">
            <v>52326.337443729288</v>
          </cell>
        </row>
      </sheetData>
      <sheetData sheetId="2"/>
      <sheetData sheetId="3"/>
      <sheetData sheetId="4">
        <row r="6">
          <cell r="D6">
            <v>936.54</v>
          </cell>
          <cell r="E6">
            <v>936.54</v>
          </cell>
          <cell r="F6">
            <v>936.54</v>
          </cell>
          <cell r="G6">
            <v>936.54</v>
          </cell>
          <cell r="H6">
            <v>936.54</v>
          </cell>
          <cell r="I6">
            <v>936.54</v>
          </cell>
          <cell r="J6">
            <v>936.54</v>
          </cell>
          <cell r="K6">
            <v>936.54</v>
          </cell>
          <cell r="L6">
            <v>936.54</v>
          </cell>
          <cell r="M6">
            <v>936.54</v>
          </cell>
          <cell r="N6">
            <v>936.54</v>
          </cell>
          <cell r="O6">
            <v>936.54</v>
          </cell>
          <cell r="P6">
            <v>936.54</v>
          </cell>
          <cell r="Q6">
            <v>936.54</v>
          </cell>
          <cell r="R6">
            <v>936.54</v>
          </cell>
          <cell r="S6">
            <v>936.54</v>
          </cell>
          <cell r="T6">
            <v>936.54</v>
          </cell>
          <cell r="U6">
            <v>936.54</v>
          </cell>
          <cell r="V6">
            <v>936.54</v>
          </cell>
          <cell r="W6">
            <v>936.54</v>
          </cell>
          <cell r="X6">
            <v>936.54</v>
          </cell>
          <cell r="Y6">
            <v>936.54</v>
          </cell>
          <cell r="Z6">
            <v>936.54</v>
          </cell>
          <cell r="AA6">
            <v>936.54</v>
          </cell>
          <cell r="AB6">
            <v>936.54</v>
          </cell>
          <cell r="AC6">
            <v>936.54</v>
          </cell>
          <cell r="AD6">
            <v>936.54</v>
          </cell>
          <cell r="AE6">
            <v>936.54</v>
          </cell>
          <cell r="AF6">
            <v>936.54</v>
          </cell>
          <cell r="AG6">
            <v>936.54</v>
          </cell>
          <cell r="AH6">
            <v>936.54</v>
          </cell>
          <cell r="AI6">
            <v>936.54</v>
          </cell>
          <cell r="AJ6">
            <v>936.54</v>
          </cell>
          <cell r="AK6">
            <v>936.54</v>
          </cell>
          <cell r="AL6">
            <v>936.54</v>
          </cell>
          <cell r="AM6">
            <v>936.54</v>
          </cell>
          <cell r="AN6">
            <v>936.54</v>
          </cell>
          <cell r="AO6">
            <v>936.54</v>
          </cell>
          <cell r="AP6">
            <v>936.54</v>
          </cell>
          <cell r="AQ6">
            <v>936.54</v>
          </cell>
          <cell r="AR6">
            <v>936.54</v>
          </cell>
          <cell r="AS6">
            <v>936.54</v>
          </cell>
          <cell r="AT6">
            <v>936.54</v>
          </cell>
          <cell r="AU6">
            <v>936.54</v>
          </cell>
          <cell r="AV6">
            <v>936.54</v>
          </cell>
          <cell r="AW6">
            <v>936.54</v>
          </cell>
          <cell r="AX6">
            <v>936.54</v>
          </cell>
          <cell r="AY6">
            <v>936.54</v>
          </cell>
          <cell r="AZ6">
            <v>936.54</v>
          </cell>
          <cell r="BA6">
            <v>936.54</v>
          </cell>
          <cell r="BB6">
            <v>936.54</v>
          </cell>
          <cell r="BC6">
            <v>936.54</v>
          </cell>
          <cell r="BD6">
            <v>936.54</v>
          </cell>
          <cell r="BE6">
            <v>936.54</v>
          </cell>
          <cell r="BF6">
            <v>936.54</v>
          </cell>
          <cell r="BG6">
            <v>936.54</v>
          </cell>
          <cell r="BH6">
            <v>936.54</v>
          </cell>
          <cell r="BI6">
            <v>936.54</v>
          </cell>
          <cell r="BJ6">
            <v>936.54</v>
          </cell>
          <cell r="BK6">
            <v>936.54</v>
          </cell>
          <cell r="BL6">
            <v>936.54</v>
          </cell>
          <cell r="BM6">
            <v>936.54</v>
          </cell>
          <cell r="BN6">
            <v>936.54</v>
          </cell>
          <cell r="BO6">
            <v>936.54</v>
          </cell>
          <cell r="BP6">
            <v>936.54</v>
          </cell>
          <cell r="BQ6">
            <v>936.54</v>
          </cell>
          <cell r="BR6">
            <v>936.54</v>
          </cell>
          <cell r="BS6">
            <v>936.54</v>
          </cell>
          <cell r="BT6">
            <v>936.54</v>
          </cell>
          <cell r="BU6">
            <v>936.54</v>
          </cell>
          <cell r="BV6">
            <v>936.54</v>
          </cell>
          <cell r="BW6">
            <v>936.54</v>
          </cell>
          <cell r="BX6">
            <v>936.54</v>
          </cell>
          <cell r="BY6">
            <v>936.54</v>
          </cell>
          <cell r="BZ6">
            <v>936.54</v>
          </cell>
          <cell r="CA6">
            <v>936.54</v>
          </cell>
          <cell r="CB6">
            <v>936.54</v>
          </cell>
          <cell r="CC6">
            <v>936.54</v>
          </cell>
          <cell r="CD6">
            <v>936.54</v>
          </cell>
          <cell r="CE6">
            <v>936.54</v>
          </cell>
          <cell r="CF6">
            <v>936.54</v>
          </cell>
          <cell r="CG6">
            <v>936.54</v>
          </cell>
          <cell r="CH6">
            <v>936.54</v>
          </cell>
          <cell r="CI6">
            <v>936.54</v>
          </cell>
          <cell r="CJ6">
            <v>936.54</v>
          </cell>
          <cell r="CK6">
            <v>936.54</v>
          </cell>
          <cell r="CL6">
            <v>936.54</v>
          </cell>
          <cell r="CM6">
            <v>936.54</v>
          </cell>
          <cell r="CN6">
            <v>936.54</v>
          </cell>
          <cell r="CO6">
            <v>936.54</v>
          </cell>
          <cell r="CP6">
            <v>936.54</v>
          </cell>
          <cell r="CQ6">
            <v>936.54</v>
          </cell>
          <cell r="CR6">
            <v>936.54</v>
          </cell>
          <cell r="CS6">
            <v>936.54</v>
          </cell>
          <cell r="CT6">
            <v>936.54</v>
          </cell>
          <cell r="CU6">
            <v>936.54</v>
          </cell>
          <cell r="CV6">
            <v>936.54</v>
          </cell>
          <cell r="CW6">
            <v>936.54</v>
          </cell>
          <cell r="CX6">
            <v>936.54</v>
          </cell>
          <cell r="CY6">
            <v>936.54</v>
          </cell>
          <cell r="CZ6">
            <v>936.54</v>
          </cell>
          <cell r="DA6">
            <v>936.54</v>
          </cell>
          <cell r="DB6">
            <v>936.54</v>
          </cell>
          <cell r="DC6">
            <v>936.54</v>
          </cell>
          <cell r="DD6">
            <v>936.54</v>
          </cell>
          <cell r="DE6">
            <v>936.54</v>
          </cell>
          <cell r="DF6">
            <v>936.54</v>
          </cell>
          <cell r="DG6">
            <v>936.54</v>
          </cell>
          <cell r="DH6">
            <v>936.54</v>
          </cell>
          <cell r="DI6">
            <v>936.54</v>
          </cell>
          <cell r="DJ6">
            <v>936.54</v>
          </cell>
          <cell r="DK6">
            <v>936.54</v>
          </cell>
          <cell r="DL6">
            <v>936.54</v>
          </cell>
          <cell r="DM6">
            <v>936.54</v>
          </cell>
          <cell r="DN6">
            <v>936.54</v>
          </cell>
          <cell r="DO6">
            <v>936.54</v>
          </cell>
          <cell r="DP6">
            <v>936.54</v>
          </cell>
          <cell r="DQ6">
            <v>936.54</v>
          </cell>
          <cell r="DR6">
            <v>936.54</v>
          </cell>
          <cell r="DS6">
            <v>936.54</v>
          </cell>
          <cell r="DT6">
            <v>936.54</v>
          </cell>
          <cell r="DU6">
            <v>936.54</v>
          </cell>
          <cell r="DV6">
            <v>936.54</v>
          </cell>
          <cell r="DW6">
            <v>936.54</v>
          </cell>
          <cell r="DX6">
            <v>936.54</v>
          </cell>
          <cell r="DY6">
            <v>936.54</v>
          </cell>
          <cell r="DZ6">
            <v>936.54</v>
          </cell>
          <cell r="EA6">
            <v>936.54</v>
          </cell>
          <cell r="EB6">
            <v>936.54</v>
          </cell>
          <cell r="EC6">
            <v>936.54</v>
          </cell>
          <cell r="ED6">
            <v>936.54</v>
          </cell>
          <cell r="EE6">
            <v>936.54</v>
          </cell>
        </row>
        <row r="7">
          <cell r="D7">
            <v>2904.6</v>
          </cell>
          <cell r="E7">
            <v>2904.6</v>
          </cell>
          <cell r="F7">
            <v>2904.6</v>
          </cell>
          <cell r="G7">
            <v>2904.6</v>
          </cell>
          <cell r="H7">
            <v>2904.6</v>
          </cell>
          <cell r="I7">
            <v>2904.6</v>
          </cell>
          <cell r="J7">
            <v>2904.6</v>
          </cell>
          <cell r="K7">
            <v>2904.6</v>
          </cell>
          <cell r="L7">
            <v>2904.6</v>
          </cell>
          <cell r="M7">
            <v>2904.6</v>
          </cell>
          <cell r="N7">
            <v>2904.6</v>
          </cell>
          <cell r="O7">
            <v>2904.6</v>
          </cell>
          <cell r="P7">
            <v>2904.6</v>
          </cell>
          <cell r="Q7">
            <v>2904.6</v>
          </cell>
          <cell r="R7">
            <v>2904.6</v>
          </cell>
          <cell r="S7">
            <v>2904.6</v>
          </cell>
          <cell r="T7">
            <v>2904.6</v>
          </cell>
          <cell r="U7">
            <v>2904.6</v>
          </cell>
          <cell r="V7">
            <v>2904.6</v>
          </cell>
          <cell r="W7">
            <v>2904.6</v>
          </cell>
          <cell r="X7">
            <v>2904.6</v>
          </cell>
          <cell r="Y7">
            <v>2904.6</v>
          </cell>
          <cell r="Z7">
            <v>2904.6</v>
          </cell>
          <cell r="AA7">
            <v>2904.6</v>
          </cell>
          <cell r="AB7">
            <v>2904.6</v>
          </cell>
          <cell r="AC7">
            <v>2904.6</v>
          </cell>
          <cell r="AD7">
            <v>2904.6</v>
          </cell>
          <cell r="AE7">
            <v>2904.6</v>
          </cell>
          <cell r="AF7">
            <v>2904.6</v>
          </cell>
          <cell r="AG7">
            <v>2904.6</v>
          </cell>
          <cell r="AH7">
            <v>2904.6</v>
          </cell>
          <cell r="AI7">
            <v>2904.6</v>
          </cell>
          <cell r="AJ7">
            <v>2904.6</v>
          </cell>
          <cell r="AK7">
            <v>2904.6</v>
          </cell>
          <cell r="AL7">
            <v>2904.6</v>
          </cell>
          <cell r="AM7">
            <v>2904.6</v>
          </cell>
          <cell r="AN7">
            <v>2904.6</v>
          </cell>
          <cell r="AO7">
            <v>2904.6</v>
          </cell>
          <cell r="AP7">
            <v>2904.6</v>
          </cell>
          <cell r="AQ7">
            <v>2904.6</v>
          </cell>
          <cell r="AR7">
            <v>2904.6</v>
          </cell>
          <cell r="AS7">
            <v>2904.6</v>
          </cell>
          <cell r="AT7">
            <v>2904.6</v>
          </cell>
          <cell r="AU7">
            <v>2904.6</v>
          </cell>
          <cell r="AV7">
            <v>2904.6</v>
          </cell>
          <cell r="AW7">
            <v>2904.6</v>
          </cell>
          <cell r="AX7">
            <v>2904.6</v>
          </cell>
          <cell r="AY7">
            <v>2904.6</v>
          </cell>
          <cell r="AZ7">
            <v>2904.6</v>
          </cell>
          <cell r="BA7">
            <v>2904.6</v>
          </cell>
          <cell r="BB7">
            <v>2904.6</v>
          </cell>
          <cell r="BC7">
            <v>2904.6</v>
          </cell>
          <cell r="BD7">
            <v>2904.6</v>
          </cell>
          <cell r="BE7">
            <v>2904.6</v>
          </cell>
          <cell r="BF7">
            <v>2904.6</v>
          </cell>
          <cell r="BG7">
            <v>2904.6</v>
          </cell>
          <cell r="BH7">
            <v>2904.6</v>
          </cell>
          <cell r="BI7">
            <v>2904.6</v>
          </cell>
          <cell r="BJ7">
            <v>2904.6</v>
          </cell>
          <cell r="BK7">
            <v>2904.6</v>
          </cell>
          <cell r="BL7">
            <v>2904.6</v>
          </cell>
          <cell r="BM7">
            <v>2904.6</v>
          </cell>
          <cell r="BN7">
            <v>2904.6</v>
          </cell>
          <cell r="BO7">
            <v>2904.6</v>
          </cell>
          <cell r="BP7">
            <v>2904.6</v>
          </cell>
          <cell r="BQ7">
            <v>2904.6</v>
          </cell>
          <cell r="BR7">
            <v>2904.6</v>
          </cell>
          <cell r="BS7">
            <v>2904.6</v>
          </cell>
          <cell r="BT7">
            <v>2904.6</v>
          </cell>
          <cell r="BU7">
            <v>2904.6</v>
          </cell>
          <cell r="BV7">
            <v>2904.6</v>
          </cell>
          <cell r="BW7">
            <v>2904.6</v>
          </cell>
          <cell r="BX7">
            <v>2904.6</v>
          </cell>
          <cell r="BY7">
            <v>2904.6</v>
          </cell>
          <cell r="BZ7">
            <v>2904.6</v>
          </cell>
          <cell r="CA7">
            <v>2904.6</v>
          </cell>
          <cell r="CB7">
            <v>2904.6</v>
          </cell>
          <cell r="CC7">
            <v>2904.6</v>
          </cell>
          <cell r="CD7">
            <v>2904.6</v>
          </cell>
          <cell r="CE7">
            <v>2904.6</v>
          </cell>
          <cell r="CF7">
            <v>2904.6</v>
          </cell>
          <cell r="CG7">
            <v>2904.6</v>
          </cell>
          <cell r="CH7">
            <v>2904.6</v>
          </cell>
          <cell r="CI7">
            <v>2904.6</v>
          </cell>
          <cell r="CJ7">
            <v>2904.6</v>
          </cell>
          <cell r="CK7">
            <v>2904.6</v>
          </cell>
          <cell r="CL7">
            <v>2904.6</v>
          </cell>
          <cell r="CM7">
            <v>2904.6</v>
          </cell>
          <cell r="CN7">
            <v>2904.6</v>
          </cell>
          <cell r="CO7">
            <v>2904.6</v>
          </cell>
          <cell r="CP7">
            <v>2904.6</v>
          </cell>
          <cell r="CQ7">
            <v>2904.6</v>
          </cell>
          <cell r="CR7">
            <v>2904.6</v>
          </cell>
          <cell r="CS7">
            <v>2904.6</v>
          </cell>
          <cell r="CT7">
            <v>2904.6</v>
          </cell>
          <cell r="CU7">
            <v>2904.6</v>
          </cell>
          <cell r="CV7">
            <v>2904.6</v>
          </cell>
          <cell r="CW7">
            <v>2904.6</v>
          </cell>
          <cell r="CX7">
            <v>2904.6</v>
          </cell>
          <cell r="CY7">
            <v>2904.6</v>
          </cell>
          <cell r="CZ7">
            <v>2904.6</v>
          </cell>
          <cell r="DA7">
            <v>2904.6</v>
          </cell>
          <cell r="DB7">
            <v>2904.6</v>
          </cell>
          <cell r="DC7">
            <v>2904.6</v>
          </cell>
          <cell r="DD7">
            <v>2904.6</v>
          </cell>
          <cell r="DE7">
            <v>2904.6</v>
          </cell>
          <cell r="DF7">
            <v>2904.6</v>
          </cell>
          <cell r="DG7">
            <v>2904.6</v>
          </cell>
          <cell r="DH7">
            <v>2904.6</v>
          </cell>
          <cell r="DI7">
            <v>2904.6</v>
          </cell>
          <cell r="DJ7">
            <v>2904.6</v>
          </cell>
          <cell r="DK7">
            <v>2904.6</v>
          </cell>
          <cell r="DL7">
            <v>2904.6</v>
          </cell>
          <cell r="DM7">
            <v>2904.6</v>
          </cell>
          <cell r="DN7">
            <v>2904.6</v>
          </cell>
          <cell r="DO7">
            <v>2904.6</v>
          </cell>
          <cell r="DP7">
            <v>2904.6</v>
          </cell>
          <cell r="DQ7">
            <v>2904.6</v>
          </cell>
          <cell r="DR7">
            <v>2904.6</v>
          </cell>
          <cell r="DS7">
            <v>2904.6</v>
          </cell>
          <cell r="DT7">
            <v>2904.6</v>
          </cell>
          <cell r="DU7">
            <v>2904.6</v>
          </cell>
          <cell r="DV7">
            <v>2904.6</v>
          </cell>
          <cell r="DW7">
            <v>2904.6</v>
          </cell>
          <cell r="DX7">
            <v>2904.6</v>
          </cell>
          <cell r="DY7">
            <v>2904.6</v>
          </cell>
          <cell r="DZ7">
            <v>2904.6</v>
          </cell>
          <cell r="EA7">
            <v>2904.6</v>
          </cell>
          <cell r="EB7">
            <v>2904.6</v>
          </cell>
          <cell r="EC7">
            <v>2904.6</v>
          </cell>
          <cell r="ED7">
            <v>2904.6</v>
          </cell>
          <cell r="EE7">
            <v>2904.6</v>
          </cell>
        </row>
        <row r="8">
          <cell r="D8">
            <v>1215.01</v>
          </cell>
          <cell r="E8">
            <v>1215.01</v>
          </cell>
          <cell r="F8">
            <v>1215.01</v>
          </cell>
          <cell r="G8">
            <v>1215.01</v>
          </cell>
          <cell r="H8">
            <v>1215.01</v>
          </cell>
          <cell r="I8">
            <v>1215.01</v>
          </cell>
          <cell r="J8">
            <v>1215.01</v>
          </cell>
          <cell r="K8">
            <v>1215.01</v>
          </cell>
          <cell r="L8">
            <v>1215.01</v>
          </cell>
          <cell r="M8">
            <v>1215.01</v>
          </cell>
          <cell r="N8">
            <v>1215.01</v>
          </cell>
          <cell r="O8">
            <v>1215.01</v>
          </cell>
          <cell r="P8">
            <v>1215.01</v>
          </cell>
          <cell r="Q8">
            <v>1215.01</v>
          </cell>
          <cell r="R8">
            <v>1215.01</v>
          </cell>
          <cell r="S8">
            <v>1215.01</v>
          </cell>
          <cell r="T8">
            <v>1215.01</v>
          </cell>
          <cell r="U8">
            <v>1215.01</v>
          </cell>
          <cell r="V8">
            <v>1215.01</v>
          </cell>
          <cell r="W8">
            <v>1215.01</v>
          </cell>
          <cell r="X8">
            <v>1215.01</v>
          </cell>
          <cell r="Y8">
            <v>1215.01</v>
          </cell>
          <cell r="Z8">
            <v>1215.01</v>
          </cell>
          <cell r="AA8">
            <v>1215.01</v>
          </cell>
          <cell r="AB8">
            <v>1215.01</v>
          </cell>
          <cell r="AC8">
            <v>1215.01</v>
          </cell>
          <cell r="AD8">
            <v>1215.01</v>
          </cell>
          <cell r="AE8">
            <v>1215.01</v>
          </cell>
          <cell r="AF8">
            <v>1215.01</v>
          </cell>
          <cell r="AG8">
            <v>1215.01</v>
          </cell>
          <cell r="AH8">
            <v>1215.01</v>
          </cell>
          <cell r="AI8">
            <v>1215.01</v>
          </cell>
          <cell r="AJ8">
            <v>1215.01</v>
          </cell>
          <cell r="AK8">
            <v>1215.01</v>
          </cell>
          <cell r="AL8">
            <v>1215.01</v>
          </cell>
          <cell r="AM8">
            <v>1215.01</v>
          </cell>
          <cell r="AN8">
            <v>1215.01</v>
          </cell>
          <cell r="AO8">
            <v>1215.01</v>
          </cell>
          <cell r="AP8">
            <v>1215.01</v>
          </cell>
          <cell r="AQ8">
            <v>1215.01</v>
          </cell>
          <cell r="AR8">
            <v>1215.01</v>
          </cell>
          <cell r="AS8">
            <v>1215.01</v>
          </cell>
          <cell r="AT8">
            <v>1215.01</v>
          </cell>
          <cell r="AU8">
            <v>1215.01</v>
          </cell>
          <cell r="AV8">
            <v>1215.01</v>
          </cell>
          <cell r="AW8">
            <v>1215.01</v>
          </cell>
          <cell r="AX8">
            <v>1215.01</v>
          </cell>
          <cell r="AY8">
            <v>1215.01</v>
          </cell>
          <cell r="AZ8">
            <v>1215.01</v>
          </cell>
          <cell r="BA8">
            <v>1215.01</v>
          </cell>
          <cell r="BB8">
            <v>1215.01</v>
          </cell>
          <cell r="BC8">
            <v>1215.01</v>
          </cell>
          <cell r="BD8">
            <v>1215.01</v>
          </cell>
          <cell r="BE8">
            <v>1215.01</v>
          </cell>
          <cell r="BF8">
            <v>1215.01</v>
          </cell>
          <cell r="BG8">
            <v>1215.01</v>
          </cell>
          <cell r="BH8">
            <v>1215.01</v>
          </cell>
          <cell r="BI8">
            <v>1215.01</v>
          </cell>
          <cell r="BJ8">
            <v>1215.01</v>
          </cell>
          <cell r="BK8">
            <v>1215.01</v>
          </cell>
          <cell r="BL8">
            <v>1215.01</v>
          </cell>
          <cell r="BM8">
            <v>1215.01</v>
          </cell>
          <cell r="BN8">
            <v>1215.01</v>
          </cell>
          <cell r="BO8">
            <v>1215.01</v>
          </cell>
          <cell r="BP8">
            <v>1215.01</v>
          </cell>
          <cell r="BQ8">
            <v>1215.01</v>
          </cell>
          <cell r="BR8">
            <v>1215.01</v>
          </cell>
          <cell r="BS8">
            <v>1215.01</v>
          </cell>
          <cell r="BT8">
            <v>1215.01</v>
          </cell>
          <cell r="BU8">
            <v>1215.01</v>
          </cell>
          <cell r="BV8">
            <v>1215.01</v>
          </cell>
          <cell r="BW8">
            <v>1215.01</v>
          </cell>
          <cell r="BX8">
            <v>1215.01</v>
          </cell>
          <cell r="BY8">
            <v>1215.01</v>
          </cell>
          <cell r="BZ8">
            <v>1215.01</v>
          </cell>
          <cell r="CA8">
            <v>1215.01</v>
          </cell>
          <cell r="CB8">
            <v>1215.01</v>
          </cell>
          <cell r="CC8">
            <v>1215.01</v>
          </cell>
          <cell r="CD8">
            <v>1215.01</v>
          </cell>
          <cell r="CE8">
            <v>1215.01</v>
          </cell>
          <cell r="CF8">
            <v>1215.01</v>
          </cell>
          <cell r="CG8">
            <v>1215.01</v>
          </cell>
          <cell r="CH8">
            <v>1215.01</v>
          </cell>
          <cell r="CI8">
            <v>1215.01</v>
          </cell>
          <cell r="CJ8">
            <v>1215.01</v>
          </cell>
          <cell r="CK8">
            <v>1215.01</v>
          </cell>
          <cell r="CL8">
            <v>1215.01</v>
          </cell>
          <cell r="CM8">
            <v>1215.01</v>
          </cell>
          <cell r="CN8">
            <v>1215.01</v>
          </cell>
          <cell r="CO8">
            <v>1215.01</v>
          </cell>
          <cell r="CP8">
            <v>1215.01</v>
          </cell>
          <cell r="CQ8">
            <v>1215.01</v>
          </cell>
          <cell r="CR8">
            <v>1215.01</v>
          </cell>
          <cell r="CS8">
            <v>1215.01</v>
          </cell>
          <cell r="CT8">
            <v>1215.01</v>
          </cell>
          <cell r="CU8">
            <v>1215.01</v>
          </cell>
          <cell r="CV8">
            <v>1215.01</v>
          </cell>
          <cell r="CW8">
            <v>1215.01</v>
          </cell>
          <cell r="CX8">
            <v>1215.01</v>
          </cell>
          <cell r="CY8">
            <v>1215.01</v>
          </cell>
          <cell r="CZ8">
            <v>1215.01</v>
          </cell>
          <cell r="DA8">
            <v>1215.01</v>
          </cell>
          <cell r="DB8">
            <v>1215.01</v>
          </cell>
          <cell r="DC8">
            <v>1215.01</v>
          </cell>
          <cell r="DD8">
            <v>1215.01</v>
          </cell>
          <cell r="DE8">
            <v>1215.01</v>
          </cell>
          <cell r="DF8">
            <v>1215.01</v>
          </cell>
          <cell r="DG8">
            <v>1215.01</v>
          </cell>
          <cell r="DH8">
            <v>1215.01</v>
          </cell>
          <cell r="DI8">
            <v>1215.01</v>
          </cell>
          <cell r="DJ8">
            <v>1215.01</v>
          </cell>
          <cell r="DK8">
            <v>1215.01</v>
          </cell>
          <cell r="DL8">
            <v>1215.01</v>
          </cell>
          <cell r="DM8">
            <v>1215.01</v>
          </cell>
          <cell r="DN8">
            <v>1215.01</v>
          </cell>
          <cell r="DO8">
            <v>1215.01</v>
          </cell>
          <cell r="DP8">
            <v>1215.01</v>
          </cell>
          <cell r="DQ8">
            <v>1215.01</v>
          </cell>
          <cell r="DR8">
            <v>1215.01</v>
          </cell>
          <cell r="DS8">
            <v>1215.01</v>
          </cell>
          <cell r="DT8">
            <v>1215.01</v>
          </cell>
          <cell r="DU8">
            <v>1215.01</v>
          </cell>
          <cell r="DV8">
            <v>1215.01</v>
          </cell>
          <cell r="DW8">
            <v>1215.01</v>
          </cell>
          <cell r="DX8">
            <v>1215.01</v>
          </cell>
          <cell r="DY8">
            <v>1215.01</v>
          </cell>
          <cell r="DZ8">
            <v>1215.01</v>
          </cell>
          <cell r="EA8">
            <v>1215.01</v>
          </cell>
          <cell r="EB8">
            <v>1215.01</v>
          </cell>
          <cell r="EC8">
            <v>1215.01</v>
          </cell>
          <cell r="ED8">
            <v>1215.01</v>
          </cell>
          <cell r="EE8">
            <v>1215.01</v>
          </cell>
        </row>
      </sheetData>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00000000-0013-0000-FFFF-FFFF02000000}"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00000000-0013-0000-FFFF-FFFF03000000}" sourceName="End">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 xr10:uid="{62C36338-A1F8-C148-9BC2-E89A9DD14F23}" sourceName="Start">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00000000-0014-0000-FFFF-FFFF01000000}" cache="Slicer_Product_Type" caption="Product_Type" rowHeight="230716"/>
  <slicer name="Group" xr10:uid="{00000000-0014-0000-FFFF-FFFF02000000}" cache="Slicer_Group" caption="Group" rowHeight="230716"/>
  <slicer name="End" xr10:uid="{00000000-0014-0000-FFFF-FFFF03000000}" cache="Slicer_End" caption="End" startItem="19" rowHeight="230716"/>
  <slicer name="Start" xr10:uid="{FC02A971-D647-5F41-9240-BD3295288340}" cache="Slicer_Start" caption="Start" startItem="3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85" totalsRowCount="1" headerRowDxfId="54" dataDxfId="52" headerRowBorderDxfId="53" tableBorderDxfId="51" totalsRowBorderDxfId="50">
  <autoFilter ref="A1:N184" xr:uid="{00000000-0009-0000-0100-000001000000}">
    <filterColumn colId="4">
      <filters>
        <filter val="Office"/>
      </filters>
    </filterColumn>
  </autoFilter>
  <sortState xmlns:xlrd2="http://schemas.microsoft.com/office/spreadsheetml/2017/richdata2" ref="A2:N184">
    <sortCondition ref="A1:A184"/>
  </sortState>
  <tableColumns count="14">
    <tableColumn id="1" xr3:uid="{00000000-0010-0000-0000-000001000000}" name="No" totalsRowLabel="Total" dataDxfId="49" totalsRowDxfId="13"/>
    <tableColumn id="13" xr3:uid="{00000000-0010-0000-0000-00000D000000}" name="Location" dataDxfId="48" totalsRowDxfId="12"/>
    <tableColumn id="2" xr3:uid="{00000000-0010-0000-0000-000002000000}" name="Floor" dataDxfId="47" totalsRowDxfId="11"/>
    <tableColumn id="3" xr3:uid="{00000000-0010-0000-0000-000003000000}" name="Zone" dataDxfId="46" totalsRowDxfId="10"/>
    <tableColumn id="11" xr3:uid="{00000000-0010-0000-0000-00000B000000}" name="Product_Type" dataDxfId="45" totalsRowDxfId="9"/>
    <tableColumn id="14" xr3:uid="{00000000-0010-0000-0000-00000E000000}" name="Group" dataDxfId="44" totalsRowDxfId="8"/>
    <tableColumn id="4" xr3:uid="{00000000-0010-0000-0000-000004000000}" name="Tenant" dataDxfId="43" totalsRowDxfId="7"/>
    <tableColumn id="6" xr3:uid="{00000000-0010-0000-0000-000006000000}" name="Area" dataDxfId="42" totalsRowDxfId="6" dataCellStyle="Comma"/>
    <tableColumn id="9" xr3:uid="{00000000-0010-0000-0000-000009000000}" name="Chg_Type" dataDxfId="41" totalsRowDxfId="5" dataCellStyle="Comma"/>
    <tableColumn id="7" xr3:uid="{00000000-0010-0000-0000-000007000000}" name="Start" dataDxfId="40" totalsRowDxfId="4" dataCellStyle="Comma"/>
    <tableColumn id="8" xr3:uid="{00000000-0010-0000-0000-000008000000}" name="End" dataDxfId="39" totalsRowDxfId="3"/>
    <tableColumn id="10" xr3:uid="{00000000-0010-0000-0000-00000A000000}" name="Rental_Rate" dataDxfId="38" totalsRowDxfId="2" dataCellStyle="Comma [0]"/>
    <tableColumn id="12" xr3:uid="{00000000-0010-0000-0000-00000C000000}" name="SC_Rate" dataDxfId="37" totalsRowDxfId="1" dataCellStyle="Comma [0]"/>
    <tableColumn id="5" xr3:uid="{00000000-0010-0000-0000-000005000000}" name="Notes_1" dataDxfId="36"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9"/>
  <sheetViews>
    <sheetView zoomScale="113" workbookViewId="0">
      <selection activeCell="C10" sqref="C10"/>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1" x14ac:dyDescent="0.2">
      <c r="B4" t="s">
        <v>1</v>
      </c>
      <c r="C4" s="1">
        <v>44927</v>
      </c>
      <c r="I4" t="s">
        <v>115</v>
      </c>
    </row>
    <row r="5" spans="2:11" x14ac:dyDescent="0.2">
      <c r="B5" t="s">
        <v>2</v>
      </c>
      <c r="C5" s="1">
        <v>48944</v>
      </c>
      <c r="I5" t="s">
        <v>113</v>
      </c>
      <c r="J5" s="21">
        <v>60456.682860379246</v>
      </c>
    </row>
    <row r="6" spans="2:11" x14ac:dyDescent="0.2">
      <c r="B6" t="s">
        <v>100</v>
      </c>
      <c r="C6" s="19">
        <f>J7</f>
        <v>60456.682860379246</v>
      </c>
      <c r="I6" t="s">
        <v>114</v>
      </c>
      <c r="K6" s="21">
        <v>279.79000000000002</v>
      </c>
    </row>
    <row r="7" spans="2:11" x14ac:dyDescent="0.2">
      <c r="B7" t="s">
        <v>101</v>
      </c>
      <c r="C7" t="s">
        <v>110</v>
      </c>
      <c r="E7" t="s">
        <v>102</v>
      </c>
      <c r="J7" s="22">
        <f>SUM(J5:J6)</f>
        <v>60456.682860379246</v>
      </c>
    </row>
    <row r="9" spans="2:11" x14ac:dyDescent="0.2">
      <c r="B9" t="s">
        <v>205</v>
      </c>
      <c r="C9">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99"/>
  <sheetViews>
    <sheetView showGridLines="0" tabSelected="1" zoomScaleNormal="100" workbookViewId="0">
      <pane ySplit="1" topLeftCell="A2" activePane="bottomLeft" state="frozen"/>
      <selection pane="bottomLeft" activeCell="L123" sqref="L123"/>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 min="16" max="16" width="18.6640625" style="106" bestFit="1" customWidth="1"/>
    <col min="17" max="17" width="13.6640625" bestFit="1" customWidth="1"/>
    <col min="18" max="18" width="14.6640625" bestFit="1" customWidth="1"/>
  </cols>
  <sheetData>
    <row r="1" spans="1:14" x14ac:dyDescent="0.2">
      <c r="A1" s="24" t="s">
        <v>67</v>
      </c>
      <c r="B1" s="24" t="s">
        <v>152</v>
      </c>
      <c r="C1" s="25" t="s">
        <v>68</v>
      </c>
      <c r="D1" s="25" t="s">
        <v>15</v>
      </c>
      <c r="E1" s="25" t="s">
        <v>150</v>
      </c>
      <c r="F1" s="25" t="s">
        <v>156</v>
      </c>
      <c r="G1" s="25" t="s">
        <v>69</v>
      </c>
      <c r="H1" s="26" t="s">
        <v>14</v>
      </c>
      <c r="I1" s="26" t="s">
        <v>148</v>
      </c>
      <c r="J1" s="26" t="s">
        <v>105</v>
      </c>
      <c r="K1" s="25" t="s">
        <v>106</v>
      </c>
      <c r="L1" s="27" t="s">
        <v>107</v>
      </c>
      <c r="M1" s="27" t="s">
        <v>108</v>
      </c>
      <c r="N1" s="28" t="s">
        <v>109</v>
      </c>
    </row>
    <row r="2" spans="1:14" x14ac:dyDescent="0.2">
      <c r="A2" s="29">
        <v>1</v>
      </c>
      <c r="B2" s="29" t="s">
        <v>153</v>
      </c>
      <c r="C2" s="2" t="s">
        <v>12</v>
      </c>
      <c r="D2" s="2" t="s">
        <v>18</v>
      </c>
      <c r="E2" s="2" t="s">
        <v>151</v>
      </c>
      <c r="F2" s="2" t="s">
        <v>110</v>
      </c>
      <c r="G2" s="30" t="s">
        <v>19</v>
      </c>
      <c r="H2" s="31">
        <v>1413.9</v>
      </c>
      <c r="I2" s="32" t="s">
        <v>3</v>
      </c>
      <c r="J2" s="7">
        <v>42370</v>
      </c>
      <c r="K2" s="5">
        <v>49125</v>
      </c>
      <c r="L2" s="33">
        <v>0</v>
      </c>
      <c r="M2" s="33">
        <v>84100</v>
      </c>
      <c r="N2" s="20"/>
    </row>
    <row r="3" spans="1:14" x14ac:dyDescent="0.2">
      <c r="A3" s="29">
        <v>2</v>
      </c>
      <c r="B3" s="29" t="s">
        <v>153</v>
      </c>
      <c r="C3" s="2">
        <v>55</v>
      </c>
      <c r="D3" s="2" t="s">
        <v>18</v>
      </c>
      <c r="E3" s="2" t="s">
        <v>151</v>
      </c>
      <c r="F3" s="2" t="s">
        <v>110</v>
      </c>
      <c r="G3" s="3" t="s">
        <v>19</v>
      </c>
      <c r="H3" s="8">
        <v>1326.08</v>
      </c>
      <c r="I3" s="32" t="s">
        <v>3</v>
      </c>
      <c r="J3" s="7">
        <v>42370</v>
      </c>
      <c r="K3" s="5">
        <v>47299</v>
      </c>
      <c r="L3" s="6">
        <v>362500</v>
      </c>
      <c r="M3" s="6">
        <v>84100</v>
      </c>
      <c r="N3" s="20"/>
    </row>
    <row r="4" spans="1:14" x14ac:dyDescent="0.2">
      <c r="A4" s="29">
        <v>2</v>
      </c>
      <c r="B4" s="29" t="s">
        <v>153</v>
      </c>
      <c r="C4" s="2">
        <v>55</v>
      </c>
      <c r="D4" s="2" t="s">
        <v>18</v>
      </c>
      <c r="E4" s="2" t="s">
        <v>151</v>
      </c>
      <c r="F4" s="2" t="s">
        <v>110</v>
      </c>
      <c r="G4" s="3" t="s">
        <v>19</v>
      </c>
      <c r="H4" s="8">
        <v>1326.08</v>
      </c>
      <c r="I4" s="32" t="s">
        <v>3</v>
      </c>
      <c r="J4" s="7">
        <v>47300</v>
      </c>
      <c r="K4" s="5">
        <v>49125</v>
      </c>
      <c r="L4" s="6">
        <f>params!$C$9</f>
        <v>390000</v>
      </c>
      <c r="M4" s="6">
        <v>84100</v>
      </c>
      <c r="N4" s="20"/>
    </row>
    <row r="5" spans="1:14" x14ac:dyDescent="0.2">
      <c r="A5" s="29">
        <v>3</v>
      </c>
      <c r="B5" s="29" t="s">
        <v>153</v>
      </c>
      <c r="C5" s="2">
        <v>53</v>
      </c>
      <c r="D5" s="2" t="s">
        <v>18</v>
      </c>
      <c r="E5" s="2" t="s">
        <v>151</v>
      </c>
      <c r="F5" s="2" t="s">
        <v>110</v>
      </c>
      <c r="G5" s="3" t="s">
        <v>19</v>
      </c>
      <c r="H5" s="8">
        <v>1625.82</v>
      </c>
      <c r="I5" s="32" t="s">
        <v>3</v>
      </c>
      <c r="J5" s="7">
        <v>42370</v>
      </c>
      <c r="K5" s="5">
        <v>47299</v>
      </c>
      <c r="L5" s="6">
        <v>362500</v>
      </c>
      <c r="M5" s="6">
        <v>84100</v>
      </c>
      <c r="N5" s="20"/>
    </row>
    <row r="6" spans="1:14" x14ac:dyDescent="0.2">
      <c r="A6" s="29">
        <v>3</v>
      </c>
      <c r="B6" s="29" t="s">
        <v>153</v>
      </c>
      <c r="C6" s="2">
        <v>53</v>
      </c>
      <c r="D6" s="2" t="s">
        <v>18</v>
      </c>
      <c r="E6" s="2" t="s">
        <v>151</v>
      </c>
      <c r="F6" s="2" t="s">
        <v>110</v>
      </c>
      <c r="G6" s="3" t="s">
        <v>19</v>
      </c>
      <c r="H6" s="8">
        <v>1625.82</v>
      </c>
      <c r="I6" s="32" t="s">
        <v>3</v>
      </c>
      <c r="J6" s="7">
        <v>47300</v>
      </c>
      <c r="K6" s="5">
        <v>49125</v>
      </c>
      <c r="L6" s="6">
        <f>params!$C$9</f>
        <v>390000</v>
      </c>
      <c r="M6" s="6">
        <v>84100</v>
      </c>
      <c r="N6" s="20"/>
    </row>
    <row r="7" spans="1:14" x14ac:dyDescent="0.2">
      <c r="A7" s="29">
        <v>4</v>
      </c>
      <c r="B7" s="29" t="s">
        <v>153</v>
      </c>
      <c r="C7" s="2">
        <v>52</v>
      </c>
      <c r="D7" s="4" t="s">
        <v>18</v>
      </c>
      <c r="E7" s="2" t="s">
        <v>151</v>
      </c>
      <c r="F7" s="2" t="s">
        <v>110</v>
      </c>
      <c r="G7" s="3" t="s">
        <v>20</v>
      </c>
      <c r="H7" s="34">
        <v>1629.22</v>
      </c>
      <c r="I7" s="32" t="s">
        <v>3</v>
      </c>
      <c r="J7" s="7">
        <v>43647</v>
      </c>
      <c r="K7" s="5">
        <v>47299</v>
      </c>
      <c r="L7" s="6">
        <v>362500</v>
      </c>
      <c r="M7" s="6">
        <v>84100</v>
      </c>
      <c r="N7" s="20"/>
    </row>
    <row r="8" spans="1:14" x14ac:dyDescent="0.2">
      <c r="A8" s="29">
        <v>4</v>
      </c>
      <c r="B8" s="29" t="s">
        <v>153</v>
      </c>
      <c r="C8" s="2">
        <v>52</v>
      </c>
      <c r="D8" s="4" t="s">
        <v>18</v>
      </c>
      <c r="E8" s="2" t="s">
        <v>151</v>
      </c>
      <c r="F8" s="2" t="s">
        <v>110</v>
      </c>
      <c r="G8" s="3" t="s">
        <v>20</v>
      </c>
      <c r="H8" s="34">
        <v>1629.22</v>
      </c>
      <c r="I8" s="32" t="s">
        <v>3</v>
      </c>
      <c r="J8" s="7">
        <v>47300</v>
      </c>
      <c r="K8" s="5">
        <v>49125</v>
      </c>
      <c r="L8" s="6">
        <f>params!$C$9</f>
        <v>390000</v>
      </c>
      <c r="M8" s="6">
        <v>84100</v>
      </c>
      <c r="N8" s="20"/>
    </row>
    <row r="9" spans="1:14" x14ac:dyDescent="0.2">
      <c r="A9" s="29">
        <v>5</v>
      </c>
      <c r="B9" s="29" t="s">
        <v>153</v>
      </c>
      <c r="C9" s="4">
        <v>51</v>
      </c>
      <c r="D9" s="2" t="s">
        <v>5</v>
      </c>
      <c r="E9" s="2" t="s">
        <v>151</v>
      </c>
      <c r="F9" s="2" t="s">
        <v>110</v>
      </c>
      <c r="G9" s="3" t="s">
        <v>21</v>
      </c>
      <c r="H9" s="8">
        <v>396.41</v>
      </c>
      <c r="I9" s="32" t="s">
        <v>3</v>
      </c>
      <c r="J9" s="7"/>
      <c r="K9" s="5">
        <v>47299</v>
      </c>
      <c r="L9" s="6">
        <v>362500</v>
      </c>
      <c r="M9" s="6">
        <v>84100</v>
      </c>
      <c r="N9" s="20"/>
    </row>
    <row r="10" spans="1:14" x14ac:dyDescent="0.2">
      <c r="A10" s="29">
        <v>5</v>
      </c>
      <c r="B10" s="29" t="s">
        <v>153</v>
      </c>
      <c r="C10" s="4">
        <v>51</v>
      </c>
      <c r="D10" s="2" t="s">
        <v>5</v>
      </c>
      <c r="E10" s="2" t="s">
        <v>151</v>
      </c>
      <c r="F10" s="2" t="s">
        <v>110</v>
      </c>
      <c r="G10" s="3" t="s">
        <v>21</v>
      </c>
      <c r="H10" s="8">
        <v>396.41</v>
      </c>
      <c r="I10" s="32" t="s">
        <v>3</v>
      </c>
      <c r="J10" s="7">
        <v>47300</v>
      </c>
      <c r="K10" s="5">
        <v>49125</v>
      </c>
      <c r="L10" s="6">
        <f>params!$C$9</f>
        <v>390000</v>
      </c>
      <c r="M10" s="6">
        <v>84100</v>
      </c>
      <c r="N10" s="20"/>
    </row>
    <row r="11" spans="1:14" x14ac:dyDescent="0.2">
      <c r="A11" s="29">
        <v>6</v>
      </c>
      <c r="B11" s="29" t="s">
        <v>153</v>
      </c>
      <c r="C11" s="4">
        <v>51</v>
      </c>
      <c r="D11" s="2" t="s">
        <v>112</v>
      </c>
      <c r="E11" s="2" t="s">
        <v>151</v>
      </c>
      <c r="F11" s="2" t="s">
        <v>110</v>
      </c>
      <c r="G11" s="3" t="s">
        <v>20</v>
      </c>
      <c r="H11" s="8">
        <v>1233.51</v>
      </c>
      <c r="I11" s="32" t="s">
        <v>3</v>
      </c>
      <c r="J11" s="7">
        <v>42370</v>
      </c>
      <c r="K11" s="5">
        <v>47299</v>
      </c>
      <c r="L11" s="6">
        <v>362500</v>
      </c>
      <c r="M11" s="6">
        <v>84100</v>
      </c>
      <c r="N11" s="20" t="s">
        <v>177</v>
      </c>
    </row>
    <row r="12" spans="1:14" x14ac:dyDescent="0.2">
      <c r="A12" s="29">
        <v>6</v>
      </c>
      <c r="B12" s="29" t="s">
        <v>153</v>
      </c>
      <c r="C12" s="4">
        <v>51</v>
      </c>
      <c r="D12" s="2" t="s">
        <v>112</v>
      </c>
      <c r="E12" s="2" t="s">
        <v>151</v>
      </c>
      <c r="F12" s="2" t="s">
        <v>110</v>
      </c>
      <c r="G12" s="3" t="s">
        <v>20</v>
      </c>
      <c r="H12" s="8">
        <v>1233.51</v>
      </c>
      <c r="I12" s="32" t="s">
        <v>3</v>
      </c>
      <c r="J12" s="7">
        <v>47300</v>
      </c>
      <c r="K12" s="5">
        <v>49125</v>
      </c>
      <c r="L12" s="6">
        <f>params!$C$9</f>
        <v>390000</v>
      </c>
      <c r="M12" s="6">
        <v>84100</v>
      </c>
      <c r="N12" s="20" t="s">
        <v>177</v>
      </c>
    </row>
    <row r="13" spans="1:14" x14ac:dyDescent="0.2">
      <c r="A13" s="29">
        <v>7</v>
      </c>
      <c r="B13" s="29" t="s">
        <v>153</v>
      </c>
      <c r="C13" s="2">
        <v>50</v>
      </c>
      <c r="D13" s="2" t="s">
        <v>18</v>
      </c>
      <c r="E13" s="2" t="s">
        <v>151</v>
      </c>
      <c r="F13" s="2" t="s">
        <v>110</v>
      </c>
      <c r="G13" s="3" t="s">
        <v>20</v>
      </c>
      <c r="H13" s="8">
        <v>1629.34</v>
      </c>
      <c r="I13" s="32" t="s">
        <v>3</v>
      </c>
      <c r="J13" s="7">
        <v>43647</v>
      </c>
      <c r="K13" s="5">
        <v>47299</v>
      </c>
      <c r="L13" s="6">
        <v>362500</v>
      </c>
      <c r="M13" s="6">
        <v>84100</v>
      </c>
      <c r="N13" s="20"/>
    </row>
    <row r="14" spans="1:14" x14ac:dyDescent="0.2">
      <c r="A14" s="29">
        <v>7</v>
      </c>
      <c r="B14" s="29" t="s">
        <v>153</v>
      </c>
      <c r="C14" s="2">
        <v>50</v>
      </c>
      <c r="D14" s="2" t="s">
        <v>18</v>
      </c>
      <c r="E14" s="2" t="s">
        <v>151</v>
      </c>
      <c r="F14" s="2" t="s">
        <v>110</v>
      </c>
      <c r="G14" s="3" t="s">
        <v>20</v>
      </c>
      <c r="H14" s="8">
        <v>1629.34</v>
      </c>
      <c r="I14" s="32" t="s">
        <v>3</v>
      </c>
      <c r="J14" s="7">
        <v>47300</v>
      </c>
      <c r="K14" s="5">
        <v>49125</v>
      </c>
      <c r="L14" s="6">
        <f>params!$C$9</f>
        <v>390000</v>
      </c>
      <c r="M14" s="6">
        <v>84100</v>
      </c>
      <c r="N14" s="20"/>
    </row>
    <row r="15" spans="1:14" x14ac:dyDescent="0.2">
      <c r="A15" s="29">
        <v>8</v>
      </c>
      <c r="B15" s="29" t="s">
        <v>153</v>
      </c>
      <c r="C15" s="2">
        <v>39</v>
      </c>
      <c r="D15" s="2" t="s">
        <v>18</v>
      </c>
      <c r="E15" s="2" t="s">
        <v>151</v>
      </c>
      <c r="F15" s="2" t="s">
        <v>110</v>
      </c>
      <c r="G15" s="3" t="s">
        <v>22</v>
      </c>
      <c r="H15" s="8">
        <v>1630.34</v>
      </c>
      <c r="I15" s="32" t="s">
        <v>3</v>
      </c>
      <c r="J15" s="7">
        <v>43647</v>
      </c>
      <c r="K15" s="5">
        <v>47299</v>
      </c>
      <c r="L15" s="6">
        <v>362500</v>
      </c>
      <c r="M15" s="6">
        <v>84100</v>
      </c>
      <c r="N15" s="20"/>
    </row>
    <row r="16" spans="1:14" x14ac:dyDescent="0.2">
      <c r="A16" s="29">
        <v>8</v>
      </c>
      <c r="B16" s="29" t="s">
        <v>153</v>
      </c>
      <c r="C16" s="2">
        <v>39</v>
      </c>
      <c r="D16" s="2" t="s">
        <v>18</v>
      </c>
      <c r="E16" s="2" t="s">
        <v>151</v>
      </c>
      <c r="F16" s="2" t="s">
        <v>110</v>
      </c>
      <c r="G16" s="3" t="s">
        <v>22</v>
      </c>
      <c r="H16" s="8">
        <v>1630.34</v>
      </c>
      <c r="I16" s="32" t="s">
        <v>3</v>
      </c>
      <c r="J16" s="7">
        <v>47300</v>
      </c>
      <c r="K16" s="5">
        <v>49125</v>
      </c>
      <c r="L16" s="6">
        <f>params!$C$9</f>
        <v>390000</v>
      </c>
      <c r="M16" s="6">
        <v>84100</v>
      </c>
      <c r="N16" s="20"/>
    </row>
    <row r="17" spans="1:14" x14ac:dyDescent="0.2">
      <c r="A17" s="29">
        <v>9</v>
      </c>
      <c r="B17" s="29" t="s">
        <v>153</v>
      </c>
      <c r="C17" s="2">
        <v>38</v>
      </c>
      <c r="D17" s="2" t="s">
        <v>18</v>
      </c>
      <c r="E17" s="2" t="s">
        <v>151</v>
      </c>
      <c r="F17" s="2" t="s">
        <v>110</v>
      </c>
      <c r="G17" s="3" t="s">
        <v>22</v>
      </c>
      <c r="H17" s="8">
        <v>1620.69</v>
      </c>
      <c r="I17" s="32" t="s">
        <v>3</v>
      </c>
      <c r="J17" s="7">
        <v>43647</v>
      </c>
      <c r="K17" s="5">
        <v>47299</v>
      </c>
      <c r="L17" s="6">
        <v>362500</v>
      </c>
      <c r="M17" s="6">
        <v>84100</v>
      </c>
      <c r="N17" s="20"/>
    </row>
    <row r="18" spans="1:14" x14ac:dyDescent="0.2">
      <c r="A18" s="29">
        <v>9</v>
      </c>
      <c r="B18" s="29" t="s">
        <v>153</v>
      </c>
      <c r="C18" s="2">
        <v>38</v>
      </c>
      <c r="D18" s="2" t="s">
        <v>18</v>
      </c>
      <c r="E18" s="2" t="s">
        <v>151</v>
      </c>
      <c r="F18" s="2" t="s">
        <v>110</v>
      </c>
      <c r="G18" s="3" t="s">
        <v>22</v>
      </c>
      <c r="H18" s="8">
        <v>1620.69</v>
      </c>
      <c r="I18" s="32" t="s">
        <v>3</v>
      </c>
      <c r="J18" s="7">
        <v>47300</v>
      </c>
      <c r="K18" s="5">
        <v>49125</v>
      </c>
      <c r="L18" s="6">
        <f>params!$C$9</f>
        <v>390000</v>
      </c>
      <c r="M18" s="6">
        <v>84100</v>
      </c>
      <c r="N18" s="20"/>
    </row>
    <row r="19" spans="1:14" x14ac:dyDescent="0.2">
      <c r="A19" s="29">
        <v>10</v>
      </c>
      <c r="B19" s="29" t="s">
        <v>153</v>
      </c>
      <c r="C19" s="2">
        <v>37</v>
      </c>
      <c r="D19" s="2" t="s">
        <v>18</v>
      </c>
      <c r="E19" s="2" t="s">
        <v>151</v>
      </c>
      <c r="F19" s="2" t="s">
        <v>110</v>
      </c>
      <c r="G19" s="3" t="s">
        <v>22</v>
      </c>
      <c r="H19" s="8">
        <v>1628.79</v>
      </c>
      <c r="I19" s="32" t="s">
        <v>3</v>
      </c>
      <c r="J19" s="7">
        <v>43647</v>
      </c>
      <c r="K19" s="5">
        <v>47299</v>
      </c>
      <c r="L19" s="6">
        <v>362500</v>
      </c>
      <c r="M19" s="6">
        <v>84100</v>
      </c>
      <c r="N19" s="20"/>
    </row>
    <row r="20" spans="1:14" x14ac:dyDescent="0.2">
      <c r="A20" s="29">
        <v>10</v>
      </c>
      <c r="B20" s="29" t="s">
        <v>153</v>
      </c>
      <c r="C20" s="2">
        <v>37</v>
      </c>
      <c r="D20" s="2" t="s">
        <v>18</v>
      </c>
      <c r="E20" s="2" t="s">
        <v>151</v>
      </c>
      <c r="F20" s="2" t="s">
        <v>110</v>
      </c>
      <c r="G20" s="3" t="s">
        <v>22</v>
      </c>
      <c r="H20" s="8">
        <v>1628.79</v>
      </c>
      <c r="I20" s="32" t="s">
        <v>3</v>
      </c>
      <c r="J20" s="7">
        <v>47300</v>
      </c>
      <c r="K20" s="5">
        <v>49125</v>
      </c>
      <c r="L20" s="6">
        <f>params!$C$9</f>
        <v>390000</v>
      </c>
      <c r="M20" s="6">
        <v>84100</v>
      </c>
      <c r="N20" s="20"/>
    </row>
    <row r="21" spans="1:14" x14ac:dyDescent="0.2">
      <c r="A21" s="29">
        <v>11</v>
      </c>
      <c r="B21" s="29" t="s">
        <v>153</v>
      </c>
      <c r="C21" s="2">
        <v>36</v>
      </c>
      <c r="D21" s="2" t="s">
        <v>18</v>
      </c>
      <c r="E21" s="2" t="s">
        <v>151</v>
      </c>
      <c r="F21" s="2" t="s">
        <v>110</v>
      </c>
      <c r="G21" s="3" t="s">
        <v>22</v>
      </c>
      <c r="H21" s="8">
        <v>1628.79</v>
      </c>
      <c r="I21" s="32" t="s">
        <v>3</v>
      </c>
      <c r="J21" s="7">
        <v>43647</v>
      </c>
      <c r="K21" s="5">
        <v>47299</v>
      </c>
      <c r="L21" s="6">
        <v>362500</v>
      </c>
      <c r="M21" s="6">
        <v>84100</v>
      </c>
      <c r="N21" s="20"/>
    </row>
    <row r="22" spans="1:14" x14ac:dyDescent="0.2">
      <c r="A22" s="29">
        <v>11</v>
      </c>
      <c r="B22" s="29" t="s">
        <v>153</v>
      </c>
      <c r="C22" s="2">
        <v>36</v>
      </c>
      <c r="D22" s="2" t="s">
        <v>18</v>
      </c>
      <c r="E22" s="2" t="s">
        <v>151</v>
      </c>
      <c r="F22" s="2" t="s">
        <v>110</v>
      </c>
      <c r="G22" s="3" t="s">
        <v>22</v>
      </c>
      <c r="H22" s="8">
        <v>1628.79</v>
      </c>
      <c r="I22" s="32" t="s">
        <v>3</v>
      </c>
      <c r="J22" s="7">
        <v>47300</v>
      </c>
      <c r="K22" s="5">
        <v>49125</v>
      </c>
      <c r="L22" s="6">
        <f>params!$C$9</f>
        <v>390000</v>
      </c>
      <c r="M22" s="6">
        <v>84100</v>
      </c>
      <c r="N22" s="20"/>
    </row>
    <row r="23" spans="1:14" x14ac:dyDescent="0.2">
      <c r="A23" s="29">
        <v>12</v>
      </c>
      <c r="B23" s="29" t="s">
        <v>153</v>
      </c>
      <c r="C23" s="2">
        <v>35</v>
      </c>
      <c r="D23" s="2" t="s">
        <v>18</v>
      </c>
      <c r="E23" s="2" t="s">
        <v>151</v>
      </c>
      <c r="F23" s="2" t="s">
        <v>110</v>
      </c>
      <c r="G23" s="3" t="s">
        <v>23</v>
      </c>
      <c r="H23" s="8">
        <v>1621.27</v>
      </c>
      <c r="I23" s="32" t="s">
        <v>3</v>
      </c>
      <c r="J23" s="7">
        <v>43647</v>
      </c>
      <c r="K23" s="5">
        <v>47299</v>
      </c>
      <c r="L23" s="6">
        <v>362500</v>
      </c>
      <c r="M23" s="6">
        <v>84100</v>
      </c>
      <c r="N23" s="20"/>
    </row>
    <row r="24" spans="1:14" x14ac:dyDescent="0.2">
      <c r="A24" s="29">
        <v>12</v>
      </c>
      <c r="B24" s="29" t="s">
        <v>153</v>
      </c>
      <c r="C24" s="2">
        <v>35</v>
      </c>
      <c r="D24" s="2" t="s">
        <v>18</v>
      </c>
      <c r="E24" s="2" t="s">
        <v>151</v>
      </c>
      <c r="F24" s="2" t="s">
        <v>110</v>
      </c>
      <c r="G24" s="3" t="s">
        <v>23</v>
      </c>
      <c r="H24" s="8">
        <v>1621.27</v>
      </c>
      <c r="I24" s="32" t="s">
        <v>3</v>
      </c>
      <c r="J24" s="7">
        <v>47300</v>
      </c>
      <c r="K24" s="5">
        <v>49125</v>
      </c>
      <c r="L24" s="6">
        <f>params!$C$9</f>
        <v>390000</v>
      </c>
      <c r="M24" s="6">
        <v>84100</v>
      </c>
      <c r="N24" s="20"/>
    </row>
    <row r="25" spans="1:14" x14ac:dyDescent="0.2">
      <c r="A25" s="29">
        <v>13</v>
      </c>
      <c r="B25" s="29" t="s">
        <v>153</v>
      </c>
      <c r="C25" s="2">
        <v>33</v>
      </c>
      <c r="D25" s="2" t="s">
        <v>24</v>
      </c>
      <c r="E25" s="2" t="s">
        <v>151</v>
      </c>
      <c r="F25" s="2" t="s">
        <v>157</v>
      </c>
      <c r="G25" s="3" t="s">
        <v>25</v>
      </c>
      <c r="H25" s="35">
        <v>704.51</v>
      </c>
      <c r="I25" s="32" t="s">
        <v>3</v>
      </c>
      <c r="J25" s="7">
        <v>43647</v>
      </c>
      <c r="K25" s="5">
        <v>44773</v>
      </c>
      <c r="L25" s="6">
        <v>450000</v>
      </c>
      <c r="M25" s="6">
        <v>70000</v>
      </c>
      <c r="N25" s="20"/>
    </row>
    <row r="26" spans="1:14" x14ac:dyDescent="0.2">
      <c r="A26" s="29">
        <v>14</v>
      </c>
      <c r="B26" s="29" t="s">
        <v>153</v>
      </c>
      <c r="C26" s="2">
        <v>33</v>
      </c>
      <c r="D26" s="2" t="s">
        <v>24</v>
      </c>
      <c r="E26" s="2" t="s">
        <v>151</v>
      </c>
      <c r="F26" s="2" t="s">
        <v>110</v>
      </c>
      <c r="G26" s="3" t="s">
        <v>103</v>
      </c>
      <c r="H26" s="35">
        <v>704.51</v>
      </c>
      <c r="I26" s="32" t="s">
        <v>3</v>
      </c>
      <c r="J26" s="7">
        <v>44774</v>
      </c>
      <c r="K26" s="5">
        <v>49156</v>
      </c>
      <c r="L26" s="6">
        <v>383000</v>
      </c>
      <c r="M26" s="6">
        <v>70000</v>
      </c>
      <c r="N26" s="20"/>
    </row>
    <row r="27" spans="1:14" x14ac:dyDescent="0.2">
      <c r="A27" s="29">
        <v>15</v>
      </c>
      <c r="B27" s="29" t="s">
        <v>153</v>
      </c>
      <c r="C27" s="2">
        <v>33</v>
      </c>
      <c r="D27" s="2" t="s">
        <v>27</v>
      </c>
      <c r="E27" s="2" t="s">
        <v>151</v>
      </c>
      <c r="F27" s="2" t="s">
        <v>110</v>
      </c>
      <c r="G27" s="3" t="s">
        <v>22</v>
      </c>
      <c r="H27" s="8">
        <v>924</v>
      </c>
      <c r="I27" s="32" t="s">
        <v>3</v>
      </c>
      <c r="J27" s="7">
        <v>43647</v>
      </c>
      <c r="K27" s="5">
        <v>47299</v>
      </c>
      <c r="L27" s="6">
        <v>362500</v>
      </c>
      <c r="M27" s="6">
        <v>84100</v>
      </c>
      <c r="N27" s="20"/>
    </row>
    <row r="28" spans="1:14" x14ac:dyDescent="0.2">
      <c r="A28" s="29">
        <v>15</v>
      </c>
      <c r="B28" s="29" t="s">
        <v>153</v>
      </c>
      <c r="C28" s="2">
        <v>33</v>
      </c>
      <c r="D28" s="2" t="s">
        <v>27</v>
      </c>
      <c r="E28" s="2" t="s">
        <v>151</v>
      </c>
      <c r="F28" s="2" t="s">
        <v>110</v>
      </c>
      <c r="G28" s="3" t="s">
        <v>22</v>
      </c>
      <c r="H28" s="8">
        <v>924</v>
      </c>
      <c r="I28" s="32" t="s">
        <v>3</v>
      </c>
      <c r="J28" s="7">
        <v>47300</v>
      </c>
      <c r="K28" s="5">
        <v>49125</v>
      </c>
      <c r="L28" s="6">
        <f>params!$C$9</f>
        <v>390000</v>
      </c>
      <c r="M28" s="6">
        <v>84100</v>
      </c>
      <c r="N28" s="20"/>
    </row>
    <row r="29" spans="1:14" x14ac:dyDescent="0.2">
      <c r="A29" s="29">
        <v>16</v>
      </c>
      <c r="B29" s="29" t="s">
        <v>153</v>
      </c>
      <c r="C29" s="109">
        <v>32</v>
      </c>
      <c r="D29" s="109" t="s">
        <v>26</v>
      </c>
      <c r="E29" s="2" t="s">
        <v>151</v>
      </c>
      <c r="F29" s="2" t="s">
        <v>110</v>
      </c>
      <c r="G29" s="3" t="s">
        <v>160</v>
      </c>
      <c r="H29" s="36">
        <v>347.01</v>
      </c>
      <c r="I29" s="32" t="s">
        <v>3</v>
      </c>
      <c r="J29" s="37">
        <v>45292</v>
      </c>
      <c r="K29" s="37">
        <v>47299</v>
      </c>
      <c r="L29" s="14">
        <v>362500</v>
      </c>
      <c r="M29" s="14">
        <v>84100</v>
      </c>
      <c r="N29" s="20" t="s">
        <v>183</v>
      </c>
    </row>
    <row r="30" spans="1:14" x14ac:dyDescent="0.2">
      <c r="A30" s="29">
        <v>16</v>
      </c>
      <c r="B30" s="29" t="s">
        <v>153</v>
      </c>
      <c r="C30" s="109">
        <v>32</v>
      </c>
      <c r="D30" s="109" t="s">
        <v>26</v>
      </c>
      <c r="E30" s="2" t="s">
        <v>151</v>
      </c>
      <c r="F30" s="2" t="s">
        <v>110</v>
      </c>
      <c r="G30" s="3" t="s">
        <v>160</v>
      </c>
      <c r="H30" s="36">
        <v>347.01</v>
      </c>
      <c r="I30" s="32" t="s">
        <v>3</v>
      </c>
      <c r="J30" s="37">
        <v>47300</v>
      </c>
      <c r="K30" s="37">
        <v>49125</v>
      </c>
      <c r="L30" s="6">
        <f>params!$C$9</f>
        <v>390000</v>
      </c>
      <c r="M30" s="14">
        <v>84100</v>
      </c>
      <c r="N30" s="20" t="s">
        <v>183</v>
      </c>
    </row>
    <row r="31" spans="1:14" x14ac:dyDescent="0.2">
      <c r="A31" s="29">
        <v>17</v>
      </c>
      <c r="B31" s="29" t="s">
        <v>153</v>
      </c>
      <c r="C31" s="2">
        <v>32</v>
      </c>
      <c r="D31" s="2" t="s">
        <v>5</v>
      </c>
      <c r="E31" s="2" t="s">
        <v>151</v>
      </c>
      <c r="F31" s="2" t="s">
        <v>110</v>
      </c>
      <c r="G31" s="3" t="s">
        <v>104</v>
      </c>
      <c r="H31" s="38">
        <v>357.73</v>
      </c>
      <c r="I31" s="32" t="s">
        <v>3</v>
      </c>
      <c r="J31" s="7">
        <v>42826</v>
      </c>
      <c r="K31" s="5">
        <v>49034</v>
      </c>
      <c r="L31" s="6">
        <v>383000</v>
      </c>
      <c r="M31" s="6">
        <v>70000</v>
      </c>
      <c r="N31" s="20" t="s">
        <v>167</v>
      </c>
    </row>
    <row r="32" spans="1:14" x14ac:dyDescent="0.2">
      <c r="A32" s="29">
        <v>18</v>
      </c>
      <c r="B32" s="29" t="s">
        <v>153</v>
      </c>
      <c r="C32" s="4">
        <v>32</v>
      </c>
      <c r="D32" s="2" t="s">
        <v>155</v>
      </c>
      <c r="E32" s="2" t="s">
        <v>151</v>
      </c>
      <c r="F32" s="2" t="s">
        <v>157</v>
      </c>
      <c r="G32" s="3" t="s">
        <v>28</v>
      </c>
      <c r="H32" s="8">
        <v>435.69</v>
      </c>
      <c r="I32" s="32" t="s">
        <v>3</v>
      </c>
      <c r="J32" s="39">
        <v>44484</v>
      </c>
      <c r="K32" s="5">
        <v>45274</v>
      </c>
      <c r="L32" s="40">
        <v>490000</v>
      </c>
      <c r="M32" s="40">
        <v>70000</v>
      </c>
      <c r="N32" s="20" t="s">
        <v>169</v>
      </c>
    </row>
    <row r="33" spans="1:14" x14ac:dyDescent="0.2">
      <c r="A33" s="29">
        <v>19</v>
      </c>
      <c r="B33" s="29" t="s">
        <v>153</v>
      </c>
      <c r="C33" s="109">
        <v>32</v>
      </c>
      <c r="D33" s="110" t="s">
        <v>155</v>
      </c>
      <c r="E33" s="2" t="s">
        <v>151</v>
      </c>
      <c r="F33" s="2" t="s">
        <v>110</v>
      </c>
      <c r="G33" s="3" t="s">
        <v>160</v>
      </c>
      <c r="H33" s="8">
        <v>440.41</v>
      </c>
      <c r="I33" s="32" t="s">
        <v>3</v>
      </c>
      <c r="J33" s="39">
        <v>45139</v>
      </c>
      <c r="K33" s="5">
        <v>49034</v>
      </c>
      <c r="L33" s="40">
        <v>362500</v>
      </c>
      <c r="M33" s="40">
        <v>84100</v>
      </c>
      <c r="N33" s="20" t="s">
        <v>161</v>
      </c>
    </row>
    <row r="34" spans="1:14" x14ac:dyDescent="0.2">
      <c r="A34" s="29">
        <v>20</v>
      </c>
      <c r="B34" s="29" t="s">
        <v>153</v>
      </c>
      <c r="C34" s="109">
        <v>32</v>
      </c>
      <c r="D34" s="110" t="s">
        <v>8</v>
      </c>
      <c r="E34" s="2" t="s">
        <v>151</v>
      </c>
      <c r="F34" s="2" t="s">
        <v>110</v>
      </c>
      <c r="G34" s="3" t="s">
        <v>160</v>
      </c>
      <c r="H34" s="8">
        <v>488.65</v>
      </c>
      <c r="I34" s="32" t="s">
        <v>3</v>
      </c>
      <c r="J34" s="39">
        <v>45261</v>
      </c>
      <c r="K34" s="5">
        <v>49125</v>
      </c>
      <c r="L34" s="6">
        <v>362500</v>
      </c>
      <c r="M34" s="40">
        <v>84100</v>
      </c>
      <c r="N34" s="20" t="s">
        <v>183</v>
      </c>
    </row>
    <row r="35" spans="1:14" x14ac:dyDescent="0.2">
      <c r="A35" s="29">
        <v>21</v>
      </c>
      <c r="B35" s="29" t="s">
        <v>153</v>
      </c>
      <c r="C35" s="2">
        <v>31</v>
      </c>
      <c r="D35" s="2" t="s">
        <v>24</v>
      </c>
      <c r="E35" s="2" t="s">
        <v>151</v>
      </c>
      <c r="F35" s="2" t="s">
        <v>110</v>
      </c>
      <c r="G35" s="3" t="s">
        <v>29</v>
      </c>
      <c r="H35" s="8">
        <v>700.37</v>
      </c>
      <c r="I35" s="32" t="s">
        <v>3</v>
      </c>
      <c r="J35" s="7">
        <v>43556</v>
      </c>
      <c r="K35" s="5">
        <v>44926</v>
      </c>
      <c r="L35" s="6">
        <v>367500</v>
      </c>
      <c r="M35" s="6">
        <v>70000</v>
      </c>
      <c r="N35" s="20"/>
    </row>
    <row r="36" spans="1:14" x14ac:dyDescent="0.2">
      <c r="A36" s="29">
        <v>22</v>
      </c>
      <c r="B36" s="29" t="s">
        <v>153</v>
      </c>
      <c r="C36" s="4">
        <v>31</v>
      </c>
      <c r="D36" s="4" t="s">
        <v>18</v>
      </c>
      <c r="E36" s="2" t="s">
        <v>151</v>
      </c>
      <c r="F36" s="2" t="s">
        <v>110</v>
      </c>
      <c r="G36" s="3" t="s">
        <v>166</v>
      </c>
      <c r="H36" s="8">
        <v>1623.88</v>
      </c>
      <c r="I36" s="32" t="s">
        <v>3</v>
      </c>
      <c r="J36" s="7">
        <v>45108</v>
      </c>
      <c r="K36" s="5">
        <v>47299</v>
      </c>
      <c r="L36" s="6">
        <v>362500</v>
      </c>
      <c r="M36" s="6">
        <v>84100</v>
      </c>
      <c r="N36" s="20"/>
    </row>
    <row r="37" spans="1:14" x14ac:dyDescent="0.2">
      <c r="A37" s="29">
        <v>22</v>
      </c>
      <c r="B37" s="29" t="s">
        <v>153</v>
      </c>
      <c r="C37" s="4">
        <v>31</v>
      </c>
      <c r="D37" s="4" t="s">
        <v>18</v>
      </c>
      <c r="E37" s="2" t="s">
        <v>151</v>
      </c>
      <c r="F37" s="2" t="s">
        <v>110</v>
      </c>
      <c r="G37" s="3" t="s">
        <v>166</v>
      </c>
      <c r="H37" s="8">
        <v>1623.88</v>
      </c>
      <c r="I37" s="32" t="s">
        <v>3</v>
      </c>
      <c r="J37" s="7">
        <v>47300</v>
      </c>
      <c r="K37" s="5">
        <v>49125</v>
      </c>
      <c r="L37" s="6">
        <f>params!$C$9</f>
        <v>390000</v>
      </c>
      <c r="M37" s="6">
        <v>84100</v>
      </c>
      <c r="N37" s="20"/>
    </row>
    <row r="38" spans="1:14" x14ac:dyDescent="0.2">
      <c r="A38" s="29">
        <v>23</v>
      </c>
      <c r="B38" s="29" t="s">
        <v>153</v>
      </c>
      <c r="C38" s="2">
        <v>30</v>
      </c>
      <c r="D38" s="2" t="s">
        <v>26</v>
      </c>
      <c r="E38" s="2" t="s">
        <v>151</v>
      </c>
      <c r="F38" s="2" t="s">
        <v>110</v>
      </c>
      <c r="G38" s="3" t="s">
        <v>30</v>
      </c>
      <c r="H38" s="8">
        <v>330.39</v>
      </c>
      <c r="I38" s="32" t="s">
        <v>3</v>
      </c>
      <c r="J38" s="7">
        <v>44986</v>
      </c>
      <c r="K38" s="5">
        <v>49187</v>
      </c>
      <c r="L38" s="6">
        <v>383000</v>
      </c>
      <c r="M38" s="6">
        <v>70000</v>
      </c>
      <c r="N38" s="20"/>
    </row>
    <row r="39" spans="1:14" x14ac:dyDescent="0.2">
      <c r="A39" s="29">
        <v>24</v>
      </c>
      <c r="B39" s="29" t="s">
        <v>153</v>
      </c>
      <c r="C39" s="2">
        <v>30</v>
      </c>
      <c r="D39" s="2" t="s">
        <v>178</v>
      </c>
      <c r="E39" s="2" t="s">
        <v>151</v>
      </c>
      <c r="F39" s="2" t="s">
        <v>110</v>
      </c>
      <c r="G39" s="3" t="s">
        <v>179</v>
      </c>
      <c r="H39" s="8">
        <v>1300.23</v>
      </c>
      <c r="I39" s="32" t="s">
        <v>3</v>
      </c>
      <c r="J39" s="41">
        <v>43709</v>
      </c>
      <c r="K39" s="5">
        <v>49187</v>
      </c>
      <c r="L39" s="6">
        <v>383000</v>
      </c>
      <c r="M39" s="6">
        <v>70000</v>
      </c>
      <c r="N39" s="20"/>
    </row>
    <row r="40" spans="1:14" x14ac:dyDescent="0.2">
      <c r="A40" s="29">
        <v>28</v>
      </c>
      <c r="B40" s="29" t="s">
        <v>153</v>
      </c>
      <c r="C40" s="2">
        <v>29</v>
      </c>
      <c r="D40" s="2" t="s">
        <v>18</v>
      </c>
      <c r="E40" s="2" t="s">
        <v>151</v>
      </c>
      <c r="F40" s="2" t="s">
        <v>110</v>
      </c>
      <c r="G40" s="3" t="s">
        <v>20</v>
      </c>
      <c r="H40" s="8">
        <v>1612.34</v>
      </c>
      <c r="I40" s="32" t="s">
        <v>3</v>
      </c>
      <c r="J40" s="7">
        <v>43647</v>
      </c>
      <c r="K40" s="5">
        <v>47299</v>
      </c>
      <c r="L40" s="6">
        <v>362500</v>
      </c>
      <c r="M40" s="6">
        <v>84100</v>
      </c>
      <c r="N40" s="20"/>
    </row>
    <row r="41" spans="1:14" x14ac:dyDescent="0.2">
      <c r="A41" s="29">
        <v>28</v>
      </c>
      <c r="B41" s="29" t="s">
        <v>153</v>
      </c>
      <c r="C41" s="2">
        <v>29</v>
      </c>
      <c r="D41" s="2" t="s">
        <v>18</v>
      </c>
      <c r="E41" s="2" t="s">
        <v>151</v>
      </c>
      <c r="F41" s="2" t="s">
        <v>110</v>
      </c>
      <c r="G41" s="3" t="s">
        <v>20</v>
      </c>
      <c r="H41" s="8">
        <v>1612.34</v>
      </c>
      <c r="I41" s="32" t="s">
        <v>3</v>
      </c>
      <c r="J41" s="7">
        <v>47300</v>
      </c>
      <c r="K41" s="5">
        <v>49125</v>
      </c>
      <c r="L41" s="6">
        <f>params!$C$9</f>
        <v>390000</v>
      </c>
      <c r="M41" s="6">
        <v>84100</v>
      </c>
      <c r="N41" s="20"/>
    </row>
    <row r="42" spans="1:14" x14ac:dyDescent="0.2">
      <c r="A42" s="29">
        <v>29</v>
      </c>
      <c r="B42" s="29" t="s">
        <v>153</v>
      </c>
      <c r="C42" s="4">
        <v>28</v>
      </c>
      <c r="D42" s="4" t="s">
        <v>18</v>
      </c>
      <c r="E42" s="2" t="s">
        <v>151</v>
      </c>
      <c r="F42" s="2" t="s">
        <v>110</v>
      </c>
      <c r="G42" s="42" t="s">
        <v>30</v>
      </c>
      <c r="H42" s="8">
        <v>1543.62</v>
      </c>
      <c r="I42" s="32" t="s">
        <v>3</v>
      </c>
      <c r="J42" s="41">
        <v>43678</v>
      </c>
      <c r="K42" s="5">
        <v>49187</v>
      </c>
      <c r="L42" s="6">
        <v>383000</v>
      </c>
      <c r="M42" s="6">
        <v>70000</v>
      </c>
      <c r="N42" s="20"/>
    </row>
    <row r="43" spans="1:14" x14ac:dyDescent="0.2">
      <c r="A43" s="29">
        <v>31</v>
      </c>
      <c r="B43" s="29" t="s">
        <v>153</v>
      </c>
      <c r="C43" s="4">
        <v>27</v>
      </c>
      <c r="D43" s="4" t="s">
        <v>3</v>
      </c>
      <c r="E43" s="2" t="s">
        <v>151</v>
      </c>
      <c r="F43" s="2" t="s">
        <v>157</v>
      </c>
      <c r="G43" s="3" t="s">
        <v>31</v>
      </c>
      <c r="H43" s="8">
        <v>289.7</v>
      </c>
      <c r="I43" s="32" t="s">
        <v>3</v>
      </c>
      <c r="J43" s="7">
        <v>44287</v>
      </c>
      <c r="K43" s="5">
        <v>45200</v>
      </c>
      <c r="L43" s="6">
        <v>430000</v>
      </c>
      <c r="M43" s="6">
        <v>70000</v>
      </c>
      <c r="N43" s="20"/>
    </row>
    <row r="44" spans="1:14" x14ac:dyDescent="0.2">
      <c r="A44" s="29">
        <v>32</v>
      </c>
      <c r="B44" s="29" t="s">
        <v>153</v>
      </c>
      <c r="C44" s="4">
        <v>27</v>
      </c>
      <c r="D44" s="4" t="s">
        <v>3</v>
      </c>
      <c r="E44" s="2" t="s">
        <v>151</v>
      </c>
      <c r="F44" s="2" t="s">
        <v>157</v>
      </c>
      <c r="G44" s="3" t="s">
        <v>163</v>
      </c>
      <c r="H44" s="8">
        <v>289.7</v>
      </c>
      <c r="I44" s="32" t="s">
        <v>3</v>
      </c>
      <c r="J44" s="7">
        <v>45292</v>
      </c>
      <c r="K44" s="5">
        <v>45535</v>
      </c>
      <c r="L44" s="6">
        <v>390000</v>
      </c>
      <c r="M44" s="6">
        <v>70000</v>
      </c>
      <c r="N44" s="20"/>
    </row>
    <row r="45" spans="1:14" x14ac:dyDescent="0.2">
      <c r="A45" s="29">
        <v>32</v>
      </c>
      <c r="B45" s="29" t="s">
        <v>153</v>
      </c>
      <c r="C45" s="4">
        <v>27</v>
      </c>
      <c r="D45" s="4" t="s">
        <v>3</v>
      </c>
      <c r="E45" s="2" t="s">
        <v>151</v>
      </c>
      <c r="F45" s="2" t="s">
        <v>157</v>
      </c>
      <c r="G45" s="3" t="s">
        <v>163</v>
      </c>
      <c r="H45" s="8">
        <v>289.7</v>
      </c>
      <c r="I45" s="32" t="s">
        <v>3</v>
      </c>
      <c r="J45" s="7">
        <v>45536</v>
      </c>
      <c r="K45" s="5">
        <v>46630</v>
      </c>
      <c r="L45" s="6">
        <v>390000</v>
      </c>
      <c r="M45" s="6">
        <v>70000</v>
      </c>
      <c r="N45" s="20"/>
    </row>
    <row r="46" spans="1:14" x14ac:dyDescent="0.2">
      <c r="A46" s="29">
        <v>33</v>
      </c>
      <c r="B46" s="29" t="s">
        <v>153</v>
      </c>
      <c r="C46" s="4">
        <v>27</v>
      </c>
      <c r="D46" s="4" t="s">
        <v>4</v>
      </c>
      <c r="E46" s="2" t="s">
        <v>151</v>
      </c>
      <c r="F46" s="2" t="s">
        <v>157</v>
      </c>
      <c r="G46" s="3" t="s">
        <v>168</v>
      </c>
      <c r="H46" s="8">
        <v>137.66999999999999</v>
      </c>
      <c r="I46" s="32" t="s">
        <v>3</v>
      </c>
      <c r="J46" s="7">
        <v>44774</v>
      </c>
      <c r="K46" s="5">
        <v>45200</v>
      </c>
      <c r="L46" s="6">
        <v>410000</v>
      </c>
      <c r="M46" s="6">
        <v>70000</v>
      </c>
      <c r="N46" s="20"/>
    </row>
    <row r="47" spans="1:14" x14ac:dyDescent="0.2">
      <c r="A47" s="29">
        <v>34</v>
      </c>
      <c r="B47" s="29" t="s">
        <v>153</v>
      </c>
      <c r="C47" s="4">
        <v>27</v>
      </c>
      <c r="D47" s="4" t="s">
        <v>4</v>
      </c>
      <c r="E47" s="2" t="s">
        <v>151</v>
      </c>
      <c r="F47" s="2" t="s">
        <v>157</v>
      </c>
      <c r="G47" s="3" t="s">
        <v>163</v>
      </c>
      <c r="H47" s="8">
        <v>137.66999999999999</v>
      </c>
      <c r="I47" s="32" t="s">
        <v>3</v>
      </c>
      <c r="J47" s="7">
        <v>45292</v>
      </c>
      <c r="K47" s="5">
        <v>46630</v>
      </c>
      <c r="L47" s="6">
        <v>390000</v>
      </c>
      <c r="M47" s="6">
        <v>70000</v>
      </c>
      <c r="N47" s="20"/>
    </row>
    <row r="48" spans="1:14" x14ac:dyDescent="0.2">
      <c r="A48" s="29">
        <v>36</v>
      </c>
      <c r="B48" s="29" t="s">
        <v>153</v>
      </c>
      <c r="C48" s="4">
        <v>27</v>
      </c>
      <c r="D48" s="4" t="s">
        <v>33</v>
      </c>
      <c r="E48" s="2" t="s">
        <v>151</v>
      </c>
      <c r="F48" s="2" t="s">
        <v>157</v>
      </c>
      <c r="G48" s="3" t="s">
        <v>162</v>
      </c>
      <c r="H48" s="8">
        <v>1120.4000000000001</v>
      </c>
      <c r="I48" s="32" t="s">
        <v>3</v>
      </c>
      <c r="J48" s="7">
        <v>45139</v>
      </c>
      <c r="K48" s="5">
        <v>45535</v>
      </c>
      <c r="L48" s="6">
        <v>390000</v>
      </c>
      <c r="M48" s="6">
        <v>70000</v>
      </c>
      <c r="N48" s="20"/>
    </row>
    <row r="49" spans="1:14" x14ac:dyDescent="0.2">
      <c r="A49" s="29">
        <v>36</v>
      </c>
      <c r="B49" s="29" t="s">
        <v>153</v>
      </c>
      <c r="C49" s="4">
        <v>27</v>
      </c>
      <c r="D49" s="4" t="s">
        <v>33</v>
      </c>
      <c r="E49" s="2" t="s">
        <v>151</v>
      </c>
      <c r="F49" s="2" t="s">
        <v>157</v>
      </c>
      <c r="G49" s="3" t="s">
        <v>162</v>
      </c>
      <c r="H49" s="8">
        <v>1120.4000000000001</v>
      </c>
      <c r="I49" s="32" t="s">
        <v>3</v>
      </c>
      <c r="J49" s="7">
        <v>45536</v>
      </c>
      <c r="K49" s="5">
        <v>46630</v>
      </c>
      <c r="L49" s="6">
        <v>390000</v>
      </c>
      <c r="M49" s="6">
        <v>70000</v>
      </c>
      <c r="N49" s="20" t="s">
        <v>161</v>
      </c>
    </row>
    <row r="50" spans="1:14" x14ac:dyDescent="0.2">
      <c r="A50" s="29">
        <v>37</v>
      </c>
      <c r="B50" s="29" t="s">
        <v>153</v>
      </c>
      <c r="C50" s="4">
        <v>26</v>
      </c>
      <c r="D50" s="4" t="s">
        <v>35</v>
      </c>
      <c r="E50" s="2" t="s">
        <v>151</v>
      </c>
      <c r="F50" s="2" t="s">
        <v>110</v>
      </c>
      <c r="G50" s="3" t="s">
        <v>36</v>
      </c>
      <c r="H50" s="8">
        <v>965.44</v>
      </c>
      <c r="I50" s="32" t="s">
        <v>3</v>
      </c>
      <c r="J50" s="7">
        <v>43678</v>
      </c>
      <c r="K50" s="5">
        <v>47330</v>
      </c>
      <c r="L50" s="6">
        <v>367500</v>
      </c>
      <c r="M50" s="6">
        <v>70000</v>
      </c>
      <c r="N50" s="20"/>
    </row>
    <row r="51" spans="1:14" x14ac:dyDescent="0.2">
      <c r="A51" s="29">
        <v>37</v>
      </c>
      <c r="B51" s="29" t="s">
        <v>153</v>
      </c>
      <c r="C51" s="4">
        <v>26</v>
      </c>
      <c r="D51" s="4" t="s">
        <v>35</v>
      </c>
      <c r="E51" s="2" t="s">
        <v>151</v>
      </c>
      <c r="F51" s="2" t="s">
        <v>110</v>
      </c>
      <c r="G51" s="3" t="s">
        <v>36</v>
      </c>
      <c r="H51" s="8">
        <v>965.44</v>
      </c>
      <c r="I51" s="32" t="s">
        <v>3</v>
      </c>
      <c r="J51" s="7">
        <v>47331</v>
      </c>
      <c r="K51" s="5">
        <v>49156</v>
      </c>
      <c r="L51" s="6">
        <v>383000</v>
      </c>
      <c r="M51" s="6">
        <v>70000</v>
      </c>
      <c r="N51" s="20"/>
    </row>
    <row r="52" spans="1:14" x14ac:dyDescent="0.2">
      <c r="A52" s="29">
        <v>38</v>
      </c>
      <c r="B52" s="29" t="s">
        <v>153</v>
      </c>
      <c r="C52" s="4">
        <v>26</v>
      </c>
      <c r="D52" s="4" t="s">
        <v>38</v>
      </c>
      <c r="E52" s="2" t="s">
        <v>151</v>
      </c>
      <c r="F52" s="2" t="s">
        <v>157</v>
      </c>
      <c r="G52" s="3" t="s">
        <v>13</v>
      </c>
      <c r="H52" s="8">
        <v>275.33</v>
      </c>
      <c r="I52" s="32" t="s">
        <v>3</v>
      </c>
      <c r="J52" s="7">
        <v>44317</v>
      </c>
      <c r="K52" s="5">
        <v>45412</v>
      </c>
      <c r="L52" s="6">
        <v>440000</v>
      </c>
      <c r="M52" s="6">
        <v>70000</v>
      </c>
      <c r="N52" s="20"/>
    </row>
    <row r="53" spans="1:14" x14ac:dyDescent="0.2">
      <c r="A53" s="29">
        <v>39</v>
      </c>
      <c r="B53" s="29" t="s">
        <v>153</v>
      </c>
      <c r="C53" s="4">
        <v>26</v>
      </c>
      <c r="D53" s="4" t="s">
        <v>38</v>
      </c>
      <c r="E53" s="2" t="s">
        <v>151</v>
      </c>
      <c r="F53" s="2" t="s">
        <v>157</v>
      </c>
      <c r="G53" s="3" t="s">
        <v>13</v>
      </c>
      <c r="H53" s="8">
        <v>275.33</v>
      </c>
      <c r="I53" s="32" t="s">
        <v>3</v>
      </c>
      <c r="J53" s="7">
        <v>45413</v>
      </c>
      <c r="K53" s="5">
        <v>46507</v>
      </c>
      <c r="L53" s="6">
        <v>383000</v>
      </c>
      <c r="M53" s="6">
        <v>70000</v>
      </c>
      <c r="N53" s="20"/>
    </row>
    <row r="54" spans="1:14" x14ac:dyDescent="0.2">
      <c r="A54" s="29">
        <v>40</v>
      </c>
      <c r="B54" s="29" t="s">
        <v>153</v>
      </c>
      <c r="C54" s="4">
        <v>26</v>
      </c>
      <c r="D54" s="4" t="s">
        <v>38</v>
      </c>
      <c r="E54" s="2" t="s">
        <v>151</v>
      </c>
      <c r="F54" s="2" t="s">
        <v>110</v>
      </c>
      <c r="G54" s="3" t="s">
        <v>37</v>
      </c>
      <c r="H54" s="8">
        <v>275.33</v>
      </c>
      <c r="I54" s="32" t="s">
        <v>3</v>
      </c>
      <c r="J54" s="7">
        <v>46508</v>
      </c>
      <c r="K54" s="5">
        <v>47330</v>
      </c>
      <c r="L54" s="6">
        <v>367500</v>
      </c>
      <c r="M54" s="6">
        <v>70000</v>
      </c>
      <c r="N54" s="20"/>
    </row>
    <row r="55" spans="1:14" x14ac:dyDescent="0.2">
      <c r="A55" s="29">
        <v>40</v>
      </c>
      <c r="B55" s="29" t="s">
        <v>153</v>
      </c>
      <c r="C55" s="4">
        <v>26</v>
      </c>
      <c r="D55" s="4" t="s">
        <v>38</v>
      </c>
      <c r="E55" s="2" t="s">
        <v>151</v>
      </c>
      <c r="F55" s="2" t="s">
        <v>110</v>
      </c>
      <c r="G55" s="3" t="s">
        <v>37</v>
      </c>
      <c r="H55" s="8">
        <v>275.33</v>
      </c>
      <c r="I55" s="32" t="s">
        <v>3</v>
      </c>
      <c r="J55" s="7">
        <v>47239</v>
      </c>
      <c r="K55" s="5">
        <v>49156</v>
      </c>
      <c r="L55" s="6">
        <f>params!$C$9</f>
        <v>390000</v>
      </c>
      <c r="M55" s="6">
        <v>70000</v>
      </c>
      <c r="N55" s="20"/>
    </row>
    <row r="56" spans="1:14" x14ac:dyDescent="0.2">
      <c r="A56" s="29">
        <v>41</v>
      </c>
      <c r="B56" s="29" t="s">
        <v>153</v>
      </c>
      <c r="C56" s="4">
        <v>26</v>
      </c>
      <c r="D56" s="4" t="s">
        <v>6</v>
      </c>
      <c r="E56" s="2" t="s">
        <v>151</v>
      </c>
      <c r="F56" s="2" t="s">
        <v>110</v>
      </c>
      <c r="G56" s="3" t="s">
        <v>37</v>
      </c>
      <c r="H56" s="36">
        <v>306.92</v>
      </c>
      <c r="I56" s="32" t="s">
        <v>3</v>
      </c>
      <c r="J56" s="39">
        <v>45323</v>
      </c>
      <c r="K56" s="5">
        <v>47329</v>
      </c>
      <c r="L56" s="40">
        <v>367500</v>
      </c>
      <c r="M56" s="40">
        <v>70000</v>
      </c>
      <c r="N56" s="20"/>
    </row>
    <row r="57" spans="1:14" x14ac:dyDescent="0.2">
      <c r="A57" s="29">
        <v>41</v>
      </c>
      <c r="B57" s="29" t="s">
        <v>153</v>
      </c>
      <c r="C57" s="4">
        <v>26</v>
      </c>
      <c r="D57" s="4" t="s">
        <v>6</v>
      </c>
      <c r="E57" s="2" t="s">
        <v>151</v>
      </c>
      <c r="F57" s="2" t="s">
        <v>110</v>
      </c>
      <c r="G57" s="3" t="s">
        <v>37</v>
      </c>
      <c r="H57" s="36">
        <v>306.92</v>
      </c>
      <c r="I57" s="32" t="s">
        <v>3</v>
      </c>
      <c r="J57" s="39">
        <v>47331</v>
      </c>
      <c r="K57" s="5">
        <v>49155</v>
      </c>
      <c r="L57" s="6">
        <f>params!$C$9</f>
        <v>390000</v>
      </c>
      <c r="M57" s="40">
        <v>70000</v>
      </c>
      <c r="N57" s="20"/>
    </row>
    <row r="58" spans="1:14" x14ac:dyDescent="0.2">
      <c r="A58" s="29">
        <v>42</v>
      </c>
      <c r="B58" s="29" t="s">
        <v>153</v>
      </c>
      <c r="C58" s="4">
        <v>25</v>
      </c>
      <c r="D58" s="4" t="s">
        <v>3</v>
      </c>
      <c r="E58" s="2" t="s">
        <v>151</v>
      </c>
      <c r="F58" s="2" t="s">
        <v>110</v>
      </c>
      <c r="G58" s="3" t="s">
        <v>22</v>
      </c>
      <c r="H58" s="8">
        <v>439.08</v>
      </c>
      <c r="I58" s="32" t="s">
        <v>3</v>
      </c>
      <c r="J58" s="7">
        <v>43739</v>
      </c>
      <c r="K58" s="5">
        <v>44926</v>
      </c>
      <c r="L58" s="6">
        <v>362500</v>
      </c>
      <c r="M58" s="6">
        <v>84100</v>
      </c>
      <c r="N58" s="20"/>
    </row>
    <row r="59" spans="1:14" x14ac:dyDescent="0.2">
      <c r="A59" s="29">
        <v>42</v>
      </c>
      <c r="B59" s="29" t="s">
        <v>153</v>
      </c>
      <c r="C59" s="4">
        <v>25</v>
      </c>
      <c r="D59" s="4" t="s">
        <v>3</v>
      </c>
      <c r="E59" s="2" t="s">
        <v>151</v>
      </c>
      <c r="F59" s="2" t="s">
        <v>110</v>
      </c>
      <c r="G59" s="3" t="s">
        <v>22</v>
      </c>
      <c r="H59" s="8">
        <v>439.08</v>
      </c>
      <c r="I59" s="32" t="s">
        <v>3</v>
      </c>
      <c r="J59" s="7">
        <v>46753</v>
      </c>
      <c r="K59" s="5">
        <v>47483</v>
      </c>
      <c r="L59" s="6">
        <v>362500</v>
      </c>
      <c r="M59" s="6">
        <v>84100</v>
      </c>
      <c r="N59" s="20"/>
    </row>
    <row r="60" spans="1:14" x14ac:dyDescent="0.2">
      <c r="A60" s="29">
        <v>42</v>
      </c>
      <c r="B60" s="29" t="s">
        <v>153</v>
      </c>
      <c r="C60" s="4">
        <v>25</v>
      </c>
      <c r="D60" s="4" t="s">
        <v>3</v>
      </c>
      <c r="E60" s="2" t="s">
        <v>151</v>
      </c>
      <c r="F60" s="2" t="s">
        <v>110</v>
      </c>
      <c r="G60" s="3" t="s">
        <v>22</v>
      </c>
      <c r="H60" s="8">
        <v>439.08</v>
      </c>
      <c r="I60" s="32" t="s">
        <v>3</v>
      </c>
      <c r="J60" s="7">
        <v>47119</v>
      </c>
      <c r="K60" s="5">
        <v>49309</v>
      </c>
      <c r="L60" s="6">
        <f>params!$C$9</f>
        <v>390000</v>
      </c>
      <c r="M60" s="6">
        <v>84100</v>
      </c>
      <c r="N60" s="20"/>
    </row>
    <row r="61" spans="1:14" x14ac:dyDescent="0.2">
      <c r="A61" s="29">
        <v>43</v>
      </c>
      <c r="B61" s="29" t="s">
        <v>153</v>
      </c>
      <c r="C61" s="4">
        <v>25</v>
      </c>
      <c r="D61" s="4" t="s">
        <v>4</v>
      </c>
      <c r="E61" s="2" t="s">
        <v>151</v>
      </c>
      <c r="F61" s="2" t="s">
        <v>157</v>
      </c>
      <c r="G61" s="16" t="s">
        <v>34</v>
      </c>
      <c r="H61" s="43">
        <v>137.66999999999999</v>
      </c>
      <c r="I61" s="32" t="s">
        <v>3</v>
      </c>
      <c r="J61" s="7">
        <v>43282</v>
      </c>
      <c r="K61" s="5">
        <v>44926</v>
      </c>
      <c r="L61" s="6">
        <v>410000</v>
      </c>
      <c r="M61" s="40">
        <v>70000</v>
      </c>
      <c r="N61" s="20"/>
    </row>
    <row r="62" spans="1:14" x14ac:dyDescent="0.2">
      <c r="A62" s="29">
        <v>44</v>
      </c>
      <c r="B62" s="29" t="s">
        <v>153</v>
      </c>
      <c r="C62" s="4">
        <v>25</v>
      </c>
      <c r="D62" s="4" t="s">
        <v>4</v>
      </c>
      <c r="E62" s="2" t="s">
        <v>151</v>
      </c>
      <c r="F62" s="2" t="s">
        <v>157</v>
      </c>
      <c r="G62" s="16" t="s">
        <v>170</v>
      </c>
      <c r="H62" s="43">
        <v>137.66999999999999</v>
      </c>
      <c r="I62" s="32" t="s">
        <v>3</v>
      </c>
      <c r="J62" s="7">
        <v>45047</v>
      </c>
      <c r="K62" s="5">
        <v>46142</v>
      </c>
      <c r="L62" s="6">
        <v>390000</v>
      </c>
      <c r="M62" s="40">
        <v>70000</v>
      </c>
      <c r="N62" s="20" t="s">
        <v>171</v>
      </c>
    </row>
    <row r="63" spans="1:14" x14ac:dyDescent="0.2">
      <c r="A63" s="29">
        <v>45</v>
      </c>
      <c r="B63" s="29" t="s">
        <v>153</v>
      </c>
      <c r="C63" s="4">
        <v>25</v>
      </c>
      <c r="D63" s="4" t="s">
        <v>5</v>
      </c>
      <c r="E63" s="2" t="s">
        <v>151</v>
      </c>
      <c r="F63" s="2" t="s">
        <v>157</v>
      </c>
      <c r="G63" s="3" t="s">
        <v>182</v>
      </c>
      <c r="H63" s="8">
        <v>137.66999999999999</v>
      </c>
      <c r="I63" s="32" t="s">
        <v>3</v>
      </c>
      <c r="J63" s="7">
        <v>45383</v>
      </c>
      <c r="K63" s="5">
        <v>49034</v>
      </c>
      <c r="L63" s="6">
        <v>383000</v>
      </c>
      <c r="M63" s="6">
        <v>70000</v>
      </c>
      <c r="N63" s="20" t="s">
        <v>161</v>
      </c>
    </row>
    <row r="64" spans="1:14" x14ac:dyDescent="0.2">
      <c r="A64" s="29">
        <v>46</v>
      </c>
      <c r="B64" s="29" t="s">
        <v>153</v>
      </c>
      <c r="C64" s="4">
        <v>25</v>
      </c>
      <c r="D64" s="4" t="s">
        <v>6</v>
      </c>
      <c r="E64" s="2" t="s">
        <v>151</v>
      </c>
      <c r="F64" s="2" t="s">
        <v>157</v>
      </c>
      <c r="G64" s="3" t="s">
        <v>39</v>
      </c>
      <c r="H64" s="8">
        <v>306.92</v>
      </c>
      <c r="I64" s="32" t="s">
        <v>3</v>
      </c>
      <c r="J64" s="7">
        <v>43191</v>
      </c>
      <c r="K64" s="5">
        <v>45382</v>
      </c>
      <c r="L64" s="6">
        <v>383000</v>
      </c>
      <c r="M64" s="6">
        <v>70000</v>
      </c>
      <c r="N64" s="20"/>
    </row>
    <row r="65" spans="1:18" x14ac:dyDescent="0.2">
      <c r="A65" s="29">
        <v>47</v>
      </c>
      <c r="B65" s="29" t="s">
        <v>153</v>
      </c>
      <c r="C65" s="4">
        <v>25</v>
      </c>
      <c r="D65" s="4" t="s">
        <v>6</v>
      </c>
      <c r="E65" s="2" t="s">
        <v>151</v>
      </c>
      <c r="F65" s="2" t="s">
        <v>157</v>
      </c>
      <c r="G65" s="3" t="s">
        <v>39</v>
      </c>
      <c r="H65" s="8">
        <v>306.92</v>
      </c>
      <c r="I65" s="32" t="s">
        <v>3</v>
      </c>
      <c r="J65" s="7">
        <v>45383</v>
      </c>
      <c r="K65" s="5">
        <v>49034</v>
      </c>
      <c r="L65" s="6">
        <v>383000</v>
      </c>
      <c r="M65" s="6">
        <v>70000</v>
      </c>
      <c r="N65" s="20"/>
    </row>
    <row r="66" spans="1:18" x14ac:dyDescent="0.2">
      <c r="A66" s="29">
        <v>48</v>
      </c>
      <c r="B66" s="29" t="s">
        <v>153</v>
      </c>
      <c r="C66" s="4">
        <v>25</v>
      </c>
      <c r="D66" s="4" t="s">
        <v>41</v>
      </c>
      <c r="E66" s="2" t="s">
        <v>151</v>
      </c>
      <c r="F66" s="2" t="s">
        <v>110</v>
      </c>
      <c r="G66" s="3" t="s">
        <v>40</v>
      </c>
      <c r="H66" s="8">
        <v>388.65999999999997</v>
      </c>
      <c r="I66" s="32" t="s">
        <v>3</v>
      </c>
      <c r="J66" s="7">
        <v>43739</v>
      </c>
      <c r="K66" s="5">
        <v>49217</v>
      </c>
      <c r="L66" s="6">
        <v>383000</v>
      </c>
      <c r="M66" s="6">
        <v>70000</v>
      </c>
      <c r="N66" s="20"/>
    </row>
    <row r="67" spans="1:18" x14ac:dyDescent="0.2">
      <c r="A67" s="29">
        <v>49</v>
      </c>
      <c r="B67" s="29" t="s">
        <v>153</v>
      </c>
      <c r="C67" s="4">
        <v>25</v>
      </c>
      <c r="D67" s="4" t="s">
        <v>9</v>
      </c>
      <c r="E67" s="2" t="s">
        <v>151</v>
      </c>
      <c r="F67" s="2" t="s">
        <v>110</v>
      </c>
      <c r="G67" s="3" t="s">
        <v>40</v>
      </c>
      <c r="H67" s="8">
        <v>137.71</v>
      </c>
      <c r="I67" s="32" t="s">
        <v>3</v>
      </c>
      <c r="J67" s="7">
        <v>44682</v>
      </c>
      <c r="K67" s="5">
        <v>49064</v>
      </c>
      <c r="L67" s="6">
        <f>params!$C$9</f>
        <v>390000</v>
      </c>
      <c r="M67" s="6">
        <v>70000</v>
      </c>
      <c r="N67" s="20"/>
    </row>
    <row r="68" spans="1:18" x14ac:dyDescent="0.2">
      <c r="A68" s="29">
        <v>50</v>
      </c>
      <c r="B68" s="29" t="s">
        <v>153</v>
      </c>
      <c r="C68" s="4">
        <v>23</v>
      </c>
      <c r="D68" s="4" t="s">
        <v>18</v>
      </c>
      <c r="E68" s="2" t="s">
        <v>151</v>
      </c>
      <c r="F68" s="2" t="s">
        <v>110</v>
      </c>
      <c r="G68" s="3" t="s">
        <v>166</v>
      </c>
      <c r="H68" s="8">
        <v>1547.71</v>
      </c>
      <c r="I68" s="32" t="s">
        <v>3</v>
      </c>
      <c r="J68" s="7">
        <v>45108</v>
      </c>
      <c r="K68" s="5">
        <v>47299</v>
      </c>
      <c r="L68" s="6">
        <v>347396</v>
      </c>
      <c r="M68" s="6">
        <v>84100</v>
      </c>
      <c r="N68" s="20"/>
    </row>
    <row r="69" spans="1:18" x14ac:dyDescent="0.2">
      <c r="A69" s="29">
        <v>50</v>
      </c>
      <c r="B69" s="29" t="s">
        <v>153</v>
      </c>
      <c r="C69" s="4">
        <v>23</v>
      </c>
      <c r="D69" s="4" t="s">
        <v>18</v>
      </c>
      <c r="E69" s="2" t="s">
        <v>151</v>
      </c>
      <c r="F69" s="2" t="s">
        <v>110</v>
      </c>
      <c r="G69" s="3" t="s">
        <v>166</v>
      </c>
      <c r="H69" s="8">
        <v>1547.71</v>
      </c>
      <c r="I69" s="32" t="s">
        <v>3</v>
      </c>
      <c r="J69" s="7">
        <v>47300</v>
      </c>
      <c r="K69" s="5">
        <v>49125</v>
      </c>
      <c r="L69" s="6">
        <f>params!$C$9</f>
        <v>390000</v>
      </c>
      <c r="M69" s="6">
        <v>84100</v>
      </c>
      <c r="N69" s="20"/>
    </row>
    <row r="70" spans="1:18" x14ac:dyDescent="0.2">
      <c r="A70" s="29">
        <v>51</v>
      </c>
      <c r="B70" s="29" t="s">
        <v>153</v>
      </c>
      <c r="C70" s="4">
        <v>22</v>
      </c>
      <c r="D70" s="4" t="s">
        <v>18</v>
      </c>
      <c r="E70" s="2" t="s">
        <v>151</v>
      </c>
      <c r="F70" s="2" t="s">
        <v>110</v>
      </c>
      <c r="G70" s="3" t="s">
        <v>20</v>
      </c>
      <c r="H70" s="8">
        <v>1567.54</v>
      </c>
      <c r="I70" s="32" t="s">
        <v>3</v>
      </c>
      <c r="J70" s="7">
        <v>43647</v>
      </c>
      <c r="K70" s="5">
        <v>47299</v>
      </c>
      <c r="L70" s="6">
        <v>362500</v>
      </c>
      <c r="M70" s="6">
        <v>84100</v>
      </c>
      <c r="N70" s="20"/>
      <c r="Q70">
        <v>290</v>
      </c>
    </row>
    <row r="71" spans="1:18" x14ac:dyDescent="0.2">
      <c r="A71" s="29">
        <v>51</v>
      </c>
      <c r="B71" s="29" t="s">
        <v>153</v>
      </c>
      <c r="C71" s="4">
        <v>22</v>
      </c>
      <c r="D71" s="4" t="s">
        <v>18</v>
      </c>
      <c r="E71" s="2" t="s">
        <v>151</v>
      </c>
      <c r="F71" s="2" t="s">
        <v>110</v>
      </c>
      <c r="G71" s="3" t="s">
        <v>20</v>
      </c>
      <c r="H71" s="8">
        <v>1567.54</v>
      </c>
      <c r="I71" s="32" t="s">
        <v>3</v>
      </c>
      <c r="J71" s="7">
        <v>47300</v>
      </c>
      <c r="K71" s="5">
        <v>49125</v>
      </c>
      <c r="L71" s="6">
        <f>params!$C$9</f>
        <v>390000</v>
      </c>
      <c r="M71" s="6">
        <v>84100</v>
      </c>
      <c r="N71" s="20"/>
      <c r="Q71">
        <v>52000000000</v>
      </c>
      <c r="R71" s="21">
        <f>Q71/Q70</f>
        <v>179310344.8275862</v>
      </c>
    </row>
    <row r="72" spans="1:18" x14ac:dyDescent="0.2">
      <c r="A72" s="29">
        <v>52</v>
      </c>
      <c r="B72" s="29" t="s">
        <v>153</v>
      </c>
      <c r="C72" s="4">
        <v>21</v>
      </c>
      <c r="D72" s="4" t="s">
        <v>18</v>
      </c>
      <c r="E72" s="2" t="s">
        <v>151</v>
      </c>
      <c r="F72" s="2" t="s">
        <v>110</v>
      </c>
      <c r="G72" s="3" t="s">
        <v>166</v>
      </c>
      <c r="H72" s="8">
        <v>1547.7674437292999</v>
      </c>
      <c r="I72" s="32" t="s">
        <v>3</v>
      </c>
      <c r="J72" s="7">
        <v>45108</v>
      </c>
      <c r="K72" s="5">
        <v>47299</v>
      </c>
      <c r="L72" s="6">
        <v>362500</v>
      </c>
      <c r="M72" s="6">
        <v>84100</v>
      </c>
      <c r="N72" s="20"/>
    </row>
    <row r="73" spans="1:18" x14ac:dyDescent="0.2">
      <c r="A73" s="29">
        <v>52</v>
      </c>
      <c r="B73" s="29" t="s">
        <v>153</v>
      </c>
      <c r="C73" s="4">
        <v>21</v>
      </c>
      <c r="D73" s="4" t="s">
        <v>18</v>
      </c>
      <c r="E73" s="2" t="s">
        <v>151</v>
      </c>
      <c r="F73" s="2" t="s">
        <v>110</v>
      </c>
      <c r="G73" s="3" t="s">
        <v>166</v>
      </c>
      <c r="H73" s="8">
        <v>1547.7674437292999</v>
      </c>
      <c r="I73" s="32" t="s">
        <v>3</v>
      </c>
      <c r="J73" s="7">
        <v>47300</v>
      </c>
      <c r="K73" s="5">
        <v>49125</v>
      </c>
      <c r="L73" s="6">
        <f>params!$C$9</f>
        <v>390000</v>
      </c>
      <c r="M73" s="6">
        <v>84100</v>
      </c>
      <c r="N73" s="20"/>
    </row>
    <row r="74" spans="1:18" x14ac:dyDescent="0.2">
      <c r="A74" s="29">
        <v>53</v>
      </c>
      <c r="B74" s="29" t="s">
        <v>153</v>
      </c>
      <c r="C74" s="4">
        <v>20</v>
      </c>
      <c r="D74" s="4" t="s">
        <v>3</v>
      </c>
      <c r="E74" s="2" t="s">
        <v>151</v>
      </c>
      <c r="F74" s="2" t="s">
        <v>110</v>
      </c>
      <c r="G74" s="3" t="s">
        <v>20</v>
      </c>
      <c r="H74" s="8">
        <v>370.08</v>
      </c>
      <c r="I74" s="32" t="s">
        <v>3</v>
      </c>
      <c r="J74" s="7">
        <v>43647</v>
      </c>
      <c r="K74" s="5">
        <v>47299</v>
      </c>
      <c r="L74" s="6">
        <v>362500</v>
      </c>
      <c r="M74" s="6">
        <v>84100</v>
      </c>
      <c r="N74" s="20"/>
    </row>
    <row r="75" spans="1:18" x14ac:dyDescent="0.2">
      <c r="A75" s="29">
        <v>53</v>
      </c>
      <c r="B75" s="29" t="s">
        <v>153</v>
      </c>
      <c r="C75" s="4">
        <v>20</v>
      </c>
      <c r="D75" s="4" t="s">
        <v>3</v>
      </c>
      <c r="E75" s="2" t="s">
        <v>151</v>
      </c>
      <c r="F75" s="2" t="s">
        <v>110</v>
      </c>
      <c r="G75" s="3" t="s">
        <v>20</v>
      </c>
      <c r="H75" s="8">
        <v>370.08</v>
      </c>
      <c r="I75" s="32" t="s">
        <v>3</v>
      </c>
      <c r="J75" s="7">
        <v>47300</v>
      </c>
      <c r="K75" s="5">
        <v>49125</v>
      </c>
      <c r="L75" s="6">
        <f>params!$C$9</f>
        <v>390000</v>
      </c>
      <c r="M75" s="6">
        <v>84100</v>
      </c>
      <c r="N75" s="20"/>
    </row>
    <row r="76" spans="1:18" x14ac:dyDescent="0.2">
      <c r="A76" s="29">
        <v>54</v>
      </c>
      <c r="B76" s="29" t="s">
        <v>153</v>
      </c>
      <c r="C76" s="4">
        <v>20</v>
      </c>
      <c r="D76" s="4" t="s">
        <v>42</v>
      </c>
      <c r="E76" s="2" t="s">
        <v>151</v>
      </c>
      <c r="F76" s="2" t="s">
        <v>157</v>
      </c>
      <c r="G76" s="3" t="s">
        <v>43</v>
      </c>
      <c r="H76" s="34">
        <v>651.25</v>
      </c>
      <c r="I76" s="32" t="s">
        <v>3</v>
      </c>
      <c r="J76" s="5">
        <v>44667</v>
      </c>
      <c r="K76" s="5">
        <v>45306</v>
      </c>
      <c r="L76" s="6">
        <v>383000</v>
      </c>
      <c r="M76" s="6">
        <v>70000</v>
      </c>
      <c r="N76" s="20"/>
    </row>
    <row r="77" spans="1:18" x14ac:dyDescent="0.2">
      <c r="A77" s="29">
        <v>55</v>
      </c>
      <c r="B77" s="29" t="s">
        <v>153</v>
      </c>
      <c r="C77" s="4">
        <v>20</v>
      </c>
      <c r="D77" s="4" t="s">
        <v>6</v>
      </c>
      <c r="E77" s="2" t="s">
        <v>151</v>
      </c>
      <c r="F77" s="2" t="s">
        <v>157</v>
      </c>
      <c r="G77" s="3" t="s">
        <v>43</v>
      </c>
      <c r="H77" s="8">
        <v>306.92</v>
      </c>
      <c r="I77" s="32" t="s">
        <v>3</v>
      </c>
      <c r="J77" s="7">
        <v>45307</v>
      </c>
      <c r="K77" s="5">
        <v>45762</v>
      </c>
      <c r="L77" s="6">
        <v>383000</v>
      </c>
      <c r="M77" s="6">
        <v>70000</v>
      </c>
      <c r="N77" s="20"/>
    </row>
    <row r="78" spans="1:18" x14ac:dyDescent="0.2">
      <c r="A78" s="29"/>
      <c r="B78" s="29" t="s">
        <v>153</v>
      </c>
      <c r="C78" s="4">
        <v>20</v>
      </c>
      <c r="D78" s="4" t="s">
        <v>38</v>
      </c>
      <c r="E78" s="2" t="s">
        <v>151</v>
      </c>
      <c r="F78" s="2" t="s">
        <v>157</v>
      </c>
      <c r="G78" s="3" t="s">
        <v>184</v>
      </c>
      <c r="H78" s="8">
        <v>344.33</v>
      </c>
      <c r="I78" s="32" t="s">
        <v>3</v>
      </c>
      <c r="J78" s="7">
        <v>46753</v>
      </c>
      <c r="K78" s="5">
        <v>47483</v>
      </c>
      <c r="L78" s="6">
        <v>362500</v>
      </c>
      <c r="M78" s="6">
        <v>84100</v>
      </c>
      <c r="N78" s="20"/>
    </row>
    <row r="79" spans="1:18" x14ac:dyDescent="0.2">
      <c r="A79" s="29"/>
      <c r="B79" s="29" t="s">
        <v>153</v>
      </c>
      <c r="C79" s="4">
        <v>20</v>
      </c>
      <c r="D79" s="4" t="s">
        <v>38</v>
      </c>
      <c r="E79" s="2" t="s">
        <v>151</v>
      </c>
      <c r="F79" s="2" t="s">
        <v>157</v>
      </c>
      <c r="G79" s="3" t="s">
        <v>184</v>
      </c>
      <c r="H79" s="8">
        <v>344.33</v>
      </c>
      <c r="I79" s="32" t="s">
        <v>3</v>
      </c>
      <c r="J79" s="7">
        <v>47119</v>
      </c>
      <c r="K79" s="5">
        <v>49309</v>
      </c>
      <c r="L79" s="6">
        <f>params!$C$9</f>
        <v>390000</v>
      </c>
      <c r="M79" s="6">
        <v>84100</v>
      </c>
      <c r="N79" s="20"/>
    </row>
    <row r="80" spans="1:18" x14ac:dyDescent="0.2">
      <c r="A80" s="29">
        <v>56</v>
      </c>
      <c r="B80" s="29" t="s">
        <v>153</v>
      </c>
      <c r="C80" s="4">
        <v>20</v>
      </c>
      <c r="D80" s="4" t="s">
        <v>7</v>
      </c>
      <c r="E80" s="2" t="s">
        <v>151</v>
      </c>
      <c r="F80" s="2" t="s">
        <v>157</v>
      </c>
      <c r="G80" s="3" t="s">
        <v>165</v>
      </c>
      <c r="H80" s="34">
        <v>250.99</v>
      </c>
      <c r="I80" s="32" t="s">
        <v>3</v>
      </c>
      <c r="J80" s="5">
        <v>45108</v>
      </c>
      <c r="K80" s="5"/>
      <c r="L80" s="6"/>
      <c r="M80" s="6"/>
      <c r="N80" s="20"/>
    </row>
    <row r="81" spans="1:14" x14ac:dyDescent="0.2">
      <c r="A81" s="29">
        <v>57</v>
      </c>
      <c r="B81" s="29" t="s">
        <v>153</v>
      </c>
      <c r="C81" s="4">
        <v>20</v>
      </c>
      <c r="D81" s="4" t="s">
        <v>8</v>
      </c>
      <c r="E81" s="2" t="s">
        <v>151</v>
      </c>
      <c r="F81" s="2" t="s">
        <v>157</v>
      </c>
      <c r="G81" s="3" t="s">
        <v>45</v>
      </c>
      <c r="H81" s="8">
        <v>137.67083232602312</v>
      </c>
      <c r="I81" s="32" t="s">
        <v>3</v>
      </c>
      <c r="J81" s="44">
        <v>44197</v>
      </c>
      <c r="K81" s="5">
        <v>45291</v>
      </c>
      <c r="L81" s="6">
        <v>430000</v>
      </c>
      <c r="M81" s="6">
        <v>70000</v>
      </c>
      <c r="N81" s="20"/>
    </row>
    <row r="82" spans="1:14" x14ac:dyDescent="0.2">
      <c r="A82" s="29">
        <v>58</v>
      </c>
      <c r="B82" s="29" t="s">
        <v>153</v>
      </c>
      <c r="C82" s="4">
        <v>20</v>
      </c>
      <c r="D82" s="4" t="s">
        <v>8</v>
      </c>
      <c r="E82" s="2" t="s">
        <v>151</v>
      </c>
      <c r="F82" s="2" t="s">
        <v>157</v>
      </c>
      <c r="G82" s="3" t="s">
        <v>164</v>
      </c>
      <c r="H82" s="8">
        <v>137.67083232602312</v>
      </c>
      <c r="I82" s="32" t="s">
        <v>3</v>
      </c>
      <c r="J82" s="44">
        <v>45292</v>
      </c>
      <c r="K82" s="5">
        <v>46752</v>
      </c>
      <c r="L82" s="6">
        <v>410000</v>
      </c>
      <c r="M82" s="6">
        <v>70000</v>
      </c>
      <c r="N82" s="20"/>
    </row>
    <row r="83" spans="1:14" x14ac:dyDescent="0.2">
      <c r="A83" s="29">
        <v>58</v>
      </c>
      <c r="B83" s="29" t="s">
        <v>153</v>
      </c>
      <c r="C83" s="4">
        <v>20</v>
      </c>
      <c r="D83" s="4" t="s">
        <v>8</v>
      </c>
      <c r="E83" s="2" t="s">
        <v>151</v>
      </c>
      <c r="F83" s="2" t="s">
        <v>157</v>
      </c>
      <c r="G83" s="3" t="s">
        <v>164</v>
      </c>
      <c r="H83" s="8">
        <v>137.67083232602312</v>
      </c>
      <c r="I83" s="32" t="s">
        <v>3</v>
      </c>
      <c r="J83" s="44">
        <v>46388</v>
      </c>
      <c r="K83" s="5">
        <v>48944</v>
      </c>
      <c r="L83" s="6">
        <v>410000</v>
      </c>
      <c r="M83" s="6">
        <v>70000</v>
      </c>
      <c r="N83" s="20"/>
    </row>
    <row r="84" spans="1:14" x14ac:dyDescent="0.2">
      <c r="A84" s="29">
        <v>59</v>
      </c>
      <c r="B84" s="29" t="s">
        <v>153</v>
      </c>
      <c r="C84" s="4">
        <v>20</v>
      </c>
      <c r="D84" s="4" t="s">
        <v>9</v>
      </c>
      <c r="E84" s="2" t="s">
        <v>151</v>
      </c>
      <c r="F84" s="2" t="s">
        <v>157</v>
      </c>
      <c r="G84" s="3" t="s">
        <v>48</v>
      </c>
      <c r="H84" s="8">
        <v>137.71</v>
      </c>
      <c r="I84" s="32" t="s">
        <v>3</v>
      </c>
      <c r="J84" s="7">
        <v>45108</v>
      </c>
      <c r="K84" s="5"/>
      <c r="L84" s="6"/>
      <c r="M84" s="6"/>
      <c r="N84" s="20"/>
    </row>
    <row r="85" spans="1:14" x14ac:dyDescent="0.2">
      <c r="A85" s="29">
        <v>60</v>
      </c>
      <c r="B85" s="29" t="s">
        <v>153</v>
      </c>
      <c r="C85" s="4">
        <v>19</v>
      </c>
      <c r="D85" s="4" t="s">
        <v>47</v>
      </c>
      <c r="E85" s="2" t="s">
        <v>151</v>
      </c>
      <c r="F85" s="2" t="s">
        <v>157</v>
      </c>
      <c r="G85" s="3" t="s">
        <v>46</v>
      </c>
      <c r="H85" s="8">
        <v>989.79</v>
      </c>
      <c r="I85" s="32" t="s">
        <v>3</v>
      </c>
      <c r="J85" s="7">
        <v>44075</v>
      </c>
      <c r="K85" s="5">
        <v>45169</v>
      </c>
      <c r="L85" s="6">
        <v>425000</v>
      </c>
      <c r="M85" s="6">
        <v>70000</v>
      </c>
      <c r="N85" s="20"/>
    </row>
    <row r="86" spans="1:14" x14ac:dyDescent="0.2">
      <c r="A86" s="29">
        <v>61</v>
      </c>
      <c r="B86" s="29" t="s">
        <v>153</v>
      </c>
      <c r="C86" s="4">
        <v>19</v>
      </c>
      <c r="D86" s="4" t="s">
        <v>47</v>
      </c>
      <c r="E86" s="2" t="s">
        <v>151</v>
      </c>
      <c r="F86" s="2" t="s">
        <v>157</v>
      </c>
      <c r="G86" s="3" t="s">
        <v>162</v>
      </c>
      <c r="H86" s="8">
        <v>989.79</v>
      </c>
      <c r="I86" s="32" t="s">
        <v>3</v>
      </c>
      <c r="J86" s="7">
        <v>45170</v>
      </c>
      <c r="K86" s="5">
        <v>45535</v>
      </c>
      <c r="L86" s="6">
        <v>375000</v>
      </c>
      <c r="M86" s="6">
        <v>70000</v>
      </c>
      <c r="N86" s="20"/>
    </row>
    <row r="87" spans="1:14" x14ac:dyDescent="0.2">
      <c r="A87" s="29">
        <v>61</v>
      </c>
      <c r="B87" s="29" t="s">
        <v>153</v>
      </c>
      <c r="C87" s="4">
        <v>19</v>
      </c>
      <c r="D87" s="4" t="s">
        <v>47</v>
      </c>
      <c r="E87" s="2" t="s">
        <v>151</v>
      </c>
      <c r="F87" s="2" t="s">
        <v>157</v>
      </c>
      <c r="G87" s="3" t="s">
        <v>162</v>
      </c>
      <c r="H87" s="8">
        <v>989.79</v>
      </c>
      <c r="I87" s="32" t="s">
        <v>3</v>
      </c>
      <c r="J87" s="7">
        <v>45536</v>
      </c>
      <c r="K87" s="5">
        <v>46630</v>
      </c>
      <c r="L87" s="6">
        <v>375000</v>
      </c>
      <c r="M87" s="6">
        <v>70000</v>
      </c>
      <c r="N87" s="20" t="s">
        <v>161</v>
      </c>
    </row>
    <row r="88" spans="1:14" x14ac:dyDescent="0.2">
      <c r="A88" s="29">
        <v>63</v>
      </c>
      <c r="B88" s="29" t="s">
        <v>153</v>
      </c>
      <c r="C88" s="4">
        <v>19</v>
      </c>
      <c r="D88" s="4" t="s">
        <v>6</v>
      </c>
      <c r="E88" s="2" t="s">
        <v>151</v>
      </c>
      <c r="F88" s="2" t="s">
        <v>157</v>
      </c>
      <c r="G88" s="3" t="s">
        <v>163</v>
      </c>
      <c r="H88" s="8">
        <v>306.92</v>
      </c>
      <c r="I88" s="32" t="s">
        <v>3</v>
      </c>
      <c r="J88" s="7">
        <v>45383</v>
      </c>
      <c r="K88" s="5">
        <v>46630</v>
      </c>
      <c r="L88" s="6">
        <v>375000</v>
      </c>
      <c r="M88" s="6">
        <v>70000</v>
      </c>
      <c r="N88" s="20" t="s">
        <v>161</v>
      </c>
    </row>
    <row r="89" spans="1:14" x14ac:dyDescent="0.2">
      <c r="A89" s="29">
        <v>64</v>
      </c>
      <c r="B89" s="29" t="s">
        <v>153</v>
      </c>
      <c r="C89" s="4">
        <v>19</v>
      </c>
      <c r="D89" s="4" t="s">
        <v>7</v>
      </c>
      <c r="E89" s="2" t="s">
        <v>151</v>
      </c>
      <c r="F89" s="2" t="s">
        <v>157</v>
      </c>
      <c r="G89" s="3" t="s">
        <v>163</v>
      </c>
      <c r="H89" s="8">
        <v>250.99</v>
      </c>
      <c r="I89" s="32" t="s">
        <v>3</v>
      </c>
      <c r="J89" s="7">
        <v>45383</v>
      </c>
      <c r="K89" s="47">
        <v>46630</v>
      </c>
      <c r="L89" s="6">
        <v>375000</v>
      </c>
      <c r="M89" s="6">
        <v>70000</v>
      </c>
      <c r="N89" s="20" t="s">
        <v>161</v>
      </c>
    </row>
    <row r="90" spans="1:14" x14ac:dyDescent="0.2">
      <c r="A90" s="29">
        <v>64</v>
      </c>
      <c r="B90" s="29" t="s">
        <v>153</v>
      </c>
      <c r="C90" s="4">
        <v>19</v>
      </c>
      <c r="D90" s="4" t="s">
        <v>18</v>
      </c>
      <c r="E90" s="2" t="s">
        <v>151</v>
      </c>
      <c r="F90" s="2" t="s">
        <v>157</v>
      </c>
      <c r="G90" s="3" t="s">
        <v>165</v>
      </c>
      <c r="H90" s="8">
        <v>1547.7</v>
      </c>
      <c r="I90" s="32" t="s">
        <v>3</v>
      </c>
      <c r="J90" s="7">
        <v>46631</v>
      </c>
      <c r="K90" s="47">
        <v>49187</v>
      </c>
      <c r="L90" s="6">
        <v>375000</v>
      </c>
      <c r="M90" s="6">
        <v>70000</v>
      </c>
      <c r="N90" s="20" t="s">
        <v>161</v>
      </c>
    </row>
    <row r="91" spans="1:14" x14ac:dyDescent="0.2">
      <c r="A91" s="29">
        <v>65</v>
      </c>
      <c r="B91" s="29" t="s">
        <v>153</v>
      </c>
      <c r="C91" s="58">
        <v>18</v>
      </c>
      <c r="D91" s="58" t="s">
        <v>18</v>
      </c>
      <c r="E91" s="57" t="s">
        <v>151</v>
      </c>
      <c r="F91" s="2" t="s">
        <v>157</v>
      </c>
      <c r="G91" s="59" t="s">
        <v>165</v>
      </c>
      <c r="H91" s="62">
        <v>1563.7810374560884</v>
      </c>
      <c r="I91" s="67" t="s">
        <v>3</v>
      </c>
      <c r="J91" s="69">
        <v>46753</v>
      </c>
      <c r="K91" s="71">
        <v>49309</v>
      </c>
      <c r="L91" s="6">
        <f>params!$C$9</f>
        <v>390000</v>
      </c>
      <c r="M91" s="6">
        <v>70000</v>
      </c>
      <c r="N91" s="20" t="s">
        <v>204</v>
      </c>
    </row>
    <row r="92" spans="1:14" x14ac:dyDescent="0.2">
      <c r="A92" s="29">
        <v>66</v>
      </c>
      <c r="B92" s="29" t="s">
        <v>153</v>
      </c>
      <c r="C92" s="58">
        <v>17</v>
      </c>
      <c r="D92" s="58" t="s">
        <v>18</v>
      </c>
      <c r="E92" s="57" t="s">
        <v>151</v>
      </c>
      <c r="F92" s="2" t="s">
        <v>157</v>
      </c>
      <c r="G92" s="59" t="s">
        <v>49</v>
      </c>
      <c r="H92" s="62">
        <v>1547.6845104472457</v>
      </c>
      <c r="I92" s="67" t="s">
        <v>3</v>
      </c>
      <c r="J92" s="54">
        <v>43891</v>
      </c>
      <c r="K92" s="71">
        <v>44985</v>
      </c>
      <c r="L92" s="73">
        <v>450000</v>
      </c>
      <c r="M92" s="6">
        <v>70000</v>
      </c>
      <c r="N92" s="20"/>
    </row>
    <row r="93" spans="1:14" x14ac:dyDescent="0.2">
      <c r="A93" s="29">
        <v>67</v>
      </c>
      <c r="B93" s="29" t="s">
        <v>153</v>
      </c>
      <c r="C93" s="58">
        <v>17</v>
      </c>
      <c r="D93" s="58" t="s">
        <v>35</v>
      </c>
      <c r="E93" s="57" t="s">
        <v>151</v>
      </c>
      <c r="F93" s="2" t="s">
        <v>157</v>
      </c>
      <c r="G93" s="59" t="s">
        <v>49</v>
      </c>
      <c r="H93" s="62">
        <v>965.45</v>
      </c>
      <c r="I93" s="67" t="s">
        <v>3</v>
      </c>
      <c r="J93" s="54">
        <v>44986</v>
      </c>
      <c r="K93" s="71">
        <v>49003</v>
      </c>
      <c r="L93" s="73">
        <v>383000</v>
      </c>
      <c r="M93" s="6">
        <v>70000</v>
      </c>
      <c r="N93" s="20" t="s">
        <v>172</v>
      </c>
    </row>
    <row r="94" spans="1:14" x14ac:dyDescent="0.2">
      <c r="A94" s="29"/>
      <c r="B94" s="29" t="s">
        <v>153</v>
      </c>
      <c r="C94" s="58">
        <v>17</v>
      </c>
      <c r="D94" s="58" t="s">
        <v>42</v>
      </c>
      <c r="E94" s="57" t="s">
        <v>151</v>
      </c>
      <c r="F94" s="2" t="s">
        <v>157</v>
      </c>
      <c r="G94" s="59" t="s">
        <v>203</v>
      </c>
      <c r="H94" s="62">
        <v>582.24</v>
      </c>
      <c r="I94" s="67" t="s">
        <v>3</v>
      </c>
      <c r="J94" s="54">
        <v>45292</v>
      </c>
      <c r="K94" s="71">
        <v>49309</v>
      </c>
      <c r="L94" s="73">
        <v>383000</v>
      </c>
      <c r="M94" s="6">
        <v>70000</v>
      </c>
      <c r="N94" s="20" t="s">
        <v>202</v>
      </c>
    </row>
    <row r="95" spans="1:14" x14ac:dyDescent="0.2">
      <c r="A95" s="29">
        <v>68</v>
      </c>
      <c r="B95" s="29" t="s">
        <v>153</v>
      </c>
      <c r="C95" s="58">
        <v>16</v>
      </c>
      <c r="D95" s="58" t="s">
        <v>18</v>
      </c>
      <c r="E95" s="57" t="s">
        <v>151</v>
      </c>
      <c r="F95" s="2" t="s">
        <v>157</v>
      </c>
      <c r="G95" s="59" t="s">
        <v>162</v>
      </c>
      <c r="H95" s="62">
        <v>1547.68</v>
      </c>
      <c r="I95" s="67" t="s">
        <v>3</v>
      </c>
      <c r="J95" s="69">
        <v>44075</v>
      </c>
      <c r="K95" s="71">
        <v>45169</v>
      </c>
      <c r="L95" s="73">
        <v>425000</v>
      </c>
      <c r="M95" s="6">
        <v>70000</v>
      </c>
      <c r="N95" s="20"/>
    </row>
    <row r="96" spans="1:14" x14ac:dyDescent="0.2">
      <c r="A96" s="29">
        <v>69</v>
      </c>
      <c r="B96" s="29" t="s">
        <v>153</v>
      </c>
      <c r="C96" s="58">
        <v>16</v>
      </c>
      <c r="D96" s="58" t="s">
        <v>18</v>
      </c>
      <c r="E96" s="57" t="s">
        <v>151</v>
      </c>
      <c r="F96" s="2" t="s">
        <v>157</v>
      </c>
      <c r="G96" s="59" t="s">
        <v>46</v>
      </c>
      <c r="H96" s="62">
        <v>1547.68</v>
      </c>
      <c r="I96" s="67" t="s">
        <v>3</v>
      </c>
      <c r="J96" s="69">
        <v>45170</v>
      </c>
      <c r="K96" s="71">
        <v>45535</v>
      </c>
      <c r="L96" s="73">
        <v>375000</v>
      </c>
      <c r="M96" s="6">
        <v>70000</v>
      </c>
      <c r="N96" s="20"/>
    </row>
    <row r="97" spans="1:14" x14ac:dyDescent="0.2">
      <c r="A97" s="29">
        <v>69</v>
      </c>
      <c r="B97" s="29" t="s">
        <v>153</v>
      </c>
      <c r="C97" s="58">
        <v>16</v>
      </c>
      <c r="D97" s="58" t="s">
        <v>18</v>
      </c>
      <c r="E97" s="57" t="s">
        <v>151</v>
      </c>
      <c r="F97" s="2" t="s">
        <v>157</v>
      </c>
      <c r="G97" s="59" t="s">
        <v>46</v>
      </c>
      <c r="H97" s="62">
        <v>1547.68</v>
      </c>
      <c r="I97" s="67" t="s">
        <v>3</v>
      </c>
      <c r="J97" s="69">
        <v>45536</v>
      </c>
      <c r="K97" s="71">
        <v>46630</v>
      </c>
      <c r="L97" s="73">
        <v>375000</v>
      </c>
      <c r="M97" s="6">
        <v>70000</v>
      </c>
      <c r="N97" s="20" t="s">
        <v>161</v>
      </c>
    </row>
    <row r="98" spans="1:14" x14ac:dyDescent="0.2">
      <c r="A98" s="29">
        <v>69</v>
      </c>
      <c r="B98" s="29" t="s">
        <v>153</v>
      </c>
      <c r="C98" s="58">
        <v>16</v>
      </c>
      <c r="D98" s="58" t="s">
        <v>18</v>
      </c>
      <c r="E98" s="57" t="s">
        <v>151</v>
      </c>
      <c r="F98" s="2" t="s">
        <v>157</v>
      </c>
      <c r="G98" s="59" t="s">
        <v>165</v>
      </c>
      <c r="H98" s="62">
        <v>1547.68</v>
      </c>
      <c r="I98" s="67" t="s">
        <v>3</v>
      </c>
      <c r="J98" s="69">
        <v>47665</v>
      </c>
      <c r="K98" s="71">
        <v>49187</v>
      </c>
      <c r="L98" s="6">
        <f>params!$C$9</f>
        <v>390000</v>
      </c>
      <c r="M98" s="6">
        <v>70000</v>
      </c>
      <c r="N98" s="20" t="s">
        <v>161</v>
      </c>
    </row>
    <row r="99" spans="1:14" x14ac:dyDescent="0.2">
      <c r="A99" s="29">
        <v>70</v>
      </c>
      <c r="B99" s="29" t="s">
        <v>153</v>
      </c>
      <c r="C99" s="58">
        <v>15</v>
      </c>
      <c r="D99" s="58" t="s">
        <v>18</v>
      </c>
      <c r="E99" s="57" t="s">
        <v>151</v>
      </c>
      <c r="F99" s="2" t="s">
        <v>157</v>
      </c>
      <c r="G99" s="59" t="s">
        <v>50</v>
      </c>
      <c r="H99" s="62">
        <v>1547.75</v>
      </c>
      <c r="I99" s="67" t="s">
        <v>3</v>
      </c>
      <c r="J99" s="69">
        <v>44044</v>
      </c>
      <c r="K99" s="71">
        <v>45138</v>
      </c>
      <c r="L99" s="73">
        <v>425000</v>
      </c>
      <c r="M99" s="6">
        <v>70000</v>
      </c>
      <c r="N99" s="20"/>
    </row>
    <row r="100" spans="1:14" x14ac:dyDescent="0.2">
      <c r="A100" s="29">
        <v>71</v>
      </c>
      <c r="B100" s="29" t="s">
        <v>153</v>
      </c>
      <c r="C100" s="58">
        <v>15</v>
      </c>
      <c r="D100" s="58" t="s">
        <v>18</v>
      </c>
      <c r="E100" s="57" t="s">
        <v>151</v>
      </c>
      <c r="F100" s="2" t="s">
        <v>157</v>
      </c>
      <c r="G100" s="59" t="s">
        <v>173</v>
      </c>
      <c r="H100" s="62">
        <v>1547.75</v>
      </c>
      <c r="I100" s="67" t="s">
        <v>3</v>
      </c>
      <c r="J100" s="69">
        <v>45139</v>
      </c>
      <c r="K100" s="71">
        <v>49156</v>
      </c>
      <c r="L100" s="85">
        <v>390000</v>
      </c>
      <c r="M100" s="6">
        <v>70000</v>
      </c>
      <c r="N100" s="20"/>
    </row>
    <row r="101" spans="1:14" x14ac:dyDescent="0.2">
      <c r="A101" s="29">
        <v>73</v>
      </c>
      <c r="B101" s="29" t="s">
        <v>153</v>
      </c>
      <c r="C101" s="58">
        <v>12</v>
      </c>
      <c r="D101" s="58" t="s">
        <v>18</v>
      </c>
      <c r="E101" s="57" t="s">
        <v>151</v>
      </c>
      <c r="F101" s="2" t="s">
        <v>157</v>
      </c>
      <c r="G101" s="59" t="s">
        <v>48</v>
      </c>
      <c r="H101" s="62">
        <v>1565.69</v>
      </c>
      <c r="I101" s="67" t="s">
        <v>3</v>
      </c>
      <c r="J101" s="72">
        <v>44562</v>
      </c>
      <c r="K101" s="71"/>
      <c r="L101" s="73"/>
      <c r="M101" s="6"/>
      <c r="N101" s="20"/>
    </row>
    <row r="102" spans="1:14" x14ac:dyDescent="0.2">
      <c r="A102" s="29">
        <v>75</v>
      </c>
      <c r="B102" s="29" t="s">
        <v>153</v>
      </c>
      <c r="C102" s="58">
        <v>11</v>
      </c>
      <c r="D102" s="58" t="s">
        <v>18</v>
      </c>
      <c r="E102" s="57" t="s">
        <v>151</v>
      </c>
      <c r="F102" s="2" t="s">
        <v>157</v>
      </c>
      <c r="G102" s="59" t="s">
        <v>48</v>
      </c>
      <c r="H102" s="62">
        <v>1519.21</v>
      </c>
      <c r="I102" s="67" t="s">
        <v>3</v>
      </c>
      <c r="J102" s="72">
        <v>44562</v>
      </c>
      <c r="K102" s="71"/>
      <c r="L102" s="73"/>
      <c r="M102" s="6"/>
      <c r="N102" s="20"/>
    </row>
    <row r="103" spans="1:14" x14ac:dyDescent="0.2">
      <c r="A103" s="29">
        <v>76</v>
      </c>
      <c r="B103" s="29" t="s">
        <v>153</v>
      </c>
      <c r="C103" s="58">
        <v>10</v>
      </c>
      <c r="D103" s="58" t="s">
        <v>3</v>
      </c>
      <c r="E103" s="57" t="s">
        <v>151</v>
      </c>
      <c r="F103" s="2" t="s">
        <v>157</v>
      </c>
      <c r="G103" s="59" t="s">
        <v>159</v>
      </c>
      <c r="H103" s="62">
        <v>287.33999999999997</v>
      </c>
      <c r="I103" s="67" t="s">
        <v>3</v>
      </c>
      <c r="J103" s="69">
        <v>44136</v>
      </c>
      <c r="K103" s="71">
        <v>45382</v>
      </c>
      <c r="L103" s="73">
        <v>425000</v>
      </c>
      <c r="M103" s="6">
        <v>70000</v>
      </c>
      <c r="N103" s="20"/>
    </row>
    <row r="104" spans="1:14" x14ac:dyDescent="0.2">
      <c r="A104" s="29">
        <v>77</v>
      </c>
      <c r="B104" s="29" t="s">
        <v>153</v>
      </c>
      <c r="C104" s="58">
        <v>10</v>
      </c>
      <c r="D104" s="58" t="s">
        <v>3</v>
      </c>
      <c r="E104" s="57" t="s">
        <v>151</v>
      </c>
      <c r="F104" s="2" t="s">
        <v>157</v>
      </c>
      <c r="G104" s="59" t="s">
        <v>165</v>
      </c>
      <c r="H104" s="62">
        <v>287.33999999999997</v>
      </c>
      <c r="I104" s="67" t="s">
        <v>3</v>
      </c>
      <c r="J104" s="69">
        <v>46388</v>
      </c>
      <c r="K104" s="71">
        <v>47208</v>
      </c>
      <c r="L104" s="73">
        <v>400000</v>
      </c>
      <c r="M104" s="6">
        <v>70000</v>
      </c>
      <c r="N104" s="20" t="s">
        <v>161</v>
      </c>
    </row>
    <row r="105" spans="1:14" x14ac:dyDescent="0.2">
      <c r="A105" s="29">
        <v>78</v>
      </c>
      <c r="B105" s="29" t="s">
        <v>153</v>
      </c>
      <c r="C105" s="58">
        <v>10</v>
      </c>
      <c r="D105" s="58" t="s">
        <v>4</v>
      </c>
      <c r="E105" s="57" t="s">
        <v>151</v>
      </c>
      <c r="F105" s="2" t="s">
        <v>157</v>
      </c>
      <c r="G105" s="59" t="s">
        <v>174</v>
      </c>
      <c r="H105" s="62">
        <v>135.97999999999999</v>
      </c>
      <c r="I105" s="67" t="s">
        <v>3</v>
      </c>
      <c r="J105" s="69">
        <v>45108</v>
      </c>
      <c r="K105" s="71">
        <v>46203</v>
      </c>
      <c r="L105" s="85">
        <v>383000</v>
      </c>
      <c r="M105" s="6">
        <v>70000</v>
      </c>
      <c r="N105" s="20" t="s">
        <v>175</v>
      </c>
    </row>
    <row r="106" spans="1:14" x14ac:dyDescent="0.2">
      <c r="A106" s="29">
        <v>80</v>
      </c>
      <c r="B106" s="29" t="s">
        <v>153</v>
      </c>
      <c r="C106" s="58">
        <v>10</v>
      </c>
      <c r="D106" s="58" t="s">
        <v>5</v>
      </c>
      <c r="E106" s="57" t="s">
        <v>151</v>
      </c>
      <c r="F106" s="2" t="s">
        <v>110</v>
      </c>
      <c r="G106" s="59" t="s">
        <v>51</v>
      </c>
      <c r="H106" s="62">
        <v>135.99</v>
      </c>
      <c r="I106" s="67" t="s">
        <v>3</v>
      </c>
      <c r="J106" s="69"/>
      <c r="K106" s="71">
        <v>49187</v>
      </c>
      <c r="L106" s="73">
        <v>0</v>
      </c>
      <c r="M106" s="6">
        <v>0</v>
      </c>
      <c r="N106" s="20"/>
    </row>
    <row r="107" spans="1:14" x14ac:dyDescent="0.2">
      <c r="A107" s="29">
        <v>81</v>
      </c>
      <c r="B107" s="29" t="s">
        <v>153</v>
      </c>
      <c r="C107" s="58">
        <v>10</v>
      </c>
      <c r="D107" s="58" t="s">
        <v>6</v>
      </c>
      <c r="E107" s="57" t="s">
        <v>151</v>
      </c>
      <c r="F107" s="2" t="s">
        <v>110</v>
      </c>
      <c r="G107" s="59" t="s">
        <v>0</v>
      </c>
      <c r="H107" s="62">
        <v>392.7</v>
      </c>
      <c r="I107" s="67" t="s">
        <v>3</v>
      </c>
      <c r="J107" s="69"/>
      <c r="K107" s="71">
        <v>49187</v>
      </c>
      <c r="L107" s="73">
        <v>0</v>
      </c>
      <c r="M107" s="6">
        <v>0</v>
      </c>
      <c r="N107" s="20"/>
    </row>
    <row r="108" spans="1:14" x14ac:dyDescent="0.2">
      <c r="A108" s="29">
        <v>82</v>
      </c>
      <c r="B108" s="29" t="s">
        <v>153</v>
      </c>
      <c r="C108" s="58">
        <v>10</v>
      </c>
      <c r="D108" s="58" t="s">
        <v>7</v>
      </c>
      <c r="E108" s="57" t="s">
        <v>151</v>
      </c>
      <c r="F108" s="2" t="s">
        <v>110</v>
      </c>
      <c r="G108" s="59" t="s">
        <v>154</v>
      </c>
      <c r="H108" s="62">
        <v>136.03</v>
      </c>
      <c r="I108" s="67" t="s">
        <v>3</v>
      </c>
      <c r="J108" s="69">
        <v>45474</v>
      </c>
      <c r="K108" s="54">
        <v>47483</v>
      </c>
      <c r="L108" s="73">
        <v>367500</v>
      </c>
      <c r="M108" s="6">
        <v>70000</v>
      </c>
      <c r="N108" s="20" t="s">
        <v>161</v>
      </c>
    </row>
    <row r="109" spans="1:14" x14ac:dyDescent="0.2">
      <c r="A109" s="29">
        <v>82</v>
      </c>
      <c r="B109" s="29" t="s">
        <v>153</v>
      </c>
      <c r="C109" s="58">
        <v>10</v>
      </c>
      <c r="D109" s="58" t="s">
        <v>7</v>
      </c>
      <c r="E109" s="57" t="s">
        <v>151</v>
      </c>
      <c r="F109" s="2" t="s">
        <v>110</v>
      </c>
      <c r="G109" s="59" t="s">
        <v>154</v>
      </c>
      <c r="H109" s="62">
        <v>136.03</v>
      </c>
      <c r="I109" s="67" t="s">
        <v>3</v>
      </c>
      <c r="J109" s="69">
        <v>47300</v>
      </c>
      <c r="K109" s="54">
        <v>49309</v>
      </c>
      <c r="L109" s="6">
        <f>params!$C$9</f>
        <v>390000</v>
      </c>
      <c r="M109" s="6">
        <v>70000</v>
      </c>
      <c r="N109" s="20" t="s">
        <v>161</v>
      </c>
    </row>
    <row r="110" spans="1:14" x14ac:dyDescent="0.2">
      <c r="A110" s="29"/>
      <c r="B110" s="29" t="s">
        <v>153</v>
      </c>
      <c r="C110" s="58">
        <v>10</v>
      </c>
      <c r="D110" s="58" t="s">
        <v>8</v>
      </c>
      <c r="E110" s="57" t="s">
        <v>151</v>
      </c>
      <c r="F110" s="2" t="s">
        <v>110</v>
      </c>
      <c r="G110" s="59" t="s">
        <v>154</v>
      </c>
      <c r="H110" s="62">
        <v>136.05000000000001</v>
      </c>
      <c r="I110" s="67" t="s">
        <v>3</v>
      </c>
      <c r="J110" s="69">
        <v>45474</v>
      </c>
      <c r="K110" s="54">
        <v>47483</v>
      </c>
      <c r="L110" s="73">
        <v>367500</v>
      </c>
      <c r="M110" s="6">
        <v>70000</v>
      </c>
      <c r="N110" s="20" t="s">
        <v>161</v>
      </c>
    </row>
    <row r="111" spans="1:14" x14ac:dyDescent="0.2">
      <c r="A111" s="29"/>
      <c r="B111" s="29" t="s">
        <v>153</v>
      </c>
      <c r="C111" s="58">
        <v>10</v>
      </c>
      <c r="D111" s="58" t="s">
        <v>8</v>
      </c>
      <c r="E111" s="57" t="s">
        <v>151</v>
      </c>
      <c r="F111" s="2" t="s">
        <v>110</v>
      </c>
      <c r="G111" s="59" t="s">
        <v>154</v>
      </c>
      <c r="H111" s="62">
        <v>136.05000000000001</v>
      </c>
      <c r="I111" s="67" t="s">
        <v>3</v>
      </c>
      <c r="J111" s="69">
        <v>47300</v>
      </c>
      <c r="K111" s="54">
        <v>49309</v>
      </c>
      <c r="L111" s="6">
        <f>params!$C$9</f>
        <v>390000</v>
      </c>
      <c r="M111" s="6">
        <v>70000</v>
      </c>
      <c r="N111" s="20" t="s">
        <v>161</v>
      </c>
    </row>
    <row r="112" spans="1:14" x14ac:dyDescent="0.2">
      <c r="A112" s="29">
        <v>83</v>
      </c>
      <c r="B112" s="29" t="s">
        <v>153</v>
      </c>
      <c r="C112" s="58">
        <v>10</v>
      </c>
      <c r="D112" s="58" t="s">
        <v>9</v>
      </c>
      <c r="E112" s="57" t="s">
        <v>151</v>
      </c>
      <c r="F112" s="2" t="s">
        <v>110</v>
      </c>
      <c r="G112" s="59" t="s">
        <v>20</v>
      </c>
      <c r="H112" s="62">
        <v>264.23</v>
      </c>
      <c r="I112" s="67" t="s">
        <v>3</v>
      </c>
      <c r="J112" s="69">
        <v>43647</v>
      </c>
      <c r="K112" s="71">
        <v>44561</v>
      </c>
      <c r="L112" s="73">
        <f>362500*11.5/12</f>
        <v>347395.83333333331</v>
      </c>
      <c r="M112" s="6">
        <v>84100</v>
      </c>
      <c r="N112" s="20"/>
    </row>
    <row r="113" spans="1:14" x14ac:dyDescent="0.2">
      <c r="A113" s="29"/>
      <c r="B113" s="29" t="s">
        <v>153</v>
      </c>
      <c r="C113" s="58">
        <v>10</v>
      </c>
      <c r="D113" s="58" t="s">
        <v>9</v>
      </c>
      <c r="E113" s="57" t="s">
        <v>151</v>
      </c>
      <c r="F113" s="2" t="s">
        <v>110</v>
      </c>
      <c r="G113" s="3" t="s">
        <v>48</v>
      </c>
      <c r="H113" s="8">
        <v>264.63</v>
      </c>
      <c r="I113" s="86" t="s">
        <v>3</v>
      </c>
      <c r="J113" s="7">
        <v>44927</v>
      </c>
      <c r="K113" s="5"/>
      <c r="L113" s="6"/>
      <c r="M113" s="6"/>
      <c r="N113" s="20"/>
    </row>
    <row r="114" spans="1:14" x14ac:dyDescent="0.2">
      <c r="A114" s="29">
        <v>86</v>
      </c>
      <c r="B114" s="29" t="s">
        <v>153</v>
      </c>
      <c r="C114" s="58">
        <v>9</v>
      </c>
      <c r="D114" s="58" t="s">
        <v>55</v>
      </c>
      <c r="E114" s="57" t="s">
        <v>151</v>
      </c>
      <c r="F114" s="2" t="s">
        <v>157</v>
      </c>
      <c r="G114" s="59" t="s">
        <v>56</v>
      </c>
      <c r="H114" s="62">
        <v>1234.75</v>
      </c>
      <c r="I114" s="67" t="s">
        <v>3</v>
      </c>
      <c r="J114" s="69"/>
      <c r="K114" s="71">
        <v>44895</v>
      </c>
      <c r="L114" s="73">
        <v>390000</v>
      </c>
      <c r="M114" s="6">
        <v>70000</v>
      </c>
      <c r="N114" s="20"/>
    </row>
    <row r="115" spans="1:14" x14ac:dyDescent="0.2">
      <c r="A115" s="29">
        <v>87</v>
      </c>
      <c r="B115" s="29" t="s">
        <v>153</v>
      </c>
      <c r="C115" s="58">
        <v>9</v>
      </c>
      <c r="D115" s="58" t="s">
        <v>55</v>
      </c>
      <c r="E115" s="57" t="s">
        <v>151</v>
      </c>
      <c r="F115" s="2" t="s">
        <v>157</v>
      </c>
      <c r="G115" s="59" t="s">
        <v>176</v>
      </c>
      <c r="H115" s="62">
        <v>1230.06</v>
      </c>
      <c r="I115" s="67" t="s">
        <v>3</v>
      </c>
      <c r="J115" s="69">
        <v>45200</v>
      </c>
      <c r="K115" s="71">
        <v>49308</v>
      </c>
      <c r="L115" s="73">
        <v>400000</v>
      </c>
      <c r="M115" s="6">
        <v>70000</v>
      </c>
      <c r="N115" s="20"/>
    </row>
    <row r="116" spans="1:14" x14ac:dyDescent="0.2">
      <c r="A116" s="29">
        <v>88</v>
      </c>
      <c r="B116" s="29" t="s">
        <v>153</v>
      </c>
      <c r="C116" s="58">
        <v>9</v>
      </c>
      <c r="D116" s="58" t="s">
        <v>4</v>
      </c>
      <c r="E116" s="57" t="s">
        <v>151</v>
      </c>
      <c r="F116" s="2" t="s">
        <v>157</v>
      </c>
      <c r="G116" s="59" t="s">
        <v>52</v>
      </c>
      <c r="H116" s="62">
        <v>137.51</v>
      </c>
      <c r="I116" s="67" t="s">
        <v>3</v>
      </c>
      <c r="J116" s="69">
        <v>44287</v>
      </c>
      <c r="K116" s="71">
        <v>45382</v>
      </c>
      <c r="L116" s="73">
        <v>0</v>
      </c>
      <c r="M116" s="6">
        <v>70000</v>
      </c>
      <c r="N116" s="20"/>
    </row>
    <row r="117" spans="1:14" x14ac:dyDescent="0.2">
      <c r="A117" s="29">
        <v>89</v>
      </c>
      <c r="B117" s="29" t="s">
        <v>153</v>
      </c>
      <c r="C117" s="58">
        <v>9</v>
      </c>
      <c r="D117" s="58" t="s">
        <v>4</v>
      </c>
      <c r="E117" s="57" t="s">
        <v>151</v>
      </c>
      <c r="F117" s="2" t="s">
        <v>157</v>
      </c>
      <c r="G117" s="59" t="s">
        <v>48</v>
      </c>
      <c r="H117" s="62">
        <v>137.51</v>
      </c>
      <c r="I117" s="67" t="s">
        <v>3</v>
      </c>
      <c r="J117" s="69">
        <v>45383</v>
      </c>
      <c r="K117" s="71"/>
      <c r="L117" s="73"/>
      <c r="M117" s="6"/>
      <c r="N117" s="20"/>
    </row>
    <row r="118" spans="1:14" x14ac:dyDescent="0.2">
      <c r="A118" s="29">
        <v>90</v>
      </c>
      <c r="B118" s="29" t="s">
        <v>153</v>
      </c>
      <c r="C118" s="58">
        <v>9</v>
      </c>
      <c r="D118" s="58" t="s">
        <v>5</v>
      </c>
      <c r="E118" s="57" t="s">
        <v>151</v>
      </c>
      <c r="F118" s="2" t="s">
        <v>157</v>
      </c>
      <c r="G118" s="59" t="s">
        <v>53</v>
      </c>
      <c r="H118" s="62">
        <v>137.52000000000001</v>
      </c>
      <c r="I118" s="67" t="s">
        <v>3</v>
      </c>
      <c r="J118" s="69">
        <v>43717</v>
      </c>
      <c r="K118" s="71">
        <v>45565</v>
      </c>
      <c r="L118" s="73">
        <v>0</v>
      </c>
      <c r="M118" s="6">
        <v>70000</v>
      </c>
      <c r="N118" s="20"/>
    </row>
    <row r="119" spans="1:14" x14ac:dyDescent="0.2">
      <c r="A119" s="29">
        <v>91</v>
      </c>
      <c r="B119" s="29" t="s">
        <v>153</v>
      </c>
      <c r="C119" s="58">
        <v>9</v>
      </c>
      <c r="D119" s="58" t="s">
        <v>5</v>
      </c>
      <c r="E119" s="57" t="s">
        <v>151</v>
      </c>
      <c r="F119" s="2" t="s">
        <v>157</v>
      </c>
      <c r="G119" s="59" t="s">
        <v>54</v>
      </c>
      <c r="H119" s="62">
        <v>137.52000000000001</v>
      </c>
      <c r="I119" s="67" t="s">
        <v>3</v>
      </c>
      <c r="J119" s="69">
        <v>45566</v>
      </c>
      <c r="K119" s="71">
        <v>47391</v>
      </c>
      <c r="L119" s="73">
        <v>0</v>
      </c>
      <c r="M119" s="6">
        <v>70000</v>
      </c>
      <c r="N119" s="20" t="s">
        <v>161</v>
      </c>
    </row>
    <row r="120" spans="1:14" x14ac:dyDescent="0.2">
      <c r="A120" s="29">
        <v>92</v>
      </c>
      <c r="B120" s="29" t="s">
        <v>153</v>
      </c>
      <c r="C120" s="111">
        <v>8</v>
      </c>
      <c r="D120" s="111" t="s">
        <v>18</v>
      </c>
      <c r="E120" s="57" t="s">
        <v>151</v>
      </c>
      <c r="F120" s="2" t="s">
        <v>110</v>
      </c>
      <c r="G120" s="59" t="s">
        <v>29</v>
      </c>
      <c r="H120" s="63">
        <v>1518.35</v>
      </c>
      <c r="I120" s="67" t="s">
        <v>3</v>
      </c>
      <c r="J120" s="78">
        <v>43922</v>
      </c>
      <c r="K120" s="78">
        <v>47118</v>
      </c>
      <c r="L120" s="73">
        <v>367500</v>
      </c>
      <c r="M120" s="6">
        <v>70000</v>
      </c>
      <c r="N120" s="20"/>
    </row>
    <row r="121" spans="1:14" x14ac:dyDescent="0.2">
      <c r="A121" s="29">
        <v>92</v>
      </c>
      <c r="B121" s="29" t="s">
        <v>153</v>
      </c>
      <c r="C121" s="111">
        <v>8</v>
      </c>
      <c r="D121" s="111" t="s">
        <v>18</v>
      </c>
      <c r="E121" s="57" t="s">
        <v>151</v>
      </c>
      <c r="F121" s="2" t="s">
        <v>110</v>
      </c>
      <c r="G121" s="59" t="s">
        <v>29</v>
      </c>
      <c r="H121" s="63">
        <v>1518.35</v>
      </c>
      <c r="I121" s="67" t="s">
        <v>3</v>
      </c>
      <c r="J121" s="78">
        <v>47119</v>
      </c>
      <c r="K121" s="78">
        <v>49309</v>
      </c>
      <c r="L121" s="6">
        <f>params!$C$9</f>
        <v>390000</v>
      </c>
      <c r="M121" s="6">
        <v>70000</v>
      </c>
      <c r="N121" s="20"/>
    </row>
    <row r="122" spans="1:14" x14ac:dyDescent="0.2">
      <c r="A122" s="29">
        <v>93</v>
      </c>
      <c r="B122" s="29" t="s">
        <v>153</v>
      </c>
      <c r="C122" s="58">
        <v>7</v>
      </c>
      <c r="D122" s="58" t="s">
        <v>35</v>
      </c>
      <c r="E122" s="57" t="s">
        <v>151</v>
      </c>
      <c r="F122" s="2" t="s">
        <v>110</v>
      </c>
      <c r="G122" s="59" t="s">
        <v>29</v>
      </c>
      <c r="H122" s="62">
        <v>782.81</v>
      </c>
      <c r="I122" s="67" t="s">
        <v>3</v>
      </c>
      <c r="J122" s="69">
        <v>43922</v>
      </c>
      <c r="K122" s="71">
        <v>49309</v>
      </c>
      <c r="L122" s="73">
        <v>367500</v>
      </c>
      <c r="M122" s="6">
        <v>70000</v>
      </c>
      <c r="N122" s="20"/>
    </row>
    <row r="123" spans="1:14" x14ac:dyDescent="0.2">
      <c r="A123" s="29">
        <v>94</v>
      </c>
      <c r="B123" s="29" t="s">
        <v>153</v>
      </c>
      <c r="C123" s="58">
        <v>7</v>
      </c>
      <c r="D123" s="58" t="s">
        <v>44</v>
      </c>
      <c r="E123" s="57" t="s">
        <v>151</v>
      </c>
      <c r="F123" s="2" t="s">
        <v>110</v>
      </c>
      <c r="G123" s="59" t="s">
        <v>57</v>
      </c>
      <c r="H123" s="62">
        <v>705.53</v>
      </c>
      <c r="I123" s="67" t="s">
        <v>3</v>
      </c>
      <c r="J123" s="69">
        <v>43556</v>
      </c>
      <c r="K123" s="71">
        <v>49309</v>
      </c>
      <c r="L123" s="73">
        <v>367500</v>
      </c>
      <c r="M123" s="6">
        <v>70000</v>
      </c>
      <c r="N123" s="20"/>
    </row>
    <row r="124" spans="1:14" x14ac:dyDescent="0.2">
      <c r="A124" s="29">
        <v>95</v>
      </c>
      <c r="B124" s="29" t="s">
        <v>153</v>
      </c>
      <c r="C124" s="58">
        <v>6</v>
      </c>
      <c r="D124" s="58" t="s">
        <v>32</v>
      </c>
      <c r="E124" s="57" t="s">
        <v>151</v>
      </c>
      <c r="F124" s="2" t="s">
        <v>157</v>
      </c>
      <c r="G124" s="59" t="s">
        <v>58</v>
      </c>
      <c r="H124" s="62">
        <v>547</v>
      </c>
      <c r="I124" s="67" t="s">
        <v>3</v>
      </c>
      <c r="J124" s="69"/>
      <c r="K124" s="71">
        <v>45961</v>
      </c>
      <c r="L124" s="73">
        <v>383000</v>
      </c>
      <c r="M124" s="6">
        <v>70000</v>
      </c>
      <c r="N124" s="20"/>
    </row>
    <row r="125" spans="1:14" x14ac:dyDescent="0.2">
      <c r="A125" s="29">
        <v>96</v>
      </c>
      <c r="B125" s="29" t="s">
        <v>153</v>
      </c>
      <c r="C125" s="58">
        <v>6</v>
      </c>
      <c r="D125" s="58" t="s">
        <v>32</v>
      </c>
      <c r="E125" s="57" t="s">
        <v>151</v>
      </c>
      <c r="F125" s="2" t="s">
        <v>157</v>
      </c>
      <c r="G125" s="3" t="s">
        <v>59</v>
      </c>
      <c r="H125" s="62">
        <v>547</v>
      </c>
      <c r="I125" s="67" t="s">
        <v>3</v>
      </c>
      <c r="J125" s="69">
        <v>45962</v>
      </c>
      <c r="K125" s="71">
        <v>49248</v>
      </c>
      <c r="L125" s="73">
        <v>390000</v>
      </c>
      <c r="M125" s="6">
        <v>70000</v>
      </c>
      <c r="N125" s="20"/>
    </row>
    <row r="126" spans="1:14" x14ac:dyDescent="0.2">
      <c r="A126" s="29">
        <v>97</v>
      </c>
      <c r="B126" s="29" t="s">
        <v>153</v>
      </c>
      <c r="C126" s="58">
        <v>6</v>
      </c>
      <c r="D126" s="58" t="s">
        <v>60</v>
      </c>
      <c r="E126" s="57" t="s">
        <v>151</v>
      </c>
      <c r="F126" s="2" t="s">
        <v>157</v>
      </c>
      <c r="G126" s="59" t="s">
        <v>61</v>
      </c>
      <c r="H126" s="62">
        <v>938.59</v>
      </c>
      <c r="I126" s="67" t="s">
        <v>3</v>
      </c>
      <c r="J126" s="69"/>
      <c r="K126" s="71">
        <v>45961</v>
      </c>
      <c r="L126" s="73">
        <v>383000</v>
      </c>
      <c r="M126" s="6">
        <v>70000</v>
      </c>
      <c r="N126" s="20"/>
    </row>
    <row r="127" spans="1:14" x14ac:dyDescent="0.2">
      <c r="A127" s="29">
        <v>98</v>
      </c>
      <c r="B127" s="29" t="s">
        <v>153</v>
      </c>
      <c r="C127" s="58">
        <v>6</v>
      </c>
      <c r="D127" s="58" t="s">
        <v>60</v>
      </c>
      <c r="E127" s="57" t="s">
        <v>151</v>
      </c>
      <c r="F127" s="2" t="s">
        <v>157</v>
      </c>
      <c r="G127" s="59" t="s">
        <v>62</v>
      </c>
      <c r="H127" s="62">
        <v>939.59</v>
      </c>
      <c r="I127" s="67" t="s">
        <v>3</v>
      </c>
      <c r="J127" s="69">
        <v>45962</v>
      </c>
      <c r="K127" s="71">
        <v>49248</v>
      </c>
      <c r="L127" s="73">
        <v>390000</v>
      </c>
      <c r="M127" s="6">
        <v>70000</v>
      </c>
      <c r="N127" s="20"/>
    </row>
    <row r="128" spans="1:14" x14ac:dyDescent="0.2">
      <c r="A128" s="29">
        <v>99</v>
      </c>
      <c r="B128" s="29" t="s">
        <v>153</v>
      </c>
      <c r="C128" s="58">
        <v>5</v>
      </c>
      <c r="D128" s="58" t="s">
        <v>18</v>
      </c>
      <c r="E128" s="57" t="s">
        <v>151</v>
      </c>
      <c r="F128" s="2" t="s">
        <v>157</v>
      </c>
      <c r="G128" s="59" t="s">
        <v>61</v>
      </c>
      <c r="H128" s="62">
        <v>1505.1</v>
      </c>
      <c r="I128" s="67" t="s">
        <v>3</v>
      </c>
      <c r="J128" s="69"/>
      <c r="K128" s="71">
        <v>45961</v>
      </c>
      <c r="L128" s="73">
        <v>383000</v>
      </c>
      <c r="M128" s="6">
        <v>70000</v>
      </c>
      <c r="N128" s="20"/>
    </row>
    <row r="129" spans="1:17" x14ac:dyDescent="0.2">
      <c r="A129" s="29">
        <v>100</v>
      </c>
      <c r="B129" s="29" t="s">
        <v>153</v>
      </c>
      <c r="C129" s="58">
        <v>5</v>
      </c>
      <c r="D129" s="58" t="s">
        <v>18</v>
      </c>
      <c r="E129" s="57" t="s">
        <v>151</v>
      </c>
      <c r="F129" s="2" t="s">
        <v>157</v>
      </c>
      <c r="G129" s="59" t="s">
        <v>62</v>
      </c>
      <c r="H129" s="62">
        <v>1506.1</v>
      </c>
      <c r="I129" s="67" t="s">
        <v>3</v>
      </c>
      <c r="J129" s="69">
        <v>45962</v>
      </c>
      <c r="K129" s="71">
        <v>49248</v>
      </c>
      <c r="L129" s="73">
        <v>390000</v>
      </c>
      <c r="M129" s="6">
        <v>70000</v>
      </c>
      <c r="N129" s="20"/>
    </row>
    <row r="130" spans="1:17" x14ac:dyDescent="0.2">
      <c r="A130" s="29">
        <v>101</v>
      </c>
      <c r="B130" s="29" t="s">
        <v>153</v>
      </c>
      <c r="C130" s="58">
        <v>3</v>
      </c>
      <c r="D130" s="58" t="s">
        <v>18</v>
      </c>
      <c r="E130" s="57" t="s">
        <v>151</v>
      </c>
      <c r="F130" s="2" t="s">
        <v>157</v>
      </c>
      <c r="G130" s="59" t="s">
        <v>111</v>
      </c>
      <c r="H130" s="79">
        <v>1422.37</v>
      </c>
      <c r="I130" s="67" t="s">
        <v>3</v>
      </c>
      <c r="J130" s="80"/>
      <c r="K130" s="71">
        <v>49034</v>
      </c>
      <c r="L130" s="81">
        <v>0</v>
      </c>
      <c r="M130" s="46">
        <v>0</v>
      </c>
      <c r="N130" s="20"/>
      <c r="P130" s="107" t="s">
        <v>192</v>
      </c>
      <c r="Q130" s="108" t="s">
        <v>193</v>
      </c>
    </row>
    <row r="131" spans="1:17" hidden="1" x14ac:dyDescent="0.2">
      <c r="A131" s="29">
        <v>102</v>
      </c>
      <c r="B131" s="29" t="s">
        <v>153</v>
      </c>
      <c r="C131" s="50">
        <v>2</v>
      </c>
      <c r="D131" s="50" t="s">
        <v>3</v>
      </c>
      <c r="E131" s="11" t="s">
        <v>16</v>
      </c>
      <c r="F131" s="2" t="s">
        <v>157</v>
      </c>
      <c r="G131" s="52" t="s">
        <v>98</v>
      </c>
      <c r="H131" s="10">
        <v>399</v>
      </c>
      <c r="I131" s="23" t="s">
        <v>149</v>
      </c>
      <c r="J131" s="12">
        <v>44562</v>
      </c>
      <c r="K131" s="12">
        <v>48791</v>
      </c>
      <c r="L131" s="13">
        <v>50000000</v>
      </c>
      <c r="M131" s="14">
        <v>50000</v>
      </c>
      <c r="N131" s="20"/>
      <c r="P131" s="106">
        <f>IF(Table1[[#This Row],[Chg_Type]]="A", Table1[[#This Row],[Rental_Rate]]*Table1[[#This Row],[Area]],Table1[[#This Row],[Rental_Rate]])</f>
        <v>50000000</v>
      </c>
      <c r="Q131" s="106">
        <f>Table1[[#This Row],[SC_Rate]]*Table1[[#This Row],[Area]]</f>
        <v>19950000</v>
      </c>
    </row>
    <row r="132" spans="1:17" hidden="1" x14ac:dyDescent="0.2">
      <c r="A132" s="29">
        <v>103</v>
      </c>
      <c r="B132" s="29" t="s">
        <v>153</v>
      </c>
      <c r="C132" s="50">
        <v>2</v>
      </c>
      <c r="D132" s="50" t="s">
        <v>4</v>
      </c>
      <c r="E132" s="11" t="s">
        <v>16</v>
      </c>
      <c r="F132" s="2" t="s">
        <v>157</v>
      </c>
      <c r="G132" s="52" t="s">
        <v>142</v>
      </c>
      <c r="H132" s="10">
        <v>145.78</v>
      </c>
      <c r="I132" s="23" t="s">
        <v>3</v>
      </c>
      <c r="J132" s="12"/>
      <c r="K132" s="12">
        <v>48791</v>
      </c>
      <c r="L132" s="13"/>
      <c r="M132" s="14"/>
      <c r="N132" s="20"/>
      <c r="P132" s="106">
        <f>IF(Table1[[#This Row],[Chg_Type]]="A", Table1[[#This Row],[Rental_Rate]]*Table1[[#This Row],[Area]],Table1[[#This Row],[Rental_Rate]])</f>
        <v>0</v>
      </c>
      <c r="Q132" s="106">
        <f>Table1[[#This Row],[SC_Rate]]*Table1[[#This Row],[Area]]</f>
        <v>0</v>
      </c>
    </row>
    <row r="133" spans="1:17" hidden="1" x14ac:dyDescent="0.2">
      <c r="A133" s="29">
        <v>104</v>
      </c>
      <c r="B133" s="29" t="s">
        <v>153</v>
      </c>
      <c r="C133" s="50">
        <v>2</v>
      </c>
      <c r="D133" s="50" t="s">
        <v>5</v>
      </c>
      <c r="E133" s="11" t="s">
        <v>16</v>
      </c>
      <c r="F133" s="2" t="s">
        <v>157</v>
      </c>
      <c r="G133" s="52" t="s">
        <v>143</v>
      </c>
      <c r="H133" s="10">
        <v>25.1</v>
      </c>
      <c r="I133" s="23" t="s">
        <v>3</v>
      </c>
      <c r="J133" s="12"/>
      <c r="K133" s="12">
        <v>48791</v>
      </c>
      <c r="L133" s="13"/>
      <c r="M133" s="14"/>
      <c r="N133" s="20"/>
      <c r="P133" s="106">
        <f>IF(Table1[[#This Row],[Chg_Type]]="A", Table1[[#This Row],[Rental_Rate]]*Table1[[#This Row],[Area]],Table1[[#This Row],[Rental_Rate]])</f>
        <v>0</v>
      </c>
      <c r="Q133" s="106">
        <f>Table1[[#This Row],[SC_Rate]]*Table1[[#This Row],[Area]]</f>
        <v>0</v>
      </c>
    </row>
    <row r="134" spans="1:17" hidden="1" x14ac:dyDescent="0.2">
      <c r="A134" s="29">
        <v>105</v>
      </c>
      <c r="B134" s="29" t="s">
        <v>153</v>
      </c>
      <c r="C134" s="55">
        <v>2</v>
      </c>
      <c r="D134" s="55" t="s">
        <v>6</v>
      </c>
      <c r="E134" s="48" t="s">
        <v>16</v>
      </c>
      <c r="F134" s="2" t="s">
        <v>157</v>
      </c>
      <c r="G134" s="51" t="s">
        <v>99</v>
      </c>
      <c r="H134" s="56">
        <v>230.81</v>
      </c>
      <c r="I134" s="66" t="s">
        <v>149</v>
      </c>
      <c r="J134" s="37">
        <v>44562</v>
      </c>
      <c r="K134" s="37">
        <v>48791</v>
      </c>
      <c r="L134" s="14">
        <v>25000000</v>
      </c>
      <c r="M134" s="14">
        <v>50000</v>
      </c>
      <c r="N134" s="20"/>
      <c r="P134" s="106">
        <f>IF(Table1[[#This Row],[Chg_Type]]="A", Table1[[#This Row],[Rental_Rate]]*Table1[[#This Row],[Area]],Table1[[#This Row],[Rental_Rate]])/2</f>
        <v>12500000</v>
      </c>
      <c r="Q134" s="106">
        <f>Table1[[#This Row],[SC_Rate]]*Table1[[#This Row],[Area]]</f>
        <v>11540500</v>
      </c>
    </row>
    <row r="135" spans="1:17" hidden="1" x14ac:dyDescent="0.2">
      <c r="A135" s="29">
        <v>106</v>
      </c>
      <c r="B135" s="29" t="s">
        <v>153</v>
      </c>
      <c r="C135" s="48" t="s">
        <v>140</v>
      </c>
      <c r="D135" s="48" t="s">
        <v>18</v>
      </c>
      <c r="E135" s="48" t="s">
        <v>16</v>
      </c>
      <c r="F135" s="2" t="s">
        <v>157</v>
      </c>
      <c r="G135" s="51" t="s">
        <v>141</v>
      </c>
      <c r="H135" s="56">
        <v>249.77</v>
      </c>
      <c r="I135" s="66" t="s">
        <v>3</v>
      </c>
      <c r="J135" s="70">
        <v>44378</v>
      </c>
      <c r="K135" s="37">
        <v>48944</v>
      </c>
      <c r="L135" s="14">
        <v>400000</v>
      </c>
      <c r="M135" s="14">
        <v>90000</v>
      </c>
      <c r="N135" s="20"/>
      <c r="P135" s="106">
        <f>IF(Table1[[#This Row],[Chg_Type]]="A", Table1[[#This Row],[Rental_Rate]]*Table1[[#This Row],[Area]],Table1[[#This Row],[Rental_Rate]])/2</f>
        <v>49954000</v>
      </c>
      <c r="Q135" s="106">
        <f>Table1[[#This Row],[SC_Rate]]*Table1[[#This Row],[Area]]</f>
        <v>22479300</v>
      </c>
    </row>
    <row r="136" spans="1:17" hidden="1" x14ac:dyDescent="0.2">
      <c r="A136" s="29">
        <v>107</v>
      </c>
      <c r="B136" s="29" t="s">
        <v>153</v>
      </c>
      <c r="C136" s="55" t="s">
        <v>140</v>
      </c>
      <c r="D136" s="55" t="s">
        <v>18</v>
      </c>
      <c r="E136" s="48" t="s">
        <v>16</v>
      </c>
      <c r="F136" s="2" t="s">
        <v>157</v>
      </c>
      <c r="G136" s="60" t="s">
        <v>141</v>
      </c>
      <c r="H136" s="56">
        <v>63.5</v>
      </c>
      <c r="I136" s="66" t="s">
        <v>3</v>
      </c>
      <c r="J136" s="70">
        <v>44378</v>
      </c>
      <c r="K136" s="37">
        <v>48944</v>
      </c>
      <c r="L136" s="14">
        <v>325000</v>
      </c>
      <c r="M136" s="14">
        <v>90000</v>
      </c>
      <c r="N136" s="20"/>
      <c r="P136" s="106">
        <f>IF(Table1[[#This Row],[Chg_Type]]="A", Table1[[#This Row],[Rental_Rate]]*Table1[[#This Row],[Area]],Table1[[#This Row],[Rental_Rate]])</f>
        <v>20637500</v>
      </c>
      <c r="Q136" s="106">
        <f>Table1[[#This Row],[SC_Rate]]*Table1[[#This Row],[Area]]</f>
        <v>5715000</v>
      </c>
    </row>
    <row r="137" spans="1:17" hidden="1" x14ac:dyDescent="0.2">
      <c r="A137" s="29">
        <v>108</v>
      </c>
      <c r="B137" s="29" t="s">
        <v>153</v>
      </c>
      <c r="C137" s="48" t="s">
        <v>90</v>
      </c>
      <c r="D137" s="48" t="s">
        <v>180</v>
      </c>
      <c r="E137" s="48" t="s">
        <v>16</v>
      </c>
      <c r="F137" s="2" t="s">
        <v>157</v>
      </c>
      <c r="G137" s="51" t="s">
        <v>158</v>
      </c>
      <c r="H137" s="56">
        <v>6</v>
      </c>
      <c r="I137" s="66" t="s">
        <v>149</v>
      </c>
      <c r="J137" s="37">
        <v>44470</v>
      </c>
      <c r="K137" s="37">
        <v>48852</v>
      </c>
      <c r="L137" s="14">
        <v>950000</v>
      </c>
      <c r="M137" s="15">
        <v>72000</v>
      </c>
      <c r="N137" s="20"/>
      <c r="P137" s="106">
        <f>IF(Table1[[#This Row],[Chg_Type]]="A", Table1[[#This Row],[Rental_Rate]]*Table1[[#This Row],[Area]],Table1[[#This Row],[Rental_Rate]])</f>
        <v>950000</v>
      </c>
      <c r="Q137" s="106">
        <f>Table1[[#This Row],[SC_Rate]]</f>
        <v>72000</v>
      </c>
    </row>
    <row r="138" spans="1:17" hidden="1" x14ac:dyDescent="0.2">
      <c r="A138" s="29">
        <v>109</v>
      </c>
      <c r="B138" s="29" t="s">
        <v>153</v>
      </c>
      <c r="C138" s="48" t="s">
        <v>90</v>
      </c>
      <c r="D138" s="48" t="s">
        <v>181</v>
      </c>
      <c r="E138" s="48" t="s">
        <v>16</v>
      </c>
      <c r="F138" s="2" t="s">
        <v>157</v>
      </c>
      <c r="G138" s="51" t="s">
        <v>147</v>
      </c>
      <c r="H138" s="56">
        <v>6</v>
      </c>
      <c r="I138" s="66" t="s">
        <v>149</v>
      </c>
      <c r="J138" s="37"/>
      <c r="K138" s="37">
        <v>48944</v>
      </c>
      <c r="L138" s="14">
        <v>950000</v>
      </c>
      <c r="M138" s="15">
        <v>72000</v>
      </c>
      <c r="N138" s="20"/>
      <c r="P138" s="106">
        <f>IF(Table1[[#This Row],[Chg_Type]]="A", Table1[[#This Row],[Rental_Rate]]*Table1[[#This Row],[Area]],Table1[[#This Row],[Rental_Rate]])</f>
        <v>950000</v>
      </c>
      <c r="Q138" s="106">
        <f>Table1[[#This Row],[SC_Rate]]</f>
        <v>72000</v>
      </c>
    </row>
    <row r="139" spans="1:17" hidden="1" x14ac:dyDescent="0.2">
      <c r="A139" s="29">
        <v>110</v>
      </c>
      <c r="B139" s="29" t="s">
        <v>153</v>
      </c>
      <c r="C139" s="48" t="s">
        <v>90</v>
      </c>
      <c r="D139" s="48" t="s">
        <v>3</v>
      </c>
      <c r="E139" s="48" t="s">
        <v>16</v>
      </c>
      <c r="F139" s="2" t="s">
        <v>157</v>
      </c>
      <c r="G139" s="51" t="s">
        <v>91</v>
      </c>
      <c r="H139" s="56">
        <v>185</v>
      </c>
      <c r="I139" s="66" t="s">
        <v>3</v>
      </c>
      <c r="J139" s="37">
        <v>43419</v>
      </c>
      <c r="K139" s="37">
        <v>44514</v>
      </c>
      <c r="L139" s="14">
        <v>200000</v>
      </c>
      <c r="M139" s="14">
        <v>65000</v>
      </c>
      <c r="N139" s="20"/>
      <c r="Q139" s="106"/>
    </row>
    <row r="140" spans="1:17" hidden="1" x14ac:dyDescent="0.2">
      <c r="A140" s="29">
        <v>111</v>
      </c>
      <c r="B140" s="29" t="s">
        <v>153</v>
      </c>
      <c r="C140" s="48" t="s">
        <v>90</v>
      </c>
      <c r="D140" s="48" t="s">
        <v>3</v>
      </c>
      <c r="E140" s="48" t="s">
        <v>16</v>
      </c>
      <c r="F140" s="2" t="s">
        <v>157</v>
      </c>
      <c r="G140" s="51" t="s">
        <v>91</v>
      </c>
      <c r="H140" s="56">
        <v>185</v>
      </c>
      <c r="I140" s="66" t="s">
        <v>3</v>
      </c>
      <c r="J140" s="37">
        <v>44515</v>
      </c>
      <c r="K140" s="37">
        <v>45244</v>
      </c>
      <c r="L140" s="14">
        <v>225000</v>
      </c>
      <c r="M140" s="14">
        <v>65000</v>
      </c>
      <c r="N140" s="20"/>
      <c r="Q140" s="106"/>
    </row>
    <row r="141" spans="1:17" hidden="1" x14ac:dyDescent="0.2">
      <c r="A141" s="29">
        <v>112</v>
      </c>
      <c r="B141" s="29" t="s">
        <v>153</v>
      </c>
      <c r="C141" s="48" t="s">
        <v>90</v>
      </c>
      <c r="D141" s="48" t="s">
        <v>3</v>
      </c>
      <c r="E141" s="48" t="s">
        <v>16</v>
      </c>
      <c r="F141" s="2" t="s">
        <v>157</v>
      </c>
      <c r="G141" s="51" t="s">
        <v>91</v>
      </c>
      <c r="H141" s="56">
        <v>185</v>
      </c>
      <c r="I141" s="66" t="s">
        <v>3</v>
      </c>
      <c r="J141" s="37">
        <v>45245</v>
      </c>
      <c r="K141" s="37">
        <v>48897</v>
      </c>
      <c r="L141" s="14">
        <v>225000</v>
      </c>
      <c r="M141" s="14">
        <v>65000</v>
      </c>
      <c r="N141" s="20"/>
      <c r="P141" s="106">
        <f>IF(Table1[[#This Row],[Chg_Type]]="A", Table1[[#This Row],[Rental_Rate]]*Table1[[#This Row],[Area]],Table1[[#This Row],[Rental_Rate]])</f>
        <v>41625000</v>
      </c>
      <c r="Q141" s="106">
        <f>Table1[[#This Row],[SC_Rate]]*Table1[[#This Row],[Area]]</f>
        <v>12025000</v>
      </c>
    </row>
    <row r="142" spans="1:17" hidden="1" x14ac:dyDescent="0.2">
      <c r="A142" s="29">
        <v>113</v>
      </c>
      <c r="B142" s="29" t="s">
        <v>153</v>
      </c>
      <c r="C142" s="48" t="s">
        <v>90</v>
      </c>
      <c r="D142" s="48" t="s">
        <v>4</v>
      </c>
      <c r="E142" s="48" t="s">
        <v>16</v>
      </c>
      <c r="F142" s="2" t="s">
        <v>157</v>
      </c>
      <c r="G142" s="51" t="s">
        <v>92</v>
      </c>
      <c r="H142" s="56">
        <v>347.88</v>
      </c>
      <c r="I142" s="66" t="s">
        <v>3</v>
      </c>
      <c r="J142" s="37">
        <v>43891</v>
      </c>
      <c r="K142" s="37">
        <v>48638</v>
      </c>
      <c r="L142" s="14">
        <v>0</v>
      </c>
      <c r="M142" s="14">
        <v>0</v>
      </c>
      <c r="N142" s="20"/>
      <c r="P142" s="106">
        <f>IF(Table1[[#This Row],[Chg_Type]]="A", Table1[[#This Row],[Rental_Rate]]*Table1[[#This Row],[Area]],Table1[[#This Row],[Rental_Rate]])</f>
        <v>0</v>
      </c>
      <c r="Q142" s="106">
        <f>Table1[[#This Row],[SC_Rate]]*Table1[[#This Row],[Area]]</f>
        <v>0</v>
      </c>
    </row>
    <row r="143" spans="1:17" hidden="1" x14ac:dyDescent="0.2">
      <c r="A143" s="29">
        <v>114</v>
      </c>
      <c r="B143" s="29" t="s">
        <v>153</v>
      </c>
      <c r="C143" s="48" t="s">
        <v>90</v>
      </c>
      <c r="D143" s="48" t="s">
        <v>4</v>
      </c>
      <c r="E143" s="48" t="s">
        <v>16</v>
      </c>
      <c r="F143" s="2" t="s">
        <v>157</v>
      </c>
      <c r="G143" s="51" t="s">
        <v>93</v>
      </c>
      <c r="H143" s="56">
        <v>103.16</v>
      </c>
      <c r="I143" s="66" t="s">
        <v>3</v>
      </c>
      <c r="J143" s="45">
        <v>43692</v>
      </c>
      <c r="K143" s="37">
        <v>48805</v>
      </c>
      <c r="L143" s="14">
        <v>331250</v>
      </c>
      <c r="M143" s="14">
        <v>70000</v>
      </c>
      <c r="N143" s="20"/>
      <c r="P143" s="106">
        <f>IF(Table1[[#This Row],[Chg_Type]]="A", Table1[[#This Row],[Rental_Rate]]*Table1[[#This Row],[Area]],Table1[[#This Row],[Rental_Rate]])</f>
        <v>34171750</v>
      </c>
      <c r="Q143" s="106">
        <f>Table1[[#This Row],[SC_Rate]]*Table1[[#This Row],[Area]]</f>
        <v>7221200</v>
      </c>
    </row>
    <row r="144" spans="1:17" hidden="1" x14ac:dyDescent="0.2">
      <c r="A144" s="29">
        <v>115</v>
      </c>
      <c r="B144" s="29" t="s">
        <v>153</v>
      </c>
      <c r="C144" s="48" t="s">
        <v>90</v>
      </c>
      <c r="D144" s="48" t="s">
        <v>4</v>
      </c>
      <c r="E144" s="48" t="s">
        <v>16</v>
      </c>
      <c r="F144" s="2" t="s">
        <v>157</v>
      </c>
      <c r="G144" s="51" t="s">
        <v>94</v>
      </c>
      <c r="H144" s="56">
        <v>30</v>
      </c>
      <c r="I144" s="66" t="s">
        <v>3</v>
      </c>
      <c r="J144" s="45">
        <v>43692</v>
      </c>
      <c r="K144" s="37">
        <v>48805</v>
      </c>
      <c r="L144" s="14">
        <v>231875</v>
      </c>
      <c r="M144" s="14">
        <v>80000</v>
      </c>
      <c r="N144" s="20"/>
      <c r="P144" s="106">
        <f>IF(Table1[[#This Row],[Chg_Type]]="A", Table1[[#This Row],[Rental_Rate]]*Table1[[#This Row],[Area]],Table1[[#This Row],[Rental_Rate]])</f>
        <v>6956250</v>
      </c>
      <c r="Q144" s="106">
        <f>Table1[[#This Row],[SC_Rate]]*Table1[[#This Row],[Area]]</f>
        <v>2400000</v>
      </c>
    </row>
    <row r="145" spans="1:17" hidden="1" x14ac:dyDescent="0.2">
      <c r="A145" s="29">
        <v>116</v>
      </c>
      <c r="B145" s="29" t="s">
        <v>153</v>
      </c>
      <c r="C145" s="48" t="s">
        <v>90</v>
      </c>
      <c r="D145" s="48" t="s">
        <v>5</v>
      </c>
      <c r="E145" s="48" t="s">
        <v>16</v>
      </c>
      <c r="F145" s="2" t="s">
        <v>157</v>
      </c>
      <c r="G145" s="51" t="s">
        <v>196</v>
      </c>
      <c r="H145" s="56">
        <v>82.74</v>
      </c>
      <c r="I145" s="66" t="s">
        <v>149</v>
      </c>
      <c r="J145" s="37"/>
      <c r="K145" s="37"/>
      <c r="L145" s="14"/>
      <c r="M145" s="14">
        <v>70000</v>
      </c>
      <c r="N145" s="20"/>
      <c r="P145" s="106">
        <f>IF(Table1[[#This Row],[Chg_Type]]="A", Table1[[#This Row],[Rental_Rate]]*Table1[[#This Row],[Area]],Table1[[#This Row],[Rental_Rate]])</f>
        <v>0</v>
      </c>
      <c r="Q145" s="106">
        <f>Table1[[#This Row],[SC_Rate]]*Table1[[#This Row],[Area]]</f>
        <v>5791800</v>
      </c>
    </row>
    <row r="146" spans="1:17" hidden="1" x14ac:dyDescent="0.2">
      <c r="A146" s="29">
        <v>116</v>
      </c>
      <c r="B146" s="29" t="s">
        <v>153</v>
      </c>
      <c r="C146" s="48" t="s">
        <v>90</v>
      </c>
      <c r="D146" s="48" t="s">
        <v>197</v>
      </c>
      <c r="E146" s="48" t="s">
        <v>16</v>
      </c>
      <c r="F146" s="2" t="s">
        <v>157</v>
      </c>
      <c r="G146" s="51" t="s">
        <v>198</v>
      </c>
      <c r="H146" s="56">
        <v>63.66</v>
      </c>
      <c r="I146" s="66" t="s">
        <v>149</v>
      </c>
      <c r="J146" s="37"/>
      <c r="K146" s="37"/>
      <c r="L146" s="14"/>
      <c r="M146" s="14">
        <v>40000</v>
      </c>
      <c r="N146" s="20"/>
      <c r="P146" s="106">
        <f>IF(Table1[[#This Row],[Chg_Type]]="A", Table1[[#This Row],[Rental_Rate]]*Table1[[#This Row],[Area]],Table1[[#This Row],[Rental_Rate]])</f>
        <v>0</v>
      </c>
      <c r="Q146" s="106">
        <f>Table1[[#This Row],[SC_Rate]]*Table1[[#This Row],[Area]]</f>
        <v>2546400</v>
      </c>
    </row>
    <row r="147" spans="1:17" hidden="1" x14ac:dyDescent="0.2">
      <c r="A147" s="29">
        <v>117</v>
      </c>
      <c r="B147" s="29" t="s">
        <v>153</v>
      </c>
      <c r="C147" s="48" t="s">
        <v>90</v>
      </c>
      <c r="D147" s="48" t="s">
        <v>6</v>
      </c>
      <c r="E147" s="48" t="s">
        <v>16</v>
      </c>
      <c r="F147" s="2" t="s">
        <v>157</v>
      </c>
      <c r="G147" s="51" t="s">
        <v>95</v>
      </c>
      <c r="H147" s="56">
        <v>152.08000000000001</v>
      </c>
      <c r="I147" s="66" t="s">
        <v>149</v>
      </c>
      <c r="J147" s="37">
        <v>44044</v>
      </c>
      <c r="K147" s="37">
        <v>46599</v>
      </c>
      <c r="L147" s="14">
        <v>25000000</v>
      </c>
      <c r="M147" s="14">
        <v>50000</v>
      </c>
      <c r="N147" s="20"/>
      <c r="P147" s="106">
        <f>IF(Table1[[#This Row],[Chg_Type]]="A", Table1[[#This Row],[Rental_Rate]]*Table1[[#This Row],[Area]],Table1[[#This Row],[Rental_Rate]])</f>
        <v>25000000</v>
      </c>
      <c r="Q147" s="106">
        <f>Table1[[#This Row],[SC_Rate]]*Table1[[#This Row],[Area]]</f>
        <v>7604000.0000000009</v>
      </c>
    </row>
    <row r="148" spans="1:17" hidden="1" x14ac:dyDescent="0.2">
      <c r="A148" s="29">
        <v>118</v>
      </c>
      <c r="B148" s="29" t="s">
        <v>153</v>
      </c>
      <c r="C148" s="48" t="s">
        <v>90</v>
      </c>
      <c r="D148" s="48" t="s">
        <v>6</v>
      </c>
      <c r="E148" s="48" t="s">
        <v>16</v>
      </c>
      <c r="F148" s="2" t="s">
        <v>157</v>
      </c>
      <c r="G148" s="51" t="s">
        <v>96</v>
      </c>
      <c r="H148" s="56">
        <v>36.880000000000003</v>
      </c>
      <c r="I148" s="66" t="s">
        <v>149</v>
      </c>
      <c r="J148" s="37">
        <v>44044</v>
      </c>
      <c r="K148" s="37">
        <v>46599</v>
      </c>
      <c r="L148" s="14">
        <v>0</v>
      </c>
      <c r="M148" s="14">
        <v>70000</v>
      </c>
      <c r="N148" s="20"/>
      <c r="P148" s="106">
        <f>IF(Table1[[#This Row],[Chg_Type]]="A", Table1[[#This Row],[Rental_Rate]]*Table1[[#This Row],[Area]],Table1[[#This Row],[Rental_Rate]])</f>
        <v>0</v>
      </c>
      <c r="Q148" s="106">
        <f>Table1[[#This Row],[SC_Rate]]*Table1[[#This Row],[Area]]</f>
        <v>2581600</v>
      </c>
    </row>
    <row r="149" spans="1:17" hidden="1" x14ac:dyDescent="0.2">
      <c r="A149" s="29">
        <v>119</v>
      </c>
      <c r="B149" s="29" t="s">
        <v>153</v>
      </c>
      <c r="C149" s="48" t="s">
        <v>90</v>
      </c>
      <c r="D149" s="48" t="s">
        <v>6</v>
      </c>
      <c r="E149" s="48" t="s">
        <v>16</v>
      </c>
      <c r="F149" s="2" t="s">
        <v>157</v>
      </c>
      <c r="G149" s="51" t="s">
        <v>97</v>
      </c>
      <c r="H149" s="56">
        <v>30.88</v>
      </c>
      <c r="I149" s="66" t="s">
        <v>149</v>
      </c>
      <c r="J149" s="37">
        <v>44044</v>
      </c>
      <c r="K149" s="37">
        <v>46599</v>
      </c>
      <c r="L149" s="14">
        <v>0</v>
      </c>
      <c r="M149" s="14">
        <v>70000</v>
      </c>
      <c r="N149" s="20"/>
      <c r="P149" s="106">
        <f>IF(Table1[[#This Row],[Chg_Type]]="A", Table1[[#This Row],[Rental_Rate]]*Table1[[#This Row],[Area]],Table1[[#This Row],[Rental_Rate]])</f>
        <v>0</v>
      </c>
      <c r="Q149" s="106">
        <f>Table1[[#This Row],[SC_Rate]]*Table1[[#This Row],[Area]]</f>
        <v>2161600</v>
      </c>
    </row>
    <row r="150" spans="1:17" hidden="1" x14ac:dyDescent="0.2">
      <c r="A150" s="29">
        <v>120</v>
      </c>
      <c r="B150" s="29" t="s">
        <v>153</v>
      </c>
      <c r="C150" s="48" t="s">
        <v>90</v>
      </c>
      <c r="D150" s="48" t="s">
        <v>7</v>
      </c>
      <c r="E150" s="48" t="s">
        <v>16</v>
      </c>
      <c r="F150" s="2" t="s">
        <v>157</v>
      </c>
      <c r="G150" s="51" t="s">
        <v>144</v>
      </c>
      <c r="H150" s="56">
        <v>28.21</v>
      </c>
      <c r="I150" s="66" t="s">
        <v>3</v>
      </c>
      <c r="J150" s="37">
        <v>43891</v>
      </c>
      <c r="K150" s="37">
        <v>46446</v>
      </c>
      <c r="L150" s="14">
        <v>240000</v>
      </c>
      <c r="M150" s="14">
        <v>70000</v>
      </c>
      <c r="N150" s="20"/>
      <c r="P150" s="106">
        <f>IF(Table1[[#This Row],[Chg_Type]]="A", Table1[[#This Row],[Rental_Rate]]*Table1[[#This Row],[Area]],Table1[[#This Row],[Rental_Rate]])</f>
        <v>6770400</v>
      </c>
      <c r="Q150" s="106">
        <f>Table1[[#This Row],[SC_Rate]]*Table1[[#This Row],[Area]]</f>
        <v>1974700</v>
      </c>
    </row>
    <row r="151" spans="1:17" hidden="1" x14ac:dyDescent="0.2">
      <c r="A151" s="29">
        <v>121</v>
      </c>
      <c r="B151" s="29" t="s">
        <v>153</v>
      </c>
      <c r="C151" s="48" t="s">
        <v>90</v>
      </c>
      <c r="D151" s="48" t="s">
        <v>8</v>
      </c>
      <c r="E151" s="48" t="s">
        <v>16</v>
      </c>
      <c r="F151" s="2" t="s">
        <v>157</v>
      </c>
      <c r="G151" s="51" t="s">
        <v>145</v>
      </c>
      <c r="H151" s="56">
        <v>28.21</v>
      </c>
      <c r="I151" s="66" t="s">
        <v>149</v>
      </c>
      <c r="J151" s="37"/>
      <c r="K151" s="37">
        <v>46752</v>
      </c>
      <c r="L151" s="14">
        <v>185000</v>
      </c>
      <c r="M151" s="14">
        <v>75000</v>
      </c>
      <c r="N151" s="20"/>
      <c r="P151" s="106">
        <f>IF(Table1[[#This Row],[Chg_Type]]="A", Table1[[#This Row],[Rental_Rate]]*Table1[[#This Row],[Area]],Table1[[#This Row],[Rental_Rate]])</f>
        <v>185000</v>
      </c>
      <c r="Q151" s="106">
        <f>Table1[[#This Row],[SC_Rate]]*Table1[[#This Row],[Area]]</f>
        <v>2115750</v>
      </c>
    </row>
    <row r="152" spans="1:17" hidden="1" x14ac:dyDescent="0.2">
      <c r="A152" s="29">
        <v>122</v>
      </c>
      <c r="B152" s="29" t="s">
        <v>153</v>
      </c>
      <c r="C152" s="11" t="s">
        <v>90</v>
      </c>
      <c r="D152" s="11" t="s">
        <v>3</v>
      </c>
      <c r="E152" s="11" t="s">
        <v>16</v>
      </c>
      <c r="F152" s="2" t="s">
        <v>157</v>
      </c>
      <c r="G152" s="9" t="s">
        <v>146</v>
      </c>
      <c r="H152" s="10">
        <v>80.92</v>
      </c>
      <c r="I152" s="23" t="s">
        <v>149</v>
      </c>
      <c r="J152" s="12"/>
      <c r="K152" s="12">
        <v>46752</v>
      </c>
      <c r="L152" s="13">
        <v>7000000</v>
      </c>
      <c r="M152" s="14">
        <v>72000</v>
      </c>
      <c r="N152" s="20"/>
      <c r="P152" s="106">
        <f>IF(Table1[[#This Row],[Chg_Type]]="A", Table1[[#This Row],[Rental_Rate]]*Table1[[#This Row],[Area]],Table1[[#This Row],[Rental_Rate]])</f>
        <v>7000000</v>
      </c>
      <c r="Q152" s="106">
        <f>Table1[[#This Row],[SC_Rate]]*Table1[[#This Row],[Area]]</f>
        <v>5826240</v>
      </c>
    </row>
    <row r="153" spans="1:17" x14ac:dyDescent="0.2">
      <c r="A153" s="29">
        <v>123</v>
      </c>
      <c r="B153" s="29" t="s">
        <v>153</v>
      </c>
      <c r="C153" s="58">
        <v>1</v>
      </c>
      <c r="D153" s="58" t="s">
        <v>18</v>
      </c>
      <c r="E153" s="57" t="s">
        <v>151</v>
      </c>
      <c r="F153" s="2" t="s">
        <v>157</v>
      </c>
      <c r="G153" s="59" t="s">
        <v>66</v>
      </c>
      <c r="H153" s="62">
        <v>639.83000000000004</v>
      </c>
      <c r="I153" s="67" t="s">
        <v>3</v>
      </c>
      <c r="J153" s="69"/>
      <c r="K153" s="71">
        <v>49064</v>
      </c>
      <c r="L153" s="73">
        <v>420000</v>
      </c>
      <c r="M153" s="6">
        <v>70000</v>
      </c>
      <c r="N153" s="20"/>
      <c r="P153" s="106">
        <f>IF(Table1[[#This Row],[Chg_Type]]="A", Table1[[#This Row],[Rental_Rate]]*Table1[[#This Row],[Area]],Table1[[#This Row],[Rental_Rate]])</f>
        <v>268728600</v>
      </c>
      <c r="Q153" s="106">
        <f>Table1[[#This Row],[SC_Rate]]*Table1[[#This Row],[Area]]</f>
        <v>44788100</v>
      </c>
    </row>
    <row r="154" spans="1:17" x14ac:dyDescent="0.2">
      <c r="A154" s="29">
        <v>124</v>
      </c>
      <c r="B154" s="29" t="s">
        <v>153</v>
      </c>
      <c r="C154" s="58">
        <v>1</v>
      </c>
      <c r="D154" s="58" t="s">
        <v>18</v>
      </c>
      <c r="E154" s="57" t="s">
        <v>151</v>
      </c>
      <c r="F154" s="2" t="s">
        <v>157</v>
      </c>
      <c r="G154" s="59" t="s">
        <v>64</v>
      </c>
      <c r="H154" s="62">
        <v>70</v>
      </c>
      <c r="I154" s="67" t="s">
        <v>3</v>
      </c>
      <c r="J154" s="69"/>
      <c r="K154" s="71">
        <v>49034</v>
      </c>
      <c r="L154" s="73">
        <v>435000</v>
      </c>
      <c r="M154" s="6">
        <v>70000</v>
      </c>
      <c r="N154" s="20"/>
      <c r="P154" s="106">
        <f>IF(Table1[[#This Row],[Chg_Type]]="A", Table1[[#This Row],[Rental_Rate]]*Table1[[#This Row],[Area]],Table1[[#This Row],[Rental_Rate]])</f>
        <v>30450000</v>
      </c>
      <c r="Q154" s="106">
        <f>Table1[[#This Row],[SC_Rate]]*Table1[[#This Row],[Area]]</f>
        <v>4900000</v>
      </c>
    </row>
    <row r="155" spans="1:17" x14ac:dyDescent="0.2">
      <c r="A155" s="29">
        <v>125</v>
      </c>
      <c r="B155" s="29" t="s">
        <v>153</v>
      </c>
      <c r="C155" s="4">
        <v>1</v>
      </c>
      <c r="D155" s="4" t="s">
        <v>18</v>
      </c>
      <c r="E155" s="57" t="s">
        <v>151</v>
      </c>
      <c r="F155" s="2" t="s">
        <v>157</v>
      </c>
      <c r="G155" s="3" t="s">
        <v>65</v>
      </c>
      <c r="H155" s="8">
        <v>134.37</v>
      </c>
      <c r="I155" s="67" t="s">
        <v>3</v>
      </c>
      <c r="J155" s="7"/>
      <c r="K155" s="5">
        <v>49187</v>
      </c>
      <c r="L155" s="84">
        <v>390000</v>
      </c>
      <c r="M155" s="6">
        <v>70000</v>
      </c>
      <c r="N155" s="20"/>
      <c r="P155" s="106">
        <f>IF(Table1[[#This Row],[Chg_Type]]="A", Table1[[#This Row],[Rental_Rate]]*Table1[[#This Row],[Area]],Table1[[#This Row],[Rental_Rate]])</f>
        <v>52404300</v>
      </c>
      <c r="Q155" s="106">
        <f>Table1[[#This Row],[SC_Rate]]*Table1[[#This Row],[Area]]</f>
        <v>9405900</v>
      </c>
    </row>
    <row r="156" spans="1:17" x14ac:dyDescent="0.2">
      <c r="A156" s="29">
        <v>126</v>
      </c>
      <c r="B156" s="29" t="s">
        <v>153</v>
      </c>
      <c r="C156" s="4">
        <v>1</v>
      </c>
      <c r="D156" s="4" t="s">
        <v>18</v>
      </c>
      <c r="E156" s="2" t="s">
        <v>151</v>
      </c>
      <c r="F156" s="2" t="s">
        <v>157</v>
      </c>
      <c r="G156" s="3" t="s">
        <v>63</v>
      </c>
      <c r="H156" s="8">
        <v>453.65</v>
      </c>
      <c r="I156" s="32" t="s">
        <v>3</v>
      </c>
      <c r="J156" s="7">
        <v>42948</v>
      </c>
      <c r="K156" s="5">
        <v>49156</v>
      </c>
      <c r="L156" s="6">
        <v>405000</v>
      </c>
      <c r="M156" s="6">
        <v>70000</v>
      </c>
      <c r="N156" s="20"/>
      <c r="P156" s="106">
        <f>IF(Table1[[#This Row],[Chg_Type]]="A", Table1[[#This Row],[Rental_Rate]]*Table1[[#This Row],[Area]],Table1[[#This Row],[Rental_Rate]])</f>
        <v>183728250</v>
      </c>
      <c r="Q156" s="106">
        <f>Table1[[#This Row],[SC_Rate]]*Table1[[#This Row],[Area]]</f>
        <v>31755500</v>
      </c>
    </row>
    <row r="157" spans="1:17" hidden="1" x14ac:dyDescent="0.2">
      <c r="A157" s="29">
        <v>127</v>
      </c>
      <c r="B157" s="29" t="s">
        <v>153</v>
      </c>
      <c r="C157" s="55" t="s">
        <v>76</v>
      </c>
      <c r="D157" s="48" t="s">
        <v>121</v>
      </c>
      <c r="E157" s="48" t="s">
        <v>16</v>
      </c>
      <c r="F157" s="2" t="s">
        <v>157</v>
      </c>
      <c r="G157" s="51" t="s">
        <v>77</v>
      </c>
      <c r="H157" s="56">
        <v>7.4</v>
      </c>
      <c r="I157" s="66" t="s">
        <v>149</v>
      </c>
      <c r="J157" s="37">
        <v>44488</v>
      </c>
      <c r="K157" s="37">
        <v>46460</v>
      </c>
      <c r="L157" s="14">
        <v>5000000</v>
      </c>
      <c r="M157" s="14">
        <v>0</v>
      </c>
      <c r="N157" s="20"/>
      <c r="P157" s="106">
        <f>IF(Table1[[#This Row],[Chg_Type]]="A", Table1[[#This Row],[Rental_Rate]]*Table1[[#This Row],[Area]],Table1[[#This Row],[Rental_Rate]])</f>
        <v>5000000</v>
      </c>
      <c r="Q157" s="106">
        <f>Table1[[#This Row],[SC_Rate]]*Table1[[#This Row],[Area]]</f>
        <v>0</v>
      </c>
    </row>
    <row r="158" spans="1:17" hidden="1" x14ac:dyDescent="0.2">
      <c r="A158" s="29">
        <v>128</v>
      </c>
      <c r="B158" s="29" t="s">
        <v>153</v>
      </c>
      <c r="C158" s="55" t="s">
        <v>76</v>
      </c>
      <c r="D158" s="48" t="s">
        <v>122</v>
      </c>
      <c r="E158" s="48" t="s">
        <v>16</v>
      </c>
      <c r="F158" s="2" t="s">
        <v>157</v>
      </c>
      <c r="G158" s="51" t="s">
        <v>78</v>
      </c>
      <c r="H158" s="56">
        <v>7.9</v>
      </c>
      <c r="I158" s="66" t="s">
        <v>149</v>
      </c>
      <c r="J158" s="37">
        <v>44150</v>
      </c>
      <c r="K158" s="37">
        <v>46705</v>
      </c>
      <c r="L158" s="14">
        <v>5000000</v>
      </c>
      <c r="M158" s="15">
        <v>0</v>
      </c>
      <c r="N158" s="20"/>
      <c r="P158" s="106">
        <f>IF(Table1[[#This Row],[Chg_Type]]="A", Table1[[#This Row],[Rental_Rate]]*Table1[[#This Row],[Area]],Table1[[#This Row],[Rental_Rate]])</f>
        <v>5000000</v>
      </c>
      <c r="Q158" s="106">
        <f>Table1[[#This Row],[SC_Rate]]*Table1[[#This Row],[Area]]</f>
        <v>0</v>
      </c>
    </row>
    <row r="159" spans="1:17" hidden="1" x14ac:dyDescent="0.2">
      <c r="A159" s="29">
        <v>129</v>
      </c>
      <c r="B159" s="29" t="s">
        <v>153</v>
      </c>
      <c r="C159" s="55" t="s">
        <v>76</v>
      </c>
      <c r="D159" s="48" t="s">
        <v>123</v>
      </c>
      <c r="E159" s="48" t="s">
        <v>16</v>
      </c>
      <c r="F159" s="2" t="s">
        <v>157</v>
      </c>
      <c r="G159" s="51" t="s">
        <v>79</v>
      </c>
      <c r="H159" s="56">
        <v>7.9</v>
      </c>
      <c r="I159" s="66" t="s">
        <v>149</v>
      </c>
      <c r="J159" s="37">
        <v>44256</v>
      </c>
      <c r="K159" s="37">
        <v>46446</v>
      </c>
      <c r="L159" s="14">
        <v>5000000</v>
      </c>
      <c r="M159" s="15">
        <v>0</v>
      </c>
      <c r="N159" s="20"/>
      <c r="P159" s="106">
        <f>IF(Table1[[#This Row],[Chg_Type]]="A", Table1[[#This Row],[Rental_Rate]]*Table1[[#This Row],[Area]],Table1[[#This Row],[Rental_Rate]])</f>
        <v>5000000</v>
      </c>
      <c r="Q159" s="106">
        <f>Table1[[#This Row],[SC_Rate]]*Table1[[#This Row],[Area]]</f>
        <v>0</v>
      </c>
    </row>
    <row r="160" spans="1:17" hidden="1" x14ac:dyDescent="0.2">
      <c r="A160" s="29">
        <v>130</v>
      </c>
      <c r="B160" s="29" t="s">
        <v>153</v>
      </c>
      <c r="C160" s="50" t="s">
        <v>76</v>
      </c>
      <c r="D160" s="11" t="s">
        <v>124</v>
      </c>
      <c r="E160" s="11" t="s">
        <v>16</v>
      </c>
      <c r="F160" s="2" t="s">
        <v>157</v>
      </c>
      <c r="G160" s="9" t="s">
        <v>80</v>
      </c>
      <c r="H160" s="10">
        <v>7.6</v>
      </c>
      <c r="I160" s="23" t="s">
        <v>149</v>
      </c>
      <c r="J160" s="12">
        <v>44440</v>
      </c>
      <c r="K160" s="12">
        <v>46630</v>
      </c>
      <c r="L160" s="13">
        <v>5000000</v>
      </c>
      <c r="M160" s="14">
        <v>0</v>
      </c>
      <c r="N160" s="20"/>
      <c r="P160" s="106">
        <f>IF(Table1[[#This Row],[Chg_Type]]="A", Table1[[#This Row],[Rental_Rate]]*Table1[[#This Row],[Area]],Table1[[#This Row],[Rental_Rate]])</f>
        <v>5000000</v>
      </c>
      <c r="Q160" s="106">
        <f>Table1[[#This Row],[SC_Rate]]*Table1[[#This Row],[Area]]</f>
        <v>0</v>
      </c>
    </row>
    <row r="161" spans="1:17" hidden="1" x14ac:dyDescent="0.2">
      <c r="A161" s="29">
        <v>131</v>
      </c>
      <c r="B161" s="29" t="s">
        <v>153</v>
      </c>
      <c r="C161" s="55" t="s">
        <v>76</v>
      </c>
      <c r="D161" s="48" t="s">
        <v>125</v>
      </c>
      <c r="E161" s="48" t="s">
        <v>16</v>
      </c>
      <c r="F161" s="2" t="s">
        <v>157</v>
      </c>
      <c r="G161" s="51" t="s">
        <v>81</v>
      </c>
      <c r="H161" s="56">
        <v>6.9</v>
      </c>
      <c r="I161" s="66" t="s">
        <v>149</v>
      </c>
      <c r="J161" s="37">
        <v>44301</v>
      </c>
      <c r="K161" s="37">
        <v>46491</v>
      </c>
      <c r="L161" s="14">
        <v>5000000</v>
      </c>
      <c r="M161" s="14">
        <v>0</v>
      </c>
      <c r="N161" s="20"/>
      <c r="P161" s="106">
        <f>IF(Table1[[#This Row],[Chg_Type]]="A", Table1[[#This Row],[Rental_Rate]]*Table1[[#This Row],[Area]],Table1[[#This Row],[Rental_Rate]])</f>
        <v>5000000</v>
      </c>
      <c r="Q161" s="106">
        <f>Table1[[#This Row],[SC_Rate]]*Table1[[#This Row],[Area]]</f>
        <v>0</v>
      </c>
    </row>
    <row r="162" spans="1:17" hidden="1" x14ac:dyDescent="0.2">
      <c r="A162" s="29">
        <v>132</v>
      </c>
      <c r="B162" s="29" t="s">
        <v>153</v>
      </c>
      <c r="C162" s="48" t="s">
        <v>76</v>
      </c>
      <c r="D162" s="48" t="s">
        <v>126</v>
      </c>
      <c r="E162" s="48" t="s">
        <v>16</v>
      </c>
      <c r="F162" s="2" t="s">
        <v>157</v>
      </c>
      <c r="G162" s="51" t="s">
        <v>127</v>
      </c>
      <c r="H162" s="56">
        <v>7.9</v>
      </c>
      <c r="I162" s="66" t="s">
        <v>149</v>
      </c>
      <c r="J162" s="37">
        <v>44256</v>
      </c>
      <c r="K162" s="37">
        <v>46446</v>
      </c>
      <c r="L162" s="14">
        <v>5000000</v>
      </c>
      <c r="M162" s="15">
        <v>0</v>
      </c>
      <c r="N162" s="20"/>
      <c r="P162" s="106">
        <f>IF(Table1[[#This Row],[Chg_Type]]="A", Table1[[#This Row],[Rental_Rate]]*Table1[[#This Row],[Area]],Table1[[#This Row],[Rental_Rate]])</f>
        <v>5000000</v>
      </c>
      <c r="Q162" s="106">
        <f>Table1[[#This Row],[SC_Rate]]*Table1[[#This Row],[Area]]</f>
        <v>0</v>
      </c>
    </row>
    <row r="163" spans="1:17" hidden="1" x14ac:dyDescent="0.2">
      <c r="A163" s="29">
        <v>133</v>
      </c>
      <c r="B163" s="29" t="s">
        <v>153</v>
      </c>
      <c r="C163" s="48" t="s">
        <v>76</v>
      </c>
      <c r="D163" s="48" t="s">
        <v>128</v>
      </c>
      <c r="E163" s="48" t="s">
        <v>16</v>
      </c>
      <c r="F163" s="2" t="s">
        <v>157</v>
      </c>
      <c r="G163" s="51" t="s">
        <v>82</v>
      </c>
      <c r="H163" s="56">
        <v>7.9</v>
      </c>
      <c r="I163" s="66" t="s">
        <v>149</v>
      </c>
      <c r="J163" s="37">
        <v>44256</v>
      </c>
      <c r="K163" s="37">
        <v>46446</v>
      </c>
      <c r="L163" s="14">
        <v>5000000</v>
      </c>
      <c r="M163" s="15">
        <v>0</v>
      </c>
      <c r="N163" s="20"/>
      <c r="P163" s="106">
        <f>IF(Table1[[#This Row],[Chg_Type]]="A", Table1[[#This Row],[Rental_Rate]]*Table1[[#This Row],[Area]],Table1[[#This Row],[Rental_Rate]])</f>
        <v>5000000</v>
      </c>
      <c r="Q163" s="106">
        <f>Table1[[#This Row],[SC_Rate]]*Table1[[#This Row],[Area]]</f>
        <v>0</v>
      </c>
    </row>
    <row r="164" spans="1:17" hidden="1" x14ac:dyDescent="0.2">
      <c r="A164" s="29">
        <v>134</v>
      </c>
      <c r="B164" s="29" t="s">
        <v>153</v>
      </c>
      <c r="C164" s="48" t="s">
        <v>76</v>
      </c>
      <c r="D164" s="48" t="s">
        <v>129</v>
      </c>
      <c r="E164" s="48" t="s">
        <v>16</v>
      </c>
      <c r="F164" s="2" t="s">
        <v>157</v>
      </c>
      <c r="G164" s="51" t="s">
        <v>83</v>
      </c>
      <c r="H164" s="56">
        <v>7.4</v>
      </c>
      <c r="I164" s="66" t="s">
        <v>149</v>
      </c>
      <c r="J164" s="37">
        <v>43661</v>
      </c>
      <c r="K164" s="37">
        <v>46582</v>
      </c>
      <c r="L164" s="14">
        <v>5000000</v>
      </c>
      <c r="M164" s="14">
        <v>0</v>
      </c>
      <c r="N164" s="20"/>
      <c r="P164" s="106">
        <f>IF(Table1[[#This Row],[Chg_Type]]="A", Table1[[#This Row],[Rental_Rate]]*Table1[[#This Row],[Area]],Table1[[#This Row],[Rental_Rate]])</f>
        <v>5000000</v>
      </c>
      <c r="Q164" s="106">
        <f>Table1[[#This Row],[SC_Rate]]*Table1[[#This Row],[Area]]</f>
        <v>0</v>
      </c>
    </row>
    <row r="165" spans="1:17" hidden="1" x14ac:dyDescent="0.2">
      <c r="A165" s="29">
        <v>135</v>
      </c>
      <c r="B165" s="29" t="s">
        <v>153</v>
      </c>
      <c r="C165" s="48" t="s">
        <v>76</v>
      </c>
      <c r="D165" s="48" t="s">
        <v>130</v>
      </c>
      <c r="E165" s="48" t="s">
        <v>16</v>
      </c>
      <c r="F165" s="2" t="s">
        <v>157</v>
      </c>
      <c r="G165" s="51" t="s">
        <v>84</v>
      </c>
      <c r="H165" s="56">
        <v>7.8</v>
      </c>
      <c r="I165" s="66" t="s">
        <v>149</v>
      </c>
      <c r="J165" s="37">
        <v>44105</v>
      </c>
      <c r="K165" s="37">
        <v>46660</v>
      </c>
      <c r="L165" s="14">
        <v>5000000</v>
      </c>
      <c r="M165" s="14">
        <v>0</v>
      </c>
      <c r="N165" s="20"/>
      <c r="P165" s="106">
        <f>IF(Table1[[#This Row],[Chg_Type]]="A", Table1[[#This Row],[Rental_Rate]]*Table1[[#This Row],[Area]],Table1[[#This Row],[Rental_Rate]])</f>
        <v>5000000</v>
      </c>
      <c r="Q165" s="106">
        <f>Table1[[#This Row],[SC_Rate]]*Table1[[#This Row],[Area]]</f>
        <v>0</v>
      </c>
    </row>
    <row r="166" spans="1:17" hidden="1" x14ac:dyDescent="0.2">
      <c r="A166" s="29">
        <v>136</v>
      </c>
      <c r="B166" s="29" t="s">
        <v>153</v>
      </c>
      <c r="C166" s="48" t="s">
        <v>76</v>
      </c>
      <c r="D166" s="48" t="s">
        <v>131</v>
      </c>
      <c r="E166" s="48" t="s">
        <v>16</v>
      </c>
      <c r="F166" s="2" t="s">
        <v>157</v>
      </c>
      <c r="G166" s="51" t="s">
        <v>85</v>
      </c>
      <c r="H166" s="56">
        <v>6.4</v>
      </c>
      <c r="I166" s="66" t="s">
        <v>149</v>
      </c>
      <c r="J166" s="37">
        <v>44175</v>
      </c>
      <c r="K166" s="37">
        <v>46730</v>
      </c>
      <c r="L166" s="14">
        <v>5000000</v>
      </c>
      <c r="M166" s="15">
        <v>0</v>
      </c>
      <c r="N166" s="20"/>
      <c r="P166" s="106">
        <f>IF(Table1[[#This Row],[Chg_Type]]="A", Table1[[#This Row],[Rental_Rate]]*Table1[[#This Row],[Area]],Table1[[#This Row],[Rental_Rate]])</f>
        <v>5000000</v>
      </c>
      <c r="Q166" s="106">
        <f>Table1[[#This Row],[SC_Rate]]*Table1[[#This Row],[Area]]</f>
        <v>0</v>
      </c>
    </row>
    <row r="167" spans="1:17" hidden="1" x14ac:dyDescent="0.2">
      <c r="A167" s="29">
        <v>137</v>
      </c>
      <c r="B167" s="29" t="s">
        <v>153</v>
      </c>
      <c r="C167" s="48" t="s">
        <v>76</v>
      </c>
      <c r="D167" s="48" t="s">
        <v>132</v>
      </c>
      <c r="E167" s="48" t="s">
        <v>16</v>
      </c>
      <c r="F167" s="2" t="s">
        <v>157</v>
      </c>
      <c r="G167" s="51" t="s">
        <v>201</v>
      </c>
      <c r="H167" s="56">
        <v>6.4</v>
      </c>
      <c r="I167" s="66" t="s">
        <v>149</v>
      </c>
      <c r="J167" s="37">
        <v>44256</v>
      </c>
      <c r="K167" s="37">
        <v>46446</v>
      </c>
      <c r="L167" s="14">
        <v>5000000</v>
      </c>
      <c r="M167" s="15">
        <v>0</v>
      </c>
      <c r="N167" s="20"/>
      <c r="P167" s="106">
        <f>IF(Table1[[#This Row],[Chg_Type]]="A", Table1[[#This Row],[Rental_Rate]]*Table1[[#This Row],[Area]],Table1[[#This Row],[Rental_Rate]])</f>
        <v>5000000</v>
      </c>
      <c r="Q167" s="106">
        <f>Table1[[#This Row],[SC_Rate]]*Table1[[#This Row],[Area]]</f>
        <v>0</v>
      </c>
    </row>
    <row r="168" spans="1:17" hidden="1" x14ac:dyDescent="0.2">
      <c r="A168" s="29">
        <v>138</v>
      </c>
      <c r="B168" s="29" t="s">
        <v>153</v>
      </c>
      <c r="C168" s="48" t="s">
        <v>76</v>
      </c>
      <c r="D168" s="48" t="s">
        <v>133</v>
      </c>
      <c r="E168" s="48" t="s">
        <v>16</v>
      </c>
      <c r="F168" s="2" t="s">
        <v>157</v>
      </c>
      <c r="G168" s="51" t="s">
        <v>86</v>
      </c>
      <c r="H168" s="56">
        <v>6.4</v>
      </c>
      <c r="I168" s="66" t="s">
        <v>149</v>
      </c>
      <c r="J168" s="37">
        <v>44013</v>
      </c>
      <c r="K168" s="37">
        <v>46568</v>
      </c>
      <c r="L168" s="14">
        <v>5000000</v>
      </c>
      <c r="M168" s="14">
        <v>0</v>
      </c>
      <c r="N168" s="20"/>
      <c r="P168" s="106">
        <f>IF(Table1[[#This Row],[Chg_Type]]="A", Table1[[#This Row],[Rental_Rate]]*Table1[[#This Row],[Area]],Table1[[#This Row],[Rental_Rate]])</f>
        <v>5000000</v>
      </c>
      <c r="Q168" s="106">
        <f>Table1[[#This Row],[SC_Rate]]*Table1[[#This Row],[Area]]</f>
        <v>0</v>
      </c>
    </row>
    <row r="169" spans="1:17" hidden="1" x14ac:dyDescent="0.2">
      <c r="A169" s="29">
        <v>139</v>
      </c>
      <c r="B169" s="29" t="s">
        <v>153</v>
      </c>
      <c r="C169" s="48" t="s">
        <v>76</v>
      </c>
      <c r="D169" s="48" t="s">
        <v>134</v>
      </c>
      <c r="E169" s="48" t="s">
        <v>16</v>
      </c>
      <c r="F169" s="2" t="s">
        <v>157</v>
      </c>
      <c r="G169" s="51" t="s">
        <v>87</v>
      </c>
      <c r="H169" s="65">
        <v>16.350000000000001</v>
      </c>
      <c r="I169" s="66" t="s">
        <v>149</v>
      </c>
      <c r="J169" s="37">
        <v>43983</v>
      </c>
      <c r="K169" s="37">
        <v>46538</v>
      </c>
      <c r="L169" s="14">
        <v>4200000</v>
      </c>
      <c r="M169" s="14">
        <v>0</v>
      </c>
      <c r="N169" s="20"/>
      <c r="P169" s="106">
        <f>IF(Table1[[#This Row],[Chg_Type]]="A", Table1[[#This Row],[Rental_Rate]]*Table1[[#This Row],[Area]],Table1[[#This Row],[Rental_Rate]])</f>
        <v>4200000</v>
      </c>
      <c r="Q169" s="106">
        <f>Table1[[#This Row],[SC_Rate]]*Table1[[#This Row],[Area]]</f>
        <v>0</v>
      </c>
    </row>
    <row r="170" spans="1:17" hidden="1" x14ac:dyDescent="0.2">
      <c r="A170" s="29">
        <v>140</v>
      </c>
      <c r="B170" s="29" t="s">
        <v>153</v>
      </c>
      <c r="C170" s="48" t="s">
        <v>76</v>
      </c>
      <c r="D170" s="48" t="s">
        <v>135</v>
      </c>
      <c r="E170" s="48" t="s">
        <v>16</v>
      </c>
      <c r="F170" s="2" t="s">
        <v>157</v>
      </c>
      <c r="G170" s="51" t="s">
        <v>199</v>
      </c>
      <c r="H170" s="65">
        <v>8.11</v>
      </c>
      <c r="I170" s="66" t="s">
        <v>149</v>
      </c>
      <c r="J170" s="37"/>
      <c r="K170" s="37"/>
      <c r="L170" s="14">
        <v>3750000</v>
      </c>
      <c r="M170" s="14">
        <v>0</v>
      </c>
      <c r="N170" s="20"/>
      <c r="P170" s="106">
        <f>IF(Table1[[#This Row],[Chg_Type]]="A", Table1[[#This Row],[Rental_Rate]]*Table1[[#This Row],[Area]],Table1[[#This Row],[Rental_Rate]])</f>
        <v>3750000</v>
      </c>
      <c r="Q170" s="106">
        <f>Table1[[#This Row],[SC_Rate]]*Table1[[#This Row],[Area]]</f>
        <v>0</v>
      </c>
    </row>
    <row r="171" spans="1:17" hidden="1" x14ac:dyDescent="0.2">
      <c r="A171" s="29">
        <v>141</v>
      </c>
      <c r="B171" s="29" t="s">
        <v>153</v>
      </c>
      <c r="C171" s="48" t="s">
        <v>76</v>
      </c>
      <c r="D171" s="48" t="s">
        <v>136</v>
      </c>
      <c r="E171" s="48" t="s">
        <v>16</v>
      </c>
      <c r="F171" s="2" t="s">
        <v>157</v>
      </c>
      <c r="G171" s="51" t="s">
        <v>195</v>
      </c>
      <c r="H171" s="56">
        <v>15.73</v>
      </c>
      <c r="I171" s="66" t="s">
        <v>3</v>
      </c>
      <c r="J171" s="37">
        <v>43617</v>
      </c>
      <c r="K171" s="37">
        <v>46538</v>
      </c>
      <c r="L171" s="14">
        <v>360000</v>
      </c>
      <c r="M171" s="14">
        <v>70000</v>
      </c>
      <c r="N171" s="20"/>
      <c r="P171" s="106">
        <f>IF(Table1[[#This Row],[Chg_Type]]="A", Table1[[#This Row],[Rental_Rate]]*Table1[[#This Row],[Area]],Table1[[#This Row],[Rental_Rate]])</f>
        <v>5662800</v>
      </c>
      <c r="Q171" s="106">
        <f>Table1[[#This Row],[SC_Rate]]*Table1[[#This Row],[Area]]</f>
        <v>1101100</v>
      </c>
    </row>
    <row r="172" spans="1:17" hidden="1" x14ac:dyDescent="0.2">
      <c r="A172" s="29">
        <v>142</v>
      </c>
      <c r="B172" s="29" t="s">
        <v>153</v>
      </c>
      <c r="C172" s="48" t="s">
        <v>76</v>
      </c>
      <c r="D172" s="48" t="s">
        <v>137</v>
      </c>
      <c r="E172" s="48" t="s">
        <v>16</v>
      </c>
      <c r="F172" s="2" t="s">
        <v>157</v>
      </c>
      <c r="G172" s="51" t="s">
        <v>194</v>
      </c>
      <c r="H172" s="56">
        <v>97.5</v>
      </c>
      <c r="I172" s="66" t="s">
        <v>149</v>
      </c>
      <c r="J172" s="37">
        <v>43922</v>
      </c>
      <c r="K172" s="37">
        <v>46477</v>
      </c>
      <c r="L172" s="14">
        <v>17000000</v>
      </c>
      <c r="M172" s="15">
        <v>70000</v>
      </c>
      <c r="N172" s="20"/>
      <c r="P172" s="106">
        <f>IF(Table1[[#This Row],[Chg_Type]]="A", Table1[[#This Row],[Rental_Rate]]*Table1[[#This Row],[Area]],Table1[[#This Row],[Rental_Rate]])</f>
        <v>17000000</v>
      </c>
      <c r="Q172" s="106">
        <f>Table1[[#This Row],[SC_Rate]]*Table1[[#This Row],[Area]]</f>
        <v>6825000</v>
      </c>
    </row>
    <row r="173" spans="1:17" hidden="1" x14ac:dyDescent="0.2">
      <c r="A173" s="29">
        <v>143</v>
      </c>
      <c r="B173" s="29" t="s">
        <v>153</v>
      </c>
      <c r="C173" s="48" t="s">
        <v>76</v>
      </c>
      <c r="D173" s="55" t="s">
        <v>138</v>
      </c>
      <c r="E173" s="48" t="s">
        <v>16</v>
      </c>
      <c r="F173" s="2" t="s">
        <v>157</v>
      </c>
      <c r="G173" s="51" t="s">
        <v>88</v>
      </c>
      <c r="H173" s="56">
        <v>9</v>
      </c>
      <c r="I173" s="66" t="s">
        <v>149</v>
      </c>
      <c r="J173" s="37">
        <v>44150</v>
      </c>
      <c r="K173" s="37">
        <v>46705</v>
      </c>
      <c r="L173" s="14">
        <v>3000000</v>
      </c>
      <c r="M173" s="14"/>
      <c r="N173" s="20"/>
      <c r="P173" s="106">
        <f>IF(Table1[[#This Row],[Chg_Type]]="A", Table1[[#This Row],[Rental_Rate]]*Table1[[#This Row],[Area]],Table1[[#This Row],[Rental_Rate]])</f>
        <v>3000000</v>
      </c>
      <c r="Q173" s="106">
        <f>Table1[[#This Row],[SC_Rate]]*Table1[[#This Row],[Area]]</f>
        <v>0</v>
      </c>
    </row>
    <row r="174" spans="1:17" hidden="1" x14ac:dyDescent="0.2">
      <c r="A174" s="29">
        <v>144</v>
      </c>
      <c r="B174" s="29" t="s">
        <v>153</v>
      </c>
      <c r="C174" s="48" t="s">
        <v>76</v>
      </c>
      <c r="D174" s="55" t="s">
        <v>139</v>
      </c>
      <c r="E174" s="48" t="s">
        <v>16</v>
      </c>
      <c r="F174" s="2" t="s">
        <v>157</v>
      </c>
      <c r="G174" s="51" t="s">
        <v>89</v>
      </c>
      <c r="H174" s="56">
        <v>1</v>
      </c>
      <c r="I174" s="66" t="s">
        <v>149</v>
      </c>
      <c r="J174" s="37">
        <v>44027</v>
      </c>
      <c r="K174" s="37">
        <v>46582</v>
      </c>
      <c r="L174" s="14">
        <v>3000000</v>
      </c>
      <c r="M174" s="14"/>
      <c r="N174" s="20"/>
      <c r="P174" s="106">
        <f>IF(Table1[[#This Row],[Chg_Type]]="A", Table1[[#This Row],[Rental_Rate]]*Table1[[#This Row],[Area]],Table1[[#This Row],[Rental_Rate]])</f>
        <v>3000000</v>
      </c>
      <c r="Q174" s="106">
        <f>Table1[[#This Row],[SC_Rate]]*Table1[[#This Row],[Area]]</f>
        <v>0</v>
      </c>
    </row>
    <row r="175" spans="1:17" hidden="1" x14ac:dyDescent="0.2">
      <c r="A175" s="29">
        <v>145</v>
      </c>
      <c r="B175" s="29" t="s">
        <v>153</v>
      </c>
      <c r="C175" s="48" t="s">
        <v>11</v>
      </c>
      <c r="D175" s="55">
        <v>1</v>
      </c>
      <c r="E175" s="48" t="s">
        <v>16</v>
      </c>
      <c r="F175" s="2" t="s">
        <v>157</v>
      </c>
      <c r="G175" s="51" t="s">
        <v>116</v>
      </c>
      <c r="H175" s="56">
        <v>54</v>
      </c>
      <c r="I175" s="66" t="s">
        <v>3</v>
      </c>
      <c r="J175" s="37"/>
      <c r="K175" s="37">
        <v>46599</v>
      </c>
      <c r="L175" s="14">
        <v>148412</v>
      </c>
      <c r="M175" s="15">
        <v>33000</v>
      </c>
      <c r="N175" s="20"/>
      <c r="P175" s="106">
        <f>IF(Table1[[#This Row],[Chg_Type]]="A", Table1[[#This Row],[Rental_Rate]]*Table1[[#This Row],[Area]],Table1[[#This Row],[Rental_Rate]])</f>
        <v>8014248</v>
      </c>
      <c r="Q175" s="106">
        <f>Table1[[#This Row],[SC_Rate]]*Table1[[#This Row],[Area]]</f>
        <v>1782000</v>
      </c>
    </row>
    <row r="176" spans="1:17" hidden="1" x14ac:dyDescent="0.2">
      <c r="A176" s="29">
        <v>146</v>
      </c>
      <c r="B176" s="29" t="s">
        <v>153</v>
      </c>
      <c r="C176" s="48" t="s">
        <v>11</v>
      </c>
      <c r="D176" s="55">
        <v>2</v>
      </c>
      <c r="E176" s="48" t="s">
        <v>16</v>
      </c>
      <c r="F176" s="2" t="s">
        <v>157</v>
      </c>
      <c r="G176" s="51" t="s">
        <v>117</v>
      </c>
      <c r="H176" s="56">
        <v>34.24</v>
      </c>
      <c r="I176" s="66" t="s">
        <v>3</v>
      </c>
      <c r="J176" s="37"/>
      <c r="K176" s="37">
        <v>46599</v>
      </c>
      <c r="L176" s="14"/>
      <c r="M176" s="15"/>
      <c r="N176" s="20"/>
      <c r="P176" s="106">
        <f>IF(Table1[[#This Row],[Chg_Type]]="A", Table1[[#This Row],[Rental_Rate]]*Table1[[#This Row],[Area]],Table1[[#This Row],[Rental_Rate]])</f>
        <v>0</v>
      </c>
      <c r="Q176" s="106">
        <f>Table1[[#This Row],[SC_Rate]]*Table1[[#This Row],[Area]]</f>
        <v>0</v>
      </c>
    </row>
    <row r="177" spans="1:17" hidden="1" x14ac:dyDescent="0.2">
      <c r="A177" s="29">
        <v>147</v>
      </c>
      <c r="B177" s="29" t="s">
        <v>153</v>
      </c>
      <c r="C177" s="48" t="s">
        <v>11</v>
      </c>
      <c r="D177" s="55">
        <v>3</v>
      </c>
      <c r="E177" s="48" t="s">
        <v>16</v>
      </c>
      <c r="F177" s="2" t="s">
        <v>157</v>
      </c>
      <c r="G177" s="51" t="s">
        <v>200</v>
      </c>
      <c r="H177" s="56">
        <v>22.72</v>
      </c>
      <c r="I177" s="66" t="s">
        <v>3</v>
      </c>
      <c r="J177" s="37"/>
      <c r="K177" s="37">
        <v>46599</v>
      </c>
      <c r="L177" s="14">
        <v>148412</v>
      </c>
      <c r="M177" s="15">
        <v>33000</v>
      </c>
      <c r="N177" s="20"/>
      <c r="P177" s="106">
        <f>IF(Table1[[#This Row],[Chg_Type]]="A", Table1[[#This Row],[Rental_Rate]]*Table1[[#This Row],[Area]],Table1[[#This Row],[Rental_Rate]])</f>
        <v>3371920.6399999997</v>
      </c>
      <c r="Q177" s="106">
        <f>Table1[[#This Row],[SC_Rate]]*Table1[[#This Row],[Area]]</f>
        <v>749760</v>
      </c>
    </row>
    <row r="178" spans="1:17" hidden="1" x14ac:dyDescent="0.2">
      <c r="A178" s="29">
        <v>148</v>
      </c>
      <c r="B178" s="29" t="s">
        <v>153</v>
      </c>
      <c r="C178" s="48" t="s">
        <v>11</v>
      </c>
      <c r="D178" s="55">
        <v>4</v>
      </c>
      <c r="E178" s="48" t="s">
        <v>16</v>
      </c>
      <c r="F178" s="2" t="s">
        <v>157</v>
      </c>
      <c r="G178" s="51" t="s">
        <v>118</v>
      </c>
      <c r="H178" s="56">
        <v>139.47</v>
      </c>
      <c r="I178" s="66" t="s">
        <v>3</v>
      </c>
      <c r="J178" s="37"/>
      <c r="K178" s="37">
        <v>46599</v>
      </c>
      <c r="L178" s="14"/>
      <c r="M178" s="15"/>
      <c r="N178" s="20"/>
      <c r="P178" s="106">
        <f>IF(Table1[[#This Row],[Chg_Type]]="A", Table1[[#This Row],[Rental_Rate]]*Table1[[#This Row],[Area]],Table1[[#This Row],[Rental_Rate]])</f>
        <v>0</v>
      </c>
      <c r="Q178" s="106">
        <f>Table1[[#This Row],[SC_Rate]]*Table1[[#This Row],[Area]]</f>
        <v>0</v>
      </c>
    </row>
    <row r="179" spans="1:17" hidden="1" x14ac:dyDescent="0.2">
      <c r="A179" s="29">
        <v>149</v>
      </c>
      <c r="B179" s="29" t="s">
        <v>153</v>
      </c>
      <c r="C179" s="48" t="s">
        <v>11</v>
      </c>
      <c r="D179" s="55">
        <v>5</v>
      </c>
      <c r="E179" s="48" t="s">
        <v>16</v>
      </c>
      <c r="F179" s="2" t="s">
        <v>157</v>
      </c>
      <c r="G179" s="51" t="s">
        <v>119</v>
      </c>
      <c r="H179" s="56">
        <v>17.96</v>
      </c>
      <c r="I179" s="66" t="s">
        <v>3</v>
      </c>
      <c r="J179" s="37"/>
      <c r="K179" s="37">
        <v>46599</v>
      </c>
      <c r="L179" s="14"/>
      <c r="M179" s="15"/>
      <c r="N179" s="20"/>
      <c r="P179" s="106">
        <f>IF(Table1[[#This Row],[Chg_Type]]="A", Table1[[#This Row],[Rental_Rate]]*Table1[[#This Row],[Area]],Table1[[#This Row],[Rental_Rate]])</f>
        <v>0</v>
      </c>
      <c r="Q179" s="106">
        <f>Table1[[#This Row],[SC_Rate]]*Table1[[#This Row],[Area]]</f>
        <v>0</v>
      </c>
    </row>
    <row r="180" spans="1:17" hidden="1" x14ac:dyDescent="0.2">
      <c r="A180" s="29">
        <v>150</v>
      </c>
      <c r="B180" s="29" t="s">
        <v>153</v>
      </c>
      <c r="C180" s="48" t="s">
        <v>11</v>
      </c>
      <c r="D180" s="55">
        <v>6</v>
      </c>
      <c r="E180" s="48" t="s">
        <v>16</v>
      </c>
      <c r="F180" s="2" t="s">
        <v>157</v>
      </c>
      <c r="G180" s="51" t="s">
        <v>120</v>
      </c>
      <c r="H180" s="56">
        <v>72.400000000000006</v>
      </c>
      <c r="I180" s="66" t="s">
        <v>3</v>
      </c>
      <c r="J180" s="37"/>
      <c r="K180" s="37">
        <v>46599</v>
      </c>
      <c r="L180" s="14"/>
      <c r="M180" s="15"/>
      <c r="N180" s="20"/>
      <c r="P180" s="106">
        <f>IF(Table1[[#This Row],[Chg_Type]]="A", Table1[[#This Row],[Rental_Rate]]*Table1[[#This Row],[Area]],Table1[[#This Row],[Rental_Rate]])</f>
        <v>0</v>
      </c>
      <c r="Q180" s="106">
        <f>Table1[[#This Row],[SC_Rate]]*Table1[[#This Row],[Area]]</f>
        <v>0</v>
      </c>
    </row>
    <row r="181" spans="1:17" hidden="1" x14ac:dyDescent="0.2">
      <c r="A181" s="29">
        <v>151</v>
      </c>
      <c r="B181" s="29" t="s">
        <v>153</v>
      </c>
      <c r="C181" s="48" t="s">
        <v>11</v>
      </c>
      <c r="D181" s="55" t="s">
        <v>18</v>
      </c>
      <c r="E181" s="48" t="s">
        <v>16</v>
      </c>
      <c r="F181" s="2" t="s">
        <v>157</v>
      </c>
      <c r="G181" s="51" t="s">
        <v>75</v>
      </c>
      <c r="H181" s="56">
        <v>26.38</v>
      </c>
      <c r="I181" s="68" t="s">
        <v>149</v>
      </c>
      <c r="J181" s="37">
        <v>44211</v>
      </c>
      <c r="K181" s="37">
        <v>46401</v>
      </c>
      <c r="L181" s="14">
        <v>2750000</v>
      </c>
      <c r="M181" s="15">
        <v>0</v>
      </c>
      <c r="N181" s="20"/>
      <c r="P181" s="106">
        <f>IF(Table1[[#This Row],[Chg_Type]]="A", Table1[[#This Row],[Rental_Rate]]*Table1[[#This Row],[Area]],Table1[[#This Row],[Rental_Rate]])</f>
        <v>2750000</v>
      </c>
      <c r="Q181" s="106">
        <f>Table1[[#This Row],[SC_Rate]]*Table1[[#This Row],[Area]]</f>
        <v>0</v>
      </c>
    </row>
    <row r="182" spans="1:17" hidden="1" x14ac:dyDescent="0.2">
      <c r="A182" s="29">
        <v>152</v>
      </c>
      <c r="B182" s="29" t="s">
        <v>153</v>
      </c>
      <c r="C182" s="48" t="s">
        <v>10</v>
      </c>
      <c r="D182" s="48" t="s">
        <v>18</v>
      </c>
      <c r="E182" s="48" t="s">
        <v>16</v>
      </c>
      <c r="F182" s="2" t="s">
        <v>157</v>
      </c>
      <c r="G182" s="51" t="s">
        <v>74</v>
      </c>
      <c r="H182" s="56">
        <v>26.38</v>
      </c>
      <c r="I182" s="68" t="s">
        <v>149</v>
      </c>
      <c r="J182" s="37">
        <v>44058</v>
      </c>
      <c r="K182" s="37">
        <v>46613</v>
      </c>
      <c r="L182" s="14">
        <v>2750000</v>
      </c>
      <c r="M182" s="14">
        <v>0</v>
      </c>
      <c r="N182" s="20"/>
      <c r="P182" s="106">
        <f>IF(Table1[[#This Row],[Chg_Type]]="A", Table1[[#This Row],[Rental_Rate]]*Table1[[#This Row],[Area]],Table1[[#This Row],[Rental_Rate]])</f>
        <v>2750000</v>
      </c>
      <c r="Q182" s="106">
        <f>Table1[[#This Row],[SC_Rate]]*Table1[[#This Row],[Area]]</f>
        <v>0</v>
      </c>
    </row>
    <row r="183" spans="1:17" hidden="1" x14ac:dyDescent="0.2">
      <c r="A183" s="29">
        <v>153</v>
      </c>
      <c r="B183" s="29" t="s">
        <v>153</v>
      </c>
      <c r="C183" s="48" t="s">
        <v>72</v>
      </c>
      <c r="D183" s="48" t="s">
        <v>18</v>
      </c>
      <c r="E183" s="48" t="s">
        <v>16</v>
      </c>
      <c r="F183" s="2" t="s">
        <v>157</v>
      </c>
      <c r="G183" s="51" t="s">
        <v>73</v>
      </c>
      <c r="H183" s="56">
        <v>26.38</v>
      </c>
      <c r="I183" s="68" t="s">
        <v>149</v>
      </c>
      <c r="J183" s="37">
        <v>43739</v>
      </c>
      <c r="K183" s="37">
        <v>46660</v>
      </c>
      <c r="L183" s="14">
        <v>2750000</v>
      </c>
      <c r="M183" s="14">
        <v>0</v>
      </c>
      <c r="N183" s="20"/>
      <c r="P183" s="106">
        <f>IF(Table1[[#This Row],[Chg_Type]]="A", Table1[[#This Row],[Rental_Rate]]*Table1[[#This Row],[Area]],Table1[[#This Row],[Rental_Rate]])</f>
        <v>2750000</v>
      </c>
      <c r="Q183" s="106">
        <f>Table1[[#This Row],[SC_Rate]]*Table1[[#This Row],[Area]]</f>
        <v>0</v>
      </c>
    </row>
    <row r="184" spans="1:17" hidden="1" x14ac:dyDescent="0.2">
      <c r="A184" s="29">
        <v>154</v>
      </c>
      <c r="B184" s="29" t="s">
        <v>153</v>
      </c>
      <c r="C184" s="48" t="s">
        <v>70</v>
      </c>
      <c r="D184" s="48" t="s">
        <v>18</v>
      </c>
      <c r="E184" s="48" t="s">
        <v>16</v>
      </c>
      <c r="F184" s="2" t="s">
        <v>157</v>
      </c>
      <c r="G184" s="61" t="s">
        <v>71</v>
      </c>
      <c r="H184" s="64">
        <v>26.38</v>
      </c>
      <c r="I184" s="68" t="s">
        <v>149</v>
      </c>
      <c r="J184" s="37">
        <v>43753</v>
      </c>
      <c r="K184" s="37">
        <v>46674</v>
      </c>
      <c r="L184" s="49">
        <v>2750000</v>
      </c>
      <c r="M184" s="49">
        <v>0</v>
      </c>
      <c r="N184" s="20"/>
    </row>
    <row r="185" spans="1:17" x14ac:dyDescent="0.2">
      <c r="A185" s="74" t="s">
        <v>17</v>
      </c>
      <c r="B185" s="75"/>
      <c r="C185" s="17"/>
      <c r="D185" s="17"/>
      <c r="E185" s="17"/>
      <c r="F185" s="75"/>
      <c r="G185" s="76"/>
      <c r="H185" s="82"/>
      <c r="I185" s="77"/>
      <c r="J185" s="77"/>
      <c r="K185" s="77"/>
      <c r="L185" s="83"/>
      <c r="M185" s="83"/>
      <c r="N185" s="53"/>
      <c r="P185" s="107">
        <f>SUM(P131:P184)</f>
        <v>908260018.63999999</v>
      </c>
      <c r="Q185" s="107">
        <f>SUM(Q131:Q184)</f>
        <v>213384450</v>
      </c>
    </row>
    <row r="197" spans="12:12" x14ac:dyDescent="0.2">
      <c r="L197">
        <v>40000000000</v>
      </c>
    </row>
    <row r="198" spans="12:12" x14ac:dyDescent="0.2">
      <c r="L198">
        <v>15000</v>
      </c>
    </row>
    <row r="199" spans="12:12" x14ac:dyDescent="0.2">
      <c r="L199" s="21">
        <f>L197/L198</f>
        <v>2666666.6666666665</v>
      </c>
    </row>
  </sheetData>
  <phoneticPr fontId="24" type="noConversion"/>
  <conditionalFormatting sqref="G1:G63 G86:G92">
    <cfRule type="expression" dxfId="35" priority="33">
      <formula>AND(ISNUMBER(SEARCH("Vacant", G1)),(ISNUMBER(SEARCH("-&gt;",G1))))</formula>
    </cfRule>
    <cfRule type="expression" dxfId="34" priority="34">
      <formula>AND(ISNUMBER(SEARCH("Vacant", G1)),NOT(ISNUMBER(SEARCH("-&gt;",G1))))</formula>
    </cfRule>
  </conditionalFormatting>
  <conditionalFormatting sqref="G1:G80 G82:G1048576">
    <cfRule type="endsWith" dxfId="33" priority="18" operator="endsWith" text="vacant}">
      <formula>RIGHT(G1,LEN("vacant}"))="vacant}"</formula>
    </cfRule>
  </conditionalFormatting>
  <conditionalFormatting sqref="G2:G184">
    <cfRule type="containsText" dxfId="32" priority="1" operator="containsText" text="vacant} -&gt;">
      <formula>NOT(ISERROR(SEARCH("vacant} -&gt;",G2)))</formula>
    </cfRule>
  </conditionalFormatting>
  <conditionalFormatting sqref="G39">
    <cfRule type="expression" dxfId="31" priority="59">
      <formula>AND(ISNUMBER(SEARCH("Vacant", G39)),(ISNUMBER(SEARCH("-&gt;",G39))))</formula>
    </cfRule>
    <cfRule type="expression" dxfId="30" priority="60">
      <formula>AND(ISNUMBER(SEARCH("Vacant", G39)),NOT(ISNUMBER(SEARCH("-&gt;",G39))))</formula>
    </cfRule>
  </conditionalFormatting>
  <conditionalFormatting sqref="G64">
    <cfRule type="expression" dxfId="29" priority="6">
      <formula>AND(ISNUMBER(SEARCH("Vacant", G64)),(ISNUMBER(SEARCH("-&gt;",G64))))</formula>
    </cfRule>
    <cfRule type="expression" dxfId="28" priority="7">
      <formula>AND(ISNUMBER(SEARCH("Vacant", G64)),NOT(ISNUMBER(SEARCH("-&gt;",G64))))</formula>
    </cfRule>
  </conditionalFormatting>
  <conditionalFormatting sqref="G65:G80 G134:G151 G156:G159 G82:G87">
    <cfRule type="expression" dxfId="27" priority="116">
      <formula>AND(ISNUMBER(SEARCH("Vacant", G65)),NOT(ISNUMBER(SEARCH("-&gt;",G65))))</formula>
    </cfRule>
  </conditionalFormatting>
  <conditionalFormatting sqref="G81">
    <cfRule type="endsWith" dxfId="26" priority="2" operator="endsWith" text="vacant}">
      <formula>RIGHT(G81,LEN("vacant}"))="vacant}"</formula>
    </cfRule>
    <cfRule type="expression" dxfId="25" priority="3">
      <formula>AND(ISNUMBER(SEARCH("Vacant", G81)),(ISNUMBER(SEARCH("-&gt;",G81))))</formula>
    </cfRule>
    <cfRule type="expression" dxfId="24" priority="4">
      <formula>AND(ISNUMBER(SEARCH("Vacant", G81)),NOT(ISNUMBER(SEARCH("-&gt;",G81))))</formula>
    </cfRule>
  </conditionalFormatting>
  <conditionalFormatting sqref="G65:G80 G134:G151 G156:G159 G82:G87">
    <cfRule type="expression" dxfId="23" priority="115">
      <formula>AND(ISNUMBER(SEARCH("Vacant", G65)),(ISNUMBER(SEARCH("-&gt;",G65))))</formula>
    </cfRule>
  </conditionalFormatting>
  <conditionalFormatting sqref="G104">
    <cfRule type="endsWith" dxfId="22" priority="14" operator="endsWith" text="vacant}">
      <formula>RIGHT(G104,LEN("vacant}"))="vacant}"</formula>
    </cfRule>
  </conditionalFormatting>
  <conditionalFormatting sqref="G161:G164">
    <cfRule type="expression" dxfId="21" priority="45">
      <formula>AND(ISNUMBER(SEARCH("Vacant", G161)),(ISNUMBER(SEARCH("-&gt;",G161))))</formula>
    </cfRule>
    <cfRule type="expression" dxfId="20" priority="46">
      <formula>AND(ISNUMBER(SEARCH("Vacant", G161)),NOT(ISNUMBER(SEARCH("-&gt;",G161))))</formula>
    </cfRule>
  </conditionalFormatting>
  <conditionalFormatting sqref="G161:G184">
    <cfRule type="expression" dxfId="19" priority="49">
      <formula>AND(ISNUMBER(SEARCH("Vacant", G161)),(ISNUMBER(SEARCH("-&gt;",G161))))</formula>
    </cfRule>
    <cfRule type="expression" dxfId="18" priority="50">
      <formula>AND(ISNUMBER(SEARCH("Vacant", G161)),NOT(ISNUMBER(SEARCH("-&gt;",G161))))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99E3-F40D-584E-B866-EDFDB979A86B}">
  <sheetPr>
    <pageSetUpPr fitToPage="1"/>
  </sheetPr>
  <dimension ref="B3:N73"/>
  <sheetViews>
    <sheetView showGridLines="0" zoomScale="114" zoomScaleNormal="100" workbookViewId="0">
      <selection activeCell="H17" sqref="H17"/>
    </sheetView>
  </sheetViews>
  <sheetFormatPr baseColWidth="10" defaultRowHeight="16" x14ac:dyDescent="0.2"/>
  <cols>
    <col min="1" max="2" width="10.83203125" style="94"/>
    <col min="3" max="3" width="10.83203125" style="88"/>
    <col min="4" max="14" width="15.1640625" style="94" customWidth="1"/>
    <col min="15" max="16384" width="10.83203125" style="94"/>
  </cols>
  <sheetData>
    <row r="3" spans="2:14" s="87" customFormat="1" ht="21" customHeight="1" x14ac:dyDescent="0.2">
      <c r="C3" s="88" t="s">
        <v>185</v>
      </c>
      <c r="D3" s="87">
        <v>0</v>
      </c>
      <c r="E3" s="87">
        <v>1</v>
      </c>
      <c r="F3" s="87">
        <v>2</v>
      </c>
      <c r="G3" s="87">
        <v>3</v>
      </c>
      <c r="H3" s="87">
        <v>4</v>
      </c>
      <c r="I3" s="87">
        <v>5</v>
      </c>
      <c r="J3" s="87">
        <v>6</v>
      </c>
      <c r="K3" s="87">
        <v>7</v>
      </c>
      <c r="L3" s="87">
        <v>8</v>
      </c>
      <c r="M3" s="87">
        <v>9</v>
      </c>
      <c r="N3" s="87">
        <v>10</v>
      </c>
    </row>
    <row r="4" spans="2:14" s="87" customFormat="1" ht="21" customHeight="1" x14ac:dyDescent="0.2">
      <c r="B4" s="87" t="s">
        <v>186</v>
      </c>
      <c r="C4" s="88" t="s">
        <v>187</v>
      </c>
      <c r="D4" s="89">
        <v>2023</v>
      </c>
      <c r="E4" s="89">
        <v>2024</v>
      </c>
      <c r="F4" s="89">
        <v>2025</v>
      </c>
      <c r="G4" s="89">
        <v>2026</v>
      </c>
      <c r="H4" s="89">
        <v>2027</v>
      </c>
      <c r="I4" s="89">
        <v>2028</v>
      </c>
      <c r="J4" s="89">
        <v>2029</v>
      </c>
      <c r="K4" s="89">
        <v>2030</v>
      </c>
      <c r="L4" s="89">
        <v>2031</v>
      </c>
      <c r="M4" s="89">
        <v>2032</v>
      </c>
      <c r="N4" s="89">
        <v>2033</v>
      </c>
    </row>
    <row r="5" spans="2:14" s="87" customFormat="1" ht="21" customHeight="1" x14ac:dyDescent="0.2">
      <c r="B5" s="90">
        <v>60456.72</v>
      </c>
      <c r="C5" s="88" t="s">
        <v>151</v>
      </c>
      <c r="D5" s="91">
        <f>'[1]TE Office (y)'!C8</f>
        <v>48192.6561392652</v>
      </c>
      <c r="E5" s="91">
        <f>'[1]TE Office (y)'!D8</f>
        <v>53161.863276055308</v>
      </c>
      <c r="F5" s="91">
        <f>'[1]TE Office (y)'!E8</f>
        <v>53157.938276055305</v>
      </c>
      <c r="G5" s="91">
        <f>'[1]TE Office (y)'!F8</f>
        <v>52897.528276055302</v>
      </c>
      <c r="H5" s="91">
        <f>'[1]TE Office (y)'!G8</f>
        <v>53137.304942721967</v>
      </c>
      <c r="I5" s="91">
        <f>'[1]TE Office (y)'!H8</f>
        <v>52751.197443729288</v>
      </c>
      <c r="J5" s="91">
        <f>'[1]TE Office (y)'!I8</f>
        <v>52501.312443729286</v>
      </c>
      <c r="K5" s="91">
        <f>'[1]TE Office (y)'!J8</f>
        <v>52326.337443729288</v>
      </c>
      <c r="L5" s="91">
        <f>'[1]TE Office (y)'!K8</f>
        <v>52326.337443729288</v>
      </c>
      <c r="M5" s="91">
        <f>'[1]TE Office (y)'!L8</f>
        <v>52326.337443729288</v>
      </c>
      <c r="N5" s="91">
        <f>'[1]TE Office (y)'!M8</f>
        <v>52326.337443729288</v>
      </c>
    </row>
    <row r="6" spans="2:14" ht="21" customHeight="1" x14ac:dyDescent="0.2">
      <c r="B6" s="92">
        <v>1021.86</v>
      </c>
      <c r="C6" s="88" t="s">
        <v>188</v>
      </c>
      <c r="D6" s="93">
        <f>AVERAGE('[1]TE All % (m)'!D6:O6)</f>
        <v>936.5400000000003</v>
      </c>
      <c r="E6" s="93">
        <f>AVERAGE('[1]TE All % (m)'!P6:AA6)</f>
        <v>936.5400000000003</v>
      </c>
      <c r="F6" s="93">
        <f>AVERAGE('[1]TE All % (m)'!AB6:AM6)</f>
        <v>936.5400000000003</v>
      </c>
      <c r="G6" s="93">
        <f>AVERAGE('[1]TE All % (m)'!AN6:AY6)</f>
        <v>936.5400000000003</v>
      </c>
      <c r="H6" s="93">
        <f>AVERAGE('[1]TE All % (m)'!AZ6:BK6)</f>
        <v>936.5400000000003</v>
      </c>
      <c r="I6" s="93">
        <f>AVERAGE('[1]TE All % (m)'!BL6:BW6)</f>
        <v>936.5400000000003</v>
      </c>
      <c r="J6" s="93">
        <f>AVERAGE('[1]TE All % (m)'!BX6:CI6)</f>
        <v>936.5400000000003</v>
      </c>
      <c r="K6" s="93">
        <f>AVERAGE('[1]TE All % (m)'!CJ6:CU6)</f>
        <v>936.5400000000003</v>
      </c>
      <c r="L6" s="93">
        <f>AVERAGE('[1]TE All % (m)'!CV6:DG6)</f>
        <v>936.5400000000003</v>
      </c>
      <c r="M6" s="93">
        <f>AVERAGE('[1]TE All % (m)'!DH6:DS6)</f>
        <v>936.5400000000003</v>
      </c>
      <c r="N6" s="93">
        <f>AVERAGE('[1]TE All % (m)'!DT6:EE6)</f>
        <v>936.5400000000003</v>
      </c>
    </row>
    <row r="7" spans="2:14" ht="21" customHeight="1" x14ac:dyDescent="0.2">
      <c r="B7" s="92">
        <v>2912.71</v>
      </c>
      <c r="C7" s="88" t="s">
        <v>16</v>
      </c>
      <c r="D7" s="93">
        <f>AVERAGE('[1]TE All % (m)'!D7:O7)</f>
        <v>2904.599999999999</v>
      </c>
      <c r="E7" s="93">
        <f>AVERAGE('[1]TE All % (m)'!P7:AA7)</f>
        <v>2904.599999999999</v>
      </c>
      <c r="F7" s="93">
        <f>AVERAGE('[1]TE All % (m)'!AB7:AM7)</f>
        <v>2904.599999999999</v>
      </c>
      <c r="G7" s="93">
        <f>AVERAGE('[1]TE All % (m)'!AN7:AY7)</f>
        <v>2904.599999999999</v>
      </c>
      <c r="H7" s="93">
        <f>AVERAGE('[1]TE All % (m)'!AZ7:BK7)</f>
        <v>2904.599999999999</v>
      </c>
      <c r="I7" s="93">
        <f>AVERAGE('[1]TE All % (m)'!BL7:BW7)</f>
        <v>2904.599999999999</v>
      </c>
      <c r="J7" s="93">
        <f>AVERAGE('[1]TE All % (m)'!BX7:CI7)</f>
        <v>2904.599999999999</v>
      </c>
      <c r="K7" s="93">
        <f>AVERAGE('[1]TE All % (m)'!CJ7:CU7)</f>
        <v>2904.599999999999</v>
      </c>
      <c r="L7" s="93">
        <f>AVERAGE('[1]TE All % (m)'!CV7:DG7)</f>
        <v>2904.599999999999</v>
      </c>
      <c r="M7" s="93">
        <f>AVERAGE('[1]TE All % (m)'!DH7:DS7)</f>
        <v>2904.599999999999</v>
      </c>
      <c r="N7" s="93">
        <f>AVERAGE('[1]TE All % (m)'!DT7:EE7)</f>
        <v>2904.599999999999</v>
      </c>
    </row>
    <row r="8" spans="2:14" s="95" customFormat="1" ht="21" customHeight="1" x14ac:dyDescent="0.2">
      <c r="B8" s="92">
        <v>1215.01</v>
      </c>
      <c r="C8" s="88" t="s">
        <v>189</v>
      </c>
      <c r="D8" s="93">
        <f>AVERAGE('[1]TE All % (m)'!D8:O8)</f>
        <v>1215.01</v>
      </c>
      <c r="E8" s="93">
        <f>AVERAGE('[1]TE All % (m)'!P8:AA8)</f>
        <v>1215.01</v>
      </c>
      <c r="F8" s="93">
        <f>AVERAGE('[1]TE All % (m)'!AB8:AM8)</f>
        <v>1215.01</v>
      </c>
      <c r="G8" s="93">
        <f>AVERAGE('[1]TE All % (m)'!AN8:AY8)</f>
        <v>1215.01</v>
      </c>
      <c r="H8" s="93">
        <f>AVERAGE('[1]TE All % (m)'!AZ8:BK8)</f>
        <v>1215.01</v>
      </c>
      <c r="I8" s="93">
        <f>AVERAGE('[1]TE All % (m)'!BL8:BW8)</f>
        <v>1215.01</v>
      </c>
      <c r="J8" s="93">
        <f>AVERAGE('[1]TE All % (m)'!BX8:CI8)</f>
        <v>1215.01</v>
      </c>
      <c r="K8" s="93">
        <f>AVERAGE('[1]TE All % (m)'!CJ8:CU8)</f>
        <v>1215.01</v>
      </c>
      <c r="L8" s="93">
        <f>AVERAGE('[1]TE All % (m)'!CV8:DG8)</f>
        <v>1215.01</v>
      </c>
      <c r="M8" s="93">
        <f>AVERAGE('[1]TE All % (m)'!DH8:DS8)</f>
        <v>1215.01</v>
      </c>
      <c r="N8" s="93">
        <f>AVERAGE('[1]TE All % (m)'!DT8:EE8)</f>
        <v>1215.01</v>
      </c>
    </row>
    <row r="9" spans="2:14" ht="21" customHeight="1" x14ac:dyDescent="0.2">
      <c r="B9" s="96">
        <f>SUM(B5:B8)</f>
        <v>65606.3</v>
      </c>
      <c r="C9" s="88" t="s">
        <v>190</v>
      </c>
      <c r="D9" s="97">
        <f>SUM(D5:D8)</f>
        <v>53248.806139265202</v>
      </c>
      <c r="E9" s="97">
        <f t="shared" ref="E9:N9" si="0">SUM(E5:E8)</f>
        <v>58218.01327605531</v>
      </c>
      <c r="F9" s="97">
        <f t="shared" si="0"/>
        <v>58214.088276055307</v>
      </c>
      <c r="G9" s="97">
        <f t="shared" si="0"/>
        <v>57953.678276055303</v>
      </c>
      <c r="H9" s="97">
        <f t="shared" si="0"/>
        <v>58193.454942721968</v>
      </c>
      <c r="I9" s="97">
        <f t="shared" si="0"/>
        <v>57807.34744372929</v>
      </c>
      <c r="J9" s="97">
        <f t="shared" si="0"/>
        <v>57557.462443729288</v>
      </c>
      <c r="K9" s="97">
        <f t="shared" si="0"/>
        <v>57382.487443729289</v>
      </c>
      <c r="L9" s="97">
        <f t="shared" si="0"/>
        <v>57382.487443729289</v>
      </c>
      <c r="M9" s="97">
        <f t="shared" si="0"/>
        <v>57382.487443729289</v>
      </c>
      <c r="N9" s="97">
        <f t="shared" si="0"/>
        <v>57382.487443729289</v>
      </c>
    </row>
    <row r="10" spans="2:14" ht="21" customHeight="1" x14ac:dyDescent="0.2">
      <c r="D10" s="98"/>
      <c r="E10" s="98"/>
      <c r="F10" s="98"/>
      <c r="G10" s="98"/>
      <c r="H10" s="98"/>
      <c r="I10" s="98"/>
      <c r="J10" s="98"/>
      <c r="K10" s="98"/>
      <c r="L10" s="98"/>
      <c r="M10" s="98"/>
      <c r="N10" s="98"/>
    </row>
    <row r="11" spans="2:14" ht="21" customHeight="1" x14ac:dyDescent="0.2">
      <c r="D11" s="99"/>
      <c r="E11" s="99"/>
      <c r="F11" s="99"/>
      <c r="G11" s="99"/>
      <c r="H11" s="99"/>
      <c r="I11" s="99"/>
      <c r="J11" s="99"/>
      <c r="K11" s="99"/>
      <c r="L11" s="99"/>
      <c r="M11" s="99"/>
      <c r="N11" s="99"/>
    </row>
    <row r="12" spans="2:14" ht="21" customHeight="1" x14ac:dyDescent="0.2">
      <c r="E12" s="100"/>
    </row>
    <row r="13" spans="2:14" s="87" customFormat="1" ht="21" customHeight="1" x14ac:dyDescent="0.2">
      <c r="C13" s="88" t="s">
        <v>191</v>
      </c>
      <c r="D13" s="87">
        <v>0</v>
      </c>
      <c r="E13" s="87">
        <v>1</v>
      </c>
      <c r="F13" s="87">
        <v>2</v>
      </c>
      <c r="G13" s="87">
        <v>3</v>
      </c>
      <c r="H13" s="87">
        <v>4</v>
      </c>
      <c r="I13" s="87">
        <v>5</v>
      </c>
      <c r="J13" s="87">
        <v>6</v>
      </c>
      <c r="K13" s="87">
        <v>7</v>
      </c>
      <c r="L13" s="87">
        <v>8</v>
      </c>
      <c r="M13" s="87">
        <v>9</v>
      </c>
      <c r="N13" s="87">
        <v>10</v>
      </c>
    </row>
    <row r="14" spans="2:14" s="87" customFormat="1" ht="21" customHeight="1" x14ac:dyDescent="0.2">
      <c r="C14" s="88" t="s">
        <v>187</v>
      </c>
      <c r="D14" s="89">
        <v>2023</v>
      </c>
      <c r="E14" s="89">
        <v>2024</v>
      </c>
      <c r="F14" s="89">
        <v>2025</v>
      </c>
      <c r="G14" s="89">
        <v>2026</v>
      </c>
      <c r="H14" s="89">
        <v>2027</v>
      </c>
      <c r="I14" s="89">
        <v>2028</v>
      </c>
      <c r="J14" s="89">
        <v>2029</v>
      </c>
      <c r="K14" s="89">
        <v>2030</v>
      </c>
      <c r="L14" s="89">
        <v>2031</v>
      </c>
      <c r="M14" s="89">
        <v>2032</v>
      </c>
      <c r="N14" s="89">
        <v>2033</v>
      </c>
    </row>
    <row r="15" spans="2:14" s="101" customFormat="1" ht="21" customHeight="1" x14ac:dyDescent="0.2">
      <c r="C15" s="102" t="s">
        <v>151</v>
      </c>
      <c r="D15" s="103">
        <f>D5/$B$5</f>
        <v>0.79714308251035115</v>
      </c>
      <c r="E15" s="103">
        <f t="shared" ref="E15:N15" si="1">E5/$B$5</f>
        <v>0.87933753726724351</v>
      </c>
      <c r="F15" s="103">
        <f t="shared" si="1"/>
        <v>0.87927261479047003</v>
      </c>
      <c r="G15" s="103">
        <f t="shared" si="1"/>
        <v>0.87496523589197861</v>
      </c>
      <c r="H15" s="103">
        <f t="shared" si="1"/>
        <v>0.87893132380853556</v>
      </c>
      <c r="I15" s="103">
        <f t="shared" si="1"/>
        <v>0.87254481294600972</v>
      </c>
      <c r="J15" s="103">
        <f t="shared" si="1"/>
        <v>0.8684115255298217</v>
      </c>
      <c r="K15" s="103">
        <f t="shared" si="1"/>
        <v>0.86551730632639823</v>
      </c>
      <c r="L15" s="103">
        <f t="shared" si="1"/>
        <v>0.86551730632639823</v>
      </c>
      <c r="M15" s="103">
        <f t="shared" si="1"/>
        <v>0.86551730632639823</v>
      </c>
      <c r="N15" s="103">
        <f t="shared" si="1"/>
        <v>0.86551730632639823</v>
      </c>
    </row>
    <row r="16" spans="2:14" ht="21" customHeight="1" x14ac:dyDescent="0.2">
      <c r="C16" s="88" t="s">
        <v>188</v>
      </c>
      <c r="D16" s="104">
        <f>D6/$B$6</f>
        <v>0.91650519640655304</v>
      </c>
      <c r="E16" s="104">
        <f t="shared" ref="E16:N16" si="2">E6/$B$6</f>
        <v>0.91650519640655304</v>
      </c>
      <c r="F16" s="104">
        <f t="shared" si="2"/>
        <v>0.91650519640655304</v>
      </c>
      <c r="G16" s="104">
        <f t="shared" si="2"/>
        <v>0.91650519640655304</v>
      </c>
      <c r="H16" s="104">
        <f t="shared" si="2"/>
        <v>0.91650519640655304</v>
      </c>
      <c r="I16" s="104">
        <f t="shared" si="2"/>
        <v>0.91650519640655304</v>
      </c>
      <c r="J16" s="104">
        <f t="shared" si="2"/>
        <v>0.91650519640655304</v>
      </c>
      <c r="K16" s="104">
        <f t="shared" si="2"/>
        <v>0.91650519640655304</v>
      </c>
      <c r="L16" s="104">
        <f t="shared" si="2"/>
        <v>0.91650519640655304</v>
      </c>
      <c r="M16" s="104">
        <f t="shared" si="2"/>
        <v>0.91650519640655304</v>
      </c>
      <c r="N16" s="104">
        <f t="shared" si="2"/>
        <v>0.91650519640655304</v>
      </c>
    </row>
    <row r="17" spans="3:14" ht="21" customHeight="1" x14ac:dyDescent="0.2">
      <c r="C17" s="88" t="s">
        <v>16</v>
      </c>
      <c r="D17" s="104">
        <f>D7/$B$7</f>
        <v>0.9972156514036753</v>
      </c>
      <c r="E17" s="104">
        <f t="shared" ref="E17:N17" si="3">E7/$B$7</f>
        <v>0.9972156514036753</v>
      </c>
      <c r="F17" s="104">
        <f t="shared" si="3"/>
        <v>0.9972156514036753</v>
      </c>
      <c r="G17" s="104">
        <f t="shared" si="3"/>
        <v>0.9972156514036753</v>
      </c>
      <c r="H17" s="104">
        <f t="shared" si="3"/>
        <v>0.9972156514036753</v>
      </c>
      <c r="I17" s="104">
        <f t="shared" si="3"/>
        <v>0.9972156514036753</v>
      </c>
      <c r="J17" s="104">
        <f t="shared" si="3"/>
        <v>0.9972156514036753</v>
      </c>
      <c r="K17" s="104">
        <f t="shared" si="3"/>
        <v>0.9972156514036753</v>
      </c>
      <c r="L17" s="104">
        <f t="shared" si="3"/>
        <v>0.9972156514036753</v>
      </c>
      <c r="M17" s="104">
        <f t="shared" si="3"/>
        <v>0.9972156514036753</v>
      </c>
      <c r="N17" s="104">
        <f t="shared" si="3"/>
        <v>0.9972156514036753</v>
      </c>
    </row>
    <row r="18" spans="3:14" s="95" customFormat="1" ht="21" customHeight="1" x14ac:dyDescent="0.2">
      <c r="C18" s="88" t="s">
        <v>189</v>
      </c>
      <c r="D18" s="104">
        <f>D8/$B$8</f>
        <v>1</v>
      </c>
      <c r="E18" s="104">
        <f t="shared" ref="E18:N18" si="4">E8/$B$8</f>
        <v>1</v>
      </c>
      <c r="F18" s="104">
        <f t="shared" si="4"/>
        <v>1</v>
      </c>
      <c r="G18" s="104">
        <f t="shared" si="4"/>
        <v>1</v>
      </c>
      <c r="H18" s="104">
        <f t="shared" si="4"/>
        <v>1</v>
      </c>
      <c r="I18" s="104">
        <f t="shared" si="4"/>
        <v>1</v>
      </c>
      <c r="J18" s="104">
        <f t="shared" si="4"/>
        <v>1</v>
      </c>
      <c r="K18" s="104">
        <f t="shared" si="4"/>
        <v>1</v>
      </c>
      <c r="L18" s="104">
        <f t="shared" si="4"/>
        <v>1</v>
      </c>
      <c r="M18" s="104">
        <f t="shared" si="4"/>
        <v>1</v>
      </c>
      <c r="N18" s="104">
        <f t="shared" si="4"/>
        <v>1</v>
      </c>
    </row>
    <row r="19" spans="3:14" ht="21" customHeight="1" x14ac:dyDescent="0.2">
      <c r="C19" s="88" t="s">
        <v>190</v>
      </c>
      <c r="D19" s="105">
        <f>D9/$B$9</f>
        <v>0.8116416584880598</v>
      </c>
      <c r="E19" s="105">
        <f t="shared" ref="E19:N19" si="5">E9/$B$9</f>
        <v>0.88738449319738055</v>
      </c>
      <c r="F19" s="105">
        <f t="shared" si="5"/>
        <v>0.88732466662584697</v>
      </c>
      <c r="G19" s="105">
        <f t="shared" si="5"/>
        <v>0.88335538318812834</v>
      </c>
      <c r="H19" s="105">
        <f t="shared" si="5"/>
        <v>0.88701016430925028</v>
      </c>
      <c r="I19" s="105">
        <f t="shared" si="5"/>
        <v>0.88112494446004863</v>
      </c>
      <c r="J19" s="105">
        <f t="shared" si="5"/>
        <v>0.87731608768867142</v>
      </c>
      <c r="K19" s="105">
        <f t="shared" si="5"/>
        <v>0.8746490419933648</v>
      </c>
      <c r="L19" s="105">
        <f t="shared" si="5"/>
        <v>0.8746490419933648</v>
      </c>
      <c r="M19" s="105">
        <f t="shared" si="5"/>
        <v>0.8746490419933648</v>
      </c>
      <c r="N19" s="105">
        <f t="shared" si="5"/>
        <v>0.8746490419933648</v>
      </c>
    </row>
    <row r="20" spans="3:14" ht="21" customHeight="1" x14ac:dyDescent="0.2">
      <c r="D20" s="98"/>
      <c r="E20" s="98"/>
      <c r="F20" s="98"/>
      <c r="G20" s="98"/>
      <c r="H20" s="98"/>
      <c r="I20" s="98"/>
      <c r="J20" s="98"/>
      <c r="K20" s="98"/>
      <c r="L20" s="98"/>
      <c r="M20" s="98"/>
      <c r="N20" s="98"/>
    </row>
    <row r="73" spans="6:6" x14ac:dyDescent="0.2">
      <c r="F73" s="92"/>
    </row>
  </sheetData>
  <printOptions horizontalCentered="1"/>
  <pageMargins left="0.7" right="0.7" top="0.2" bottom="0.2" header="0.3" footer="0.3"/>
  <pageSetup paperSize="9" scale="53" orientation="landscape" horizontalDpi="0" verticalDpi="0"/>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153</v>
      </c>
      <c r="C5" s="4">
        <v>20</v>
      </c>
      <c r="D5" s="4" t="s">
        <v>8</v>
      </c>
      <c r="E5" s="2" t="s">
        <v>151</v>
      </c>
      <c r="F5" s="2" t="s">
        <v>157</v>
      </c>
      <c r="G5" s="3" t="s">
        <v>164</v>
      </c>
      <c r="H5" s="8">
        <v>137.67083232602312</v>
      </c>
      <c r="I5" s="32" t="s">
        <v>3</v>
      </c>
      <c r="J5" s="44">
        <v>45292</v>
      </c>
      <c r="K5" s="5">
        <v>46752</v>
      </c>
      <c r="L5" s="6">
        <v>410000</v>
      </c>
      <c r="M5" s="6">
        <v>70000</v>
      </c>
      <c r="N5" s="20"/>
    </row>
  </sheetData>
  <conditionalFormatting sqref="G5">
    <cfRule type="containsText" dxfId="17" priority="1" operator="containsText" text="vacant} -&gt;">
      <formula>NOT(ISERROR(SEARCH("vacant} -&gt;",G5)))</formula>
    </cfRule>
    <cfRule type="endsWith" dxfId="16" priority="2" operator="endsWith" text="vacant}">
      <formula>RIGHT(G5,LEN("vacant}"))="vacant}"</formula>
    </cfRule>
    <cfRule type="expression" dxfId="15" priority="3">
      <formula>AND(ISNUMBER(SEARCH("Vacant", G5)),(ISNUMBER(SEARCH("-&gt;",G5))))</formula>
    </cfRule>
    <cfRule type="expression" dxfId="14"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params</vt:lpstr>
      <vt:lpstr>tenant</vt:lpstr>
      <vt:lpstr>TE All % (y)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2023-10-03T09:15:58Z</dcterms:modified>
</cp:coreProperties>
</file>