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 direct\Optimization Techniques\Group Assignment\"/>
    </mc:Choice>
  </mc:AlternateContent>
  <xr:revisionPtr revIDLastSave="0" documentId="13_ncr:1_{77D7F9FB-95A1-47DC-830C-0008A9ADA965}" xr6:coauthVersionLast="38" xr6:coauthVersionMax="38" xr10:uidLastSave="{00000000-0000-0000-0000-000000000000}"/>
  <bookViews>
    <workbookView xWindow="0" yWindow="0" windowWidth="17256" windowHeight="5640" xr2:uid="{28CA22F5-44E9-4EC1-AA75-8FC0BAB2A51E}"/>
  </bookViews>
  <sheets>
    <sheet name="Linear Solution" sheetId="9" r:id="rId1"/>
    <sheet name="Linear Answer Report " sheetId="10" r:id="rId2"/>
  </sheets>
  <definedNames>
    <definedName name="solver_adj" localSheetId="0" hidden="1">'Linear Solution'!$D$5:$I$5,'Linear Solution'!$D$8:$I$8,'Linear Solution'!$D$11:$I$11,'Linear Solution'!$D$14:$I$14,'Linear Solution'!$D$19:$I$19,'Linear Solution'!$D$22:$I$22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'Linear Solution'!$D$11:$I$11</definedName>
    <definedName name="solver_lhs10" localSheetId="0" hidden="1">'Linear Solution'!$D$61</definedName>
    <definedName name="solver_lhs11" localSheetId="0" hidden="1">'Linear Solution'!$D$70</definedName>
    <definedName name="solver_lhs12" localSheetId="0" hidden="1">'Linear Solution'!$D$8:$I$8</definedName>
    <definedName name="solver_lhs13" localSheetId="0" hidden="1">'Linear Solution'!$E$28</definedName>
    <definedName name="solver_lhs14" localSheetId="0" hidden="1">'Linear Solution'!$E$35</definedName>
    <definedName name="solver_lhs15" localSheetId="0" hidden="1">'Linear Solution'!$E$44</definedName>
    <definedName name="solver_lhs16" localSheetId="0" hidden="1">'Linear Solution'!$E$52</definedName>
    <definedName name="solver_lhs17" localSheetId="0" hidden="1">'Linear Solution'!$E$62</definedName>
    <definedName name="solver_lhs18" localSheetId="0" hidden="1">'Linear Solution'!$E$71</definedName>
    <definedName name="solver_lhs19" localSheetId="0" hidden="1">'Linear Solution'!$F$29</definedName>
    <definedName name="solver_lhs2" localSheetId="0" hidden="1">'Linear Solution'!$D$14:$I$14</definedName>
    <definedName name="solver_lhs20" localSheetId="0" hidden="1">'Linear Solution'!$F$36</definedName>
    <definedName name="solver_lhs21" localSheetId="0" hidden="1">'Linear Solution'!$F$45</definedName>
    <definedName name="solver_lhs22" localSheetId="0" hidden="1">'Linear Solution'!$F$53</definedName>
    <definedName name="solver_lhs23" localSheetId="0" hidden="1">'Linear Solution'!$F$63</definedName>
    <definedName name="solver_lhs24" localSheetId="0" hidden="1">'Linear Solution'!$F$72</definedName>
    <definedName name="solver_lhs25" localSheetId="0" hidden="1">'Linear Solution'!$G$30</definedName>
    <definedName name="solver_lhs26" localSheetId="0" hidden="1">'Linear Solution'!$G$37</definedName>
    <definedName name="solver_lhs27" localSheetId="0" hidden="1">'Linear Solution'!$G$46</definedName>
    <definedName name="solver_lhs28" localSheetId="0" hidden="1">'Linear Solution'!$G$54</definedName>
    <definedName name="solver_lhs29" localSheetId="0" hidden="1">'Linear Solution'!$G$64</definedName>
    <definedName name="solver_lhs3" localSheetId="0" hidden="1">'Linear Solution'!$D$19:$I$19</definedName>
    <definedName name="solver_lhs30" localSheetId="0" hidden="1">'Linear Solution'!$G$73</definedName>
    <definedName name="solver_lhs31" localSheetId="0" hidden="1">'Linear Solution'!$H$31</definedName>
    <definedName name="solver_lhs32" localSheetId="0" hidden="1">'Linear Solution'!$H$38</definedName>
    <definedName name="solver_lhs33" localSheetId="0" hidden="1">'Linear Solution'!$H$47</definedName>
    <definedName name="solver_lhs34" localSheetId="0" hidden="1">'Linear Solution'!$H$55</definedName>
    <definedName name="solver_lhs35" localSheetId="0" hidden="1">'Linear Solution'!$H$65</definedName>
    <definedName name="solver_lhs36" localSheetId="0" hidden="1">'Linear Solution'!$H$74</definedName>
    <definedName name="solver_lhs37" localSheetId="0" hidden="1">'Linear Solution'!$I$11</definedName>
    <definedName name="solver_lhs38" localSheetId="0" hidden="1">'Linear Solution'!$I$32</definedName>
    <definedName name="solver_lhs39" localSheetId="0" hidden="1">'Linear Solution'!$I$39</definedName>
    <definedName name="solver_lhs4" localSheetId="0" hidden="1">'Linear Solution'!$D$22:$I$22</definedName>
    <definedName name="solver_lhs40" localSheetId="0" hidden="1">'Linear Solution'!$I$48</definedName>
    <definedName name="solver_lhs41" localSheetId="0" hidden="1">'Linear Solution'!$I$56</definedName>
    <definedName name="solver_lhs42" localSheetId="0" hidden="1">'Linear Solution'!$I$66</definedName>
    <definedName name="solver_lhs43" localSheetId="0" hidden="1">'Linear Solution'!$I$75</definedName>
    <definedName name="solver_lhs5" localSheetId="0" hidden="1">'Linear Solution'!$D$27</definedName>
    <definedName name="solver_lhs6" localSheetId="0" hidden="1">'Linear Solution'!$D$34</definedName>
    <definedName name="solver_lhs7" localSheetId="0" hidden="1">'Linear Solution'!$D$43</definedName>
    <definedName name="solver_lhs8" localSheetId="0" hidden="1">'Linear Solution'!$D$51</definedName>
    <definedName name="solver_lhs9" localSheetId="0" hidden="1">'Linear Solution'!$D$5:$I$5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43</definedName>
    <definedName name="solver_nwt" localSheetId="0" hidden="1">1</definedName>
    <definedName name="solver_opt" localSheetId="0" hidden="1">'Linear Solution'!$C$2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10" localSheetId="0" hidden="1">3</definedName>
    <definedName name="solver_rel11" localSheetId="0" hidden="1">1</definedName>
    <definedName name="solver_rel12" localSheetId="0" hidden="1">5</definedName>
    <definedName name="solver_rel13" localSheetId="0" hidden="1">1</definedName>
    <definedName name="solver_rel14" localSheetId="0" hidden="1">3</definedName>
    <definedName name="solver_rel15" localSheetId="0" hidden="1">2</definedName>
    <definedName name="solver_rel16" localSheetId="0" hidden="1">1</definedName>
    <definedName name="solver_rel17" localSheetId="0" hidden="1">3</definedName>
    <definedName name="solver_rel18" localSheetId="0" hidden="1">1</definedName>
    <definedName name="solver_rel19" localSheetId="0" hidden="1">1</definedName>
    <definedName name="solver_rel2" localSheetId="0" hidden="1">5</definedName>
    <definedName name="solver_rel20" localSheetId="0" hidden="1">3</definedName>
    <definedName name="solver_rel21" localSheetId="0" hidden="1">2</definedName>
    <definedName name="solver_rel22" localSheetId="0" hidden="1">1</definedName>
    <definedName name="solver_rel23" localSheetId="0" hidden="1">3</definedName>
    <definedName name="solver_rel24" localSheetId="0" hidden="1">1</definedName>
    <definedName name="solver_rel25" localSheetId="0" hidden="1">1</definedName>
    <definedName name="solver_rel26" localSheetId="0" hidden="1">3</definedName>
    <definedName name="solver_rel27" localSheetId="0" hidden="1">2</definedName>
    <definedName name="solver_rel28" localSheetId="0" hidden="1">1</definedName>
    <definedName name="solver_rel29" localSheetId="0" hidden="1">3</definedName>
    <definedName name="solver_rel3" localSheetId="0" hidden="1">4</definedName>
    <definedName name="solver_rel30" localSheetId="0" hidden="1">1</definedName>
    <definedName name="solver_rel31" localSheetId="0" hidden="1">1</definedName>
    <definedName name="solver_rel32" localSheetId="0" hidden="1">3</definedName>
    <definedName name="solver_rel33" localSheetId="0" hidden="1">2</definedName>
    <definedName name="solver_rel34" localSheetId="0" hidden="1">1</definedName>
    <definedName name="solver_rel35" localSheetId="0" hidden="1">3</definedName>
    <definedName name="solver_rel36" localSheetId="0" hidden="1">1</definedName>
    <definedName name="solver_rel37" localSheetId="0" hidden="1">3</definedName>
    <definedName name="solver_rel38" localSheetId="0" hidden="1">1</definedName>
    <definedName name="solver_rel39" localSheetId="0" hidden="1">3</definedName>
    <definedName name="solver_rel4" localSheetId="0" hidden="1">5</definedName>
    <definedName name="solver_rel40" localSheetId="0" hidden="1">2</definedName>
    <definedName name="solver_rel41" localSheetId="0" hidden="1">1</definedName>
    <definedName name="solver_rel42" localSheetId="0" hidden="1">3</definedName>
    <definedName name="solver_rel43" localSheetId="0" hidden="1">1</definedName>
    <definedName name="solver_rel5" localSheetId="0" hidden="1">1</definedName>
    <definedName name="solver_rel6" localSheetId="0" hidden="1">3</definedName>
    <definedName name="solver_rel7" localSheetId="0" hidden="1">2</definedName>
    <definedName name="solver_rel8" localSheetId="0" hidden="1">1</definedName>
    <definedName name="solver_rel9" localSheetId="0" hidden="1">5</definedName>
    <definedName name="solver_rhs1" localSheetId="0" hidden="1">integer</definedName>
    <definedName name="solver_rhs10" localSheetId="0" hidden="1">'Linear Solution'!$K$61</definedName>
    <definedName name="solver_rhs11" localSheetId="0" hidden="1">'Linear Solution'!$K$70</definedName>
    <definedName name="solver_rhs12" localSheetId="0" hidden="1">binary</definedName>
    <definedName name="solver_rhs13" localSheetId="0" hidden="1">'Linear Solution'!$K$28</definedName>
    <definedName name="solver_rhs14" localSheetId="0" hidden="1">'Linear Solution'!$K$35</definedName>
    <definedName name="solver_rhs15" localSheetId="0" hidden="1">'Linear Solution'!$K$44</definedName>
    <definedName name="solver_rhs16" localSheetId="0" hidden="1">'Linear Solution'!$K$52</definedName>
    <definedName name="solver_rhs17" localSheetId="0" hidden="1">'Linear Solution'!$K$62</definedName>
    <definedName name="solver_rhs18" localSheetId="0" hidden="1">'Linear Solution'!$K$71</definedName>
    <definedName name="solver_rhs19" localSheetId="0" hidden="1">'Linear Solution'!$K$29</definedName>
    <definedName name="solver_rhs2" localSheetId="0" hidden="1">binary</definedName>
    <definedName name="solver_rhs20" localSheetId="0" hidden="1">'Linear Solution'!$K$36</definedName>
    <definedName name="solver_rhs21" localSheetId="0" hidden="1">'Linear Solution'!$K$45</definedName>
    <definedName name="solver_rhs22" localSheetId="0" hidden="1">'Linear Solution'!$K$53</definedName>
    <definedName name="solver_rhs23" localSheetId="0" hidden="1">'Linear Solution'!$K$63</definedName>
    <definedName name="solver_rhs24" localSheetId="0" hidden="1">'Linear Solution'!$K$72</definedName>
    <definedName name="solver_rhs25" localSheetId="0" hidden="1">'Linear Solution'!$K$30</definedName>
    <definedName name="solver_rhs26" localSheetId="0" hidden="1">'Linear Solution'!$K$37</definedName>
    <definedName name="solver_rhs27" localSheetId="0" hidden="1">'Linear Solution'!$K$46</definedName>
    <definedName name="solver_rhs28" localSheetId="0" hidden="1">'Linear Solution'!$K$54</definedName>
    <definedName name="solver_rhs29" localSheetId="0" hidden="1">'Linear Solution'!$K$64</definedName>
    <definedName name="solver_rhs3" localSheetId="0" hidden="1">integer</definedName>
    <definedName name="solver_rhs30" localSheetId="0" hidden="1">'Linear Solution'!$K$73</definedName>
    <definedName name="solver_rhs31" localSheetId="0" hidden="1">'Linear Solution'!$K$31</definedName>
    <definedName name="solver_rhs32" localSheetId="0" hidden="1">'Linear Solution'!$K$38</definedName>
    <definedName name="solver_rhs33" localSheetId="0" hidden="1">'Linear Solution'!$K$47</definedName>
    <definedName name="solver_rhs34" localSheetId="0" hidden="1">'Linear Solution'!$K$55</definedName>
    <definedName name="solver_rhs35" localSheetId="0" hidden="1">'Linear Solution'!$K$65</definedName>
    <definedName name="solver_rhs36" localSheetId="0" hidden="1">'Linear Solution'!$K$74</definedName>
    <definedName name="solver_rhs37" localSheetId="0" hidden="1">2000</definedName>
    <definedName name="solver_rhs38" localSheetId="0" hidden="1">'Linear Solution'!$K$32</definedName>
    <definedName name="solver_rhs39" localSheetId="0" hidden="1">'Linear Solution'!$K$39</definedName>
    <definedName name="solver_rhs4" localSheetId="0" hidden="1">binary</definedName>
    <definedName name="solver_rhs40" localSheetId="0" hidden="1">'Linear Solution'!$K$48</definedName>
    <definedName name="solver_rhs41" localSheetId="0" hidden="1">'Linear Solution'!$K$56</definedName>
    <definedName name="solver_rhs42" localSheetId="0" hidden="1">'Linear Solution'!$K$66</definedName>
    <definedName name="solver_rhs43" localSheetId="0" hidden="1">'Linear Solution'!$K$75</definedName>
    <definedName name="solver_rhs5" localSheetId="0" hidden="1">'Linear Solution'!$K$27</definedName>
    <definedName name="solver_rhs6" localSheetId="0" hidden="1">'Linear Solution'!$K$34</definedName>
    <definedName name="solver_rhs7" localSheetId="0" hidden="1">'Linear Solution'!$K$43</definedName>
    <definedName name="solver_rhs8" localSheetId="0" hidden="1">'Linear Solution'!$K$51</definedName>
    <definedName name="solver_rhs9" localSheetId="0" hidden="1">binary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9" l="1"/>
  <c r="K61" i="9" l="1"/>
  <c r="K70" i="9"/>
  <c r="D70" i="9"/>
  <c r="K75" i="9" l="1"/>
  <c r="I75" i="9"/>
  <c r="K74" i="9"/>
  <c r="H74" i="9"/>
  <c r="K73" i="9"/>
  <c r="G73" i="9"/>
  <c r="K72" i="9"/>
  <c r="F72" i="9"/>
  <c r="K71" i="9"/>
  <c r="E71" i="9"/>
  <c r="K66" i="9"/>
  <c r="I66" i="9"/>
  <c r="K65" i="9"/>
  <c r="H65" i="9"/>
  <c r="K64" i="9"/>
  <c r="G64" i="9"/>
  <c r="K63" i="9"/>
  <c r="F63" i="9"/>
  <c r="K62" i="9"/>
  <c r="E62" i="9"/>
  <c r="H55" i="9" l="1"/>
  <c r="I56" i="9"/>
  <c r="G54" i="9"/>
  <c r="F53" i="9"/>
  <c r="E52" i="9"/>
  <c r="D51" i="9"/>
  <c r="K56" i="9" l="1"/>
  <c r="K55" i="9"/>
  <c r="K54" i="9"/>
  <c r="K53" i="9"/>
  <c r="K52" i="9"/>
  <c r="K51" i="9"/>
  <c r="K39" i="9" l="1"/>
  <c r="K38" i="9"/>
  <c r="K37" i="9"/>
  <c r="K36" i="9"/>
  <c r="K35" i="9"/>
  <c r="I39" i="9"/>
  <c r="H38" i="9"/>
  <c r="G37" i="9"/>
  <c r="F36" i="9"/>
  <c r="E35" i="9"/>
  <c r="D34" i="9"/>
  <c r="K34" i="9"/>
  <c r="I32" i="9"/>
  <c r="H31" i="9"/>
  <c r="G30" i="9"/>
  <c r="F29" i="9"/>
  <c r="E28" i="9"/>
  <c r="D27" i="9"/>
  <c r="I48" i="9"/>
  <c r="H47" i="9"/>
  <c r="G46" i="9"/>
  <c r="F45" i="9"/>
  <c r="E44" i="9"/>
  <c r="D43" i="9"/>
  <c r="C2" i="9" l="1"/>
</calcChain>
</file>

<file path=xl/sharedStrings.xml><?xml version="1.0" encoding="utf-8"?>
<sst xmlns="http://schemas.openxmlformats.org/spreadsheetml/2006/main" count="454" uniqueCount="328">
  <si>
    <t>Constraints</t>
  </si>
  <si>
    <t>I1</t>
  </si>
  <si>
    <t>I2</t>
  </si>
  <si>
    <t>I3</t>
  </si>
  <si>
    <t>I4</t>
  </si>
  <si>
    <t>I5</t>
  </si>
  <si>
    <t>Inventory Constraints</t>
  </si>
  <si>
    <t>Constraint Equation</t>
  </si>
  <si>
    <t>I6</t>
  </si>
  <si>
    <t>S1</t>
  </si>
  <si>
    <t>S2</t>
  </si>
  <si>
    <t>S3</t>
  </si>
  <si>
    <t>S4</t>
  </si>
  <si>
    <t>S5</t>
  </si>
  <si>
    <t>S6</t>
  </si>
  <si>
    <t>Objective Function</t>
  </si>
  <si>
    <t>Shift Exchange Cost</t>
  </si>
  <si>
    <t>Inventory Carrying Cost</t>
  </si>
  <si>
    <t>Production Normal Shift Cost</t>
  </si>
  <si>
    <t>N1</t>
  </si>
  <si>
    <t>N2</t>
  </si>
  <si>
    <t>N3</t>
  </si>
  <si>
    <t>N4</t>
  </si>
  <si>
    <t>N5</t>
  </si>
  <si>
    <t>N6</t>
  </si>
  <si>
    <t>Production Extended Shift Cost</t>
  </si>
  <si>
    <t>E1</t>
  </si>
  <si>
    <t>E2</t>
  </si>
  <si>
    <t>Minimize the cost</t>
  </si>
  <si>
    <t>Guess Values</t>
  </si>
  <si>
    <t>Co-Efficents</t>
  </si>
  <si>
    <t>1)</t>
  </si>
  <si>
    <t>2)</t>
  </si>
  <si>
    <t>Nt+Et&lt;=1</t>
  </si>
  <si>
    <t>5000Nt+7500Et&gt;=Pt</t>
  </si>
  <si>
    <t>3)</t>
  </si>
  <si>
    <t xml:space="preserve">Production </t>
  </si>
  <si>
    <t>P1</t>
  </si>
  <si>
    <t>P2</t>
  </si>
  <si>
    <t>P3</t>
  </si>
  <si>
    <t>P4</t>
  </si>
  <si>
    <t>P5</t>
  </si>
  <si>
    <t>P6</t>
  </si>
  <si>
    <t>4)</t>
  </si>
  <si>
    <t>M1: P1 +3000-I1 = 6000</t>
  </si>
  <si>
    <t>M2: I1+P2 - I2 = 6500</t>
  </si>
  <si>
    <t>M3: I2 + P3 –I3 = 7500</t>
  </si>
  <si>
    <t>M4: I3+P4-I4 = 7000</t>
  </si>
  <si>
    <t>M5: I4 + P5 – I5 = 6000</t>
  </si>
  <si>
    <t>M6: I5 + P6-2000 = 6000</t>
  </si>
  <si>
    <t>5)</t>
  </si>
  <si>
    <t>The amoount of the stock at the end of the 6th month should be atleast 2000</t>
  </si>
  <si>
    <t>I6&gt;=2000</t>
  </si>
  <si>
    <t>Beginning Inventory+Production-Ending Inventory=Demand</t>
  </si>
  <si>
    <t>Inventory,Production should not be negative</t>
  </si>
  <si>
    <t>It&gt;0,Pt&gt;0</t>
  </si>
  <si>
    <t>6)</t>
  </si>
  <si>
    <t xml:space="preserve">Weighted Production </t>
  </si>
  <si>
    <t>W1</t>
  </si>
  <si>
    <t>W2</t>
  </si>
  <si>
    <t>W3</t>
  </si>
  <si>
    <t>W4</t>
  </si>
  <si>
    <t>W5</t>
  </si>
  <si>
    <t>W6</t>
  </si>
  <si>
    <t>If company produces anything in a particular month it must produce at least 2,000 units</t>
  </si>
  <si>
    <t>7)</t>
  </si>
  <si>
    <t>=</t>
  </si>
  <si>
    <t>N1+E1&lt;=1</t>
  </si>
  <si>
    <t>N2+E2&lt;=1</t>
  </si>
  <si>
    <t>N3+E3&lt;=1</t>
  </si>
  <si>
    <t>N4+E4&lt;=1</t>
  </si>
  <si>
    <t>N5+E5&lt;=1</t>
  </si>
  <si>
    <t>N6+E6&lt;=1</t>
  </si>
  <si>
    <t>&lt;=</t>
  </si>
  <si>
    <t>E3</t>
  </si>
  <si>
    <t>E4</t>
  </si>
  <si>
    <t>E5</t>
  </si>
  <si>
    <t>E6</t>
  </si>
  <si>
    <t>&gt;=</t>
  </si>
  <si>
    <t>5000*N1+7500*E1&gt;=P1</t>
  </si>
  <si>
    <t>5000*N2+7500*E2&gt;=P2</t>
  </si>
  <si>
    <t>5000*N3+7500*E3&gt;=P3</t>
  </si>
  <si>
    <t>5000*N4+7500*E4&gt;=P4</t>
  </si>
  <si>
    <t>5000*N5+7500*E5&gt;=P5</t>
  </si>
  <si>
    <t>5000*N6+7500*E6&gt;=P6</t>
  </si>
  <si>
    <t>2000Wt&lt;=Pt</t>
  </si>
  <si>
    <t>2000*W1&lt;=P1</t>
  </si>
  <si>
    <r>
      <rPr>
        <b/>
        <u/>
        <sz val="11"/>
        <color rgb="FFFF0000"/>
        <rFont val="Calibri"/>
        <family val="2"/>
        <scheme val="minor"/>
      </rPr>
      <t xml:space="preserve">Shift Constraints : </t>
    </r>
    <r>
      <rPr>
        <sz val="11"/>
        <color theme="1"/>
        <rFont val="Calibri"/>
        <family val="2"/>
        <scheme val="minor"/>
      </rPr>
      <t>Only one shift in each month</t>
    </r>
  </si>
  <si>
    <r>
      <rPr>
        <b/>
        <u/>
        <sz val="11"/>
        <color rgb="FFFF0000"/>
        <rFont val="Calibri"/>
        <family val="2"/>
        <scheme val="minor"/>
      </rPr>
      <t>Production Constraints:</t>
    </r>
    <r>
      <rPr>
        <sz val="11"/>
        <color theme="1"/>
        <rFont val="Calibri"/>
        <family val="2"/>
        <scheme val="minor"/>
      </rPr>
      <t>Production limit should not exceeded</t>
    </r>
  </si>
  <si>
    <t>2000*W2&lt;=P2</t>
  </si>
  <si>
    <t>2000*W3&lt;=P3</t>
  </si>
  <si>
    <t>2000*W4&lt;=P4</t>
  </si>
  <si>
    <t>2000*W5&lt;=P5</t>
  </si>
  <si>
    <t>2000*W6&lt;=P6</t>
  </si>
  <si>
    <t xml:space="preserve">Converting Non- Linear Equeation To Linear Equeation:  </t>
  </si>
  <si>
    <t>7a)</t>
  </si>
  <si>
    <t>Shift Cost Constraints: Linar Equeation1</t>
  </si>
  <si>
    <t>Constraint Equeation</t>
  </si>
  <si>
    <t>M2: S2&lt;=(N1+E2)/2</t>
  </si>
  <si>
    <t>M3: S3&lt;=(N2+E3)/2</t>
  </si>
  <si>
    <t>M4: S4&lt;=(N3+E4)/2</t>
  </si>
  <si>
    <t>M5: S5&lt;=(N4+E5)/2</t>
  </si>
  <si>
    <t>M6: S6&lt;=(N5+E6)/2</t>
  </si>
  <si>
    <t>7b)</t>
  </si>
  <si>
    <t>Shift Cost Constraints: Linar Equeation2</t>
  </si>
  <si>
    <t>M2: S2&gt;=N1+E2-1</t>
  </si>
  <si>
    <t>M3: S3&gt;=N2+E3-1</t>
  </si>
  <si>
    <t>M4: S4&gt;=N3+E4-1</t>
  </si>
  <si>
    <t>M5: S5&gt;=N4+E5-1</t>
  </si>
  <si>
    <t>M6: S6&gt;=N5+E6-1</t>
  </si>
  <si>
    <t>1)S&lt;=(N+E)/2</t>
  </si>
  <si>
    <r>
      <t>A=BC(Non Linear) Can be converted Two Linear Equeation</t>
    </r>
    <r>
      <rPr>
        <sz val="11"/>
        <color theme="9" tint="0.59999389629810485"/>
        <rFont val="Calibri"/>
        <family val="2"/>
        <scheme val="minor"/>
      </rPr>
      <t xml:space="preserve"> 1)S&lt;=(N+E)/2</t>
    </r>
    <r>
      <rPr>
        <sz val="11"/>
        <color theme="1"/>
        <rFont val="Calibri"/>
        <family val="2"/>
        <scheme val="minor"/>
      </rPr>
      <t xml:space="preserve">   </t>
    </r>
    <r>
      <rPr>
        <sz val="11"/>
        <color theme="9" tint="0.59999389629810485"/>
        <rFont val="Calibri"/>
        <family val="2"/>
        <scheme val="minor"/>
      </rPr>
      <t>2) S&gt;=N+E-1</t>
    </r>
  </si>
  <si>
    <t>M1:S1&lt;=(N0+E1)/2</t>
  </si>
  <si>
    <t>M1:S1&gt;=N0+E1-1</t>
  </si>
  <si>
    <t>2)S&gt;=N+E-1</t>
  </si>
  <si>
    <t>Microsoft Excel 16.0 Answer Report</t>
  </si>
  <si>
    <t>Worksheet: [Production Inventory Problem_Linear.xlsx]Linear Solution</t>
  </si>
  <si>
    <t>Report Created: 04-11-2018 17:31:44</t>
  </si>
  <si>
    <t>Result: Solver found an integer solution within tolerance.  All Constraints are satisfied.</t>
  </si>
  <si>
    <t>Solver Engine</t>
  </si>
  <si>
    <t>Engine: Simplex LP</t>
  </si>
  <si>
    <t>Solution Time: 0.812 Seconds.</t>
  </si>
  <si>
    <t>Iterations: 11 Subproblems: 178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</si>
  <si>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</si>
  <si>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</si>
  <si>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</si>
  <si>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</si>
  <si>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</si>
  <si>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</si>
  <si>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</si>
  <si>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</si>
  <si>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</si>
  <si>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</si>
  <si>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</si>
  <si>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</si>
  <si>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</si>
  <si>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</si>
  <si>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$C$2</t>
  </si>
  <si>
    <t>$D$5</t>
  </si>
  <si>
    <t>Guess Values N1</t>
  </si>
  <si>
    <t>$E$5</t>
  </si>
  <si>
    <t>Guess Values N2</t>
  </si>
  <si>
    <t>$F$5</t>
  </si>
  <si>
    <t>Guess Values N3</t>
  </si>
  <si>
    <t>$G$5</t>
  </si>
  <si>
    <t>Guess Values N4</t>
  </si>
  <si>
    <t>$H$5</t>
  </si>
  <si>
    <t>Guess Values N5</t>
  </si>
  <si>
    <t>$I$5</t>
  </si>
  <si>
    <t>Guess Values N6</t>
  </si>
  <si>
    <t>$D$8</t>
  </si>
  <si>
    <t>Guess Values E1</t>
  </si>
  <si>
    <t>$E$8</t>
  </si>
  <si>
    <t>Guess Values E2</t>
  </si>
  <si>
    <t>$F$8</t>
  </si>
  <si>
    <t>Guess Values E3</t>
  </si>
  <si>
    <t>$G$8</t>
  </si>
  <si>
    <t>Guess Values E4</t>
  </si>
  <si>
    <t>$H$8</t>
  </si>
  <si>
    <t>Guess Values E5</t>
  </si>
  <si>
    <t>$I$8</t>
  </si>
  <si>
    <t>Guess Values E6</t>
  </si>
  <si>
    <t>$D$11</t>
  </si>
  <si>
    <t>Guess Values I1</t>
  </si>
  <si>
    <t>$E$11</t>
  </si>
  <si>
    <t>Guess Values I2</t>
  </si>
  <si>
    <t>$F$11</t>
  </si>
  <si>
    <t>Guess Values I3</t>
  </si>
  <si>
    <t>$G$11</t>
  </si>
  <si>
    <t>Guess Values I4</t>
  </si>
  <si>
    <t>$H$11</t>
  </si>
  <si>
    <t>Guess Values I5</t>
  </si>
  <si>
    <t>$I$11</t>
  </si>
  <si>
    <t>Guess Values I6</t>
  </si>
  <si>
    <t>$D$14</t>
  </si>
  <si>
    <t>Guess Values S1</t>
  </si>
  <si>
    <t>$E$14</t>
  </si>
  <si>
    <t>Guess Values S2</t>
  </si>
  <si>
    <t>$F$14</t>
  </si>
  <si>
    <t>Guess Values S3</t>
  </si>
  <si>
    <t>$G$14</t>
  </si>
  <si>
    <t>Guess Values S4</t>
  </si>
  <si>
    <t>$H$14</t>
  </si>
  <si>
    <t>Guess Values S5</t>
  </si>
  <si>
    <t>$I$14</t>
  </si>
  <si>
    <t>Guess Values S6</t>
  </si>
  <si>
    <t>$D$19</t>
  </si>
  <si>
    <t>Guess Values P1</t>
  </si>
  <si>
    <t>$E$19</t>
  </si>
  <si>
    <t>Guess Values P2</t>
  </si>
  <si>
    <t>$F$19</t>
  </si>
  <si>
    <t>Guess Values P3</t>
  </si>
  <si>
    <t>$G$19</t>
  </si>
  <si>
    <t>Guess Values P4</t>
  </si>
  <si>
    <t>$H$19</t>
  </si>
  <si>
    <t>Guess Values P5</t>
  </si>
  <si>
    <t>$I$19</t>
  </si>
  <si>
    <t>Guess Values P6</t>
  </si>
  <si>
    <t>$D$22</t>
  </si>
  <si>
    <t>Guess Values W1</t>
  </si>
  <si>
    <t>$E$22</t>
  </si>
  <si>
    <t>Guess Values W2</t>
  </si>
  <si>
    <t>$F$22</t>
  </si>
  <si>
    <t>Guess Values W3</t>
  </si>
  <si>
    <t>$G$22</t>
  </si>
  <si>
    <t>Guess Values W4</t>
  </si>
  <si>
    <t>$H$22</t>
  </si>
  <si>
    <t>Guess Values W5</t>
  </si>
  <si>
    <t>$I$22</t>
  </si>
  <si>
    <t>Guess Values W6</t>
  </si>
  <si>
    <t>$D$27</t>
  </si>
  <si>
    <t>N1+E1&lt;=1 Nt+Et&lt;=1</t>
  </si>
  <si>
    <t>$D$27&lt;=$K$27</t>
  </si>
  <si>
    <t>Binding</t>
  </si>
  <si>
    <t>$D$34</t>
  </si>
  <si>
    <t>5000*N1+7500*E1&gt;=P1 5000Nt+7500Et&gt;=Pt</t>
  </si>
  <si>
    <t>$D$34&gt;=$K$34</t>
  </si>
  <si>
    <t>Not Binding</t>
  </si>
  <si>
    <t>$D$43</t>
  </si>
  <si>
    <t>M1: P1 +3000-I1 = 6000 It&gt;0,Pt&gt;0</t>
  </si>
  <si>
    <t>$D$43=$K$43</t>
  </si>
  <si>
    <t>$D$51</t>
  </si>
  <si>
    <t>2000*W1&lt;=P1 2000Wt&lt;=Pt</t>
  </si>
  <si>
    <t>$D$51&lt;=$K$51</t>
  </si>
  <si>
    <t>$D$61</t>
  </si>
  <si>
    <t>M1:S1&lt;=(N0+E1)/2 Constraint Equeation</t>
  </si>
  <si>
    <t>$D$61&gt;=$K$61</t>
  </si>
  <si>
    <t>$D$70</t>
  </si>
  <si>
    <t>M1:S1&gt;=N0+E1-1 2)S&gt;=N+E-1</t>
  </si>
  <si>
    <t>$D$70&lt;=$K$70</t>
  </si>
  <si>
    <t>$E$28</t>
  </si>
  <si>
    <t>N2+E2&lt;=1 Constraint Equation</t>
  </si>
  <si>
    <t>$E$28&lt;=$K$28</t>
  </si>
  <si>
    <t>$E$35</t>
  </si>
  <si>
    <t>5000*N2+7500*E2&gt;=P2 Constraint Equation</t>
  </si>
  <si>
    <t>$E$35&gt;=$K$35</t>
  </si>
  <si>
    <t>$E$44</t>
  </si>
  <si>
    <t>M2: I1+P2 - I2 = 6500 Constraint Equation</t>
  </si>
  <si>
    <t>$E$44=$K$44</t>
  </si>
  <si>
    <t>$E$52</t>
  </si>
  <si>
    <t>2000*W2&lt;=P2 Constraint Equation</t>
  </si>
  <si>
    <t>$E$52&lt;=$K$52</t>
  </si>
  <si>
    <t>$E$62</t>
  </si>
  <si>
    <t>M2: S2&lt;=(N1+E2)/2 Constraint Equation</t>
  </si>
  <si>
    <t>$E$62&gt;=$K$62</t>
  </si>
  <si>
    <t>$E$71</t>
  </si>
  <si>
    <t>M2: S2&gt;=N1+E2-1 Constraint Equation</t>
  </si>
  <si>
    <t>$E$71&lt;=$K$71</t>
  </si>
  <si>
    <t>$F$29</t>
  </si>
  <si>
    <t>N3+E3&lt;=1 W3</t>
  </si>
  <si>
    <t>$F$29&lt;=$K$29</t>
  </si>
  <si>
    <t>$F$36</t>
  </si>
  <si>
    <t>5000*N3+7500*E3&gt;=P3 W3</t>
  </si>
  <si>
    <t>$F$36&gt;=$K$36</t>
  </si>
  <si>
    <t>$F$45</t>
  </si>
  <si>
    <t>M3: I2 + P3 –I3 = 7500 W3</t>
  </si>
  <si>
    <t>$F$45=$K$45</t>
  </si>
  <si>
    <t>$F$53</t>
  </si>
  <si>
    <t>2000*W3&lt;=P3 W3</t>
  </si>
  <si>
    <t>$F$53&lt;=$K$53</t>
  </si>
  <si>
    <t>$F$63</t>
  </si>
  <si>
    <t>M3: S3&lt;=(N2+E3)/2 W3</t>
  </si>
  <si>
    <t>$F$63&gt;=$K$63</t>
  </si>
  <si>
    <t>$F$72</t>
  </si>
  <si>
    <t>M3: S3&gt;=N2+E3-1 W3</t>
  </si>
  <si>
    <t>$F$72&lt;=$K$72</t>
  </si>
  <si>
    <t>$G$30</t>
  </si>
  <si>
    <t>N4+E4&lt;=1 W4</t>
  </si>
  <si>
    <t>$G$30&lt;=$K$30</t>
  </si>
  <si>
    <t>$G$37</t>
  </si>
  <si>
    <t>5000*N4+7500*E4&gt;=P4 W4</t>
  </si>
  <si>
    <t>$G$37&gt;=$K$37</t>
  </si>
  <si>
    <t>$G$46</t>
  </si>
  <si>
    <t>M4: I3+P4-I4 = 7000 W4</t>
  </si>
  <si>
    <t>$G$46=$K$46</t>
  </si>
  <si>
    <t>$G$54</t>
  </si>
  <si>
    <t>2000*W4&lt;=P4 W4</t>
  </si>
  <si>
    <t>$G$54&lt;=$K$54</t>
  </si>
  <si>
    <t>$G$64</t>
  </si>
  <si>
    <t>M4: S4&lt;=(N3+E4)/2 W4</t>
  </si>
  <si>
    <t>$G$64&gt;=$K$64</t>
  </si>
  <si>
    <t>$G$73</t>
  </si>
  <si>
    <t>M4: S4&gt;=N3+E4-1 W4</t>
  </si>
  <si>
    <t>$G$73&lt;=$K$73</t>
  </si>
  <si>
    <t>$H$31</t>
  </si>
  <si>
    <t>N5+E5&lt;=1 W5</t>
  </si>
  <si>
    <t>$H$31&lt;=$K$31</t>
  </si>
  <si>
    <t>$H$38</t>
  </si>
  <si>
    <t>5000*N5+7500*E5&gt;=P5 W5</t>
  </si>
  <si>
    <t>$H$38&gt;=$K$38</t>
  </si>
  <si>
    <t>$H$47</t>
  </si>
  <si>
    <t>M5: I4 + P5 – I5 = 6000 W5</t>
  </si>
  <si>
    <t>$H$47=$K$47</t>
  </si>
  <si>
    <t>$H$55</t>
  </si>
  <si>
    <t>2000*W5&lt;=P5 W5</t>
  </si>
  <si>
    <t>$H$55&lt;=$K$55</t>
  </si>
  <si>
    <t>$H$65</t>
  </si>
  <si>
    <t>M5: S5&lt;=(N4+E5)/2 W5</t>
  </si>
  <si>
    <t>$H$65&gt;=$K$65</t>
  </si>
  <si>
    <t>$H$74</t>
  </si>
  <si>
    <t>M5: S5&gt;=N4+E5-1 W5</t>
  </si>
  <si>
    <t>$H$74&lt;=$K$74</t>
  </si>
  <si>
    <t>$I$32</t>
  </si>
  <si>
    <t>N6+E6&lt;=1 W6</t>
  </si>
  <si>
    <t>$I$32&lt;=$K$32</t>
  </si>
  <si>
    <t>$I$39</t>
  </si>
  <si>
    <t>5000*N6+7500*E6&gt;=P6 W6</t>
  </si>
  <si>
    <t>$I$39&gt;=$K$39</t>
  </si>
  <si>
    <t>$I$48</t>
  </si>
  <si>
    <t>M6: I5 + P6-2000 = 6000 W6</t>
  </si>
  <si>
    <t>$I$48=$K$48</t>
  </si>
  <si>
    <t>$I$56</t>
  </si>
  <si>
    <t>2000*W6&lt;=P6 W6</t>
  </si>
  <si>
    <t>$I$56&lt;=$K$56</t>
  </si>
  <si>
    <t>$I$66</t>
  </si>
  <si>
    <t>M6: S6&lt;=(N5+E6)/2 W6</t>
  </si>
  <si>
    <t>$I$66&gt;=$K$66</t>
  </si>
  <si>
    <t>$I$75</t>
  </si>
  <si>
    <t>M6: S6&gt;=N5+E6-1 W6</t>
  </si>
  <si>
    <t>$I$75&lt;=$K$75</t>
  </si>
  <si>
    <t>$I$11&gt;=2000</t>
  </si>
  <si>
    <t>$D$11:$I$11=Integer</t>
  </si>
  <si>
    <t>$D$14:$I$14=Binary</t>
  </si>
  <si>
    <t>Binary</t>
  </si>
  <si>
    <t>$D$19:$I$19=Integer</t>
  </si>
  <si>
    <t>$D$22:$I$22=Binary</t>
  </si>
  <si>
    <t>$D$5:$I$5=Binary</t>
  </si>
  <si>
    <t>$D$8:$I$8=Binary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</si>
</sst>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3" borderId="2" xfId="0" applyFill="1" applyBorder="1"/>
    <xf numFmtId="0" fontId="1" fillId="4" borderId="3" xfId="0" applyFont="1" applyFill="1" applyBorder="1"/>
    <xf numFmtId="0" fontId="0" fillId="4" borderId="3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ont="1" applyBorder="1"/>
    <xf numFmtId="0" fontId="0" fillId="5" borderId="1" xfId="0" applyFont="1" applyFill="1" applyBorder="1" applyAlignment="1">
      <alignment horizontal="center"/>
    </xf>
    <xf numFmtId="0" fontId="0" fillId="0" borderId="4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43" fontId="0" fillId="6" borderId="0" xfId="1" applyFont="1" applyFill="1"/>
    <xf numFmtId="0" fontId="0" fillId="11" borderId="4" xfId="0" applyFill="1" applyBorder="1"/>
    <xf numFmtId="0" fontId="0" fillId="11" borderId="0" xfId="0" applyFill="1" applyBorder="1"/>
    <xf numFmtId="0" fontId="0" fillId="0" borderId="1" xfId="0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/>
    <xf numFmtId="0" fontId="0" fillId="0" borderId="6" xfId="0" applyFill="1" applyBorder="1" applyAlignment="1"/>
    <xf numFmtId="0" fontId="7" fillId="0" borderId="5" xfId="0" applyFont="1" applyFill="1" applyBorder="1" applyAlignment="1">
      <alignment horizontal="center"/>
    </xf>
    <xf numFmtId="0" fontId="0" fillId="0" borderId="7" xfId="0" applyFill="1" applyBorder="1" applyAlignment="1"/>
    <xf numFmtId="43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0" fillId="0" borderId="6" xfId="0" applyNumberForma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D3147-5707-4F37-ABF9-2E2CA206CFDB}">
  <dimension ref="A2:K75"/>
  <sheetViews>
    <sheetView tabSelected="1" topLeftCell="A2" workbookViewId="0">
      <selection activeCell="A61" sqref="A61"/>
    </sheetView>
  </sheetViews>
  <sheetFormatPr defaultRowHeight="14.4" x14ac:dyDescent="0.3"/>
  <cols>
    <col min="1" max="1" width="16.21875" bestFit="1" customWidth="1"/>
    <col min="3" max="3" width="73.109375" bestFit="1" customWidth="1"/>
    <col min="4" max="4" width="17.5546875" bestFit="1" customWidth="1"/>
    <col min="5" max="5" width="10" bestFit="1" customWidth="1"/>
    <col min="6" max="6" width="17.88671875" bestFit="1" customWidth="1"/>
  </cols>
  <sheetData>
    <row r="2" spans="1:10" x14ac:dyDescent="0.3">
      <c r="A2" s="26" t="s">
        <v>15</v>
      </c>
      <c r="C2" s="27">
        <f>SUMPRODUCT($D$5:$I$5,D6:I6)+SUMPRODUCT($D$8:$I$8,D9:I9)+SUMPRODUCT($D$11:$I$11,D12:I12)+SUMPRODUCT($D$14:$I$14,D15:I15)</f>
        <v>943000</v>
      </c>
      <c r="D2" t="s">
        <v>28</v>
      </c>
    </row>
    <row r="4" spans="1:10" x14ac:dyDescent="0.3">
      <c r="C4" s="9" t="s">
        <v>18</v>
      </c>
      <c r="D4" s="10" t="s">
        <v>19</v>
      </c>
      <c r="E4" s="10" t="s">
        <v>20</v>
      </c>
      <c r="F4" s="10" t="s">
        <v>21</v>
      </c>
      <c r="G4" s="10" t="s">
        <v>22</v>
      </c>
      <c r="H4" s="10" t="s">
        <v>23</v>
      </c>
      <c r="I4" s="10" t="s">
        <v>24</v>
      </c>
    </row>
    <row r="5" spans="1:10" x14ac:dyDescent="0.3">
      <c r="C5" s="11" t="s">
        <v>29</v>
      </c>
      <c r="D5" s="8">
        <v>1</v>
      </c>
      <c r="E5" s="8">
        <v>1</v>
      </c>
      <c r="F5" s="8">
        <v>0</v>
      </c>
      <c r="G5" s="8">
        <v>0</v>
      </c>
      <c r="H5" s="8">
        <v>0</v>
      </c>
      <c r="I5" s="8">
        <v>0</v>
      </c>
    </row>
    <row r="6" spans="1:10" x14ac:dyDescent="0.3">
      <c r="C6" s="2" t="s">
        <v>30</v>
      </c>
      <c r="D6" s="3">
        <v>100000</v>
      </c>
      <c r="E6" s="3">
        <v>100000</v>
      </c>
      <c r="F6" s="3">
        <v>100000</v>
      </c>
      <c r="G6" s="3">
        <v>100000</v>
      </c>
      <c r="H6" s="3">
        <v>100000</v>
      </c>
      <c r="I6" s="3">
        <v>100000</v>
      </c>
    </row>
    <row r="7" spans="1:10" x14ac:dyDescent="0.3">
      <c r="C7" s="9" t="s">
        <v>25</v>
      </c>
      <c r="D7" s="10" t="s">
        <v>26</v>
      </c>
      <c r="E7" s="10" t="s">
        <v>27</v>
      </c>
      <c r="F7" s="10" t="s">
        <v>74</v>
      </c>
      <c r="G7" s="10" t="s">
        <v>75</v>
      </c>
      <c r="H7" s="10" t="s">
        <v>76</v>
      </c>
      <c r="I7" s="10" t="s">
        <v>77</v>
      </c>
    </row>
    <row r="8" spans="1:10" x14ac:dyDescent="0.3">
      <c r="C8" s="11" t="s">
        <v>29</v>
      </c>
      <c r="D8" s="8">
        <v>0</v>
      </c>
      <c r="E8" s="8">
        <v>0</v>
      </c>
      <c r="F8" s="8">
        <v>1</v>
      </c>
      <c r="G8" s="8">
        <v>1</v>
      </c>
      <c r="H8" s="8">
        <v>1</v>
      </c>
      <c r="I8" s="8">
        <v>1</v>
      </c>
    </row>
    <row r="9" spans="1:10" x14ac:dyDescent="0.3">
      <c r="C9" s="2" t="s">
        <v>30</v>
      </c>
      <c r="D9" s="3">
        <v>180000</v>
      </c>
      <c r="E9" s="3">
        <v>180000</v>
      </c>
      <c r="F9" s="3">
        <v>180000</v>
      </c>
      <c r="G9" s="3">
        <v>180000</v>
      </c>
      <c r="H9" s="3">
        <v>180000</v>
      </c>
      <c r="I9" s="3">
        <v>180000</v>
      </c>
    </row>
    <row r="10" spans="1:10" x14ac:dyDescent="0.3">
      <c r="C10" s="9" t="s">
        <v>17</v>
      </c>
      <c r="D10" s="10" t="s">
        <v>1</v>
      </c>
      <c r="E10" s="10" t="s">
        <v>2</v>
      </c>
      <c r="F10" s="10" t="s">
        <v>3</v>
      </c>
      <c r="G10" s="10" t="s">
        <v>4</v>
      </c>
      <c r="H10" s="10" t="s">
        <v>5</v>
      </c>
      <c r="I10" s="10" t="s">
        <v>8</v>
      </c>
    </row>
    <row r="11" spans="1:10" x14ac:dyDescent="0.3">
      <c r="C11" s="11" t="s">
        <v>29</v>
      </c>
      <c r="D11" s="8">
        <v>1500</v>
      </c>
      <c r="E11" s="8">
        <v>0</v>
      </c>
      <c r="F11" s="8">
        <v>0</v>
      </c>
      <c r="G11" s="8">
        <v>0</v>
      </c>
      <c r="H11" s="8">
        <v>500</v>
      </c>
      <c r="I11" s="8">
        <v>2000</v>
      </c>
      <c r="J11" s="24"/>
    </row>
    <row r="12" spans="1:10" x14ac:dyDescent="0.3">
      <c r="C12" s="2" t="s">
        <v>30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  <c r="I12" s="3">
        <v>2</v>
      </c>
    </row>
    <row r="13" spans="1:10" x14ac:dyDescent="0.3">
      <c r="C13" s="9" t="s">
        <v>16</v>
      </c>
      <c r="D13" s="10" t="s">
        <v>9</v>
      </c>
      <c r="E13" s="10" t="s">
        <v>10</v>
      </c>
      <c r="F13" s="10" t="s">
        <v>11</v>
      </c>
      <c r="G13" s="10" t="s">
        <v>12</v>
      </c>
      <c r="H13" s="10" t="s">
        <v>13</v>
      </c>
      <c r="I13" s="10" t="s">
        <v>14</v>
      </c>
    </row>
    <row r="14" spans="1:10" x14ac:dyDescent="0.3">
      <c r="C14" s="11" t="s">
        <v>29</v>
      </c>
      <c r="D14" s="8">
        <v>0</v>
      </c>
      <c r="E14" s="8">
        <v>0</v>
      </c>
      <c r="F14" s="8">
        <v>1</v>
      </c>
      <c r="G14" s="8">
        <v>0</v>
      </c>
      <c r="H14" s="8">
        <v>0</v>
      </c>
      <c r="I14" s="8">
        <v>0</v>
      </c>
    </row>
    <row r="15" spans="1:10" x14ac:dyDescent="0.3">
      <c r="C15" s="12" t="s">
        <v>30</v>
      </c>
      <c r="D15" s="4">
        <v>15000</v>
      </c>
      <c r="E15" s="4">
        <v>15000</v>
      </c>
      <c r="F15" s="4">
        <v>15000</v>
      </c>
      <c r="G15" s="4">
        <v>15000</v>
      </c>
      <c r="H15" s="4">
        <v>15000</v>
      </c>
      <c r="I15" s="4">
        <v>15000</v>
      </c>
    </row>
    <row r="16" spans="1:10" x14ac:dyDescent="0.3">
      <c r="B16" s="15"/>
      <c r="C16" s="7"/>
      <c r="D16" s="16"/>
      <c r="E16" s="16"/>
      <c r="F16" s="16"/>
      <c r="G16" s="16"/>
      <c r="H16" s="16"/>
      <c r="I16" s="16"/>
      <c r="J16" s="15"/>
    </row>
    <row r="17" spans="1:11" x14ac:dyDescent="0.3">
      <c r="B17" s="15"/>
      <c r="C17" s="7"/>
      <c r="D17" s="16"/>
      <c r="E17" s="16"/>
      <c r="F17" s="16"/>
      <c r="G17" s="16"/>
      <c r="H17" s="16"/>
      <c r="I17" s="16"/>
      <c r="J17" s="15"/>
    </row>
    <row r="18" spans="1:11" x14ac:dyDescent="0.3">
      <c r="C18" s="13" t="s">
        <v>36</v>
      </c>
      <c r="D18" s="14" t="s">
        <v>37</v>
      </c>
      <c r="E18" s="14" t="s">
        <v>38</v>
      </c>
      <c r="F18" s="14" t="s">
        <v>39</v>
      </c>
      <c r="G18" s="14" t="s">
        <v>40</v>
      </c>
      <c r="H18" s="14" t="s">
        <v>41</v>
      </c>
      <c r="I18" s="14" t="s">
        <v>42</v>
      </c>
    </row>
    <row r="19" spans="1:11" x14ac:dyDescent="0.3">
      <c r="C19" s="11" t="s">
        <v>29</v>
      </c>
      <c r="D19" s="8">
        <v>4500</v>
      </c>
      <c r="E19" s="8">
        <v>5000</v>
      </c>
      <c r="F19" s="8">
        <v>7500</v>
      </c>
      <c r="G19" s="8">
        <v>7000</v>
      </c>
      <c r="H19" s="8">
        <v>6500</v>
      </c>
      <c r="I19" s="8">
        <v>7500</v>
      </c>
    </row>
    <row r="20" spans="1:11" x14ac:dyDescent="0.3">
      <c r="C20" s="2" t="s">
        <v>30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</row>
    <row r="21" spans="1:11" x14ac:dyDescent="0.3">
      <c r="C21" s="13" t="s">
        <v>57</v>
      </c>
      <c r="D21" s="14" t="s">
        <v>58</v>
      </c>
      <c r="E21" s="14" t="s">
        <v>59</v>
      </c>
      <c r="F21" s="14" t="s">
        <v>60</v>
      </c>
      <c r="G21" s="14" t="s">
        <v>61</v>
      </c>
      <c r="H21" s="14" t="s">
        <v>62</v>
      </c>
      <c r="I21" s="14" t="s">
        <v>63</v>
      </c>
    </row>
    <row r="22" spans="1:11" x14ac:dyDescent="0.3">
      <c r="C22" s="11" t="s">
        <v>29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</row>
    <row r="23" spans="1:11" x14ac:dyDescent="0.3">
      <c r="C23" s="2" t="s">
        <v>30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</row>
    <row r="25" spans="1:11" x14ac:dyDescent="0.3">
      <c r="A25" s="26" t="s">
        <v>0</v>
      </c>
    </row>
    <row r="26" spans="1:11" x14ac:dyDescent="0.3">
      <c r="B26" t="s">
        <v>31</v>
      </c>
      <c r="C26" t="s">
        <v>87</v>
      </c>
      <c r="D26" t="s">
        <v>33</v>
      </c>
      <c r="E26" s="33" t="s">
        <v>7</v>
      </c>
      <c r="F26" s="33"/>
      <c r="G26" s="33"/>
      <c r="H26" s="33"/>
    </row>
    <row r="27" spans="1:11" x14ac:dyDescent="0.3">
      <c r="C27" s="1" t="s">
        <v>67</v>
      </c>
      <c r="D27" s="3">
        <f>D5+D8</f>
        <v>1</v>
      </c>
      <c r="E27" s="1"/>
      <c r="F27" s="1"/>
      <c r="G27" s="1"/>
      <c r="H27" s="1"/>
      <c r="I27" s="1"/>
      <c r="J27" s="1" t="s">
        <v>73</v>
      </c>
      <c r="K27" s="20">
        <v>1</v>
      </c>
    </row>
    <row r="28" spans="1:11" x14ac:dyDescent="0.3">
      <c r="C28" s="1" t="s">
        <v>68</v>
      </c>
      <c r="D28" s="1"/>
      <c r="E28" s="3">
        <f>E5+E8</f>
        <v>1</v>
      </c>
      <c r="F28" s="1"/>
      <c r="G28" s="1"/>
      <c r="H28" s="1"/>
      <c r="I28" s="1"/>
      <c r="J28" s="1" t="s">
        <v>73</v>
      </c>
      <c r="K28" s="20">
        <v>1</v>
      </c>
    </row>
    <row r="29" spans="1:11" x14ac:dyDescent="0.3">
      <c r="C29" s="1" t="s">
        <v>69</v>
      </c>
      <c r="D29" s="1"/>
      <c r="E29" s="1"/>
      <c r="F29" s="3">
        <f>F5+F8</f>
        <v>1</v>
      </c>
      <c r="G29" s="1"/>
      <c r="H29" s="1"/>
      <c r="I29" s="1"/>
      <c r="J29" s="1" t="s">
        <v>73</v>
      </c>
      <c r="K29" s="20">
        <v>1</v>
      </c>
    </row>
    <row r="30" spans="1:11" x14ac:dyDescent="0.3">
      <c r="C30" s="1" t="s">
        <v>70</v>
      </c>
      <c r="D30" s="1"/>
      <c r="E30" s="1"/>
      <c r="F30" s="1"/>
      <c r="G30" s="3">
        <f>G5+G8</f>
        <v>1</v>
      </c>
      <c r="H30" s="1"/>
      <c r="I30" s="1"/>
      <c r="J30" s="1" t="s">
        <v>73</v>
      </c>
      <c r="K30" s="20">
        <v>1</v>
      </c>
    </row>
    <row r="31" spans="1:11" x14ac:dyDescent="0.3">
      <c r="C31" s="1" t="s">
        <v>71</v>
      </c>
      <c r="D31" s="1"/>
      <c r="E31" s="1"/>
      <c r="F31" s="1"/>
      <c r="G31" s="1"/>
      <c r="H31" s="3">
        <f>H5+H8</f>
        <v>1</v>
      </c>
      <c r="I31" s="1"/>
      <c r="J31" s="1" t="s">
        <v>73</v>
      </c>
      <c r="K31" s="20">
        <v>1</v>
      </c>
    </row>
    <row r="32" spans="1:11" x14ac:dyDescent="0.3">
      <c r="C32" s="1" t="s">
        <v>72</v>
      </c>
      <c r="D32" s="1"/>
      <c r="E32" s="1"/>
      <c r="F32" s="1"/>
      <c r="G32" s="1"/>
      <c r="H32" s="1"/>
      <c r="I32" s="3">
        <f>I5+I8</f>
        <v>1</v>
      </c>
      <c r="J32" s="1" t="s">
        <v>73</v>
      </c>
      <c r="K32" s="20">
        <v>1</v>
      </c>
    </row>
    <row r="33" spans="2:11" x14ac:dyDescent="0.3">
      <c r="B33" t="s">
        <v>32</v>
      </c>
      <c r="C33" t="s">
        <v>88</v>
      </c>
      <c r="D33" t="s">
        <v>34</v>
      </c>
      <c r="E33" s="33" t="s">
        <v>7</v>
      </c>
      <c r="F33" s="33"/>
      <c r="G33" s="33"/>
      <c r="H33" s="33"/>
    </row>
    <row r="34" spans="2:11" x14ac:dyDescent="0.3">
      <c r="C34" s="1" t="s">
        <v>79</v>
      </c>
      <c r="D34" s="3">
        <f>5000*D5+7500*D8</f>
        <v>5000</v>
      </c>
      <c r="E34" s="1"/>
      <c r="F34" s="1"/>
      <c r="G34" s="1"/>
      <c r="H34" s="1"/>
      <c r="I34" s="1"/>
      <c r="J34" s="1" t="s">
        <v>78</v>
      </c>
      <c r="K34" s="21">
        <f>D19</f>
        <v>4500</v>
      </c>
    </row>
    <row r="35" spans="2:11" x14ac:dyDescent="0.3">
      <c r="C35" s="1" t="s">
        <v>80</v>
      </c>
      <c r="D35" s="1"/>
      <c r="E35" s="3">
        <f>5000*E5+7500*E8</f>
        <v>5000</v>
      </c>
      <c r="F35" s="1"/>
      <c r="G35" s="1"/>
      <c r="H35" s="1"/>
      <c r="I35" s="1"/>
      <c r="J35" s="1" t="s">
        <v>78</v>
      </c>
      <c r="K35" s="21">
        <f>E19</f>
        <v>5000</v>
      </c>
    </row>
    <row r="36" spans="2:11" x14ac:dyDescent="0.3">
      <c r="C36" s="1" t="s">
        <v>81</v>
      </c>
      <c r="D36" s="1"/>
      <c r="E36" s="1"/>
      <c r="F36" s="3">
        <f>5000*F5+7500*F8</f>
        <v>7500</v>
      </c>
      <c r="G36" s="1"/>
      <c r="H36" s="1"/>
      <c r="I36" s="1"/>
      <c r="J36" s="1" t="s">
        <v>78</v>
      </c>
      <c r="K36" s="21">
        <f>F19</f>
        <v>7500</v>
      </c>
    </row>
    <row r="37" spans="2:11" x14ac:dyDescent="0.3">
      <c r="C37" s="1" t="s">
        <v>82</v>
      </c>
      <c r="D37" s="1"/>
      <c r="E37" s="1"/>
      <c r="F37" s="1"/>
      <c r="G37" s="3">
        <f>5000*G5+7500*G8</f>
        <v>7500</v>
      </c>
      <c r="H37" s="1"/>
      <c r="I37" s="1"/>
      <c r="J37" s="1" t="s">
        <v>78</v>
      </c>
      <c r="K37" s="21">
        <f>G19</f>
        <v>7000</v>
      </c>
    </row>
    <row r="38" spans="2:11" x14ac:dyDescent="0.3">
      <c r="C38" s="1" t="s">
        <v>83</v>
      </c>
      <c r="D38" s="1"/>
      <c r="E38" s="1"/>
      <c r="F38" s="1"/>
      <c r="G38" s="1"/>
      <c r="H38" s="3">
        <f>5000*H5+7500*H8</f>
        <v>7500</v>
      </c>
      <c r="I38" s="1"/>
      <c r="J38" s="1" t="s">
        <v>78</v>
      </c>
      <c r="K38" s="21">
        <f>H19</f>
        <v>6500</v>
      </c>
    </row>
    <row r="39" spans="2:11" x14ac:dyDescent="0.3">
      <c r="C39" s="1" t="s">
        <v>84</v>
      </c>
      <c r="D39" s="1"/>
      <c r="E39" s="1"/>
      <c r="F39" s="1"/>
      <c r="G39" s="1"/>
      <c r="H39" s="1"/>
      <c r="I39" s="3">
        <f>5000*I5+7500*I8</f>
        <v>7500</v>
      </c>
      <c r="J39" s="1" t="s">
        <v>78</v>
      </c>
      <c r="K39" s="21">
        <f>I19</f>
        <v>7500</v>
      </c>
    </row>
    <row r="40" spans="2:11" x14ac:dyDescent="0.3">
      <c r="B40" t="s">
        <v>35</v>
      </c>
      <c r="C40" t="s">
        <v>54</v>
      </c>
      <c r="D40" t="s">
        <v>55</v>
      </c>
    </row>
    <row r="41" spans="2:11" x14ac:dyDescent="0.3">
      <c r="B41" s="17" t="s">
        <v>43</v>
      </c>
      <c r="C41" t="s">
        <v>53</v>
      </c>
    </row>
    <row r="42" spans="2:11" x14ac:dyDescent="0.3">
      <c r="C42" s="5" t="s">
        <v>6</v>
      </c>
      <c r="E42" s="33" t="s">
        <v>7</v>
      </c>
      <c r="F42" s="33"/>
      <c r="G42" s="33"/>
      <c r="H42" s="33"/>
      <c r="I42" s="25"/>
      <c r="K42" s="5"/>
    </row>
    <row r="43" spans="2:11" x14ac:dyDescent="0.3">
      <c r="B43" s="15"/>
      <c r="C43" s="1" t="s">
        <v>44</v>
      </c>
      <c r="D43" s="3">
        <f>D19+3000-D11</f>
        <v>6000</v>
      </c>
      <c r="E43" s="6"/>
      <c r="F43" s="6"/>
      <c r="G43" s="6"/>
      <c r="H43" s="6"/>
      <c r="I43" s="1"/>
      <c r="J43" s="1" t="s">
        <v>66</v>
      </c>
      <c r="K43" s="18">
        <v>6000</v>
      </c>
    </row>
    <row r="44" spans="2:11" x14ac:dyDescent="0.3">
      <c r="B44" s="15"/>
      <c r="C44" s="1" t="s">
        <v>45</v>
      </c>
      <c r="D44" s="6"/>
      <c r="E44" s="3">
        <f>D11+E19-E11</f>
        <v>6500</v>
      </c>
      <c r="F44" s="6"/>
      <c r="G44" s="6"/>
      <c r="H44" s="6"/>
      <c r="I44" s="1"/>
      <c r="J44" s="1" t="s">
        <v>66</v>
      </c>
      <c r="K44" s="18">
        <v>6500</v>
      </c>
    </row>
    <row r="45" spans="2:11" x14ac:dyDescent="0.3">
      <c r="B45" s="15"/>
      <c r="C45" s="1" t="s">
        <v>46</v>
      </c>
      <c r="D45" s="6"/>
      <c r="E45" s="6"/>
      <c r="F45" s="3">
        <f>E11+F19-F11</f>
        <v>7500</v>
      </c>
      <c r="G45" s="6"/>
      <c r="H45" s="6"/>
      <c r="I45" s="1"/>
      <c r="J45" s="1" t="s">
        <v>66</v>
      </c>
      <c r="K45" s="18">
        <v>7500</v>
      </c>
    </row>
    <row r="46" spans="2:11" x14ac:dyDescent="0.3">
      <c r="B46" s="15"/>
      <c r="C46" s="1" t="s">
        <v>47</v>
      </c>
      <c r="D46" s="6"/>
      <c r="E46" s="6"/>
      <c r="F46" s="6"/>
      <c r="G46" s="3">
        <f>F11+G19-G11</f>
        <v>7000</v>
      </c>
      <c r="H46" s="6"/>
      <c r="I46" s="1"/>
      <c r="J46" s="1" t="s">
        <v>66</v>
      </c>
      <c r="K46" s="18">
        <v>7000</v>
      </c>
    </row>
    <row r="47" spans="2:11" x14ac:dyDescent="0.3">
      <c r="B47" s="7"/>
      <c r="C47" s="1" t="s">
        <v>48</v>
      </c>
      <c r="D47" s="1"/>
      <c r="E47" s="1"/>
      <c r="F47" s="1"/>
      <c r="G47" s="1"/>
      <c r="H47" s="3">
        <f>G11+H19-H11</f>
        <v>6000</v>
      </c>
      <c r="I47" s="1"/>
      <c r="J47" s="1" t="s">
        <v>66</v>
      </c>
      <c r="K47" s="18">
        <v>6000</v>
      </c>
    </row>
    <row r="48" spans="2:11" x14ac:dyDescent="0.3">
      <c r="B48" s="7"/>
      <c r="C48" s="1" t="s">
        <v>49</v>
      </c>
      <c r="D48" s="1"/>
      <c r="E48" s="1"/>
      <c r="F48" s="1"/>
      <c r="G48" s="1"/>
      <c r="H48" s="1"/>
      <c r="I48" s="3">
        <f>H11+I19-2000</f>
        <v>6000</v>
      </c>
      <c r="J48" s="1" t="s">
        <v>66</v>
      </c>
      <c r="K48" s="18">
        <v>6000</v>
      </c>
    </row>
    <row r="49" spans="2:11" x14ac:dyDescent="0.3">
      <c r="B49" t="s">
        <v>50</v>
      </c>
      <c r="C49" s="19" t="s">
        <v>51</v>
      </c>
      <c r="D49" t="s">
        <v>52</v>
      </c>
    </row>
    <row r="50" spans="2:11" x14ac:dyDescent="0.3">
      <c r="B50" t="s">
        <v>56</v>
      </c>
      <c r="C50" s="19" t="s">
        <v>64</v>
      </c>
      <c r="D50" t="s">
        <v>85</v>
      </c>
      <c r="E50" s="33" t="s">
        <v>7</v>
      </c>
      <c r="F50" s="33"/>
      <c r="G50" s="33"/>
      <c r="H50" s="33"/>
    </row>
    <row r="51" spans="2:11" x14ac:dyDescent="0.3">
      <c r="C51" s="1" t="s">
        <v>86</v>
      </c>
      <c r="D51" s="3">
        <f>2000*D22</f>
        <v>0</v>
      </c>
      <c r="E51" s="1"/>
      <c r="F51" s="1"/>
      <c r="G51" s="1"/>
      <c r="H51" s="1"/>
      <c r="I51" s="1"/>
      <c r="J51" s="1" t="s">
        <v>73</v>
      </c>
      <c r="K51" s="22">
        <f>D19</f>
        <v>4500</v>
      </c>
    </row>
    <row r="52" spans="2:11" x14ac:dyDescent="0.3">
      <c r="C52" s="1" t="s">
        <v>89</v>
      </c>
      <c r="D52" s="1"/>
      <c r="E52" s="3">
        <f>2000*E22</f>
        <v>0</v>
      </c>
      <c r="F52" s="1"/>
      <c r="G52" s="1"/>
      <c r="H52" s="1"/>
      <c r="I52" s="1"/>
      <c r="J52" s="1" t="s">
        <v>73</v>
      </c>
      <c r="K52" s="22">
        <f>E19</f>
        <v>5000</v>
      </c>
    </row>
    <row r="53" spans="2:11" x14ac:dyDescent="0.3">
      <c r="C53" s="1" t="s">
        <v>90</v>
      </c>
      <c r="D53" s="1"/>
      <c r="E53" s="1"/>
      <c r="F53" s="3">
        <f>2000*F22</f>
        <v>0</v>
      </c>
      <c r="G53" s="1"/>
      <c r="H53" s="1"/>
      <c r="I53" s="1"/>
      <c r="J53" s="1" t="s">
        <v>73</v>
      </c>
      <c r="K53" s="22">
        <f>F19</f>
        <v>7500</v>
      </c>
    </row>
    <row r="54" spans="2:11" x14ac:dyDescent="0.3">
      <c r="C54" s="1" t="s">
        <v>91</v>
      </c>
      <c r="D54" s="1"/>
      <c r="E54" s="1"/>
      <c r="F54" s="1"/>
      <c r="G54" s="3">
        <f>2000*G22</f>
        <v>0</v>
      </c>
      <c r="H54" s="1"/>
      <c r="I54" s="1"/>
      <c r="J54" s="1" t="s">
        <v>73</v>
      </c>
      <c r="K54" s="22">
        <f>G19</f>
        <v>7000</v>
      </c>
    </row>
    <row r="55" spans="2:11" x14ac:dyDescent="0.3">
      <c r="C55" s="1" t="s">
        <v>92</v>
      </c>
      <c r="D55" s="1"/>
      <c r="E55" s="1"/>
      <c r="F55" s="1"/>
      <c r="G55" s="1"/>
      <c r="H55" s="3">
        <f>2000*H22</f>
        <v>0</v>
      </c>
      <c r="I55" s="1"/>
      <c r="J55" s="1" t="s">
        <v>73</v>
      </c>
      <c r="K55" s="22">
        <f>H19</f>
        <v>6500</v>
      </c>
    </row>
    <row r="56" spans="2:11" x14ac:dyDescent="0.3">
      <c r="C56" s="1" t="s">
        <v>93</v>
      </c>
      <c r="D56" s="1"/>
      <c r="E56" s="1"/>
      <c r="F56" s="1"/>
      <c r="G56" s="1"/>
      <c r="H56" s="1"/>
      <c r="I56" s="3">
        <f>2000*I22</f>
        <v>0</v>
      </c>
      <c r="J56" s="1" t="s">
        <v>73</v>
      </c>
      <c r="K56" s="22">
        <f>I19</f>
        <v>7500</v>
      </c>
    </row>
    <row r="57" spans="2:11" x14ac:dyDescent="0.3">
      <c r="C57" s="5"/>
      <c r="D57" s="33"/>
      <c r="E57" s="33"/>
      <c r="F57" s="33"/>
      <c r="G57" s="33"/>
    </row>
    <row r="58" spans="2:11" x14ac:dyDescent="0.3">
      <c r="B58" t="s">
        <v>65</v>
      </c>
      <c r="C58" s="28" t="s">
        <v>94</v>
      </c>
      <c r="D58" s="15"/>
      <c r="E58" s="15"/>
      <c r="F58" s="15"/>
      <c r="G58" s="15"/>
      <c r="H58" s="15"/>
      <c r="I58" s="16"/>
      <c r="J58" s="15"/>
      <c r="K58" s="7"/>
    </row>
    <row r="59" spans="2:11" x14ac:dyDescent="0.3">
      <c r="C59" s="29" t="s">
        <v>111</v>
      </c>
      <c r="D59" s="15" t="s">
        <v>110</v>
      </c>
      <c r="E59" s="15"/>
      <c r="F59" s="15"/>
      <c r="G59" s="15"/>
      <c r="H59" s="15"/>
      <c r="I59" s="16"/>
      <c r="J59" s="15"/>
      <c r="K59" s="7"/>
    </row>
    <row r="60" spans="2:11" x14ac:dyDescent="0.3">
      <c r="B60" t="s">
        <v>95</v>
      </c>
      <c r="C60" s="5" t="s">
        <v>96</v>
      </c>
      <c r="D60" s="33" t="s">
        <v>97</v>
      </c>
      <c r="E60" s="33"/>
      <c r="F60" s="33"/>
      <c r="G60" s="33"/>
    </row>
    <row r="61" spans="2:11" x14ac:dyDescent="0.3">
      <c r="C61" s="1" t="s">
        <v>112</v>
      </c>
      <c r="D61" s="3">
        <f>(1+D8)/2</f>
        <v>0.5</v>
      </c>
      <c r="E61" s="32"/>
      <c r="F61" s="32"/>
      <c r="G61" s="32"/>
      <c r="J61" t="s">
        <v>78</v>
      </c>
      <c r="K61" s="23">
        <f>D14</f>
        <v>0</v>
      </c>
    </row>
    <row r="62" spans="2:11" x14ac:dyDescent="0.3">
      <c r="C62" s="1" t="s">
        <v>98</v>
      </c>
      <c r="D62" s="1"/>
      <c r="E62" s="3">
        <f>(D5+E8)/2</f>
        <v>0.5</v>
      </c>
      <c r="F62" s="6"/>
      <c r="G62" s="6"/>
      <c r="H62" s="6"/>
      <c r="I62" s="1"/>
      <c r="J62" t="s">
        <v>78</v>
      </c>
      <c r="K62" s="23">
        <f>E14</f>
        <v>0</v>
      </c>
    </row>
    <row r="63" spans="2:11" x14ac:dyDescent="0.3">
      <c r="C63" s="1" t="s">
        <v>99</v>
      </c>
      <c r="D63" s="6"/>
      <c r="F63" s="3">
        <f>(E5+F8)/2</f>
        <v>1</v>
      </c>
      <c r="G63" s="6"/>
      <c r="H63" s="1"/>
      <c r="I63" s="1"/>
      <c r="J63" t="s">
        <v>78</v>
      </c>
      <c r="K63" s="23">
        <f>F14</f>
        <v>1</v>
      </c>
    </row>
    <row r="64" spans="2:11" x14ac:dyDescent="0.3">
      <c r="C64" s="1" t="s">
        <v>100</v>
      </c>
      <c r="D64" s="6"/>
      <c r="E64" s="6"/>
      <c r="G64" s="3">
        <f>(F5+G8)/2</f>
        <v>0.5</v>
      </c>
      <c r="H64" s="1"/>
      <c r="I64" s="1"/>
      <c r="J64" t="s">
        <v>78</v>
      </c>
      <c r="K64" s="23">
        <f>G14</f>
        <v>0</v>
      </c>
    </row>
    <row r="65" spans="2:11" x14ac:dyDescent="0.3">
      <c r="C65" s="1" t="s">
        <v>101</v>
      </c>
      <c r="D65" s="1"/>
      <c r="E65" s="1"/>
      <c r="F65" s="1"/>
      <c r="H65" s="3">
        <f>(G5+H8)/2</f>
        <v>0.5</v>
      </c>
      <c r="I65" s="30"/>
      <c r="J65" t="s">
        <v>78</v>
      </c>
      <c r="K65" s="23">
        <f>H14</f>
        <v>0</v>
      </c>
    </row>
    <row r="66" spans="2:11" x14ac:dyDescent="0.3">
      <c r="C66" s="1" t="s">
        <v>102</v>
      </c>
      <c r="D66" s="1"/>
      <c r="E66" s="1"/>
      <c r="F66" s="1"/>
      <c r="G66" s="1"/>
      <c r="I66" s="3">
        <f>(H5+I8)/2</f>
        <v>0.5</v>
      </c>
      <c r="J66" t="s">
        <v>78</v>
      </c>
      <c r="K66" s="23">
        <f>I14</f>
        <v>0</v>
      </c>
    </row>
    <row r="69" spans="2:11" x14ac:dyDescent="0.3">
      <c r="B69" t="s">
        <v>103</v>
      </c>
      <c r="C69" s="5" t="s">
        <v>104</v>
      </c>
      <c r="D69" t="s">
        <v>114</v>
      </c>
      <c r="E69" s="32"/>
      <c r="F69" s="32"/>
      <c r="G69" s="32"/>
    </row>
    <row r="70" spans="2:11" x14ac:dyDescent="0.3">
      <c r="C70" s="1" t="s">
        <v>113</v>
      </c>
      <c r="D70" s="3">
        <f>1+D8-1</f>
        <v>0</v>
      </c>
      <c r="E70" s="32"/>
      <c r="F70" s="32"/>
      <c r="G70" s="32"/>
      <c r="J70" t="s">
        <v>73</v>
      </c>
      <c r="K70" s="31">
        <f>D14</f>
        <v>0</v>
      </c>
    </row>
    <row r="71" spans="2:11" x14ac:dyDescent="0.3">
      <c r="C71" s="1" t="s">
        <v>105</v>
      </c>
      <c r="D71" s="1"/>
      <c r="E71" s="3">
        <f>D5+E8-1</f>
        <v>0</v>
      </c>
      <c r="F71" s="6"/>
      <c r="G71" s="6"/>
      <c r="H71" s="6"/>
      <c r="I71" s="1"/>
      <c r="J71" t="s">
        <v>73</v>
      </c>
      <c r="K71" s="31">
        <f>E14</f>
        <v>0</v>
      </c>
    </row>
    <row r="72" spans="2:11" x14ac:dyDescent="0.3">
      <c r="C72" s="1" t="s">
        <v>106</v>
      </c>
      <c r="D72" s="6"/>
      <c r="F72" s="3">
        <f>E5+F8-1</f>
        <v>1</v>
      </c>
      <c r="G72" s="6"/>
      <c r="H72" s="1"/>
      <c r="I72" s="1"/>
      <c r="J72" t="s">
        <v>73</v>
      </c>
      <c r="K72" s="31">
        <f>F14</f>
        <v>1</v>
      </c>
    </row>
    <row r="73" spans="2:11" x14ac:dyDescent="0.3">
      <c r="C73" s="1" t="s">
        <v>107</v>
      </c>
      <c r="D73" s="6"/>
      <c r="E73" s="6"/>
      <c r="G73" s="3">
        <f>F5+G8-1</f>
        <v>0</v>
      </c>
      <c r="H73" s="1"/>
      <c r="I73" s="1"/>
      <c r="J73" t="s">
        <v>73</v>
      </c>
      <c r="K73" s="31">
        <f>G14</f>
        <v>0</v>
      </c>
    </row>
    <row r="74" spans="2:11" x14ac:dyDescent="0.3">
      <c r="C74" s="1" t="s">
        <v>108</v>
      </c>
      <c r="D74" s="1"/>
      <c r="E74" s="1"/>
      <c r="F74" s="1"/>
      <c r="H74" s="3">
        <f>G5+H8-1</f>
        <v>0</v>
      </c>
      <c r="I74" s="3"/>
      <c r="J74" t="s">
        <v>73</v>
      </c>
      <c r="K74" s="31">
        <f>H14</f>
        <v>0</v>
      </c>
    </row>
    <row r="75" spans="2:11" x14ac:dyDescent="0.3">
      <c r="C75" s="1" t="s">
        <v>109</v>
      </c>
      <c r="D75" s="1"/>
      <c r="E75" s="1"/>
      <c r="F75" s="1"/>
      <c r="G75" s="1"/>
      <c r="I75" s="3">
        <f>H5+I8-1</f>
        <v>0</v>
      </c>
      <c r="J75" t="s">
        <v>73</v>
      </c>
      <c r="K75" s="31">
        <f>I14</f>
        <v>0</v>
      </c>
    </row>
  </sheetData>
  <mergeCells count="6">
    <mergeCell ref="E26:H26"/>
    <mergeCell ref="E33:H33"/>
    <mergeCell ref="D60:G60"/>
    <mergeCell ref="D57:G57"/>
    <mergeCell ref="E50:H50"/>
    <mergeCell ref="E42:H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07ACF-2176-417E-8AB5-6509A6432791}">
  <dimension ref="A1:G103"/>
  <sheetViews>
    <sheetView showGridLines="0" workbookViewId="0"/>
  </sheetViews>
  <sheetFormatPr defaultRowHeight="14.4" x14ac:dyDescent="0.3"/>
  <cols>
    <col min="1" max="1" width="2.33203125" customWidth="1"/>
    <col min="2" max="2" width="18.33203125" bestFit="1" customWidth="1"/>
    <col min="3" max="3" width="37.88671875" bestFit="1" customWidth="1"/>
    <col min="4" max="4" width="12.6640625" bestFit="1" customWidth="1"/>
    <col min="5" max="5" width="13.33203125" bestFit="1" customWidth="1"/>
    <col min="6" max="6" width="10.44140625" bestFit="1" customWidth="1"/>
    <col min="7" max="7" width="5.33203125" bestFit="1" customWidth="1"/>
  </cols>
  <sheetData>
    <row r="1" spans="1:5" x14ac:dyDescent="0.3">
      <c r="A1" s="34" t="s">
        <v>115</v>
      </c>
    </row>
    <row r="2" spans="1:5" x14ac:dyDescent="0.3">
      <c r="A2" s="34" t="s">
        <v>116</v>
      </c>
    </row>
    <row r="3" spans="1:5" x14ac:dyDescent="0.3">
      <c r="A3" s="34" t="s">
        <v>117</v>
      </c>
    </row>
    <row r="4" spans="1:5" x14ac:dyDescent="0.3">
      <c r="A4" s="34" t="s">
        <v>118</v>
      </c>
    </row>
    <row r="5" spans="1:5" x14ac:dyDescent="0.3">
      <c r="A5" s="34" t="s">
        <v>119</v>
      </c>
    </row>
    <row r="6" spans="1:5" x14ac:dyDescent="0.3">
      <c r="A6" s="34"/>
      <c r="B6" t="s">
        <v>120</v>
      </c>
    </row>
    <row r="7" spans="1:5" x14ac:dyDescent="0.3">
      <c r="A7" s="34"/>
      <c r="B7" t="s">
        <v>121</v>
      </c>
    </row>
    <row r="8" spans="1:5" x14ac:dyDescent="0.3">
      <c r="A8" s="34"/>
      <c r="B8" t="s">
        <v>122</v>
      </c>
    </row>
    <row r="9" spans="1:5" x14ac:dyDescent="0.3">
      <c r="A9" s="34" t="s">
        <v>123</v>
      </c>
    </row>
    <row r="10" spans="1:5" x14ac:dyDescent="0.3">
      <c r="B10" t="s">
        <v>124</v>
      </c>
    </row>
    <row r="11" spans="1:5" x14ac:dyDescent="0.3">
      <c r="B11" t="s">
        <v>125</v>
      </c>
    </row>
    <row r="14" spans="1:5" ht="15" thickBot="1" x14ac:dyDescent="0.35">
      <c r="A14" t="s">
        <v>126</v>
      </c>
    </row>
    <row r="15" spans="1:5" ht="15" thickBot="1" x14ac:dyDescent="0.35">
      <c r="B15" s="36" t="s">
        <v>127</v>
      </c>
      <c r="C15" s="36" t="s">
        <v>128</v>
      </c>
      <c r="D15" s="36" t="s">
        <v>129</v>
      </c>
      <c r="E15" s="36" t="s">
        <v>130</v>
      </c>
    </row>
    <row r="16" spans="1:5" ht="15" thickBot="1" x14ac:dyDescent="0.35">
      <c r="B16" s="35" t="s">
        <v>137</v>
      </c>
      <c r="C16" s="35" t="s">
        <v>15</v>
      </c>
      <c r="D16" s="38">
        <v>0</v>
      </c>
      <c r="E16" s="38">
        <v>943000</v>
      </c>
    </row>
    <row r="19" spans="1:6" ht="15" thickBot="1" x14ac:dyDescent="0.35">
      <c r="A19" t="s">
        <v>131</v>
      </c>
    </row>
    <row r="20" spans="1:6" ht="15" thickBot="1" x14ac:dyDescent="0.35">
      <c r="B20" s="36" t="s">
        <v>127</v>
      </c>
      <c r="C20" s="36" t="s">
        <v>128</v>
      </c>
      <c r="D20" s="36" t="s">
        <v>129</v>
      </c>
      <c r="E20" s="36" t="s">
        <v>130</v>
      </c>
      <c r="F20" s="36" t="s">
        <v>132</v>
      </c>
    </row>
    <row r="21" spans="1:6" x14ac:dyDescent="0.3">
      <c r="B21" s="37" t="s">
        <v>138</v>
      </c>
      <c r="C21" s="37" t="s">
        <v>139</v>
      </c>
      <c r="D21" s="39">
        <v>0</v>
      </c>
      <c r="E21" s="39">
        <v>1</v>
      </c>
      <c r="F21" s="37" t="s">
        <v>323</v>
      </c>
    </row>
    <row r="22" spans="1:6" x14ac:dyDescent="0.3">
      <c r="B22" s="37" t="s">
        <v>140</v>
      </c>
      <c r="C22" s="37" t="s">
        <v>141</v>
      </c>
      <c r="D22" s="39">
        <v>0</v>
      </c>
      <c r="E22" s="39">
        <v>1</v>
      </c>
      <c r="F22" s="37" t="s">
        <v>323</v>
      </c>
    </row>
    <row r="23" spans="1:6" x14ac:dyDescent="0.3">
      <c r="B23" s="37" t="s">
        <v>142</v>
      </c>
      <c r="C23" s="37" t="s">
        <v>143</v>
      </c>
      <c r="D23" s="39">
        <v>0</v>
      </c>
      <c r="E23" s="39">
        <v>0</v>
      </c>
      <c r="F23" s="37" t="s">
        <v>323</v>
      </c>
    </row>
    <row r="24" spans="1:6" x14ac:dyDescent="0.3">
      <c r="B24" s="37" t="s">
        <v>144</v>
      </c>
      <c r="C24" s="37" t="s">
        <v>145</v>
      </c>
      <c r="D24" s="39">
        <v>0</v>
      </c>
      <c r="E24" s="39">
        <v>0</v>
      </c>
      <c r="F24" s="37" t="s">
        <v>323</v>
      </c>
    </row>
    <row r="25" spans="1:6" x14ac:dyDescent="0.3">
      <c r="B25" s="37" t="s">
        <v>146</v>
      </c>
      <c r="C25" s="37" t="s">
        <v>147</v>
      </c>
      <c r="D25" s="39">
        <v>0</v>
      </c>
      <c r="E25" s="39">
        <v>0</v>
      </c>
      <c r="F25" s="37" t="s">
        <v>323</v>
      </c>
    </row>
    <row r="26" spans="1:6" x14ac:dyDescent="0.3">
      <c r="B26" s="37" t="s">
        <v>148</v>
      </c>
      <c r="C26" s="37" t="s">
        <v>149</v>
      </c>
      <c r="D26" s="39">
        <v>0</v>
      </c>
      <c r="E26" s="39">
        <v>0</v>
      </c>
      <c r="F26" s="37" t="s">
        <v>323</v>
      </c>
    </row>
    <row r="27" spans="1:6" x14ac:dyDescent="0.3">
      <c r="B27" s="37" t="s">
        <v>150</v>
      </c>
      <c r="C27" s="37" t="s">
        <v>151</v>
      </c>
      <c r="D27" s="39">
        <v>0</v>
      </c>
      <c r="E27" s="39">
        <v>0</v>
      </c>
      <c r="F27" s="37" t="s">
        <v>323</v>
      </c>
    </row>
    <row r="28" spans="1:6" x14ac:dyDescent="0.3">
      <c r="B28" s="37" t="s">
        <v>152</v>
      </c>
      <c r="C28" s="37" t="s">
        <v>153</v>
      </c>
      <c r="D28" s="39">
        <v>0</v>
      </c>
      <c r="E28" s="39">
        <v>0</v>
      </c>
      <c r="F28" s="37" t="s">
        <v>323</v>
      </c>
    </row>
    <row r="29" spans="1:6" x14ac:dyDescent="0.3">
      <c r="B29" s="37" t="s">
        <v>154</v>
      </c>
      <c r="C29" s="37" t="s">
        <v>155</v>
      </c>
      <c r="D29" s="39">
        <v>0</v>
      </c>
      <c r="E29" s="39">
        <v>1</v>
      </c>
      <c r="F29" s="37" t="s">
        <v>323</v>
      </c>
    </row>
    <row r="30" spans="1:6" x14ac:dyDescent="0.3">
      <c r="B30" s="37" t="s">
        <v>156</v>
      </c>
      <c r="C30" s="37" t="s">
        <v>157</v>
      </c>
      <c r="D30" s="39">
        <v>0</v>
      </c>
      <c r="E30" s="39">
        <v>1</v>
      </c>
      <c r="F30" s="37" t="s">
        <v>323</v>
      </c>
    </row>
    <row r="31" spans="1:6" x14ac:dyDescent="0.3">
      <c r="B31" s="37" t="s">
        <v>158</v>
      </c>
      <c r="C31" s="37" t="s">
        <v>159</v>
      </c>
      <c r="D31" s="39">
        <v>0</v>
      </c>
      <c r="E31" s="39">
        <v>1</v>
      </c>
      <c r="F31" s="37" t="s">
        <v>323</v>
      </c>
    </row>
    <row r="32" spans="1:6" x14ac:dyDescent="0.3">
      <c r="B32" s="37" t="s">
        <v>160</v>
      </c>
      <c r="C32" s="37" t="s">
        <v>161</v>
      </c>
      <c r="D32" s="39">
        <v>0</v>
      </c>
      <c r="E32" s="39">
        <v>1</v>
      </c>
      <c r="F32" s="37" t="s">
        <v>323</v>
      </c>
    </row>
    <row r="33" spans="2:6" x14ac:dyDescent="0.3">
      <c r="B33" s="37" t="s">
        <v>162</v>
      </c>
      <c r="C33" s="37" t="s">
        <v>163</v>
      </c>
      <c r="D33" s="39">
        <v>0</v>
      </c>
      <c r="E33" s="39">
        <v>1500</v>
      </c>
      <c r="F33" s="37" t="s">
        <v>132</v>
      </c>
    </row>
    <row r="34" spans="2:6" x14ac:dyDescent="0.3">
      <c r="B34" s="37" t="s">
        <v>164</v>
      </c>
      <c r="C34" s="37" t="s">
        <v>165</v>
      </c>
      <c r="D34" s="39">
        <v>0</v>
      </c>
      <c r="E34" s="39">
        <v>0</v>
      </c>
      <c r="F34" s="37" t="s">
        <v>132</v>
      </c>
    </row>
    <row r="35" spans="2:6" x14ac:dyDescent="0.3">
      <c r="B35" s="37" t="s">
        <v>166</v>
      </c>
      <c r="C35" s="37" t="s">
        <v>167</v>
      </c>
      <c r="D35" s="39">
        <v>0</v>
      </c>
      <c r="E35" s="39">
        <v>0</v>
      </c>
      <c r="F35" s="37" t="s">
        <v>132</v>
      </c>
    </row>
    <row r="36" spans="2:6" x14ac:dyDescent="0.3">
      <c r="B36" s="37" t="s">
        <v>168</v>
      </c>
      <c r="C36" s="37" t="s">
        <v>169</v>
      </c>
      <c r="D36" s="39">
        <v>0</v>
      </c>
      <c r="E36" s="39">
        <v>0</v>
      </c>
      <c r="F36" s="37" t="s">
        <v>132</v>
      </c>
    </row>
    <row r="37" spans="2:6" x14ac:dyDescent="0.3">
      <c r="B37" s="37" t="s">
        <v>170</v>
      </c>
      <c r="C37" s="37" t="s">
        <v>171</v>
      </c>
      <c r="D37" s="39">
        <v>0</v>
      </c>
      <c r="E37" s="39">
        <v>500</v>
      </c>
      <c r="F37" s="37" t="s">
        <v>132</v>
      </c>
    </row>
    <row r="38" spans="2:6" x14ac:dyDescent="0.3">
      <c r="B38" s="37" t="s">
        <v>172</v>
      </c>
      <c r="C38" s="37" t="s">
        <v>173</v>
      </c>
      <c r="D38" s="39">
        <v>0</v>
      </c>
      <c r="E38" s="39">
        <v>2000</v>
      </c>
      <c r="F38" s="37" t="s">
        <v>132</v>
      </c>
    </row>
    <row r="39" spans="2:6" x14ac:dyDescent="0.3">
      <c r="B39" s="37" t="s">
        <v>174</v>
      </c>
      <c r="C39" s="37" t="s">
        <v>175</v>
      </c>
      <c r="D39" s="39">
        <v>0</v>
      </c>
      <c r="E39" s="39">
        <v>0</v>
      </c>
      <c r="F39" s="37" t="s">
        <v>323</v>
      </c>
    </row>
    <row r="40" spans="2:6" x14ac:dyDescent="0.3">
      <c r="B40" s="37" t="s">
        <v>176</v>
      </c>
      <c r="C40" s="37" t="s">
        <v>177</v>
      </c>
      <c r="D40" s="39">
        <v>0</v>
      </c>
      <c r="E40" s="39">
        <v>0</v>
      </c>
      <c r="F40" s="37" t="s">
        <v>323</v>
      </c>
    </row>
    <row r="41" spans="2:6" x14ac:dyDescent="0.3">
      <c r="B41" s="37" t="s">
        <v>178</v>
      </c>
      <c r="C41" s="37" t="s">
        <v>179</v>
      </c>
      <c r="D41" s="39">
        <v>0</v>
      </c>
      <c r="E41" s="39">
        <v>1</v>
      </c>
      <c r="F41" s="37" t="s">
        <v>323</v>
      </c>
    </row>
    <row r="42" spans="2:6" x14ac:dyDescent="0.3">
      <c r="B42" s="37" t="s">
        <v>180</v>
      </c>
      <c r="C42" s="37" t="s">
        <v>181</v>
      </c>
      <c r="D42" s="39">
        <v>0</v>
      </c>
      <c r="E42" s="39">
        <v>0</v>
      </c>
      <c r="F42" s="37" t="s">
        <v>323</v>
      </c>
    </row>
    <row r="43" spans="2:6" x14ac:dyDescent="0.3">
      <c r="B43" s="37" t="s">
        <v>182</v>
      </c>
      <c r="C43" s="37" t="s">
        <v>183</v>
      </c>
      <c r="D43" s="39">
        <v>0</v>
      </c>
      <c r="E43" s="39">
        <v>0</v>
      </c>
      <c r="F43" s="37" t="s">
        <v>323</v>
      </c>
    </row>
    <row r="44" spans="2:6" x14ac:dyDescent="0.3">
      <c r="B44" s="37" t="s">
        <v>184</v>
      </c>
      <c r="C44" s="37" t="s">
        <v>185</v>
      </c>
      <c r="D44" s="39">
        <v>0</v>
      </c>
      <c r="E44" s="39">
        <v>0</v>
      </c>
      <c r="F44" s="37" t="s">
        <v>323</v>
      </c>
    </row>
    <row r="45" spans="2:6" x14ac:dyDescent="0.3">
      <c r="B45" s="37" t="s">
        <v>186</v>
      </c>
      <c r="C45" s="37" t="s">
        <v>187</v>
      </c>
      <c r="D45" s="39">
        <v>0</v>
      </c>
      <c r="E45" s="39">
        <v>4500</v>
      </c>
      <c r="F45" s="37" t="s">
        <v>132</v>
      </c>
    </row>
    <row r="46" spans="2:6" x14ac:dyDescent="0.3">
      <c r="B46" s="37" t="s">
        <v>188</v>
      </c>
      <c r="C46" s="37" t="s">
        <v>189</v>
      </c>
      <c r="D46" s="39">
        <v>0</v>
      </c>
      <c r="E46" s="39">
        <v>5000</v>
      </c>
      <c r="F46" s="37" t="s">
        <v>132</v>
      </c>
    </row>
    <row r="47" spans="2:6" x14ac:dyDescent="0.3">
      <c r="B47" s="37" t="s">
        <v>190</v>
      </c>
      <c r="C47" s="37" t="s">
        <v>191</v>
      </c>
      <c r="D47" s="39">
        <v>0</v>
      </c>
      <c r="E47" s="39">
        <v>7500</v>
      </c>
      <c r="F47" s="37" t="s">
        <v>132</v>
      </c>
    </row>
    <row r="48" spans="2:6" x14ac:dyDescent="0.3">
      <c r="B48" s="37" t="s">
        <v>192</v>
      </c>
      <c r="C48" s="37" t="s">
        <v>193</v>
      </c>
      <c r="D48" s="39">
        <v>0</v>
      </c>
      <c r="E48" s="39">
        <v>7000</v>
      </c>
      <c r="F48" s="37" t="s">
        <v>132</v>
      </c>
    </row>
    <row r="49" spans="1:7" x14ac:dyDescent="0.3">
      <c r="B49" s="37" t="s">
        <v>194</v>
      </c>
      <c r="C49" s="37" t="s">
        <v>195</v>
      </c>
      <c r="D49" s="39">
        <v>0</v>
      </c>
      <c r="E49" s="39">
        <v>6500</v>
      </c>
      <c r="F49" s="37" t="s">
        <v>132</v>
      </c>
    </row>
    <row r="50" spans="1:7" x14ac:dyDescent="0.3">
      <c r="B50" s="37" t="s">
        <v>196</v>
      </c>
      <c r="C50" s="37" t="s">
        <v>197</v>
      </c>
      <c r="D50" s="39">
        <v>0</v>
      </c>
      <c r="E50" s="39">
        <v>7500</v>
      </c>
      <c r="F50" s="37" t="s">
        <v>132</v>
      </c>
    </row>
    <row r="51" spans="1:7" x14ac:dyDescent="0.3">
      <c r="B51" s="37" t="s">
        <v>198</v>
      </c>
      <c r="C51" s="37" t="s">
        <v>199</v>
      </c>
      <c r="D51" s="39">
        <v>0</v>
      </c>
      <c r="E51" s="39">
        <v>0</v>
      </c>
      <c r="F51" s="37" t="s">
        <v>323</v>
      </c>
    </row>
    <row r="52" spans="1:7" x14ac:dyDescent="0.3">
      <c r="B52" s="37" t="s">
        <v>200</v>
      </c>
      <c r="C52" s="37" t="s">
        <v>201</v>
      </c>
      <c r="D52" s="39">
        <v>0</v>
      </c>
      <c r="E52" s="39">
        <v>0</v>
      </c>
      <c r="F52" s="37" t="s">
        <v>323</v>
      </c>
    </row>
    <row r="53" spans="1:7" x14ac:dyDescent="0.3">
      <c r="B53" s="37" t="s">
        <v>202</v>
      </c>
      <c r="C53" s="37" t="s">
        <v>203</v>
      </c>
      <c r="D53" s="39">
        <v>0</v>
      </c>
      <c r="E53" s="39">
        <v>0</v>
      </c>
      <c r="F53" s="37" t="s">
        <v>323</v>
      </c>
    </row>
    <row r="54" spans="1:7" x14ac:dyDescent="0.3">
      <c r="B54" s="37" t="s">
        <v>204</v>
      </c>
      <c r="C54" s="37" t="s">
        <v>205</v>
      </c>
      <c r="D54" s="39">
        <v>0</v>
      </c>
      <c r="E54" s="39">
        <v>0</v>
      </c>
      <c r="F54" s="37" t="s">
        <v>323</v>
      </c>
    </row>
    <row r="55" spans="1:7" x14ac:dyDescent="0.3">
      <c r="B55" s="37" t="s">
        <v>206</v>
      </c>
      <c r="C55" s="37" t="s">
        <v>207</v>
      </c>
      <c r="D55" s="39">
        <v>0</v>
      </c>
      <c r="E55" s="39">
        <v>0</v>
      </c>
      <c r="F55" s="37" t="s">
        <v>323</v>
      </c>
    </row>
    <row r="56" spans="1:7" ht="15" thickBot="1" x14ac:dyDescent="0.35">
      <c r="B56" s="35" t="s">
        <v>208</v>
      </c>
      <c r="C56" s="35" t="s">
        <v>209</v>
      </c>
      <c r="D56" s="40">
        <v>0</v>
      </c>
      <c r="E56" s="40">
        <v>0</v>
      </c>
      <c r="F56" s="35" t="s">
        <v>323</v>
      </c>
    </row>
    <row r="59" spans="1:7" ht="15" thickBot="1" x14ac:dyDescent="0.35">
      <c r="A59" t="s">
        <v>0</v>
      </c>
    </row>
    <row r="60" spans="1:7" ht="15" thickBot="1" x14ac:dyDescent="0.35">
      <c r="B60" s="36" t="s">
        <v>127</v>
      </c>
      <c r="C60" s="36" t="s">
        <v>128</v>
      </c>
      <c r="D60" s="36" t="s">
        <v>133</v>
      </c>
      <c r="E60" s="36" t="s">
        <v>134</v>
      </c>
      <c r="F60" s="36" t="s">
        <v>135</v>
      </c>
      <c r="G60" s="36" t="s">
        <v>136</v>
      </c>
    </row>
    <row r="61" spans="1:7" x14ac:dyDescent="0.3">
      <c r="B61" s="37" t="s">
        <v>210</v>
      </c>
      <c r="C61" s="37" t="s">
        <v>211</v>
      </c>
      <c r="D61" s="39">
        <v>1</v>
      </c>
      <c r="E61" s="37" t="s">
        <v>212</v>
      </c>
      <c r="F61" s="37" t="s">
        <v>213</v>
      </c>
      <c r="G61" s="37">
        <v>0</v>
      </c>
    </row>
    <row r="62" spans="1:7" x14ac:dyDescent="0.3">
      <c r="B62" s="37" t="s">
        <v>214</v>
      </c>
      <c r="C62" s="37" t="s">
        <v>215</v>
      </c>
      <c r="D62" s="39">
        <v>5000</v>
      </c>
      <c r="E62" s="37" t="s">
        <v>216</v>
      </c>
      <c r="F62" s="37" t="s">
        <v>217</v>
      </c>
      <c r="G62" s="39">
        <v>500</v>
      </c>
    </row>
    <row r="63" spans="1:7" x14ac:dyDescent="0.3">
      <c r="B63" s="37" t="s">
        <v>218</v>
      </c>
      <c r="C63" s="37" t="s">
        <v>219</v>
      </c>
      <c r="D63" s="39">
        <v>6000</v>
      </c>
      <c r="E63" s="37" t="s">
        <v>220</v>
      </c>
      <c r="F63" s="37" t="s">
        <v>213</v>
      </c>
      <c r="G63" s="37">
        <v>0</v>
      </c>
    </row>
    <row r="64" spans="1:7" x14ac:dyDescent="0.3">
      <c r="B64" s="37" t="s">
        <v>221</v>
      </c>
      <c r="C64" s="37" t="s">
        <v>222</v>
      </c>
      <c r="D64" s="39">
        <v>0</v>
      </c>
      <c r="E64" s="37" t="s">
        <v>223</v>
      </c>
      <c r="F64" s="37" t="s">
        <v>217</v>
      </c>
      <c r="G64" s="37">
        <v>4500</v>
      </c>
    </row>
    <row r="65" spans="2:7" x14ac:dyDescent="0.3">
      <c r="B65" s="37" t="s">
        <v>224</v>
      </c>
      <c r="C65" s="37" t="s">
        <v>225</v>
      </c>
      <c r="D65" s="39">
        <v>0.5</v>
      </c>
      <c r="E65" s="37" t="s">
        <v>226</v>
      </c>
      <c r="F65" s="37" t="s">
        <v>217</v>
      </c>
      <c r="G65" s="39">
        <v>0.5</v>
      </c>
    </row>
    <row r="66" spans="2:7" x14ac:dyDescent="0.3">
      <c r="B66" s="37" t="s">
        <v>227</v>
      </c>
      <c r="C66" s="37" t="s">
        <v>228</v>
      </c>
      <c r="D66" s="39">
        <v>0</v>
      </c>
      <c r="E66" s="37" t="s">
        <v>229</v>
      </c>
      <c r="F66" s="37" t="s">
        <v>213</v>
      </c>
      <c r="G66" s="37">
        <v>0</v>
      </c>
    </row>
    <row r="67" spans="2:7" x14ac:dyDescent="0.3">
      <c r="B67" s="37" t="s">
        <v>230</v>
      </c>
      <c r="C67" s="37" t="s">
        <v>231</v>
      </c>
      <c r="D67" s="39">
        <v>1</v>
      </c>
      <c r="E67" s="37" t="s">
        <v>232</v>
      </c>
      <c r="F67" s="37" t="s">
        <v>213</v>
      </c>
      <c r="G67" s="37">
        <v>0</v>
      </c>
    </row>
    <row r="68" spans="2:7" x14ac:dyDescent="0.3">
      <c r="B68" s="37" t="s">
        <v>233</v>
      </c>
      <c r="C68" s="37" t="s">
        <v>234</v>
      </c>
      <c r="D68" s="39">
        <v>5000</v>
      </c>
      <c r="E68" s="37" t="s">
        <v>235</v>
      </c>
      <c r="F68" s="37" t="s">
        <v>213</v>
      </c>
      <c r="G68" s="39">
        <v>0</v>
      </c>
    </row>
    <row r="69" spans="2:7" x14ac:dyDescent="0.3">
      <c r="B69" s="37" t="s">
        <v>236</v>
      </c>
      <c r="C69" s="37" t="s">
        <v>237</v>
      </c>
      <c r="D69" s="39">
        <v>6500</v>
      </c>
      <c r="E69" s="37" t="s">
        <v>238</v>
      </c>
      <c r="F69" s="37" t="s">
        <v>213</v>
      </c>
      <c r="G69" s="37">
        <v>0</v>
      </c>
    </row>
    <row r="70" spans="2:7" x14ac:dyDescent="0.3">
      <c r="B70" s="37" t="s">
        <v>239</v>
      </c>
      <c r="C70" s="37" t="s">
        <v>240</v>
      </c>
      <c r="D70" s="39">
        <v>0</v>
      </c>
      <c r="E70" s="37" t="s">
        <v>241</v>
      </c>
      <c r="F70" s="37" t="s">
        <v>217</v>
      </c>
      <c r="G70" s="37">
        <v>5000</v>
      </c>
    </row>
    <row r="71" spans="2:7" x14ac:dyDescent="0.3">
      <c r="B71" s="37" t="s">
        <v>242</v>
      </c>
      <c r="C71" s="37" t="s">
        <v>243</v>
      </c>
      <c r="D71" s="39">
        <v>0.5</v>
      </c>
      <c r="E71" s="37" t="s">
        <v>244</v>
      </c>
      <c r="F71" s="37" t="s">
        <v>217</v>
      </c>
      <c r="G71" s="39">
        <v>0.5</v>
      </c>
    </row>
    <row r="72" spans="2:7" x14ac:dyDescent="0.3">
      <c r="B72" s="37" t="s">
        <v>245</v>
      </c>
      <c r="C72" s="37" t="s">
        <v>246</v>
      </c>
      <c r="D72" s="39">
        <v>0</v>
      </c>
      <c r="E72" s="37" t="s">
        <v>247</v>
      </c>
      <c r="F72" s="37" t="s">
        <v>213</v>
      </c>
      <c r="G72" s="37">
        <v>0</v>
      </c>
    </row>
    <row r="73" spans="2:7" x14ac:dyDescent="0.3">
      <c r="B73" s="37" t="s">
        <v>248</v>
      </c>
      <c r="C73" s="37" t="s">
        <v>249</v>
      </c>
      <c r="D73" s="39">
        <v>1</v>
      </c>
      <c r="E73" s="37" t="s">
        <v>250</v>
      </c>
      <c r="F73" s="37" t="s">
        <v>213</v>
      </c>
      <c r="G73" s="37">
        <v>0</v>
      </c>
    </row>
    <row r="74" spans="2:7" x14ac:dyDescent="0.3">
      <c r="B74" s="37" t="s">
        <v>251</v>
      </c>
      <c r="C74" s="37" t="s">
        <v>252</v>
      </c>
      <c r="D74" s="39">
        <v>7500</v>
      </c>
      <c r="E74" s="37" t="s">
        <v>253</v>
      </c>
      <c r="F74" s="37" t="s">
        <v>213</v>
      </c>
      <c r="G74" s="39">
        <v>0</v>
      </c>
    </row>
    <row r="75" spans="2:7" x14ac:dyDescent="0.3">
      <c r="B75" s="37" t="s">
        <v>254</v>
      </c>
      <c r="C75" s="37" t="s">
        <v>255</v>
      </c>
      <c r="D75" s="39">
        <v>7500</v>
      </c>
      <c r="E75" s="37" t="s">
        <v>256</v>
      </c>
      <c r="F75" s="37" t="s">
        <v>213</v>
      </c>
      <c r="G75" s="37">
        <v>0</v>
      </c>
    </row>
    <row r="76" spans="2:7" x14ac:dyDescent="0.3">
      <c r="B76" s="37" t="s">
        <v>257</v>
      </c>
      <c r="C76" s="37" t="s">
        <v>258</v>
      </c>
      <c r="D76" s="39">
        <v>0</v>
      </c>
      <c r="E76" s="37" t="s">
        <v>259</v>
      </c>
      <c r="F76" s="37" t="s">
        <v>217</v>
      </c>
      <c r="G76" s="37">
        <v>7500</v>
      </c>
    </row>
    <row r="77" spans="2:7" x14ac:dyDescent="0.3">
      <c r="B77" s="37" t="s">
        <v>260</v>
      </c>
      <c r="C77" s="37" t="s">
        <v>261</v>
      </c>
      <c r="D77" s="39">
        <v>1</v>
      </c>
      <c r="E77" s="37" t="s">
        <v>262</v>
      </c>
      <c r="F77" s="37" t="s">
        <v>213</v>
      </c>
      <c r="G77" s="39">
        <v>0</v>
      </c>
    </row>
    <row r="78" spans="2:7" x14ac:dyDescent="0.3">
      <c r="B78" s="37" t="s">
        <v>263</v>
      </c>
      <c r="C78" s="37" t="s">
        <v>264</v>
      </c>
      <c r="D78" s="39">
        <v>1</v>
      </c>
      <c r="E78" s="37" t="s">
        <v>265</v>
      </c>
      <c r="F78" s="37" t="s">
        <v>213</v>
      </c>
      <c r="G78" s="37">
        <v>0</v>
      </c>
    </row>
    <row r="79" spans="2:7" x14ac:dyDescent="0.3">
      <c r="B79" s="37" t="s">
        <v>266</v>
      </c>
      <c r="C79" s="37" t="s">
        <v>267</v>
      </c>
      <c r="D79" s="39">
        <v>1</v>
      </c>
      <c r="E79" s="37" t="s">
        <v>268</v>
      </c>
      <c r="F79" s="37" t="s">
        <v>213</v>
      </c>
      <c r="G79" s="37">
        <v>0</v>
      </c>
    </row>
    <row r="80" spans="2:7" x14ac:dyDescent="0.3">
      <c r="B80" s="37" t="s">
        <v>269</v>
      </c>
      <c r="C80" s="37" t="s">
        <v>270</v>
      </c>
      <c r="D80" s="39">
        <v>7500</v>
      </c>
      <c r="E80" s="37" t="s">
        <v>271</v>
      </c>
      <c r="F80" s="37" t="s">
        <v>217</v>
      </c>
      <c r="G80" s="39">
        <v>500</v>
      </c>
    </row>
    <row r="81" spans="2:7" x14ac:dyDescent="0.3">
      <c r="B81" s="37" t="s">
        <v>272</v>
      </c>
      <c r="C81" s="37" t="s">
        <v>273</v>
      </c>
      <c r="D81" s="39">
        <v>7000</v>
      </c>
      <c r="E81" s="37" t="s">
        <v>274</v>
      </c>
      <c r="F81" s="37" t="s">
        <v>213</v>
      </c>
      <c r="G81" s="37">
        <v>0</v>
      </c>
    </row>
    <row r="82" spans="2:7" x14ac:dyDescent="0.3">
      <c r="B82" s="37" t="s">
        <v>275</v>
      </c>
      <c r="C82" s="37" t="s">
        <v>276</v>
      </c>
      <c r="D82" s="39">
        <v>0</v>
      </c>
      <c r="E82" s="37" t="s">
        <v>277</v>
      </c>
      <c r="F82" s="37" t="s">
        <v>217</v>
      </c>
      <c r="G82" s="37">
        <v>7000</v>
      </c>
    </row>
    <row r="83" spans="2:7" x14ac:dyDescent="0.3">
      <c r="B83" s="37" t="s">
        <v>278</v>
      </c>
      <c r="C83" s="37" t="s">
        <v>279</v>
      </c>
      <c r="D83" s="39">
        <v>0.5</v>
      </c>
      <c r="E83" s="37" t="s">
        <v>280</v>
      </c>
      <c r="F83" s="37" t="s">
        <v>217</v>
      </c>
      <c r="G83" s="39">
        <v>0.5</v>
      </c>
    </row>
    <row r="84" spans="2:7" x14ac:dyDescent="0.3">
      <c r="B84" s="37" t="s">
        <v>281</v>
      </c>
      <c r="C84" s="37" t="s">
        <v>282</v>
      </c>
      <c r="D84" s="39">
        <v>0</v>
      </c>
      <c r="E84" s="37" t="s">
        <v>283</v>
      </c>
      <c r="F84" s="37" t="s">
        <v>213</v>
      </c>
      <c r="G84" s="37">
        <v>0</v>
      </c>
    </row>
    <row r="85" spans="2:7" x14ac:dyDescent="0.3">
      <c r="B85" s="37" t="s">
        <v>284</v>
      </c>
      <c r="C85" s="37" t="s">
        <v>285</v>
      </c>
      <c r="D85" s="39">
        <v>1</v>
      </c>
      <c r="E85" s="37" t="s">
        <v>286</v>
      </c>
      <c r="F85" s="37" t="s">
        <v>213</v>
      </c>
      <c r="G85" s="37">
        <v>0</v>
      </c>
    </row>
    <row r="86" spans="2:7" x14ac:dyDescent="0.3">
      <c r="B86" s="37" t="s">
        <v>287</v>
      </c>
      <c r="C86" s="37" t="s">
        <v>288</v>
      </c>
      <c r="D86" s="39">
        <v>7500</v>
      </c>
      <c r="E86" s="37" t="s">
        <v>289</v>
      </c>
      <c r="F86" s="37" t="s">
        <v>217</v>
      </c>
      <c r="G86" s="39">
        <v>1000</v>
      </c>
    </row>
    <row r="87" spans="2:7" x14ac:dyDescent="0.3">
      <c r="B87" s="37" t="s">
        <v>290</v>
      </c>
      <c r="C87" s="37" t="s">
        <v>291</v>
      </c>
      <c r="D87" s="39">
        <v>6000</v>
      </c>
      <c r="E87" s="37" t="s">
        <v>292</v>
      </c>
      <c r="F87" s="37" t="s">
        <v>213</v>
      </c>
      <c r="G87" s="37">
        <v>0</v>
      </c>
    </row>
    <row r="88" spans="2:7" x14ac:dyDescent="0.3">
      <c r="B88" s="37" t="s">
        <v>293</v>
      </c>
      <c r="C88" s="37" t="s">
        <v>294</v>
      </c>
      <c r="D88" s="39">
        <v>0</v>
      </c>
      <c r="E88" s="37" t="s">
        <v>295</v>
      </c>
      <c r="F88" s="37" t="s">
        <v>217</v>
      </c>
      <c r="G88" s="37">
        <v>6500</v>
      </c>
    </row>
    <row r="89" spans="2:7" x14ac:dyDescent="0.3">
      <c r="B89" s="37" t="s">
        <v>296</v>
      </c>
      <c r="C89" s="37" t="s">
        <v>297</v>
      </c>
      <c r="D89" s="39">
        <v>0.5</v>
      </c>
      <c r="E89" s="37" t="s">
        <v>298</v>
      </c>
      <c r="F89" s="37" t="s">
        <v>217</v>
      </c>
      <c r="G89" s="39">
        <v>0.5</v>
      </c>
    </row>
    <row r="90" spans="2:7" x14ac:dyDescent="0.3">
      <c r="B90" s="37" t="s">
        <v>299</v>
      </c>
      <c r="C90" s="37" t="s">
        <v>300</v>
      </c>
      <c r="D90" s="39">
        <v>0</v>
      </c>
      <c r="E90" s="37" t="s">
        <v>301</v>
      </c>
      <c r="F90" s="37" t="s">
        <v>213</v>
      </c>
      <c r="G90" s="37">
        <v>0</v>
      </c>
    </row>
    <row r="91" spans="2:7" x14ac:dyDescent="0.3">
      <c r="B91" s="37" t="s">
        <v>302</v>
      </c>
      <c r="C91" s="37" t="s">
        <v>303</v>
      </c>
      <c r="D91" s="39">
        <v>1</v>
      </c>
      <c r="E91" s="37" t="s">
        <v>304</v>
      </c>
      <c r="F91" s="37" t="s">
        <v>213</v>
      </c>
      <c r="G91" s="37">
        <v>0</v>
      </c>
    </row>
    <row r="92" spans="2:7" x14ac:dyDescent="0.3">
      <c r="B92" s="37" t="s">
        <v>305</v>
      </c>
      <c r="C92" s="37" t="s">
        <v>306</v>
      </c>
      <c r="D92" s="39">
        <v>7500</v>
      </c>
      <c r="E92" s="37" t="s">
        <v>307</v>
      </c>
      <c r="F92" s="37" t="s">
        <v>213</v>
      </c>
      <c r="G92" s="39">
        <v>0</v>
      </c>
    </row>
    <row r="93" spans="2:7" x14ac:dyDescent="0.3">
      <c r="B93" s="37" t="s">
        <v>308</v>
      </c>
      <c r="C93" s="37" t="s">
        <v>309</v>
      </c>
      <c r="D93" s="39">
        <v>6000</v>
      </c>
      <c r="E93" s="37" t="s">
        <v>310</v>
      </c>
      <c r="F93" s="37" t="s">
        <v>213</v>
      </c>
      <c r="G93" s="37">
        <v>0</v>
      </c>
    </row>
    <row r="94" spans="2:7" x14ac:dyDescent="0.3">
      <c r="B94" s="37" t="s">
        <v>311</v>
      </c>
      <c r="C94" s="37" t="s">
        <v>312</v>
      </c>
      <c r="D94" s="39">
        <v>0</v>
      </c>
      <c r="E94" s="37" t="s">
        <v>313</v>
      </c>
      <c r="F94" s="37" t="s">
        <v>217</v>
      </c>
      <c r="G94" s="37">
        <v>7500</v>
      </c>
    </row>
    <row r="95" spans="2:7" x14ac:dyDescent="0.3">
      <c r="B95" s="37" t="s">
        <v>314</v>
      </c>
      <c r="C95" s="37" t="s">
        <v>315</v>
      </c>
      <c r="D95" s="39">
        <v>0.5</v>
      </c>
      <c r="E95" s="37" t="s">
        <v>316</v>
      </c>
      <c r="F95" s="37" t="s">
        <v>217</v>
      </c>
      <c r="G95" s="39">
        <v>0.5</v>
      </c>
    </row>
    <row r="96" spans="2:7" x14ac:dyDescent="0.3">
      <c r="B96" s="37" t="s">
        <v>317</v>
      </c>
      <c r="C96" s="37" t="s">
        <v>318</v>
      </c>
      <c r="D96" s="39">
        <v>0</v>
      </c>
      <c r="E96" s="37" t="s">
        <v>319</v>
      </c>
      <c r="F96" s="37" t="s">
        <v>213</v>
      </c>
      <c r="G96" s="37">
        <v>0</v>
      </c>
    </row>
    <row r="97" spans="2:7" x14ac:dyDescent="0.3">
      <c r="B97" s="37" t="s">
        <v>172</v>
      </c>
      <c r="C97" s="37" t="s">
        <v>173</v>
      </c>
      <c r="D97" s="39">
        <v>2000</v>
      </c>
      <c r="E97" s="37" t="s">
        <v>320</v>
      </c>
      <c r="F97" s="37" t="s">
        <v>213</v>
      </c>
      <c r="G97" s="39">
        <v>0</v>
      </c>
    </row>
    <row r="98" spans="2:7" x14ac:dyDescent="0.3">
      <c r="B98" s="37" t="s">
        <v>321</v>
      </c>
      <c r="C98" s="37"/>
      <c r="D98" s="37"/>
      <c r="E98" s="37"/>
      <c r="F98" s="37"/>
      <c r="G98" s="37"/>
    </row>
    <row r="99" spans="2:7" x14ac:dyDescent="0.3">
      <c r="B99" s="37" t="s">
        <v>322</v>
      </c>
      <c r="C99" s="37"/>
      <c r="D99" s="37"/>
      <c r="E99" s="37"/>
      <c r="F99" s="37"/>
      <c r="G99" s="37"/>
    </row>
    <row r="100" spans="2:7" x14ac:dyDescent="0.3">
      <c r="B100" s="37" t="s">
        <v>324</v>
      </c>
      <c r="C100" s="37"/>
      <c r="D100" s="37"/>
      <c r="E100" s="37"/>
      <c r="F100" s="37"/>
      <c r="G100" s="37"/>
    </row>
    <row r="101" spans="2:7" x14ac:dyDescent="0.3">
      <c r="B101" s="37" t="s">
        <v>325</v>
      </c>
      <c r="C101" s="37"/>
      <c r="D101" s="37"/>
      <c r="E101" s="37"/>
      <c r="F101" s="37"/>
      <c r="G101" s="37"/>
    </row>
    <row r="102" spans="2:7" x14ac:dyDescent="0.3">
      <c r="B102" s="37" t="s">
        <v>326</v>
      </c>
      <c r="C102" s="37"/>
      <c r="D102" s="37"/>
      <c r="E102" s="37"/>
      <c r="F102" s="37"/>
      <c r="G102" s="37"/>
    </row>
    <row r="103" spans="2:7" ht="15" thickBot="1" x14ac:dyDescent="0.35">
      <c r="B103" s="35" t="s">
        <v>327</v>
      </c>
      <c r="C103" s="35"/>
      <c r="D103" s="35"/>
      <c r="E103" s="35"/>
      <c r="F103" s="35"/>
      <c r="G103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 Solution</vt:lpstr>
      <vt:lpstr>Linear Answer Report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sambangi naveenkumar</cp:lastModifiedBy>
  <dcterms:created xsi:type="dcterms:W3CDTF">2018-04-23T06:11:40Z</dcterms:created>
  <dcterms:modified xsi:type="dcterms:W3CDTF">2018-11-04T13:32:32Z</dcterms:modified>
</cp:coreProperties>
</file>