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satish/Desktop/"/>
    </mc:Choice>
  </mc:AlternateContent>
  <xr:revisionPtr revIDLastSave="0" documentId="13_ncr:1_{3D3A615F-DDB8-CF4D-B415-2793575A91E2}" xr6:coauthVersionLast="45" xr6:coauthVersionMax="45" xr10:uidLastSave="{00000000-0000-0000-0000-000000000000}"/>
  <bookViews>
    <workbookView xWindow="0" yWindow="0" windowWidth="25600" windowHeight="16000" firstSheet="1" activeTab="3" xr2:uid="{00000000-000D-0000-FFFF-FFFF00000000}"/>
  </bookViews>
  <sheets>
    <sheet name="Cover" sheetId="1" r:id="rId1"/>
    <sheet name="Audit Information" sheetId="2" r:id="rId2"/>
    <sheet name="Consolidated Balance Sheets" sheetId="3" r:id="rId3"/>
    <sheet name="DCF" sheetId="69" r:id="rId4"/>
    <sheet name="Consolidated Balance Sheets (Pa" sheetId="4" r:id="rId5"/>
    <sheet name="Consolidated Statements of Oper" sheetId="5" r:id="rId6"/>
    <sheet name="Consolidated Statements of Comp" sheetId="6" r:id="rId7"/>
    <sheet name="Consolidated Statements of Rede" sheetId="7" r:id="rId8"/>
    <sheet name="Sheet1" sheetId="70" r:id="rId9"/>
    <sheet name="Consolidated Statements of Cash" sheetId="9" r:id="rId10"/>
    <sheet name="Overview of the Organization" sheetId="10" r:id="rId11"/>
    <sheet name="Summary of Significant Accounti" sheetId="11" r:id="rId12"/>
    <sheet name="Acquisitions" sheetId="12" r:id="rId13"/>
    <sheet name="Goodwill" sheetId="13" r:id="rId14"/>
    <sheet name="Cash, Cash Equivalents and Shor" sheetId="14" r:id="rId15"/>
    <sheet name="Collaboration Revenue" sheetId="15" r:id="rId16"/>
    <sheet name="Stockholders_ Equity" sheetId="16" r:id="rId17"/>
    <sheet name="Equity Incentive Plans" sheetId="17" r:id="rId18"/>
    <sheet name="Derivative Liabilities" sheetId="18" r:id="rId19"/>
    <sheet name="Leases" sheetId="19" r:id="rId20"/>
    <sheet name="Balance Sheet Details" sheetId="20" r:id="rId21"/>
    <sheet name="Earnings Per Share" sheetId="21" r:id="rId22"/>
    <sheet name="Income Taxes" sheetId="22" r:id="rId23"/>
    <sheet name="Commitment and Contingencies" sheetId="23" r:id="rId24"/>
    <sheet name="Summary of Significant Accoun_2" sheetId="24" r:id="rId25"/>
    <sheet name="Acquisitions (Tables)" sheetId="25" r:id="rId26"/>
    <sheet name="Goodwill (Tables)" sheetId="26" r:id="rId27"/>
    <sheet name="Cash, Cash Equivalents and Sh_2" sheetId="27" r:id="rId28"/>
    <sheet name="Equity Incentive Plans (Tables)" sheetId="28" r:id="rId29"/>
    <sheet name="Derivative Liabilities (Tables)" sheetId="29" r:id="rId30"/>
    <sheet name="Leases (Tables)" sheetId="30" r:id="rId31"/>
    <sheet name="Balance Sheet Details (Tables)" sheetId="31" r:id="rId32"/>
    <sheet name="Earnings Per Share (Tables)" sheetId="32" r:id="rId33"/>
    <sheet name="Income Taxes (Tables)" sheetId="33" r:id="rId34"/>
    <sheet name="Commitment and Contingencies (T" sheetId="34" r:id="rId35"/>
    <sheet name="Summary of Significant Accoun_3" sheetId="35" r:id="rId36"/>
    <sheet name="Acquisitions - Narrative (Detai" sheetId="36" r:id="rId37"/>
    <sheet name="Acquisitions - Schedule of Comm" sheetId="37" r:id="rId38"/>
    <sheet name="Acquisitions - Schedule of Asse" sheetId="38" r:id="rId39"/>
    <sheet name="Acquisitions - Consideration Tr" sheetId="39" r:id="rId40"/>
    <sheet name="Goodwill (Details)" sheetId="40" r:id="rId41"/>
    <sheet name="Cash, Cash Equivalents and Sh_3" sheetId="41" r:id="rId42"/>
    <sheet name="Cash, Cash Equivalents and Sh_4" sheetId="42" r:id="rId43"/>
    <sheet name="Cash, Cash Equivalents and Sh_5" sheetId="43" r:id="rId44"/>
    <sheet name="Collaboration Revenue (Details)" sheetId="44" r:id="rId45"/>
    <sheet name="Stockholders_ Equity - Narrativ" sheetId="45" r:id="rId46"/>
    <sheet name="Equity Incentive Plans - Narrat" sheetId="46" r:id="rId47"/>
    <sheet name="Equity Incentive Plans - Schedu" sheetId="47" r:id="rId48"/>
    <sheet name="Equity Incentive Plans - Sche_2" sheetId="48" r:id="rId49"/>
    <sheet name="Equity Incentive Plans - Stock " sheetId="49" r:id="rId50"/>
    <sheet name="Equity Incentive Plans - Stoc_2" sheetId="50" r:id="rId51"/>
    <sheet name="Equity Incentive Plans - Stock-" sheetId="51" r:id="rId52"/>
    <sheet name="Derivative Liabilities - Fair V" sheetId="52" r:id="rId53"/>
    <sheet name="Derivative Liabilities - Valuat" sheetId="53" r:id="rId54"/>
    <sheet name="Derivative Liabilities - Earnou" sheetId="54" r:id="rId55"/>
    <sheet name="Derivative Liabilities - Fair_2" sheetId="55" r:id="rId56"/>
    <sheet name="Derivative Liabilities - Narrat" sheetId="56" r:id="rId57"/>
    <sheet name="Leases - Narrative (Details)" sheetId="57" r:id="rId58"/>
    <sheet name="Leases - Future Minimum Payment" sheetId="58" r:id="rId59"/>
    <sheet name="Balance Sheet Details - Propert" sheetId="59" r:id="rId60"/>
    <sheet name="Balance Sheet Details - Other C" sheetId="60" r:id="rId61"/>
    <sheet name="Earnings Per Share - Antidiluti" sheetId="61" r:id="rId62"/>
    <sheet name="Income Taxes - Components of In" sheetId="62" r:id="rId63"/>
    <sheet name="Income Taxes - Effective Income" sheetId="63" r:id="rId64"/>
    <sheet name="Income Taxes - Schedule of Defe" sheetId="64" r:id="rId65"/>
    <sheet name="Income Taxes - Narrative (Detai" sheetId="65" r:id="rId66"/>
    <sheet name="Income Taxes - Valuation Allowa" sheetId="66" r:id="rId67"/>
    <sheet name="Income Taxes - Unrecognized Tax" sheetId="67" r:id="rId68"/>
    <sheet name="Commitment and Contingencies (D" sheetId="68" r:id="rId69"/>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87" i="69" l="1"/>
  <c r="B83" i="69"/>
  <c r="B81" i="69"/>
  <c r="B80" i="69"/>
  <c r="B79" i="69"/>
  <c r="C65" i="69"/>
  <c r="D65" i="69"/>
  <c r="E65" i="69"/>
  <c r="F65" i="69"/>
  <c r="G65" i="69"/>
  <c r="H65" i="69"/>
  <c r="I65" i="69"/>
  <c r="B65" i="69"/>
  <c r="C64" i="69"/>
  <c r="D64" i="69"/>
  <c r="B64" i="69"/>
  <c r="B63" i="69"/>
  <c r="E63" i="69"/>
  <c r="F63" i="69"/>
  <c r="G63" i="69"/>
  <c r="H63" i="69"/>
  <c r="I63" i="69"/>
  <c r="A63" i="69"/>
  <c r="F27" i="69"/>
  <c r="G27" i="69"/>
  <c r="H27" i="69" s="1"/>
  <c r="I27" i="69" s="1"/>
  <c r="F28" i="69"/>
  <c r="G28" i="69"/>
  <c r="H28" i="69" s="1"/>
  <c r="I28" i="69" s="1"/>
  <c r="E28" i="69"/>
  <c r="E27" i="69"/>
  <c r="E30" i="69"/>
  <c r="E23" i="69"/>
  <c r="F23" i="69"/>
  <c r="F24" i="69" s="1"/>
  <c r="G23" i="69"/>
  <c r="H23" i="69"/>
  <c r="H24" i="69" s="1"/>
  <c r="I23" i="69"/>
  <c r="E24" i="69"/>
  <c r="G24" i="69"/>
  <c r="I24" i="69"/>
  <c r="E21" i="69"/>
  <c r="F21" i="69"/>
  <c r="G21" i="69"/>
  <c r="H21" i="69"/>
  <c r="I21" i="69"/>
  <c r="G30" i="69"/>
  <c r="E44" i="69"/>
  <c r="F44" i="69"/>
  <c r="G44" i="69"/>
  <c r="H44" i="69"/>
  <c r="I44" i="69"/>
  <c r="F51" i="69"/>
  <c r="F50" i="69" s="1"/>
  <c r="E51" i="69"/>
  <c r="G51" i="69" s="1"/>
  <c r="E50" i="69"/>
  <c r="F42" i="69"/>
  <c r="F41" i="69" s="1"/>
  <c r="E42" i="69"/>
  <c r="G42" i="69" s="1"/>
  <c r="E41" i="69"/>
  <c r="F40" i="69"/>
  <c r="F39" i="69" s="1"/>
  <c r="E40" i="69"/>
  <c r="G40" i="69" s="1"/>
  <c r="E39" i="69"/>
  <c r="F19" i="69"/>
  <c r="F18" i="69" s="1"/>
  <c r="E19" i="69"/>
  <c r="G19" i="69" s="1"/>
  <c r="E18" i="69"/>
  <c r="F17" i="69"/>
  <c r="F16" i="69" s="1"/>
  <c r="E17" i="69"/>
  <c r="G17" i="69" s="1"/>
  <c r="E16" i="69"/>
  <c r="F14" i="69"/>
  <c r="G14" i="69"/>
  <c r="H14" i="69"/>
  <c r="I14" i="69"/>
  <c r="E14" i="69"/>
  <c r="F15" i="69"/>
  <c r="G15" i="69"/>
  <c r="H15" i="69" s="1"/>
  <c r="E15" i="69"/>
  <c r="F10" i="69"/>
  <c r="G10" i="69"/>
  <c r="H10" i="69" s="1"/>
  <c r="E10" i="69"/>
  <c r="C59" i="69"/>
  <c r="D58" i="69"/>
  <c r="D59" i="69" s="1"/>
  <c r="C58" i="69"/>
  <c r="D56" i="69"/>
  <c r="C56" i="69"/>
  <c r="A56" i="69"/>
  <c r="D55" i="69"/>
  <c r="C55" i="69"/>
  <c r="A55" i="69"/>
  <c r="D48" i="69"/>
  <c r="C48" i="69"/>
  <c r="D50" i="69" s="1"/>
  <c r="D51" i="69" s="1"/>
  <c r="D41" i="69"/>
  <c r="D42" i="69" s="1"/>
  <c r="C41" i="69"/>
  <c r="C42" i="69" s="1"/>
  <c r="B41" i="69"/>
  <c r="A41" i="69"/>
  <c r="D39" i="69"/>
  <c r="D40" i="69" s="1"/>
  <c r="C39" i="69"/>
  <c r="C40" i="69" s="1"/>
  <c r="B39" i="69"/>
  <c r="F5" i="69"/>
  <c r="G5" i="69" s="1"/>
  <c r="H5" i="69" s="1"/>
  <c r="I5" i="69" s="1"/>
  <c r="B21" i="69"/>
  <c r="B23" i="69" s="1"/>
  <c r="B30" i="69" s="1"/>
  <c r="D19" i="69"/>
  <c r="C19" i="69"/>
  <c r="D17" i="69"/>
  <c r="C17" i="69"/>
  <c r="D15" i="69"/>
  <c r="C15" i="69"/>
  <c r="E59" i="69" l="1"/>
  <c r="D66" i="69"/>
  <c r="I30" i="69"/>
  <c r="H30" i="69"/>
  <c r="F30" i="69"/>
  <c r="G50" i="69"/>
  <c r="H51" i="69"/>
  <c r="H50" i="69" s="1"/>
  <c r="G41" i="69"/>
  <c r="H42" i="69"/>
  <c r="H41" i="69" s="1"/>
  <c r="G39" i="69"/>
  <c r="H40" i="69"/>
  <c r="H39" i="69" s="1"/>
  <c r="G18" i="69"/>
  <c r="H19" i="69"/>
  <c r="H18" i="69" s="1"/>
  <c r="G16" i="69"/>
  <c r="H17" i="69"/>
  <c r="H16" i="69" s="1"/>
  <c r="I15" i="69"/>
  <c r="I10" i="69"/>
  <c r="B35" i="69"/>
  <c r="B38" i="69" s="1"/>
  <c r="B44" i="69" s="1"/>
  <c r="B33" i="69"/>
  <c r="D11" i="69"/>
  <c r="C21" i="69"/>
  <c r="D21" i="69"/>
  <c r="E58" i="69" l="1"/>
  <c r="E66" i="69" s="1"/>
  <c r="F59" i="69"/>
  <c r="I51" i="69"/>
  <c r="I50" i="69" s="1"/>
  <c r="I42" i="69"/>
  <c r="I41" i="69" s="1"/>
  <c r="I40" i="69"/>
  <c r="I39" i="69" s="1"/>
  <c r="I19" i="69"/>
  <c r="I18" i="69" s="1"/>
  <c r="I17" i="69"/>
  <c r="I16" i="69" s="1"/>
  <c r="C23" i="69"/>
  <c r="C30" i="69" s="1"/>
  <c r="D23" i="69"/>
  <c r="D30" i="69" s="1"/>
  <c r="F58" i="69" l="1"/>
  <c r="F66" i="69" s="1"/>
  <c r="H59" i="69"/>
  <c r="H58" i="69" s="1"/>
  <c r="G59" i="69"/>
  <c r="D33" i="69"/>
  <c r="D35" i="69"/>
  <c r="D38" i="69" s="1"/>
  <c r="D44" i="69" s="1"/>
  <c r="D63" i="69" s="1"/>
  <c r="D68" i="69" s="1"/>
  <c r="D70" i="69" s="1"/>
  <c r="C35" i="69"/>
  <c r="C38" i="69" s="1"/>
  <c r="C44" i="69" s="1"/>
  <c r="C63" i="69" s="1"/>
  <c r="C33" i="69"/>
  <c r="D24" i="69"/>
  <c r="C24" i="69"/>
  <c r="E33" i="69" l="1"/>
  <c r="F33" i="69" s="1"/>
  <c r="G58" i="69"/>
  <c r="G66" i="69" s="1"/>
  <c r="I59" i="69"/>
  <c r="I58" i="69" s="1"/>
  <c r="I66" i="69" s="1"/>
  <c r="F32" i="69" l="1"/>
  <c r="G33" i="69"/>
  <c r="G32" i="69" s="1"/>
  <c r="E32" i="69"/>
  <c r="H66" i="69"/>
  <c r="H33" i="69" l="1"/>
  <c r="I33" i="69" s="1"/>
  <c r="I32" i="69" s="1"/>
  <c r="E64" i="69"/>
  <c r="E68" i="69" s="1"/>
  <c r="E70" i="69" s="1"/>
  <c r="E35" i="69"/>
  <c r="H32" i="69"/>
  <c r="G64" i="69"/>
  <c r="G68" i="69" s="1"/>
  <c r="G70" i="69" s="1"/>
  <c r="G35" i="69"/>
  <c r="F64" i="69"/>
  <c r="F68" i="69" s="1"/>
  <c r="F70" i="69" s="1"/>
  <c r="F35" i="69"/>
  <c r="H64" i="69" l="1"/>
  <c r="H68" i="69" s="1"/>
  <c r="H70" i="69" s="1"/>
  <c r="H35" i="69"/>
  <c r="I64" i="69"/>
  <c r="I68" i="69" s="1"/>
  <c r="I35" i="69"/>
  <c r="J68" i="69" l="1"/>
  <c r="I70" i="69" s="1"/>
</calcChain>
</file>

<file path=xl/sharedStrings.xml><?xml version="1.0" encoding="utf-8"?>
<sst xmlns="http://schemas.openxmlformats.org/spreadsheetml/2006/main" count="2963" uniqueCount="720">
  <si>
    <t>Cover - USD ($)</t>
  </si>
  <si>
    <t>12 Months Ended</t>
  </si>
  <si>
    <t>Dec. 31, 2022</t>
  </si>
  <si>
    <t>Feb. 10, 2023</t>
  </si>
  <si>
    <t>Jun. 30, 2022</t>
  </si>
  <si>
    <t>Document Information [Line Items]</t>
  </si>
  <si>
    <t> </t>
  </si>
  <si>
    <t>Document Type</t>
  </si>
  <si>
    <t>10-K</t>
  </si>
  <si>
    <t>Document Annual Report</t>
  </si>
  <si>
    <t>true</t>
  </si>
  <si>
    <t>Document Period End Date</t>
  </si>
  <si>
    <t>Dec. 31,  2022</t>
  </si>
  <si>
    <t>Current Fiscal Year End Date</t>
  </si>
  <si>
    <t>--12-31</t>
  </si>
  <si>
    <t>Document Transition Report</t>
  </si>
  <si>
    <t>false</t>
  </si>
  <si>
    <t>Entity File Number</t>
  </si>
  <si>
    <t>001-40216</t>
  </si>
  <si>
    <t>Entity Registrant Name</t>
  </si>
  <si>
    <t>Aurora Innovation, Inc.</t>
  </si>
  <si>
    <t>Entity Incorporation, State or Country Code</t>
  </si>
  <si>
    <t>DE</t>
  </si>
  <si>
    <t>Entity Tax Identification Number</t>
  </si>
  <si>
    <t>98-1562265</t>
  </si>
  <si>
    <t>Entity Address, Address Line One</t>
  </si>
  <si>
    <t>1654 Smallman St.</t>
  </si>
  <si>
    <t>Entity Address, City or Town</t>
  </si>
  <si>
    <t>Pittsburgh</t>
  </si>
  <si>
    <t>Entity Address, State or Province</t>
  </si>
  <si>
    <t>PA</t>
  </si>
  <si>
    <t>Entity Address, Postal Zip Code</t>
  </si>
  <si>
    <t>15222</t>
  </si>
  <si>
    <t>City Area Code</t>
  </si>
  <si>
    <t>888</t>
  </si>
  <si>
    <t>Local Phone Number</t>
  </si>
  <si>
    <t>583-9506</t>
  </si>
  <si>
    <t>Entity Well-known Seasoned Issuer</t>
  </si>
  <si>
    <t>No</t>
  </si>
  <si>
    <t>Entity Voluntary Filers</t>
  </si>
  <si>
    <t>Entity Current Reporting Status</t>
  </si>
  <si>
    <t>Yes</t>
  </si>
  <si>
    <t>Entity Interactive Data Current</t>
  </si>
  <si>
    <t>Entity Filer Category</t>
  </si>
  <si>
    <t>Accelerated Filer</t>
  </si>
  <si>
    <t>Entity Small Business</t>
  </si>
  <si>
    <t>Entity Emerging Growth Company</t>
  </si>
  <si>
    <t>Entity Ex Transition Period</t>
  </si>
  <si>
    <t>ICFR Auditor Attestation Flag</t>
  </si>
  <si>
    <t>Entity Shell Company</t>
  </si>
  <si>
    <t>Entity Public Float</t>
  </si>
  <si>
    <t>Documents Incorporated by Reference</t>
  </si>
  <si>
    <t>Portions of the Registrant’s definitive proxy statement relating to its 2023 annual meeting of stockholders are incorporated by reference into Part III of this Annual Report on Form 10-K where indicated. The Registrant’s definitive proxy statement will be filed with the U.S. Securities and Exchange Commission within 120 days after the end of the fiscal year to which this report relates.</t>
  </si>
  <si>
    <t>Entity Central Index Key</t>
  </si>
  <si>
    <t>0001828108</t>
  </si>
  <si>
    <t>Document Fiscal Year Focus</t>
  </si>
  <si>
    <t>2022</t>
  </si>
  <si>
    <t>Document Fiscal Period Focus</t>
  </si>
  <si>
    <t>FY</t>
  </si>
  <si>
    <t>Amendment Flag</t>
  </si>
  <si>
    <t>Common Class A</t>
  </si>
  <si>
    <t>Title of 12(b) Security</t>
  </si>
  <si>
    <t>Class A common stock, par value $0.00001 per share</t>
  </si>
  <si>
    <t>Trading Symbol</t>
  </si>
  <si>
    <t>AUR</t>
  </si>
  <si>
    <t>Security Exchange Name</t>
  </si>
  <si>
    <t>NASDAQ</t>
  </si>
  <si>
    <t>Entity Common Stock, Shares Outstanding</t>
  </si>
  <si>
    <t>Warrant</t>
  </si>
  <si>
    <t>Redeemable warrants, each whole warrant exercisable for one share of Class A common stock at an exercise price of $11.50</t>
  </si>
  <si>
    <t>AUROW</t>
  </si>
  <si>
    <t>Common Class B</t>
  </si>
  <si>
    <t>Audit Information</t>
  </si>
  <si>
    <t>Audit Information [Abstract]</t>
  </si>
  <si>
    <t>Auditor Name</t>
  </si>
  <si>
    <t>KPMG LLP</t>
  </si>
  <si>
    <t>Auditor Location</t>
  </si>
  <si>
    <t>Santa Clara, California</t>
  </si>
  <si>
    <t>Auditor Firm ID</t>
  </si>
  <si>
    <t>185</t>
  </si>
  <si>
    <t>Consolidated Balance Sheets - USD ($) $ in Millions</t>
  </si>
  <si>
    <t>Dec. 31, 2021</t>
  </si>
  <si>
    <t>Current assets:</t>
  </si>
  <si>
    <t>Cash and cash equivalents</t>
  </si>
  <si>
    <t>Short-term investments</t>
  </si>
  <si>
    <t>Other current assets</t>
  </si>
  <si>
    <t>Total current assets</t>
  </si>
  <si>
    <t>Property and equipment, net</t>
  </si>
  <si>
    <t>Operating lease right-of-use assets</t>
  </si>
  <si>
    <t>Acquisition related intangible assets</t>
  </si>
  <si>
    <t>Goodwill</t>
  </si>
  <si>
    <t>Other assets</t>
  </si>
  <si>
    <t>Total assets</t>
  </si>
  <si>
    <t>Current liabilities:</t>
  </si>
  <si>
    <t>Operating lease liabilities, current</t>
  </si>
  <si>
    <t>Other current liabilities</t>
  </si>
  <si>
    <t>Total current liabilities</t>
  </si>
  <si>
    <t>Operating lease liabilities, long-term</t>
  </si>
  <si>
    <t>Derivative liabilities</t>
  </si>
  <si>
    <t>Other liabilities</t>
  </si>
  <si>
    <t>Total liabilities</t>
  </si>
  <si>
    <t>Commitments and contingencies</t>
  </si>
  <si>
    <t xml:space="preserve"> </t>
  </si>
  <si>
    <t>Stockholders’ equity:</t>
  </si>
  <si>
    <t>Common stock - $0.00001 par value, 51,000 shares authorized, 1,166 and 1,123 shares issued and outstanding, respectively</t>
  </si>
  <si>
    <t>Additional paid-in capital</t>
  </si>
  <si>
    <t>Accumulated other comprehensive loss</t>
  </si>
  <si>
    <t>Accumulated deficit</t>
  </si>
  <si>
    <t>Total stockholders’ equity</t>
  </si>
  <si>
    <t>Total liabilities and stockholders’ equity</t>
  </si>
  <si>
    <t>Consolidated Balance Sheets (Parenthetical) - $ / shares shares in Millions</t>
  </si>
  <si>
    <t>Nov. 04, 2021</t>
  </si>
  <si>
    <t>Statement of Financial Position [Abstract]</t>
  </si>
  <si>
    <t>Common stock, par value (in usd per share)</t>
  </si>
  <si>
    <t>Common stock, shares authorized (in shares)</t>
  </si>
  <si>
    <t>Common stock, shares issued (in shares)</t>
  </si>
  <si>
    <t>Common stock, shares outstanding (in shares)</t>
  </si>
  <si>
    <t>Consolidated Statements of Operations - USD ($) shares in Millions, $ in Millions</t>
  </si>
  <si>
    <t>Dec. 31, 2020</t>
  </si>
  <si>
    <t>Income Statement [Abstract]</t>
  </si>
  <si>
    <t>Collaboration revenue</t>
  </si>
  <si>
    <t>Operating expenses:</t>
  </si>
  <si>
    <t>Research and development</t>
  </si>
  <si>
    <t>Selling, general and administrative</t>
  </si>
  <si>
    <t>Goodwill impairment</t>
  </si>
  <si>
    <t>Total operating expenses</t>
  </si>
  <si>
    <t>Loss from operations</t>
  </si>
  <si>
    <t>Other income (expense):</t>
  </si>
  <si>
    <t>Change in fair value of derivative liabilities</t>
  </si>
  <si>
    <t>Other income (expense), net</t>
  </si>
  <si>
    <t>Loss before income taxes</t>
  </si>
  <si>
    <t>Income tax benefit</t>
  </si>
  <si>
    <t>Net loss</t>
  </si>
  <si>
    <t>Basic net loss per share (in usd per share)</t>
  </si>
  <si>
    <t>Diluted net loss per share (in usd per share)</t>
  </si>
  <si>
    <t>Basic weighted-average shares outstanding (in shares)</t>
  </si>
  <si>
    <t>Diluted weighted-average shares outstanding (in shares)</t>
  </si>
  <si>
    <t>Consolidated Statements of Comprehensive Loss - USD ($) $ in Millions</t>
  </si>
  <si>
    <t>Statement of Comprehensive Income [Abstract]</t>
  </si>
  <si>
    <t>Other comprehensive loss:</t>
  </si>
  <si>
    <t>Unrealized loss on investments</t>
  </si>
  <si>
    <t>Other comprehensive loss</t>
  </si>
  <si>
    <t>Comprehensive loss</t>
  </si>
  <si>
    <t>Consolidated Statements of Redeemable Convertible Preferred Stock and Stockholders’ Equity - USD ($) shares in Millions, $ in Millions</t>
  </si>
  <si>
    <t>Total</t>
  </si>
  <si>
    <t>Common stock</t>
  </si>
  <si>
    <t>Additional paid-in capital</t>
  </si>
  <si>
    <t>Beginning balance (in shares) at Dec. 31, 2019</t>
  </si>
  <si>
    <t>Beginning balance at Dec. 31, 2019</t>
  </si>
  <si>
    <t>Increase (Decrease) in Temporary Equity [Roll Forward]</t>
  </si>
  <si>
    <t>Repurchase of Series B redeemable convertible preferred stock at $4.26 per share (in shares)</t>
  </si>
  <si>
    <t>Repurchase of Series B redeemable convertible preferred stock at $4.26 per share</t>
  </si>
  <si>
    <t>Ending balance (in shares) at Dec. 31, 2020</t>
  </si>
  <si>
    <t>Ending balance at Dec. 31, 2020</t>
  </si>
  <si>
    <t>Aurora common stock, prior to redemptions (in shares) at Dec. 31, 2019</t>
  </si>
  <si>
    <t>Increase (Decrease) in Stockholders' Equity [Roll Forward]</t>
  </si>
  <si>
    <t>Equity issued under incentive compensation plans (in shares)</t>
  </si>
  <si>
    <t>Equity issued under incentive compensation plans</t>
  </si>
  <si>
    <t>Stock-based compensation</t>
  </si>
  <si>
    <t>Total shares of Aurora common stock, subsequent to the Merger (in shares) at Dec. 31, 2020</t>
  </si>
  <si>
    <t>Issuance of Series U-1 redeemable convertible preferred stock at $9.06 per share for acquisitions (in shares)</t>
  </si>
  <si>
    <t>Issuance of Series U-1 redeemable convertible preferred stock at $9.06 per share for acquisitions</t>
  </si>
  <si>
    <t>Issuance of Series U-2 redeemable convertible preferred stock at $9.06 per share, net of issuance costs of $2 (in shares)</t>
  </si>
  <si>
    <t>Issuance of Series U-2 redeemable convertible preferred stock at $9.06 per share, net of issuance costs of $2</t>
  </si>
  <si>
    <t>Conversion of redeemable convertible preferred stock into common stock with the Merger (in shares)</t>
  </si>
  <si>
    <t>Conversion of redeemable convertible preferred stock into common stock with the Merger</t>
  </si>
  <si>
    <t>Ending balance (in shares) at Dec. 31, 2021</t>
  </si>
  <si>
    <t>Ending balance at Dec. 31, 2021</t>
  </si>
  <si>
    <t>Equity issued for acquisitions (in shares)</t>
  </si>
  <si>
    <t>Equity issued for acquisitions</t>
  </si>
  <si>
    <t>Issuance of common stock upon the Merger, net of issuance costs (in shares)</t>
  </si>
  <si>
    <t>Issuance of common stock upon the Merger, net of issuance costs</t>
  </si>
  <si>
    <t>Total shares of Aurora common stock, subsequent to the Merger (in shares) at Dec. 31, 2021</t>
  </si>
  <si>
    <t>Total shares of Aurora common stock, subsequent to the Merger (in shares) at Dec. 31, 2022</t>
  </si>
  <si>
    <t>Ending balance at Dec. 31, 2022</t>
  </si>
  <si>
    <t>Consolidated Statements of Cash Flows - USD ($) $ in Millions</t>
  </si>
  <si>
    <t>Cash flows from operating activities</t>
  </si>
  <si>
    <t>Adjustments to reconcile net loss to net cash used in operating activities:</t>
  </si>
  <si>
    <t>Depreciation and amortization</t>
  </si>
  <si>
    <t>Reduction in the carrying amount of right-of-use assets</t>
  </si>
  <si>
    <t>Non-cash severance</t>
  </si>
  <si>
    <t>Change in deferred tax asset valuation allowance</t>
  </si>
  <si>
    <t>Other operating activities</t>
  </si>
  <si>
    <t>Changes in operating assets and liabilities:</t>
  </si>
  <si>
    <t>Other current and non-current assets</t>
  </si>
  <si>
    <t>Operating lease liabilities</t>
  </si>
  <si>
    <t>Other current and non-current liabilities</t>
  </si>
  <si>
    <t>Net cash used in operating activities</t>
  </si>
  <si>
    <t>Cash flows from investing activities</t>
  </si>
  <si>
    <t>Purchases of property and equipment</t>
  </si>
  <si>
    <t>Net cash acquired in acquisitions</t>
  </si>
  <si>
    <t>Purchases of short-term investments</t>
  </si>
  <si>
    <t>Maturities of short-term investments</t>
  </si>
  <si>
    <t>Other investing activities</t>
  </si>
  <si>
    <t>Net cash (used in) provided by investing activities</t>
  </si>
  <si>
    <t>Cash flows from financing activities</t>
  </si>
  <si>
    <t>Proceeds from issuance of common stock</t>
  </si>
  <si>
    <t>Proceeds from issuance of Series U-2 preferred stock, net</t>
  </si>
  <si>
    <t>Proceeds from the Merger, net of transaction costs</t>
  </si>
  <si>
    <t>Other financing activities</t>
  </si>
  <si>
    <t>Net cash provided by financing activities</t>
  </si>
  <si>
    <t>Net (decrease) increase in cash, cash equivalents, and restricted cash</t>
  </si>
  <si>
    <t>Cash, cash equivalents, and restricted cash at beginning of the period</t>
  </si>
  <si>
    <t>Cash, cash equivalents, and restricted cash at end of the period</t>
  </si>
  <si>
    <t>Overview of the Organization</t>
  </si>
  <si>
    <t>Organization, Consolidation and Presentation of Financial Statements [Abstract]</t>
  </si>
  <si>
    <t>Overview of the Organization Aurora Innovation, Inc. (the “Company” or “Aurora”) is headquartered in Pittsburgh, Pennsylvania and its mission is to deliver the benefits of self-driving technology safely, quickly, and broadly. The Company is developing the Aurora Driver, an advanced and scalable suite of self-driving hardware, software and data services designed as a platform to adapt and interoperate amongst vehicle types and applications. The Company was initially incorporated as a Cayman Islands exempted company on October 2, 2020 and was formerly known as Reinvent Technology Partners Y (“RTPY”).</t>
  </si>
  <si>
    <t>Summary of Significant Accounting Policies</t>
  </si>
  <si>
    <t>Accounting Policies [Abstract]</t>
  </si>
  <si>
    <t>Summary of Significant Accounting Policies Basis of Presentation The consolidated financial statements include the accounts of the Company and its controlled subsidiaries. Intercompany balances and transactions between the Company and its controlled subsidiaries have been eliminated. The preparation of these consolidated financial statements in conformity with U.S. generally accepted accounting principles (“GAAP”) requires management to make estimates and assumptions that affect the amounts reported. Actual results could differ from those estimates. The Merger was accounted for as a reverse recapitalization and operations and cash flows presented prior to the Closing Date represent those of Legacy Aurora and its consolidated subsidiaries (see Note 3 – Acquisitions). Collaboration Revenue In January 2021, the Company entered into a collaboration framework agreement with Toyota Motor Corporation (“Toyota”) with the intention of deploying the Aurora Driver into a fleet of Toyota Sienna vehicles, subject to further agreement of a collaboration project plan that was signed in August 2021. Collaboration revenue is recognized using the input measure of hours expended as a percentage of total estimated hours to complete the collaboration project plan. Differences between collaboration revenue recognized and payments collected under the agreement are recognized as a contract asset or contract liability at the end of each reporting period. Cash, Cash Equivalents and Restricted Cash Cash and cash equivalents are deposits and highly liquid investments that are readily convertible to known amounts of cash and are subject to insignificant risk of change include due to interest rate, quoted price, or penalty of withdrawal. U.S. Treasury securities with a maturity, when purchased, of 90 days or less are considered to be cash equivalents. Restricted cash consists of funds that are contractually restricted as to usage or withdrawal, typically due to the Company’s operating lease agreements. Due to these restrictions, the Company has presented restricted cash separately from cash and cash equivalents on the balance sheet. Short-term Investments The Company’s short-term investments in U.S. Treasury securities have been classified and accounted for as available-for-sale. The Company measures short-term investments at fair value on a recurring basis based on quoted market prices, and unrealized gains and losses, net of taxes, are included in other comprehensive loss. Upon sale, realized gains and losses are recognized in other income (expense), net on the statements of operations. No impairment losses have been recognized on short-term investments in the periods presented. The Company’s short-term investments in U.S. Treasury securities with a maturity, when purchased, of 90 days or less are considered highly liquid investments and are reported as cash equivalents. Fair Value Measurements Fair value is defined as the price that would be received to sell an asset or paid to transfer a liability in an orderly transaction between market participants at the measurement date. In determining fair value, management uses a fair value hierarchy, which prioritizes the inputs used to measure fair value. The three levels of the fair value hierarchy are set forth below: Level 1: Observable inputs such as quoted prices in active markets for identical assets or liabilities. Level 2: Observable inputs other than Level 1 prices such as quoted prices for similar assets or liabilities in active markets, quoted prices in markets that are not active or inputs other than the quoted prices that are observable either directly or indirectly for the full term of the assets or liabilities. Level 3: Unobservable inputs in which there is little or no market data and that are significant to the fair value of the assets or liabilities. Our primary financial instruments include cash, cash equivalents, restricted cash, short-term investments, accounts payable, accrued liabilities, and derivative liabilities. For the financial instruments not measured at fair value on a recurring basis, their estimated fair value approximates their carrying value due to the short-term maturities of these instruments. Property and Equipment, Net Property and equipment are recorded at cost and depreciated using the straight-line method over the estimated useful lives, which is twenty years for buildings; the shorter of the lease term and the estimated useful life (up to seven years) for leasehold improvements; and over three Leases The Company determines whether a contract contains a lease at inception. The Company leases real estate and equipment which have been recognized as operating leases, except for those leases with a lease term of 12 months or less which are recognized as short-term leases and expensed on a straight-line basis. Variable lease payments that do not depend on an index or rate are not included in the initial measurement of operating lease liabilities. Certain lease contracts include non-lease components, such as operations and maintenance. The Company combines and accounts for lease and these non-lease components as a single lease component. Certain real estate leases include one or more options to renew; the exercise of lease renewal options is at the Company’s discretion and is included in the lease term when it is determined that the options are reasonably certain to be exercised. The discount rates utilized to measure operating lease liabilities are generally based on estimates of the Company’s incremental borrowing rate, as the discount rates implicit in lease agreements cannot be readily determined. Business Combinations The Company allocates the fair value of purchase consideration to the assets acquired and liabilities assumed based on their estimated fair values. The excess of the fair value of purchase consideration over the net assets acquired is recorded as goodwill. Measurement period adjustments are reflected at the time identified, up through the conclusion of the measurement period, which is the time at which all necessary information is received, and is not to exceed one year from the acquisition date. Impairment of Goodwill, Acquired Intangible Assets and Long-Lived Assets Goodwill is evaluated for impairment annually on December 31, or whenever events or circumstances indicate that the carrying amount may not be recoverable. If the carrying amount of goodwill exceeds its fair value, an impairment loss is recognized for any excess of the carrying amount of goodwill over its implied fair value. Acquired intangible assets primarily consist of in-process research and development (“IPR&amp;D”) from the Company’s historical acquisitions. IPR&amp;D assets that have not been completed are subject to impairment considerations annually on December 31, or whenever events or circumstances indicate that the carrying amounts may not be recoverable. No impairment losses were recognized on acquired intangible assets during the periods presented. Long-lived assets, such as property and equipment and operating lease right-of-use assets, are reviewed for impairment whenever events or changes in circumstances indicate that the carrying amounts may not be recoverable. The Company performs impairment testing at the level that represents the lowest level for which identifiable cash flows are largely independent of the cash flows of other assets and liabilities. Recoverability is measured by comparing the carrying amounts to the expected future undiscounted cash flows attributable to the assets. If it is determined that an asset may not be recoverable, an impairment is recognized to the extent that the carrying amount exceeds its fair value. No material impairment losses were recognized on long-lived assets during the periods presented. Research and Development Research and development costs are expensed as incurred, and consist primarily of personnel costs, hardware and electrical engineering prototyping, cloud computing, data labeling, and third-party development services. To date, the Company has not capitalized software development costs related to the development of the Aurora Driver due to the remaining planning, designing, coding and testing activities necessary for technology validation and safe autonomous operation. Stock-based Compensation The Company measures stock-based compensation using the fair value based method on the grant date. Restricted stock units (“RSUs”) are measured based on fair value of the Company’s publicly traded common stock, while stock options are measured using a Black-Scholes option pricing model with assumptions including expected term, risk-free interest rate, and expected volatility. Due to the Company’s limited historical stock option exercise experience as a public company, the expected term of stock options is determined utilizing the simplified method based on vesting and contractual terms. The expected volatility is determined based on the historical volatility of comparable public companies over the expected term of the stock option. The risk-free interest rate is based on the U.S. Treasury yield curve in effect at the time of grant. Stock-based compensation for awards with only service conditions is recognized on a straight-line basis over the requisite service period, which is generally the vesting period, while awards with service and performance conditions is recognized on a graded-vesting basis over the requisite service period. The Company recognizes the effect of forfeitures in the period they occur. Derivative Liabilities The Company accounts for the public and private placement stock purchase warrants (collectively “the warrants”) as derivative liabilities . The liabilities are measured at fair value on a recurring basis with any changes in fair value reflected in the statement of operations until the warrants are exercised, redeemed, or expire. The Company accounts for shares held by Reinvent Sponsor Y LLC (the “Sponsor”) not forfeited under the terms of the Merger Agreement and subject to price based vesting terms (the “Earnout Shares”) as derivative liabilities . The liability is measured at fair value on a recurring basis with any changes in fair value reflected in the statement of operations until the vesting conditions are met or the shares expire. Income Taxes The Company accounts for income taxes using the asset-and-liability method. Deferred tax assets and liabilities are recognized based upon the temporary differences between the financial reporting and tax basis of assets and liabilities using enacted rates in effect for the years in which the differences are expected to reverse. Valuation allowances are established when necessary to reduce the deferred tax assets when it is more likely than not that a portion or all of the deferred tax assets will not be realized. The Company records uncertain tax positions on the basis of a two-step process in which: (1) the Company determines whether it is more likely than not that the tax positions will be sustained on the basis of technical merits of the position, and (2) for those tax positions that meet the more likely than not recognition threshold, the Company recognizes the tax benefit as the largest amount that is cumulatively more likely than not to be realized upon ultimate settlement with the related tax authority. Commitments and Contingencies Liabilities for loss contingencies arising from claims, assessments, litigation, fines, and penalties and other sources are recorded when it is probable that a liability has been incurred and the amount can be reasonably estimated. Legal costs incurred in connection with loss contingencies are expensed as incurred. Certain Risks and Uncertainties The Company’s operations are principally funded by available liquidity from cash, cash equivalents and short-term investments. Management expects to continue to incur operating losses and that the Company will need to opportunistically raise additional capital to support the continued development and commercialization of the Aurora Driver. Management believes that cash on hand and short-term investments will be sufficient to meet its working capital and capital expenditure requirements for a period of at least twelve months from the date of these financial statements. Financial instruments that potentially subject the Company to concentration of credit risk consist primarily of cash, cash equivalents and short-term investments. The Company primarily maintains its cash and cash equivalents at U.S. commercial banks, while its short-term investments primarily consist of U.S. Treasury securities. Cash and cash equivalents deposited with domestic commercial banks generally exceed the Federal Deposit Insurance Corporation insurable limit, though the Company has not experienced any credit losses on its deposits. Recently Adopted Accounting Standards In December 2020, the Financial Accounting Standards Board (“FASB”) issued Accounting Standards Update (“ASU”) 2019-12, Simplifying the Accounting for Income Taxes , which simplifies accounting for income taxes by revising or clarifying existing guidance in ASC 740, Income Taxes, as well as removing certain exceptions within ASC 740. The Company adopted the standard effective January 1, 2022 and there was not a material impact. In June 2016, the FASB issued ASU 2016-13, Financial Instruments—Credit Losses (Topic 326): Measurement of Credit Losses on Financial Instruments , that replaces the incurred loss impairment methodology in current GAAP. The new impairment model requires immediate recognition of estimated credit losses expected to occur for most financial assets and certain other instruments. Entities will apply the standard’s provisions as a cumulative-effect adjustment to retained earnings as of the beginning of the first effective reporting period. The Company adopted the standard effective January 1, 2022 and there was not a material impact.</t>
  </si>
  <si>
    <t>Acquisitions</t>
  </si>
  <si>
    <t>Business Combination and Asset Acquisition [Abstract]</t>
  </si>
  <si>
    <t>Acquisitions The Merger On November 3, 2021, Aurora consummated the Merger with Legacy Aurora. In connection with the Merger, issued and outstanding shares of Legacy Aurora common stock converted into shares of Aurora common stock and outstanding Legacy Aurora equity awards converted into Aurora equity awards based on the exchange ratio of approximately 2.1708 (the “Exchange Ratio”), based on the following events contemplated by the Merger Agreement: • the cancellation and conversion of all 205 million issued and outstanding shares of Legacy Aurora redeemable convertible preferred stock into 205 million shares of Legacy Aurora common stock; • the surrender and exchange of all 458 million shares of Legacy Aurora common stock, including shares of Legacy Aurora common stock resulting from the conversion of Legacy Aurora redeemable convertible preferred stock, were converted to 995 million shares of Aurora common stock, as adjusted by the Exchange Ratio; • the cancellation and surrender of all 38 million granted and outstanding vested and unvested Legacy Aurora stock options, which were converted into 82 million Aurora stock options to purchase shares of Aurora common stock with the same terms and vesting conditions, as adjusted by the Exchange Ratio; and • the cancellation and exchange of all 16 million granted and outstanding vested and unvested Legacy Aurora RSUs, which were converted into 35 million Aurora RSUs for shares of Aurora common stock with the same terms and vesting conditions, as adjusted by the Exchange Ratio. The other related events that occurred concurrent with the Merger are summarized below: • the Company sold 100 million shares of Aurora common stock for aggregate proceeds of $1,000 million to certain institutional and accredited investors (the “PIPE Investment”); • the 7 million issued and outstanding shares of Aurora common stock beneficially held by the Sponsor became subject to transfer restrictions and contingent forfeiture provisions upon the Merger (the “Earnout Shares”), of which 2 million of the Earnout Shares became subject to time-based provisions and 5 million of the Earnout Shares became subject to time- and market-based provisions; see Note 8 – Equity Incentive Plans for more information; and • the public holders of 76 million shares of Aurora common stock exercised their redemption feature resulting in an aggregate payment of $755 million (the “Redemption”). After giving effect to the Merger and other related events described above, the number of shares of Aurora common stock issued and outstanding subsequent to the Merger was as follows (in millions): Shares Aurora common stock, prior to redemptions 98 Less: Redemption of Aurora common stock (76) Aurora common stock, net of redemptions 22 Sponsor shares including Earnout Shares 7 PIPE Investment 100 Total shares of Aurora common stock, prior to the Merger 129 Shares issued in exchange in the Merger 995 Total shares of Aurora common stock, subsequent to the Merger 1,124 In connection with the Merger, the Company raised net proceeds of $1,223 million including $1,000 million from the PIPE Investment, and $223 million of cash held in the trust account from its initial public offering. The proceeds were net of $755 million paid in relation with the Redemption and $49 million of costs incurred prior to the Merger. In connection with the Merger, Legacy Aurora incurred $41 million in transaction costs consisting of banking, legal, and other professional fees, of which $36 million was recorded as a reduction to additional paid-in capital and $5 million was expensed in the consolidated statements of operations. Total net cash proceeds to the Company were $1,134 million. Reverse Recapitalization The Merger was accounted for as a reverse recapitalization in accordance with GAAP. Under this method of accounting, the Company is treated as the acquired company and the Merger is treated as the equivalent of Legacy Aurora issuing shares for the net assets of the Company, accompanied by a recapitalization. The accounting acquirer was primarily determined based on Legacy Aurora shareholders having the largest voting interest in the post-combination company and the ability to appoint the majority of the members of the Board of Directors as well as Legacy Aurora management holding executive management roles in the post-combination company and are responsible for the day-to-day operations which are comprised of Legacy Aurora activities. The net assets of the Company were recognized at historical cost as of the Closing Date, with no goodwill or other intangible assets recorded. Operations and cash flows presented prior to the Closing Date represent are those of Legacy Aurora and the accumulated deficit of Legacy Aurora has been carried forward after the Closing Date. All share and per share information presented have been adjusted to reflect the recapitalization on a retrospective basis for all periods presented. Apparate USA LLC On January 19, 2021, the Company acquired 100% of the voting interests of Apparate USA LLC (“ATG”) which was a company developing self-driving technology. The fair value of the consideration transferred for ATG was $1,916 million which consisted of non-cash equity consideration, including 110 million shares of redeemable convertible preferred stock and 252 million shares of common stock. The redeemable convertible preferred stock was valued based on a concurrent purchase of the Company’s redeemable convertible preferred stock. The common stock was valued based on its fair value as the acquisition date, as determined using an option pricing method model. In January 2021, the Company paid $10 million relating to financial advisory fees with a former related party of which $8 million was recognized as transaction costs associated with the acquisition and $2 million was recorded as a reduction to redeemable convertible preferred stock as issuance costs in the twelve months ended December 31, 2021. Including the financial advisory fees with a former related party, the total transaction costs associated with the acquisition were $15 million in the twelve months ended December 31, 2021 and were recorded in selling, general and administrative. The following table summarizes the fair value of assets acquired and liabilities assumed as of the date of the ATG acquisition (in millions): Fair Value Cash and cash equivalents $ 311 Property and equipment, net 63 Operating lease right-of-use assets 42 Acquisition related intangible assets 546 Goodwill 1,060 Related party payable (47) Operating lease liabilities (40) Other assets and (liabilities), net (19) Total $ 1,916 The acquisition related intangible asset identified was IPR&amp;D, which has an indefinite useful life as of the date of the acquisition. The fair value of the IPR&amp;D intangible asset was determined through a replacement cost approach, which identifies the costs that would be necessary to recreate the asset if the Company were to internally develop the acquired technology. Significant unobservable inputs include overhead costs, profit margin, opportunity cost, and obsolescence. The excess of purchase consideration over the fair value of net tangible and identifiable intangible assets acquired was recorded as goodwill, which is primarily attributed to the assembled workforce, and is not deductible for tax purposes. During the twelve months ended December 31, 2021, the Company recognized $8 million in non-cash severance paid by the former parent of ATG. This amount was allocated from total equity consideration transferred. Subsequent to the acquisition, the Company entered into a transition services agreement which expired during the first quarter of 2022. Expenses incurred under the transition services agreement were not significant to the reporting periods. OURS Technology, Inc. On March 5, 2021, the Company acquired 100% of the voting interests in OURS Technology, Inc. (“OURS”), a silicon photonics company. The Company has included the financial results of OURS in the condensed consolidated financial statements prospectively from the date of acquisition. The fair value of the consideration transferred for OURS was $41 million, which consisted of the following (in millions): Fair Value Cash $ 16 Stock consideration 24 Assumed liabilities related to third-party expenses 1 Total fair value of consideration transferred $ 41 The non-cash stock consideration transferred comprised 6 million shares of common stock and was valued using an option pricing model as of the acquisition date. As part of the OURS acquisition, the Company assumed certain OURS compensation agreements, including the conversion of certain shares of OURS restricted stock into rights to receive the Company’s restricted stock, and assuming certain stock options with an estimated fair value of $4 million. For the stock options assumed, based on the service period related to the period prior to the OURS acquisition date, $2 million was allocated to the purchase price, and $2 million relating to post-acquisition services which will be recorded as operating expenses over the remaining requisite service periods. The following table summarizes the fair value of assets acquired and liabilities assumed as of the date of the OURS acquisition (in millions): Fair Value Acquisition related intangible assets $ 19 Goodwill 24 Deferred tax liability (2) Total $ 41 The acquisition related intangible asset identified was IPR&amp;D, which has an indefinite useful life as of the date of the acquisition. The fair value of the IPR&amp;D intangible asset was determined through a replacement cost approach, which identifies the costs that would be necessary to recreate the asset if the Company were to internally develop the acquired technology. Significant unobservable inputs include profit margin and opportunity cost. The excess of purchase consideration over the fair value of net tangible and identifiable intangible assets acquired was recorded as goodwill, which is primarily attributed to the assembled workforce, and is not deductible for tax purposes.</t>
  </si>
  <si>
    <t>Goodwill and Intangible Assets Disclosure [Abstract]</t>
  </si>
  <si>
    <t>Goodwill The changes in the carrying amount of goodwill were as follows (in millions): As of As of December 31, Goodwill impairment December 31, Goodwill $ 1,114 $ — $ 1,114 Accumulated impairment loss — (1,114) (1,114) Carrying amount of goodwill $ 1,114 $ (1,114) $ — During the second quarter and fourth quarter of 2022, the market price of the Company’s Class A common stock and its market capitalization declined significantly. As a result, the Company determined that a triggering event had occurred and goodwill impairment assessments were performed. For each goodwill impairment assessment, the Company utilized a market approach valuation method utilizing the observable market price of the Company’s Class A common stock as it represented the best evidence of the fair value of its reporting unit. Based on the results, the Company recognized a $1,114 million goodwill impairment during the twelve months ended December 31, 2022.</t>
  </si>
  <si>
    <t>Cash, Cash Equivalents and Short-Term Investments</t>
  </si>
  <si>
    <t>Cash, Cash Equivalents, and Short-Term Investments</t>
  </si>
  <si>
    <t xml:space="preserve">Cash, Cash Equivalents and Short-Term Investments Cash, cash equivalents and restricted cash were as follows (in millions): As of December 31, December 31, Cash and cash equivalents $ 262 $ 1,610 Restricted cash, long-term (a) 15 16 Total cash, cash equivalents and restricted cash $ 277 $ 1,626 (a) Included in Other assets on the consolidated balance sheets The components of cash equivalents and short-term investments measured at fair value on a recurring basis were as follows (in millions): As of Fair value level December 31, December 31, Cash equivalents: Money market funds Level 1 $ 204 $ 1,610 U.S. Treasury securities Level 2 57 — Total cash equivalents $ 261 $ 1,610 Short-term investments: U.S. Treasury securities Level 2 $ 839 $ — Total short-term investments $ 839 $ — The amortized cost, unrealized gains and losses, and fair value of available-for-sale debt securities were as follows (in millions): As of December 31, 2022 Amortized cost Unrealized losses Fair value U.S. Treasury securities $ 841 $ (2) $ 839 </t>
  </si>
  <si>
    <t>Collaboration Revenue</t>
  </si>
  <si>
    <t>Revenue from Contract with Customer [Abstract]</t>
  </si>
  <si>
    <t>Collaboration RevenueIn the twelve months ended December 31, 2022, 2021 and 2020, the Company received payments of $100 million, $50 million and $—, respectively, under the collaboration project plan with Toyota. As of December 31, 2022, the Company has received all cash payments provided under the collaboration project plan. In the twelve months ended December 31, 2022, 2021 and 2020, the Company recognized collaboration revenue of $68 million, $82 million and $—, respectively. To date, the Company has recognized cumulative revenue under the agreement of $150 million through December 31, 2022.</t>
  </si>
  <si>
    <t>Stockholders’ Equity</t>
  </si>
  <si>
    <t>Equity [Abstract]</t>
  </si>
  <si>
    <t>Stockholders' Equity Preferred Stock The Company is authorized to issue 1,000 million shares of preferred stock with a par value of $0.00001 per share. There were no shares of preferred stock issued and outstanding at December 31, 2022 and December 31, 2021. Common Stock The Company is authorized to issue 51,000 million shares of common stock with a par value of $0.00001 per share; of which 50,000 million shares are designated Class A common stock and 1,000 million shares are designated Class B common stock. Class A common stock holders are entitled to one vote for each share and Class B common stock holders are entitled to ten votes for each share. Class A and Class B have identical liquidation and dividend rights. Class B shares are convertible into Class A upon election by the holder or upon transfer (except for certain permitted transfers). The Company had 754 million and 642 million shares of Class A common stock issued and outstanding at December 31, 2022 and December 31, 2021, respectively. The Company had 412 million and 481 million shares of Class B common stock issued and outstanding at December 31, 2022 and December 31, 2021, respectively.</t>
  </si>
  <si>
    <t>Equity Incentive Plans</t>
  </si>
  <si>
    <t>Share-Based Payment Arrangement [Abstract]</t>
  </si>
  <si>
    <t xml:space="preserve">Equity Incentive Plans The Company has outstanding awards granted under four equity compensation plans: the 2021 Equity Incentive Plan (the “Plan”), the Legacy Aurora 2017 Equity Incentive Plan (the “2017 Plan”), the Blackmore Sensors &amp; Analytics, Inc. 2016 Equity Incentive Plan (the “Blackmore Plan”), and the OURS Technology Inc 2016 Stock Incentive Plan (the “OURS Plan”). The Company assumed awards under the 2017 Plan, the Blackmore Plan and the OURS Plan to the extent such employees continued as employees of the Company. On November 2, 2021, the Company adopted the Plan. The Plan makes available for issuance Class A common shares equal to 121 million shares plus any shares subject to awards assumed in the Merger that are forfeited or otherwise expire after the Closing Date. Additionally, the Plan includes an annual increase on the first day of each fiscal year beginning in fiscal 2022 and ending in fiscal 2031 equal to the lesser of (i) 121 million, (ii) 5% of total shares outstanding on the last day of the preceding fiscal year, and (iii) a lesser number of shares determined by the Plans’ administrator. Any stock options, RSUs or other awards from the 2017 Plan, the Blackmore Plan, or the OURS Plan that, on or after the Closing Date, expire or otherwise terminate without having been exercised or issued in full are added to the Plan up to a maximum of 121 million shares. As of December 31, 2022, there were 78 million shares available for grant under the Plan. Under the Plan, equity-based compensation in the form of RSUs, restricted stock awards, incentive stock options, nonqualified stock options, stock appreciation rights, and performance units may be granted to employees, officers, directors, consultants, and others. Restricted Stock Units RSUs granted under the 2017 Plan generally are subject to two vesting requirements: (1) a time-based vesting requirement, and (2) a liquidity event. Generally, the time-based vesting requirement is quarterly over four years starting on the vesting commencement date, with a one-year cliff. The liquidity event vesting requirement was satisfied with the Merger. RSUs granted under the Plan generally are subject to a time-based vesting requirement. Generally, the time-based vesting requirement is quarterly over one RSUs granted under the Plan and the 2017 Plan were as follows: Twelve Months Ended 2022 2021 2020 RSUs granted (in millions) 113 45 — Weighted average grant date fair value $ 3.62 $ 4.56 $ — RSU activity under the Plan and the 2017 Plan was as follows (in millions, except per share amounts): Number of Weighted- Unvested at December 31, 2021 34 $ 4.72 Granted 113 3.62 Vested (27) 4.31 Forfeited (17) 4.23 Unvested at December 31, 2022 103 $ 3.70 The unrecognized stock-based compensation related to unvested RSUs was $310 million at December 31, 2022 and will be recognized over a weighted average period of 2.7 years. The fair value of RSUs as of their respective vesting dates was $90 million, $10 million, and $— million for the twelve months ended December 31, 2022, 2021, and 2020, respectively. Stock Options The exercise price of stock options granted under the Plan and the 2017 Plan may not be less than 100% of the fair value of the Company’s common stock on the date of the grant. Stock options generally vest over one Stock options granted under the Plan and the 2017 Plan were as follows: Twelve Months Ended 2022 2021 2020 Stock options granted (in millions) 9 19 14 Weighted average grant date fair value $ 1.35 $ 1.90 $ 1.13 Weighted average grant date fair value assumptions: Expected term 5.6 years 5.9 years 5.9 years Risk-free interest rates 3.6 % 0.6 % 0.9 % Expected volatility 55.0 % 55.0 % 55.0 % Stock option activity under the Plan and the 2017 Plan was as follows (in millions, except per share amounts): Number of Weighted Weighted average remaining contractual term (in years) Aggregate intrinsic value Outstanding at December 31, 2021 80 $ 1.44 Granted 9 2.46 Exercised (21) 0.62 Forfeited (4) 2.60 Expired (1) 3.42 Outstanding at December 31, 2022 63 $ 1.76 6.9 $ 15 Exercisable at December 31, 2022 43 $ 1.38 6.3 $ 15 The unrecognized stock-based compensation related to unvested stock options was $25 million as of December 31, 2022 and will be recognized over a weighted average period of 1.4 years. The intrinsic value of stock options exercised was $62 million, $53 million and $5 million for the twelve months ended December 31, 2022, 2021, and 2020, respectively. Related Party RSUs Prior to the ATG acquisition, employees of ATG received grants of RSUs in the former ultimate parent company of ATG, which became a related party of the Company after the closing of the transaction. These awards were modified after the transaction to allow the awards to continue to vest for the first year subsequent to the closing of the acquisition as long as personnel remain employees of the Company. These awards are compensation for services provided to the Company and accounted for as stock-based compensation. Awards representing 3 million shares were modified on the acquisition date and 1 million shares were forfeited before the final vesting in January 2022. The fair value of these awards was equal to the market value of the related party’s common stock on the date of modification. Stock-based compensation recognized for related party RSUs was $6 million, $128 million and $— for the twelve months ended December 31, 2022, 2021 and 2020, respectively. No unrecognized stock-based compensation remains for the related party RSUs as of December 31, 2022. In December 2021 and January 2022, the Company made withholding tax payments associated with the related party RSUs and received a $13 million reimbursement during the twelve months ended December 31, 2022. Stock-based Compensation Expense Stock-based compensation is allocated on a departmental basis, based on the classification of the option holder or grant recipient. No income tax benefits have been recognized in the statement of operations for stock-based compensation arrangements and no stock-based compensation has been capitalized as of December 31, 2022. Total stock-based compensation expense by function was as follows (in millions): Twelve Months Ended 2022 2021 2020 Research and development $ 137 $ 207 $ 14 Selling, general, and administrative 19 13 3 Total $ 156 $ 220 $ 17 </t>
  </si>
  <si>
    <t>Derivative Liabilities</t>
  </si>
  <si>
    <t>Derivative Instruments and Hedging Activities Disclosure [Abstract]</t>
  </si>
  <si>
    <t>Derivative Liabilities The components of derivative liabilities measured at fair value on a recurring basis were as follows (in millions): As of Fair value level December 31, December 31, Public warrants Level 1 $ 2 $ 38 Private placement warrants Level 2 1 28 Common stock warrants 3 66 Earnout share liabilities Level 3 1 52 Total derivative liabilities $ 4 $ 118 The public and private placement warrants are measured at fair value on a recurring basis. The public warrants were valued based on the closing price of the publicly traded instrument. The private placement warrants were valued using observable inputs for similar publicly traded instruments. The earnout share liabilities are measured at fair value on a recurring basis utilizing a Monte Carlo simulation analysis. The expected volatility is determined based on the historical equity volatility of comparable companies over a period that matches the expected term of the instrument. The risk-free interest rate is based on relevant U.S. treasury rates for a period that matches the expected term of the instrument. The valuation inputs utilized in determining the earnout share liability were as follows: As of December 31, December 31, Risk-free interest rates 3.9 % 1.5 % Expected term (in years) 8.8 9.8 Expected volatility 50.0 % 50.0 % The following table summarizes the changes in Level 3 derivative liabilities measured at fair value on a recurring basis (in millions): Earnout share liabilities Fair value as of December 31, 2021 $ 52 Change in fair value (51) Fair value as of December 31, 2022 $ 1 The components of change in fair value of derivative liabilities were as follows (in millions): Twelve Months Ended 2022 2021 2020 Change in fair value of derivative liabilities: Common stock warrants $ 63 $ (12) $ — Earnout share liabilities 51 (8) — Total change in fair value of derivative liabilities $ 114 $ (20) $ — Common Stock Warrants On the consummation of the Merger, 12 million public warrants for Class A common stock at an exercise price per share of $11.50 and 9 million private placement warrants held by the Sponsor with an exercise price per share of $11.50 converted into warrants of Aurora common stock. The public and private placement warrants that remain unexercised will expire on November 3, 2026. Public Warrants Public warrants outstanding were 12 million as of December 31, 2022 and 2021. Public warrants may be redeemed, in whole and not in part, when the last reported sales price of Class A common stock exceeds $10.00 or $18.00 per share for any 20 trading days within a 30 trading day period ending on the third trading day prior to the date on which the Company sends the notice of redemption to the public warrant holders (the “Reference Value”). If the Reference Value exceeds $18.00 per share, public warrants are redeemable at $0.01 per warrant upon not less than 30 days’ prior written notice of redemption to each warrant holder. If the Reference Value exceeds $10.00 per share, public warrants are redeemable at $0.10 per warrant upon a minimum of 30 days’ prior written notice provided that the holders will be able to exercise their public warrants on a cashless basis prior to redemption and receive that number of shares determined by reference to an agreed table based on the redemption date and the fair market value of Class A ordinary shares, which is defined as the volume-weighted average price of Class A ordinary shares for the 10 trading days following the date on which the notice of redemption is sent to the holders of public warrants. In no event will the public warrants be exercisable in connection with this redemption feature for more than 0.361 Class A ordinary shares per warrant. Private Placement Warrants Private placement warrants outstanding were 9 million as of December 31, 2022 and 2021. Private placement warrants are not redeemable by the Company as long as they are held by a Sponsor or its permitted transferees. If the public warrants are redeemed by the Company when the Reference Value exceeds $18.00 per share, the Sponsor has agreed to exercise the private placement warrants for cash or on a cashless basis. If the public warrants are redeemed by the Company when the Reference Value equals or exceeds $10.00 per share, the private placement warrants are also concurrently called for redemption on the same terms as of the public warrants. Earnout Share Liabilities In connection with the Merger, the Sponsor was issued earnout shares which were recorded as derivative liabilities due to lock-up and price-based vesting conditions as follows: • 2 million shares vest when it has been at least 2 years since the Merger and the volume weighted average price (“VWAP”) of the Company’s class A common stock equals or exceeds $15.00 for 20 trading days of any consecutive 30 trading day period • 2 million shares vest when it has been at least 3 years since the Merger and the VWAP equals or exceeds $17.50 for 20 trading days of any consecutive 30 trading day period; and, • 2 million shares vest when it has been at least 4 years since the Merger and the VWAP equals or exceeds $20.00 for 20 trading days of any consecutive 30 trading day period. The estimated fair value of the earnout shares liability was $1 million and $52 million at December 31, 2022 and 2021, respectively. No earnout shares subject to lock-up and price-based vesting have vested as of December 31, 2022. Earnout shares that remain unvested at November 3, 2031 are subject to forfeiture.</t>
  </si>
  <si>
    <t>Leases</t>
  </si>
  <si>
    <t>Leases [Abstract]</t>
  </si>
  <si>
    <t xml:space="preserve">Leases The Company leases its office facilities, data center, and warehouses under non-cancelable operating lease agreements that expire through 2042, including renewal options that are reasonably certain to be exercised. Rent expense under operating leases was $28 million, $25 million, and $14 million in twelve months ended December 31, 2022, 2021 and 2020, respectively. As of December 31, 2022, the Company’s operating leases had a weighted average remaining lease term of 8.7 years and a weighted average discount rate of 6.5%. Future lease payments for leases that have not yet commenced were $32 million as of December 31, 2022. Lease commencement will occur once the lessor substantially completes construction to make the underlying asset available for use. As of December 31, 2022, future maturities of lease liabilities were as follows (in millions): Operating leases Year ending December 31, 2023 $ 23 2024 24 2025 24 2026 21 2027 18 Thereafter 74 Total lease payments 184 Less: imputed interest (48) Total operating lease liabilities $ 136 </t>
  </si>
  <si>
    <t>Balance Sheet Details</t>
  </si>
  <si>
    <t xml:space="preserve">Balance Sheet Details Property and Equipment, Net The components of property and equipment, net were as follows (in millions): As of December 31, December 31, Land $ 14 $ 14 Buildings and Leasehold improvements 70 62 Equipment 24 20 Vehicles 7 3 Other 15 15 130 114 Less accumulated depreciation and amortization (39) (20) Total property and equipment, net $ 91 $ 94 Other Current Liabilities The components of other current liabilities were as follows (in millions): As of December 31, December 31, Accrued compensation $ 52 $ 51 Other accrued expenses 18 28 Total accrued expenses and other current liabilities $ 70 $ 79 </t>
  </si>
  <si>
    <t>Earnings Per Share</t>
  </si>
  <si>
    <t>Earnings Per Share [Abstract]</t>
  </si>
  <si>
    <t>Earnings Per Share The Company computes earnings per share of common stock using the two-class method required for participating securities. The participating securities did not impact the computation of earnings per share in the periods presented as no dividends were declared and the participating securities are not contractually obligated to share in losses. Subsequent to the Merger, the Company has two classes of common stock with identical liquidation and dividend rights, Class A and Class B. The net loss is allocated in a proportionate basis to each class of common stock and results in the same net loss per share. Share amounts and net loss per share have been recast for the twelve months ended December 31, 2021 to reflect the Exchange Ratio from the Merger. The following table presents the potential common stock outstanding excluded from the computation of diluted loss per share because including them would have had an antidilutive effect (in millions): As of December 31, 2022 December 31, 2021 December 31, 2020 Redeemable convertible preferred stock — — 290 Stock options 65 82 77 RSUs 103 35 3 Public warrants 12 12 — Private placement warrants 9 9 — Earnout shares liability 5 5 — Total 194 143 370</t>
  </si>
  <si>
    <t>Income Taxes</t>
  </si>
  <si>
    <t>Income Tax Disclosure [Abstract]</t>
  </si>
  <si>
    <t>Income Taxes The components of income tax benefit were as follows (in millions): Twelve Months Ended 2022 2021 2020 Deferred income benefit: Federal $ — $ (4) $ — State — (1) — Total deferred income tax benefit — (5) — Income tax benefit $ — $ (5) $ — The reconciliations of the effective tax rate from the federal statutory rate were as follows: Twelve Months Ended 2022 2021 2020 Federal statutory tax rate 21.0 % 21.0 % 21.0 % State income tax, net of federal tax benefit — 0.1 — Stock-based compensation (0.2) (0.4) (1.5) Research and development credits 1.5 2.5 3.5 Liability classified financial instruments 1.4 (0.7) — Goodwill impairment (13.6) — — Other (0.1) (0.1) 0.2 Change in valuation allowance (10.0) (21.8) (23.2) Effective tax rate — % 0.6 % — % The components of deferred tax assets and liabilities were as follows (in millions): As of December 31, 2022 December 31, 2021 Deferred tax assets: Net operating losses $ 324 $ 244 Tax credits 83 45 Stock-based compensation 17 41 Capitalized R&amp;D 130 — Lease liability 29 31 Other 14 12 Deferred tax assets, gross 597 373 Valuation allowance (542) (331) Deferred tax assets, net of valuation allowance 55 42 Deferred tax liabilities: Depreciation and amortization (27) (7) Right of use asset (29) (32) Other (3) (7) Deferred tax liabilities (59) (46) Deferred tax liabilities, net $ (4) $ (4) As of December 31, 2022, federal and state net operating losses were $1,166 million and $1,116 million, respectively. If not utilized, the federal and state net operating loss carryforwards will begin to expire starting in 2036 and 2029, respectively. Federal and similar state provisions limit the use of net operating losses and tax credit carryforwards in certain situations where changes occur in the stock ownership of a company. Certain acquired net operating losses and tax credits are subject to limitations. As of December 31, 2022, federal research and development credits were $76 million, which will begin to expire in 2037 and state research and development credits were $29 million, which will begin to expire in 2032. Assessing the realizability of deferred tax assets is dependent upon several factors, including the likelihood and amount, if any, of future taxable income in relevant jurisdictions during the periods in which those temporary differences become deductible. The Company has evaluated the criteria for realization of deferred tax assets and, as a result, has determined that certain deferred tax assets are not realizable. The components of changes in the valuation allowance were as follows (in millions): Twelve Months Ended 2022 2021 2020 Valuation allowance at beginning of period $ 331 $ 87 $ 31 Change in deferred tax asset positions 211 244 56 Valuation allowance at end of period $ 542 $ 331 $ 87 The components of changes in unrecognized tax benefits were as follows (in millions): Twelve Months Ended 2022 2021 2020 Unrecognized tax benefits at beginning of period $ 18 $ 5 $ 2 Increases related to tax positions taken during a prior year 1 1 — Increases related to tax positions taken during the current year 8 12 3 Decreases related to tax positions taken during a prior year (6) — — Unrecognized tax benefits at end of period $ 21 $ 18 $ 5 The Company’s policy is to recognize interest and penalties related to unrecognized tax benefits within the provision for income taxes. Amounts accrued for interest and penalties were not significant during the twelve months ended December 31, 2022, 2021, and 2020. The Company does not anticipate that the amount of existing unrecognized tax benefits will significantly increase or decrease within the next 12 months. None of the unrecognized tax benefits, if recognized, would have a material effect on the effective tax rate.</t>
  </si>
  <si>
    <t>Commitment and Contingencies</t>
  </si>
  <si>
    <t>Commitments and Contingencies Disclosure [Abstract]</t>
  </si>
  <si>
    <t>Commitments and Contingencies</t>
  </si>
  <si>
    <t>Commitments and Contingencies Purchase Commitments The Company has entered into a contract for cloud hosting services under which non-cancelable future minimum payments as of December 31, 2022 were as follows (in millions): Purchase Year ending December 31, 2023 $ 61 2024 61 2025 64 2026 38 Thereafter — Total $ 224 Contingencies From time to time the Company may be party to various claims in the normal course of business. Legal fees and other costs associated with such actions are expensed as incurred. The Company assesses the need to record a liability for litigation and loss contingencies. Reserve estimates are recorded when and if it is determined that a loss related to certain matters is both probable and reasonably estimable. No material loss contingencies were recorded in the twelve months ended December 31, 2022, 2021, and 2020.</t>
  </si>
  <si>
    <t>Summary of Significant Accounting Policies (Policies)</t>
  </si>
  <si>
    <t>Basis of Presentation</t>
  </si>
  <si>
    <t>Basis of Presentation The consolidated financial statements include the accounts of the Company and its controlled subsidiaries. Intercompany balances and transactions between the Company and its controlled subsidiaries have been eliminated. The preparation of these consolidated financial statements in conformity with U.S. generally accepted accounting principles (“GAAP”) requires management to make estimates and assumptions that affect the amounts reported. Actual results could differ from those estimates. The Merger was accounted for as a reverse recapitalization and operations and cash flows presented prior to the Closing Date represent those of Legacy Aurora and its consolidated subsidiaries (see Note 3 – Acquisitions).</t>
  </si>
  <si>
    <t>Collaboration Revenue In January 2021, the Company entered into a collaboration framework agreement with Toyota Motor Corporation (“Toyota”) with the intention of deploying the Aurora Driver into a fleet of Toyota Sienna vehicles, subject to further agreement of a collaboration project plan that was signed in August 2021. Collaboration revenue is recognized using the input measure of hours expended as a percentage of total estimated hours to complete the collaboration project plan. Differences between collaboration revenue recognized and payments collected under the agreement are recognized as a contract asset or contract liability at the end of each reporting period.</t>
  </si>
  <si>
    <t>Cash, Cash Equivalents and Restricted Cash</t>
  </si>
  <si>
    <t>Cash, Cash Equivalents and Restricted Cash Cash and cash equivalents are deposits and highly liquid investments that are readily convertible to known amounts of cash and are subject to insignificant risk of change include due to interest rate, quoted price, or penalty of withdrawal. U.S. Treasury securities with a maturity, when purchased, of 90 days or less are considered to be cash equivalents. Restricted cash consists of funds that are contractually restricted as to usage or withdrawal, typically due to the Company’s operating lease agreements. Due to these restrictions, the Company has presented restricted cash separately from cash and cash equivalents on the balance sheet.</t>
  </si>
  <si>
    <t>Short-term Investments</t>
  </si>
  <si>
    <t>Short-term Investments The Company’s short-term investments in U.S. Treasury securities have been classified and accounted for as available-for-sale. The Company measures short-term investments at fair value on a recurring basis based on quoted market prices, and unrealized gains and losses, net of taxes, are included in other comprehensive loss. Upon sale, realized gains and losses are recognized in other income (expense), net on the statements of operations. No impairment losses have been recognized on short-term investments in the periods presented. The Company’s short-term investments in U.S. Treasury securities with a maturity, when purchased, of 90 days or less are considered highly liquid investments and are reported as cash equivalents.</t>
  </si>
  <si>
    <t>Fair Value Measurements</t>
  </si>
  <si>
    <t>Fair Value Measurements Fair value is defined as the price that would be received to sell an asset or paid to transfer a liability in an orderly transaction between market participants at the measurement date. In determining fair value, management uses a fair value hierarchy, which prioritizes the inputs used to measure fair value. The three levels of the fair value hierarchy are set forth below: Level 1: Observable inputs such as quoted prices in active markets for identical assets or liabilities. Level 2: Observable inputs other than Level 1 prices such as quoted prices for similar assets or liabilities in active markets, quoted prices in markets that are not active or inputs other than the quoted prices that are observable either directly or indirectly for the full term of the assets or liabilities. Level 3: Unobservable inputs in which there is little or no market data and that are significant to the fair value of the assets or liabilities.</t>
  </si>
  <si>
    <t>Property and Equipment, Net</t>
  </si>
  <si>
    <t>Property and Equipment, Net Property and equipment are recorded at cost and depreciated using the straight-line method over the estimated useful lives, which is twenty years for buildings; the shorter of the lease term and the estimated useful life (up to seven years) for leasehold improvements; and over three</t>
  </si>
  <si>
    <t>Leases The Company determines whether a contract contains a lease at inception. The Company leases real estate and equipment which have been recognized as operating leases, except for those leases with a lease term of 12 months or less which are recognized as short-term leases and expensed on a straight-line basis. Variable lease payments that do not depend on an index or rate are not included in the initial measurement of operating lease liabilities. Certain lease contracts include non-lease components, such as operations and maintenance. The Company combines and accounts for lease and these non-lease components as a single lease component. Certain real estate leases include one or more options to renew; the exercise of lease renewal options is at the Company’s discretion and is included in the lease term when it is determined that the options are reasonably certain to be exercised. The discount rates utilized to measure operating lease liabilities are generally based on estimates of the Company’s incremental borrowing rate, as the discount rates implicit in lease agreements cannot be readily determined.</t>
  </si>
  <si>
    <t>Business Combinations</t>
  </si>
  <si>
    <t>Business Combinations The Company allocates the fair value of purchase consideration to the assets acquired and liabilities assumed based on their estimated fair values. The excess of the fair value of purchase consideration over the net assets acquired is recorded as goodwill. Measurement period adjustments are reflected at the time identified, up through the conclusion of the measurement period, which is the time at which all necessary information is received, and is not to exceed one year from the acquisition date.</t>
  </si>
  <si>
    <t>Impairment of Goodwill</t>
  </si>
  <si>
    <t>Goodwill is evaluated for impairment annually on December 31, or whenever events or circumstances indicate that the carrying amount may not be recoverable. If the carrying amount of goodwill exceeds its fair value, an impairment loss is recognized for any excess of the carrying amount of goodwill over its implied fair value.</t>
  </si>
  <si>
    <t>Impairment of Acquired Intangible Assets</t>
  </si>
  <si>
    <t>Acquired intangible assets primarily consist of in-process research and development (“IPR&amp;amp;D”) from the Company’s historical acquisitions. IPR&amp;amp;D assets that have not been completed are subject to impairment considerations annually on December 31, or whenever events or circumstances indicate that the carrying amounts may not be recoverable. No impairment losses were recognized on acquired intangible assets during the periods presented.</t>
  </si>
  <si>
    <t>Impairment of Long-Lived Assets</t>
  </si>
  <si>
    <t>Long-lived assets, such as property and equipment and operating lease right-of-use assets, are reviewed for impairment whenever events or changes in circumstances indicate that the carrying amounts may not be recoverable. The Company performs impairment testing at the level that represents the lowest level for which identifiable cash flows are largely independent of the cash flows of other assets and liabilities. Recoverability is measured by comparing the carrying amounts to the expected future undiscounted cash flows attributable to the assets. If it is determined that an asset may not be recoverable, an impairment is recognized to the extent that the carrying amount exceeds its fair value. No material impairment losses were recognized on long-lived assets during the periods presented.</t>
  </si>
  <si>
    <t>Research and Development</t>
  </si>
  <si>
    <t>Research and Development Research and development costs are expensed as incurred, and consist primarily of personnel costs, hardware and electrical engineering prototyping, cloud computing, data labeling, and third-party development services. To date, the Company has not capitalized software development costs related to the development of the Aurora Driver due to the remaining planning, designing, coding and testing activities necessary for technology validation and safe autonomous operation.</t>
  </si>
  <si>
    <t>Stock-based Compensation</t>
  </si>
  <si>
    <t>Stock-based Compensation The Company measures stock-based compensation using the fair value based method on the grant date. Restricted stock units (“RSUs”) are measured based on fair value of the Company’s publicly traded common stock, while stock options are measured using a Black-Scholes option pricing model with assumptions including expected term, risk-free interest rate, and expected volatility. Due to the Company’s limited historical stock option exercise experience as a public company, the expected term of stock options is determined utilizing the simplified method based on vesting and contractual terms. The expected volatility is determined based on the historical volatility of comparable public companies over the expected term of the stock option. The risk-free interest rate is based on the U.S. Treasury yield curve in effect at the time of grant. Stock-based compensation for awards with only service conditions is recognized on a straight-line basis over the requisite service period, which is generally the vesting period, while awards with service and performance conditions is recognized on a graded-vesting basis over the requisite service period. The Company recognizes the effect of forfeitures in the period they occur.</t>
  </si>
  <si>
    <t xml:space="preserve">Derivative Liabilities The Company accounts for the public and private placement stock purchase warrants (collectively “the warrants”) as derivative liabilities . The liabilities are measured at fair value on a recurring basis with any changes in fair value reflected in the statement of operations until the warrants are exercised, redeemed, or expire. The Company accounts for shares held by Reinvent Sponsor Y LLC (the “Sponsor”) not forfeited under the terms of the Merger Agreement and subject to price based vesting terms (the “Earnout Shares”) as derivative liabilities . </t>
  </si>
  <si>
    <t>Income Taxes The Company accounts for income taxes using the asset-and-liability method. Deferred tax assets and liabilities are recognized based upon the temporary differences between the financial reporting and tax basis of assets and liabilities using enacted rates in effect for the years in which the differences are expected to reverse. Valuation allowances are established when necessary to reduce the deferred tax assets when it is more likely than not that a portion or all of the deferred tax assets will not be realized. The Company records uncertain tax positions on the basis of a two-step process in which: (1) the Company determines whether it is more likely than not that the tax positions will be sustained on the basis of technical merits of the position, and (2) for those tax positions that meet the more likely than not recognition threshold, the Company recognizes the tax benefit as the largest amount that is cumulatively more likely than not to be realized upon ultimate settlement with the related tax authority.</t>
  </si>
  <si>
    <t>Commitments and Contingencies Liabilities for loss contingencies arising from claims, assessments, litigation, fines, and penalties and other sources are recorded when it is probable that a liability has been incurred and the amount can be reasonably estimated. Legal costs incurred in connection with loss contingencies are expensed as incurred.</t>
  </si>
  <si>
    <t>Certain Risks and Uncertainties</t>
  </si>
  <si>
    <t>Certain Risks and Uncertainties The Company’s operations are principally funded by available liquidity from cash, cash equivalents and short-term investments. Management expects to continue to incur operating losses and that the Company will need to opportunistically raise additional capital to support the continued development and commercialization of the Aurora Driver. Management believes that cash on hand and short-term investments will be sufficient to meet its working capital and capital expenditure requirements for a period of at least twelve months from the date of these financial statements. Financial instruments that potentially subject the Company to concentration of credit risk consist primarily of cash, cash equivalents and short-term investments. The Company primarily maintains its cash and cash equivalents at U.S. commercial banks, while its short-term investments primarily consist of U.S. Treasury securities. Cash and cash equivalents deposited with domestic commercial banks generally exceed the Federal Deposit Insurance Corporation insurable limit, though the Company has not experienced any credit losses on its deposits.</t>
  </si>
  <si>
    <t>Recently Adopted Accounting Standards</t>
  </si>
  <si>
    <t>Recently Adopted Accounting Standards In December 2020, the Financial Accounting Standards Board (“FASB”) issued Accounting Standards Update (“ASU”) 2019-12, Simplifying the Accounting for Income Taxes , which simplifies accounting for income taxes by revising or clarifying existing guidance in ASC 740, Income Taxes, as well as removing certain exceptions within ASC 740. The Company adopted the standard effective January 1, 2022 and there was not a material impact. In June 2016, the FASB issued ASU 2016-13, Financial Instruments—Credit Losses (Topic 326): Measurement of Credit Losses on Financial Instruments , that replaces the incurred loss impairment methodology in current GAAP. The new impairment model requires immediate recognition of estimated credit losses expected to occur for most financial assets and certain other instruments. Entities will apply the standard’s provisions as a cumulative-effect adjustment to retained earnings as of the beginning of the first effective reporting period. The Company adopted the standard effective January 1, 2022 and there was not a material impact.</t>
  </si>
  <si>
    <t>Acquisitions (Tables)</t>
  </si>
  <si>
    <t>Schedule of Reverse Recapitalization</t>
  </si>
  <si>
    <t xml:space="preserve">After giving effect to the Merger and other related events described above, the number of shares of Aurora common stock issued and outstanding subsequent to the Merger was as follows (in millions): Shares Aurora common stock, prior to redemptions 98 Less: Redemption of Aurora common stock (76) Aurora common stock, net of redemptions 22 Sponsor shares including Earnout Shares 7 PIPE Investment 100 Total shares of Aurora common stock, prior to the Merger 129 Shares issued in exchange in the Merger 995 Total shares of Aurora common stock, subsequent to the Merger 1,124 </t>
  </si>
  <si>
    <t>Schedule of Recognized Identified Assets Acquired and Liabilities Assumed</t>
  </si>
  <si>
    <t xml:space="preserve">The following table summarizes the fair value of assets acquired and liabilities assumed as of the date of the ATG acquisition (in millions): Fair Value Cash and cash equivalents $ 311 Property and equipment, net 63 Operating lease right-of-use assets 42 Acquisition related intangible assets 546 Goodwill 1,060 Related party payable (47) Operating lease liabilities (40) Other assets and (liabilities), net (19) Total $ 1,916 The following table summarizes the fair value of assets acquired and liabilities assumed as of the date of the OURS acquisition (in millions): Fair Value Acquisition related intangible assets $ 19 Goodwill 24 Deferred tax liability (2) Total $ 41 </t>
  </si>
  <si>
    <t>Schedule of Acquisition Date Fair Value of Consideration Transferred</t>
  </si>
  <si>
    <t xml:space="preserve">The fair value of the consideration transferred for OURS was $41 million, which consisted of the following (in millions): Fair Value Cash $ 16 Stock consideration 24 Assumed liabilities related to third-party expenses 1 Total fair value of consideration transferred $ 41 </t>
  </si>
  <si>
    <t>Goodwill (Tables)</t>
  </si>
  <si>
    <t>Schedule of Goodwill</t>
  </si>
  <si>
    <t xml:space="preserve">The changes in the carrying amount of goodwill were as follows (in millions): As of As of December 31, Goodwill impairment December 31, Goodwill $ 1,114 $ — $ 1,114 Accumulated impairment loss — (1,114) (1,114) Carrying amount of goodwill $ 1,114 $ (1,114) $ — </t>
  </si>
  <si>
    <t>Cash, Cash Equivalents and Short-Term Investments (Tables)</t>
  </si>
  <si>
    <t>Schedule of Cash, Cash Equivalents and Restricted Cash</t>
  </si>
  <si>
    <t>Cash, cash equivalents and restricted cash were as follows (in millions): As of December 31, December 31, Cash and cash equivalents $ 262 $ 1,610 Restricted cash, long-term (a) 15 16 Total cash, cash equivalents and restricted cash $ 277 $ 1,626 (a) Included in Other assets on the consolidated balance sheets</t>
  </si>
  <si>
    <t>Schedule of Fair Value, Assets Measured on Recurring Basis</t>
  </si>
  <si>
    <t xml:space="preserve">The components of cash equivalents and short-term investments measured at fair value on a recurring basis were as follows (in millions): As of Fair value level December 31, December 31, Cash equivalents: Money market funds Level 1 $ 204 $ 1,610 U.S. Treasury securities Level 2 57 — Total cash equivalents $ 261 $ 1,610 Short-term investments: U.S. Treasury securities Level 2 $ 839 $ — Total short-term investments $ 839 $ — </t>
  </si>
  <si>
    <t>Schedule of U.S Treasury Securities , Amortized Costs and Fair Value</t>
  </si>
  <si>
    <t xml:space="preserve">The amortized cost, unrealized gains and losses, and fair value of available-for-sale debt securities were as follows (in millions): As of December 31, 2022 Amortized cost Unrealized losses Fair value U.S. Treasury securities $ 841 $ (2) $ 839 </t>
  </si>
  <si>
    <t>Equity Incentive Plans (Tables)</t>
  </si>
  <si>
    <t>Schedule of Restricted Stock Units Granted</t>
  </si>
  <si>
    <t xml:space="preserve">RSUs granted under the Plan and the 2017 Plan were as follows: Twelve Months Ended 2022 2021 2020 RSUs granted (in millions) 113 45 — Weighted average grant date fair value $ 3.62 $ 4.56 $ — </t>
  </si>
  <si>
    <t>Schedule of Restricted Stock Unit Activity</t>
  </si>
  <si>
    <t xml:space="preserve">RSU activity under the Plan and the 2017 Plan was as follows (in millions, except per share amounts): Number of Weighted- Unvested at December 31, 2021 34 $ 4.72 Granted 113 3.62 Vested (27) 4.31 Forfeited (17) 4.23 Unvested at December 31, 2022 103 $ 3.70 </t>
  </si>
  <si>
    <t>Schedule of Share-Based Payment Award, Stock Options, Valuation Assumptions</t>
  </si>
  <si>
    <t>Stock options granted under the Plan and the 2017 Plan were as follows: Twelve Months Ended 2022 2021 2020 Stock options granted (in millions) 9 19 14 Weighted average grant date fair value $ 1.35 $ 1.90 $ 1.13 Weighted average grant date fair value assumptions: Expected term 5.6 years 5.9 years 5.9 years Risk-free interest rates 3.6 % 0.6 % 0.9 % Expected volatility 55.0 % 55.0 % 55.0 %</t>
  </si>
  <si>
    <t>Schedule of Share-Based Payment Arrangement, Option, Activity</t>
  </si>
  <si>
    <t xml:space="preserve">Stock option activity under the Plan and the 2017 Plan was as follows (in millions, except per share amounts): Number of Weighted Weighted average remaining contractual term (in years) Aggregate intrinsic value Outstanding at December 31, 2021 80 $ 1.44 Granted 9 2.46 Exercised (21) 0.62 Forfeited (4) 2.60 Expired (1) 3.42 Outstanding at December 31, 2022 63 $ 1.76 6.9 $ 15 Exercisable at December 31, 2022 43 $ 1.38 6.3 $ 15 </t>
  </si>
  <si>
    <t>Schedule of Stock-Based Compensation Expense</t>
  </si>
  <si>
    <t xml:space="preserve">Total stock-based compensation expense by function was as follows (in millions): Twelve Months Ended 2022 2021 2020 Research and development $ 137 $ 207 $ 14 Selling, general, and administrative 19 13 3 Total $ 156 $ 220 $ 17 </t>
  </si>
  <si>
    <t>Derivative Liabilities (Tables)</t>
  </si>
  <si>
    <t>Schedule of Derivative Liabilities Measured at Fair Value on Recurring Basis</t>
  </si>
  <si>
    <t xml:space="preserve">The components of derivative liabilities measured at fair value on a recurring basis were as follows (in millions): As of Fair value level December 31, December 31, Public warrants Level 1 $ 2 $ 38 Private placement warrants Level 2 1 28 Common stock warrants 3 66 Earnout share liabilities Level 3 1 52 Total derivative liabilities $ 4 $ 118 </t>
  </si>
  <si>
    <t>Schedule of Valuation Inputs of the Earnout Share Liability</t>
  </si>
  <si>
    <t>The valuation inputs utilized in determining the earnout share liability were as follows: As of December 31, December 31, Risk-free interest rates 3.9 % 1.5 % Expected term (in years) 8.8 9.8 Expected volatility 50.0 % 50.0 %</t>
  </si>
  <si>
    <t xml:space="preserve">The following table summarizes the changes in Level 3 derivative liabilities measured at fair value on a recurring basis (in millions): Earnout share liabilities Fair value as of December 31, 2021 $ 52 Change in fair value (51) Fair value as of December 31, 2022 $ 1 </t>
  </si>
  <si>
    <t>Schedule of Fair Value of Derivative Liabilities</t>
  </si>
  <si>
    <t xml:space="preserve">The components of change in fair value of derivative liabilities were as follows (in millions): Twelve Months Ended 2022 2021 2020 Change in fair value of derivative liabilities: Common stock warrants $ 63 $ (12) $ — Earnout share liabilities 51 (8) — Total change in fair value of derivative liabilities $ 114 $ (20) $ — </t>
  </si>
  <si>
    <t>Leases (Tables)</t>
  </si>
  <si>
    <t>Schedule of Future Minimum Payments Under Non Cancellable Operating Leases</t>
  </si>
  <si>
    <t xml:space="preserve">As of December 31, 2022, future maturities of lease liabilities were as follows (in millions): Operating leases Year ending December 31, 2023 $ 23 2024 24 2025 24 2026 21 2027 18 Thereafter 74 Total lease payments 184 Less: imputed interest (48) Total operating lease liabilities $ 136 </t>
  </si>
  <si>
    <t>Balance Sheet Details (Tables)</t>
  </si>
  <si>
    <t>Schedule of Property and Equipment, Net</t>
  </si>
  <si>
    <t xml:space="preserve">The components of property and equipment, net were as follows (in millions): As of December 31, December 31, Land $ 14 $ 14 Buildings and Leasehold improvements 70 62 Equipment 24 20 Vehicles 7 3 Other 15 15 130 114 Less accumulated depreciation and amortization (39) (20) Total property and equipment, net $ 91 $ 94 </t>
  </si>
  <si>
    <t>Schedule of Other Current Liabilities</t>
  </si>
  <si>
    <t xml:space="preserve">The components of other current liabilities were as follows (in millions): As of December 31, December 31, Accrued compensation $ 52 $ 51 Other accrued expenses 18 28 Total accrued expenses and other current liabilities $ 70 $ 79 </t>
  </si>
  <si>
    <t>Earnings Per Share (Tables)</t>
  </si>
  <si>
    <t>Schedule of Potential Common Stock Outstanding Excluded from Computation of Diluted Loss Per Share</t>
  </si>
  <si>
    <t>The following table presents the potential common stock outstanding excluded from the computation of diluted loss per share because including them would have had an antidilutive effect (in millions): As of December 31, 2022 December 31, 2021 December 31, 2020 Redeemable convertible preferred stock — — 290 Stock options 65 82 77 RSUs 103 35 3 Public warrants 12 12 — Private placement warrants 9 9 — Earnout shares liability 5 5 — Total 194 143 370</t>
  </si>
  <si>
    <t>Income Taxes (Tables)</t>
  </si>
  <si>
    <t>Schedule of Components of Income Tax Benefit</t>
  </si>
  <si>
    <t xml:space="preserve">The components of income tax benefit were as follows (in millions): Twelve Months Ended 2022 2021 2020 Deferred income benefit: Federal $ — $ (4) $ — State — (1) — Total deferred income tax benefit — (5) — Income tax benefit $ — $ (5) $ — </t>
  </si>
  <si>
    <t>Schedule of Effective Income Tax Rate Reconciliation</t>
  </si>
  <si>
    <t>The reconciliations of the effective tax rate from the federal statutory rate were as follows: Twelve Months Ended 2022 2021 2020 Federal statutory tax rate 21.0 % 21.0 % 21.0 % State income tax, net of federal tax benefit — 0.1 — Stock-based compensation (0.2) (0.4) (1.5) Research and development credits 1.5 2.5 3.5 Liability classified financial instruments 1.4 (0.7) — Goodwill impairment (13.6) — — Other (0.1) (0.1) 0.2 Change in valuation allowance (10.0) (21.8) (23.2) Effective tax rate — % 0.6 % — %</t>
  </si>
  <si>
    <t>Schedule of Deferred Tax Assets and Liabilities</t>
  </si>
  <si>
    <t>The components of deferred tax assets and liabilities were as follows (in millions): As of December 31, 2022 December 31, 2021 Deferred tax assets: Net operating losses $ 324 $ 244 Tax credits 83 45 Stock-based compensation 17 41 Capitalized R&amp;D 130 — Lease liability 29 31 Other 14 12 Deferred tax assets, gross 597 373 Valuation allowance (542) (331) Deferred tax assets, net of valuation allowance 55 42 Deferred tax liabilities: Depreciation and amortization (27) (7) Right of use asset (29) (32) Other (3) (7) Deferred tax liabilities (59) (46) Deferred tax liabilities, net $ (4) $ (4)</t>
  </si>
  <si>
    <t>Schedule of Valuation Allowance</t>
  </si>
  <si>
    <t xml:space="preserve">The components of changes in the valuation allowance were as follows (in millions): Twelve Months Ended 2022 2021 2020 Valuation allowance at beginning of period $ 331 $ 87 $ 31 Change in deferred tax asset positions 211 244 56 Valuation allowance at end of period $ 542 $ 331 $ 87 </t>
  </si>
  <si>
    <t>Schedule of Unrecognized Tax Benefits Roll Forward</t>
  </si>
  <si>
    <t xml:space="preserve">The components of changes in unrecognized tax benefits were as follows (in millions): Twelve Months Ended 2022 2021 2020 Unrecognized tax benefits at beginning of period $ 18 $ 5 $ 2 Increases related to tax positions taken during a prior year 1 1 — Increases related to tax positions taken during the current year 8 12 3 Decreases related to tax positions taken during a prior year (6) — — Unrecognized tax benefits at end of period $ 21 $ 18 $ 5 </t>
  </si>
  <si>
    <t>Commitment and Contingencies (Tables)</t>
  </si>
  <si>
    <t>Schedule of Unrecorded Unconditional Purchase Obligations Disclosure</t>
  </si>
  <si>
    <t xml:space="preserve">The Company has entered into a contract for cloud hosting services under which non-cancelable future minimum payments as of December 31, 2022 were as follows (in millions): Purchase Year ending December 31, 2023 $ 61 2024 61 2025 64 2026 38 Thereafter — Total $ 224 </t>
  </si>
  <si>
    <t>Summary of Significant Accounting Policies (Details) $ in Millions</t>
  </si>
  <si>
    <t>Dec. 31, 2022 USD ($) renewalOption</t>
  </si>
  <si>
    <t>Dec. 31, 2021 USD ($)</t>
  </si>
  <si>
    <t>Dec. 31, 2020 USD ($)</t>
  </si>
  <si>
    <t>Property, Plant and Equipment [Line Items]</t>
  </si>
  <si>
    <t>Impairment of long lived assets | $</t>
  </si>
  <si>
    <t>Other</t>
  </si>
  <si>
    <t>Property and equipment, useful life</t>
  </si>
  <si>
    <t>20 years</t>
  </si>
  <si>
    <t>Minimum</t>
  </si>
  <si>
    <t>Number of options to renew | renewalOption</t>
  </si>
  <si>
    <t>Minimum | Buildings and Leasehold improvements</t>
  </si>
  <si>
    <t>7 years</t>
  </si>
  <si>
    <t>Minimum | All Other Assets</t>
  </si>
  <si>
    <t>3 years</t>
  </si>
  <si>
    <t>Maximum | All Other Assets</t>
  </si>
  <si>
    <t>5 years</t>
  </si>
  <si>
    <t>Acquisitions - Narrative (Details) shares in Millions, $ in Millions</t>
  </si>
  <si>
    <t>1 Months Ended</t>
  </si>
  <si>
    <t>Nov. 03, 2021 USD ($) shares</t>
  </si>
  <si>
    <t>Mar. 05, 2021 USD ($) shares</t>
  </si>
  <si>
    <t>Jan. 19, 2021 USD ($) shares</t>
  </si>
  <si>
    <t>Jan. 31, 2021 USD ($)</t>
  </si>
  <si>
    <t>Dec. 31, 2022 USD ($)</t>
  </si>
  <si>
    <t>Business Acquisition [Line Items]</t>
  </si>
  <si>
    <t>Recapitalization exchange ratio</t>
  </si>
  <si>
    <t>Stock Issued During Period, Shares, New Issues | shares</t>
  </si>
  <si>
    <t>Consideration received from sale of stock</t>
  </si>
  <si>
    <t>Payments for repurchase of common stock</t>
  </si>
  <si>
    <t>Proceeds from reverse recapitalization transaction</t>
  </si>
  <si>
    <t>Proceeds from PIPE transaction</t>
  </si>
  <si>
    <t>Cash acquired through reverse recapitalization from initial public offering</t>
  </si>
  <si>
    <t>Payments for reverse recapitalization transaction</t>
  </si>
  <si>
    <t>Payments of reverse recapitalization transaction costs</t>
  </si>
  <si>
    <t>Reduction to APIC for transaction costs</t>
  </si>
  <si>
    <t>Reverse recapitalization, transaction costs</t>
  </si>
  <si>
    <t>Contract for Financial Advisory Services with Related Party</t>
  </si>
  <si>
    <t>Payments to related party for advisory fees</t>
  </si>
  <si>
    <t>Expenses from related party transactions</t>
  </si>
  <si>
    <t>Advisory fees recognized as a reduction to redeemable convertible preferred stock for issuance costs</t>
  </si>
  <si>
    <t>ATG</t>
  </si>
  <si>
    <t>Percentage of voting interests acquired</t>
  </si>
  <si>
    <t>Consideration transferred</t>
  </si>
  <si>
    <t>Non-cash compensation expense</t>
  </si>
  <si>
    <t>ATG | Selling, General and Administrative Expenses</t>
  </si>
  <si>
    <t>Transaction related costs</t>
  </si>
  <si>
    <t>ATG | Series U-1 Preferred Stock</t>
  </si>
  <si>
    <t>Consideration transferred ( in shares) | shares</t>
  </si>
  <si>
    <t>ATG | Common stock</t>
  </si>
  <si>
    <t>OURS Technology, Inc.</t>
  </si>
  <si>
    <t>Stock options assumed</t>
  </si>
  <si>
    <t>Stock options assumed, allocated to purchase price</t>
  </si>
  <si>
    <t>OURS Technology, Inc. | Operating Expense</t>
  </si>
  <si>
    <t>OURS Technology, Inc. | Common stock</t>
  </si>
  <si>
    <t>Aurora Common Stock Merger</t>
  </si>
  <si>
    <t>Redemption of shares (in shares) | shares</t>
  </si>
  <si>
    <t>Sponsor Shares</t>
  </si>
  <si>
    <t>Earnout shares (in shares) | shares</t>
  </si>
  <si>
    <t>Sponsor Shares Subject to Time-Based Lock-Up Provision</t>
  </si>
  <si>
    <t>Sponsor Shares Subject To Price Based vesting</t>
  </si>
  <si>
    <t>Legacy Aurora Options</t>
  </si>
  <si>
    <t>Options converted (in shares) | shares</t>
  </si>
  <si>
    <t>Stock Options</t>
  </si>
  <si>
    <t>Legacy Aurora Restricted Stock Units</t>
  </si>
  <si>
    <t>Equity instruments other than options converted (in shares) | shares</t>
  </si>
  <si>
    <t>RSUs</t>
  </si>
  <si>
    <t>Legacy Aurora Preferred Stock</t>
  </si>
  <si>
    <t>Shares converted (in shares) | shares</t>
  </si>
  <si>
    <t>Legacy Aurora Common Stock</t>
  </si>
  <si>
    <t>Aurora Common Stock</t>
  </si>
  <si>
    <t>Acquisitions - Schedule of Common Stock Issued and Outstanding (Details) - shares shares in Millions</t>
  </si>
  <si>
    <t>Nov. 03, 2021</t>
  </si>
  <si>
    <t>Nov. 02, 2021</t>
  </si>
  <si>
    <t>Common Stock Rollforward:</t>
  </si>
  <si>
    <t>PIPE Investment (in shares)</t>
  </si>
  <si>
    <t>Total shares of Aurora common stock, prior to the Merger (in shares)</t>
  </si>
  <si>
    <t>Shares issued in exchange in the Merger (in shares)</t>
  </si>
  <si>
    <t>Total shares of Aurora common stock, subsequent to the Merger (in shares)</t>
  </si>
  <si>
    <t>Common Shareholders</t>
  </si>
  <si>
    <t>Stock issued for acquisitions (in shares)</t>
  </si>
  <si>
    <t>Aurora Common Stock Sponsors</t>
  </si>
  <si>
    <t>Aurora common stock, prior to redemptions (in shares)</t>
  </si>
  <si>
    <t>Less: Redemption of Aurora common stock (in shares)</t>
  </si>
  <si>
    <t>Acquisitions - Schedule of Assets Acquired and Liabilities Assumed (Details) - USD ($) $ in Millions</t>
  </si>
  <si>
    <t>Mar. 05, 2021</t>
  </si>
  <si>
    <t>Jan. 19, 2021</t>
  </si>
  <si>
    <t>Related party payable</t>
  </si>
  <si>
    <t>Other assets and (liabilities), net</t>
  </si>
  <si>
    <t>Deferred tax liability</t>
  </si>
  <si>
    <t>Acquisitions - Consideration Transferred (Details) - OURS Technology, Inc. $ in Millions</t>
  </si>
  <si>
    <t>Mar. 05, 2021 USD ($)</t>
  </si>
  <si>
    <t>Cash</t>
  </si>
  <si>
    <t>Stock consideration</t>
  </si>
  <si>
    <t>Assumed liabilities related to third-party expenses</t>
  </si>
  <si>
    <t>Total fair value of consideration transferred</t>
  </si>
  <si>
    <t>Goodwill (Details) - USD ($) $ in Millions</t>
  </si>
  <si>
    <t>Goodwill [Roll Forward]</t>
  </si>
  <si>
    <t>Accumulated impairment loss</t>
  </si>
  <si>
    <t>Goodwill, Impairment Loss</t>
  </si>
  <si>
    <t>Carrying amount of goodwill</t>
  </si>
  <si>
    <t>Cash, Cash Equivalents and Short- Term Investments - Cash, Cash Equivalents and Short-Term Investments of Restricted Cash (Details) - USD ($) $ in Millions</t>
  </si>
  <si>
    <t>Dec. 31, 2019</t>
  </si>
  <si>
    <t>Restricted cash, long-term</t>
  </si>
  <si>
    <t>Total cash, cash equivalents and restricted cash</t>
  </si>
  <si>
    <t>Cash, Cash Equivalents and Short-Term Investments - Cash, Cash Equivalents and Short-Term Investments Measured at Fair Value on Recurring Basis (Details) - USD ($) $ in Millions</t>
  </si>
  <si>
    <t>Fair Value, Balance Sheet Grouping, Financial Statement Captions [Line Items]</t>
  </si>
  <si>
    <t>Total cash equivalents</t>
  </si>
  <si>
    <t>Total short-term investments</t>
  </si>
  <si>
    <t>Level 2</t>
  </si>
  <si>
    <t>U.S. Treasury securities | Level 2</t>
  </si>
  <si>
    <t>Money market funds | Level 1</t>
  </si>
  <si>
    <t>Cash, Cash Equivalents and Short-Term Investments - Cash, Cash Equivalents and Short-Term Investments Amortized Cost, Unrealized Gains and Estimated Fair Value (Details) - U.S. Treasury securities $ in Millions</t>
  </si>
  <si>
    <t>Debt Securities, Available-for-sale [Line Items]</t>
  </si>
  <si>
    <t>Amortized cost</t>
  </si>
  <si>
    <t>Unrealized losses</t>
  </si>
  <si>
    <t>Fair value</t>
  </si>
  <si>
    <t>Collaboration Revenue (Details) - USD ($) $ in Millions</t>
  </si>
  <si>
    <t>24 Months Ended</t>
  </si>
  <si>
    <t>Cash receipts</t>
  </si>
  <si>
    <t>Stockholders’ Equity - Narrative (Details) shares in Millions</t>
  </si>
  <si>
    <t>Dec. 31, 2022 votePerShare $ / shares shares</t>
  </si>
  <si>
    <t>Dec. 31, 2021 $ / shares shares</t>
  </si>
  <si>
    <t>Nov. 04, 2021 shares</t>
  </si>
  <si>
    <t>Class of Stock [Line Items]</t>
  </si>
  <si>
    <t>Preferred stock, shares authorized (in shares)</t>
  </si>
  <si>
    <t>Preferred stock, par value (in usd per share) | $ / shares</t>
  </si>
  <si>
    <t>Preferred stock, shares issued (in shares)</t>
  </si>
  <si>
    <t>Preferred stock, shares outstanding (in shares)</t>
  </si>
  <si>
    <t>Common stock, par value (in usd per share) | $ / shares</t>
  </si>
  <si>
    <t>Number of votes per share stock holders are entitled to receive | votePerShare</t>
  </si>
  <si>
    <t>Equity Incentive Plans - Narrative (Details) shares in Millions</t>
  </si>
  <si>
    <t>11 Months Ended</t>
  </si>
  <si>
    <t>Nov. 02, 2021 shares</t>
  </si>
  <si>
    <t>Dec. 31, 2021 shares</t>
  </si>
  <si>
    <t>Dec. 31, 2022 USD ($) vestingRequirement shares</t>
  </si>
  <si>
    <t>Jan. 19, 2021 shares</t>
  </si>
  <si>
    <t>Share-based Compensation Arrangement by Share-based Payment Award [Line Items]</t>
  </si>
  <si>
    <t>Number of equity compensation plans | vestingRequirement</t>
  </si>
  <si>
    <t>Option, costs not yet recognized</t>
  </si>
  <si>
    <t>Intrinsic value of stock</t>
  </si>
  <si>
    <t>Stock based compensation expense</t>
  </si>
  <si>
    <t>Affiliated Entity</t>
  </si>
  <si>
    <t>Proceeds from related party</t>
  </si>
  <si>
    <t>Stock options</t>
  </si>
  <si>
    <t>Period for recognition</t>
  </si>
  <si>
    <t>1 year 4 months 24 days</t>
  </si>
  <si>
    <t>Percentage of fair value common stock, threshold</t>
  </si>
  <si>
    <t>Expiration period (in years)</t>
  </si>
  <si>
    <t>10 years</t>
  </si>
  <si>
    <t>Expiration period, following termination</t>
  </si>
  <si>
    <t>3 months</t>
  </si>
  <si>
    <t>Stock options | Minimum</t>
  </si>
  <si>
    <t>Award vesting period</t>
  </si>
  <si>
    <t>1 year</t>
  </si>
  <si>
    <t>Stock options | Maximum</t>
  </si>
  <si>
    <t>4 years</t>
  </si>
  <si>
    <t>Number of vesting requirements | vestingRequirement</t>
  </si>
  <si>
    <t>Cost not yet recognized</t>
  </si>
  <si>
    <t>2 years 8 months 12 days</t>
  </si>
  <si>
    <t>Forfeited (in shares) | shares</t>
  </si>
  <si>
    <t>RSUs | ATG</t>
  </si>
  <si>
    <t>Awards modified on acquisition date (in shares) | shares</t>
  </si>
  <si>
    <t>RSUs | Time-Based</t>
  </si>
  <si>
    <t>RSUs | One-Year Cliff</t>
  </si>
  <si>
    <t>RSUs | Minimum | Time-Based Retention</t>
  </si>
  <si>
    <t>RSUs | Maximum | Time-Based</t>
  </si>
  <si>
    <t>2021 Incentive Incentive Plan</t>
  </si>
  <si>
    <t>Number of shares authorized under the plan (in shares) | shares</t>
  </si>
  <si>
    <t>Authorized increase as percentage of total shares outstanding, last day of prior fiscal year</t>
  </si>
  <si>
    <t>Maximum number of shares expired or terminated, added to the plan (in shares) | shares</t>
  </si>
  <si>
    <t>Number of shares available for grant (in shares) | shares</t>
  </si>
  <si>
    <t>2021 Incentive Incentive Plan | Maximum</t>
  </si>
  <si>
    <t>Maximum number of additional shares authorized under the plan (in shares) | shares</t>
  </si>
  <si>
    <t>Equity Incentive Plans - Schedule of Restricted Stock Units Granted (Details) - RSUs - $ / shares shares in Millions</t>
  </si>
  <si>
    <t>RSUs granted (in shares)</t>
  </si>
  <si>
    <t>Weighted average grant date fair value (in usd per share)</t>
  </si>
  <si>
    <t>Equity Incentive Plans - Schedule of Restricted Stock Units (Details) - RSUs - $ / shares shares in Millions</t>
  </si>
  <si>
    <t>Number of shares</t>
  </si>
  <si>
    <t>Unvested at beginning balance (in shares)</t>
  </si>
  <si>
    <t>Granted (in shares)</t>
  </si>
  <si>
    <t>Vested (in shares)</t>
  </si>
  <si>
    <t>Forfeited (in shares)</t>
  </si>
  <si>
    <t>Unvested at ending balance (in shares)</t>
  </si>
  <si>
    <t>Weighted average grant date fair value</t>
  </si>
  <si>
    <t>Unvested beginning balance (in usd per share)</t>
  </si>
  <si>
    <t>Granted (in usd per share)</t>
  </si>
  <si>
    <t>Vested (in usd per share)</t>
  </si>
  <si>
    <t>Forfeited (in usd per share)</t>
  </si>
  <si>
    <t>Unvested ending balance (in usd per share)</t>
  </si>
  <si>
    <t>Equity Incentive Plans - Stock Option Activity Granted (Details) - $ / shares shares in Millions</t>
  </si>
  <si>
    <t>Stock options granted (in shares)</t>
  </si>
  <si>
    <t>Expected term</t>
  </si>
  <si>
    <t>5 years 7 months 6 days</t>
  </si>
  <si>
    <t>5 years 10 months 24 days</t>
  </si>
  <si>
    <t>Risk free interest rate</t>
  </si>
  <si>
    <t>Expected volatility rate</t>
  </si>
  <si>
    <t>Equity Incentive Plans - Stock Option Activity (Details) - USD ($) $ / shares in Units, shares in Millions, $ in Millions</t>
  </si>
  <si>
    <t>Outstanding at beginning of period (in shares)</t>
  </si>
  <si>
    <t>Exercised (in shares)</t>
  </si>
  <si>
    <t>Expired (in shares)</t>
  </si>
  <si>
    <t>Outstanding at ending of period (in shares)</t>
  </si>
  <si>
    <t>Number of shares, Exercisable (in shares)</t>
  </si>
  <si>
    <t>Weighted average exercise  price</t>
  </si>
  <si>
    <t>Outstanding at beginning of period (in usd per share)</t>
  </si>
  <si>
    <t>Exercised (in usd per share)</t>
  </si>
  <si>
    <t>Expired (in usd per share)</t>
  </si>
  <si>
    <t>Outstanding at end of period (in usd per share)</t>
  </si>
  <si>
    <t>Weighted average exercise price, Exercisable (in usd per share)</t>
  </si>
  <si>
    <t>Weighted average remaining contractual term, Outstanding</t>
  </si>
  <si>
    <t>6 years 10 months 24 days</t>
  </si>
  <si>
    <t>Weighted average remaining contractual term, Exercisable</t>
  </si>
  <si>
    <t>6 years 3 months 18 days</t>
  </si>
  <si>
    <t>Aggregate intrinsic value, Outstanding</t>
  </si>
  <si>
    <t>Aggregate intrinsic value, Exercisable</t>
  </si>
  <si>
    <t>Equity Incentive Plans - Stock-based Compensation Expense (Details) - USD ($) $ in Millions</t>
  </si>
  <si>
    <t>Share-based Payment Arrangement, Expensed and Capitalized, Amount [Line Items]</t>
  </si>
  <si>
    <t>Selling, general, and administrative</t>
  </si>
  <si>
    <t>Derivative Liabilities - Fair Value Recurring Basis (Details) - USD ($) $ in Millions</t>
  </si>
  <si>
    <t>Total derivative liabilities</t>
  </si>
  <si>
    <t>Common stock warrants</t>
  </si>
  <si>
    <t>Public warrants | Level 1</t>
  </si>
  <si>
    <t>Private placement warrants | Level 2</t>
  </si>
  <si>
    <t>Earnout shares liability | Level 3</t>
  </si>
  <si>
    <t>Derivative Liabilities - Valuation Inputs of Earnout Share Liability (Details) - Monte Carlo Simulation - Earnout shares liability</t>
  </si>
  <si>
    <t>Risk-free interest rates</t>
  </si>
  <si>
    <t>Derivative [Line Items]</t>
  </si>
  <si>
    <t>Derivative liability of measurement input</t>
  </si>
  <si>
    <t>Expected term (in years)</t>
  </si>
  <si>
    <t>Expected volatility</t>
  </si>
  <si>
    <t>Derivative Liabilities - Earnout Shares Liability (Details) - Derivative Financial Instruments, Liabilities - Earnout shares liability $ in Millions</t>
  </si>
  <si>
    <t>Fair Value, Liabilities Measured on Recurring Basis, Unobservable Input Reconciliation, Calculation [Roll Forward]</t>
  </si>
  <si>
    <t>Fair value as of December 31, 2021</t>
  </si>
  <si>
    <t>Change in fair value</t>
  </si>
  <si>
    <t>Fair value as of December 31, 2022</t>
  </si>
  <si>
    <t>Derivative Liabilities - Fair Value of Derivative Liabilities (Details) - USD ($) $ in Millions</t>
  </si>
  <si>
    <t>Class of Warrant or Right [Line Items]</t>
  </si>
  <si>
    <t>Earnout shares liability</t>
  </si>
  <si>
    <t>Derivative Liabilities - Narrative (Details) $ / shares in Units, $ in Millions</t>
  </si>
  <si>
    <t>Nov. 03, 2021 tradingDay $ / shares shares</t>
  </si>
  <si>
    <t>Dec. 31, 2022 USD ($) tradingDay $ / shares shares</t>
  </si>
  <si>
    <t>Dec. 31, 2021 USD ($) shares</t>
  </si>
  <si>
    <t>Warrant written notice of redemption period</t>
  </si>
  <si>
    <t>30 days</t>
  </si>
  <si>
    <t>Earnout shares, vested (in shares) | shares</t>
  </si>
  <si>
    <t>Earnout Shares | Level 3</t>
  </si>
  <si>
    <t>Derivative liabilities | $</t>
  </si>
  <si>
    <t>Stock Price Trigger One | Sponsor Shares Subject to Time-Based Lock-Up Provision</t>
  </si>
  <si>
    <t>Earnout period</t>
  </si>
  <si>
    <t>2 years</t>
  </si>
  <si>
    <t>Earnout period, stock price trigger (in usd per share) | $ / shares</t>
  </si>
  <si>
    <t>Earnout period, threshold (trading days) | tradingDay</t>
  </si>
  <si>
    <t>Earnout period, threshold (trading day period) | tradingDay</t>
  </si>
  <si>
    <t>Stock Price Trigger Two | Sponsor Shares Subject to Time-Based Lock-Up Provision</t>
  </si>
  <si>
    <t>Stock Price Trigger Three | Sponsor Shares Subject to Time-Based Lock-Up Provision</t>
  </si>
  <si>
    <t>Public warrants</t>
  </si>
  <si>
    <t>Warrants outstanding (in shares) | shares</t>
  </si>
  <si>
    <t>Warrants exercise price (usd per share) | $ / shares</t>
  </si>
  <si>
    <t>Warrant, redemption period (threshold trading days) | tradingDay</t>
  </si>
  <si>
    <t>Warrant redemption period, threshold (trading day period) | tradingDay</t>
  </si>
  <si>
    <t>Public warrants | Common Class A</t>
  </si>
  <si>
    <t>Shares received upon exercise of warrant (capped)</t>
  </si>
  <si>
    <t>Public warrants | Stock Price Trigger One</t>
  </si>
  <si>
    <t>Warrant redemption period, stock price trigger (in usd per share) | $ / shares</t>
  </si>
  <si>
    <t>Warrant redemption (usd per share) | $ / shares</t>
  </si>
  <si>
    <t>Public warrants | Stock Price Trigger Two</t>
  </si>
  <si>
    <t>Private placement warrants</t>
  </si>
  <si>
    <t>Leases - Narrative (Details) - USD ($) $ in Millions</t>
  </si>
  <si>
    <t>Operating lease, rent expense</t>
  </si>
  <si>
    <t>Weighted average remaining lease term</t>
  </si>
  <si>
    <t>8 years 8 months 12 days</t>
  </si>
  <si>
    <t>Weighted average discount rate, percent</t>
  </si>
  <si>
    <t>Future lease payments for leases not yet commenced</t>
  </si>
  <si>
    <t>Leases - Future Minimum Payments Under Non Cancellable Operating Leases (Details) $ in Millions</t>
  </si>
  <si>
    <t>2023</t>
  </si>
  <si>
    <t>2024</t>
  </si>
  <si>
    <t>2025</t>
  </si>
  <si>
    <t>2026</t>
  </si>
  <si>
    <t>2027</t>
  </si>
  <si>
    <t>Thereafter</t>
  </si>
  <si>
    <t>Total lease payments</t>
  </si>
  <si>
    <t>Less: imputed interest</t>
  </si>
  <si>
    <t>Total operating lease liabilities</t>
  </si>
  <si>
    <t>Balance Sheet Details - Property and Equipment, Net (Details) - USD ($) $ in Millions</t>
  </si>
  <si>
    <t>Property, plant and equipment, gross</t>
  </si>
  <si>
    <t>Less accumulated depreciation and amortization</t>
  </si>
  <si>
    <t>Total property and equipment, net</t>
  </si>
  <si>
    <t>Land</t>
  </si>
  <si>
    <t>Buildings and Leasehold improvements</t>
  </si>
  <si>
    <t>Equipment</t>
  </si>
  <si>
    <t>Vehicles</t>
  </si>
  <si>
    <t>Balance Sheet Details - Other Current Liabilities (Details) - USD ($) $ in Millions</t>
  </si>
  <si>
    <t>Accrued compensation</t>
  </si>
  <si>
    <t>Other accrued expenses</t>
  </si>
  <si>
    <t>Total accrued expenses and other current liabilities</t>
  </si>
  <si>
    <t>Earnings Per Share - Antidilutive Shares (Details) - shares shares in Millions</t>
  </si>
  <si>
    <t>Antidilutive Securities Excluded from Computation of Earnings Per Share [Line Items]</t>
  </si>
  <si>
    <t>Potential stock excluded from the computation of diluted loss per share (in shares)</t>
  </si>
  <si>
    <t>Redeemable convertible preferred stock</t>
  </si>
  <si>
    <t>Derivative | Public warrants</t>
  </si>
  <si>
    <t>Derivative | Private placement warrants</t>
  </si>
  <si>
    <t>Derivative | Earnout shares liability</t>
  </si>
  <si>
    <t>Income Taxes - Components of Income Tax Benefit (Details) - USD ($) $ in Millions</t>
  </si>
  <si>
    <t>Deferred income benefit:</t>
  </si>
  <si>
    <t>Federal</t>
  </si>
  <si>
    <t>State</t>
  </si>
  <si>
    <t>Total deferred income tax benefit</t>
  </si>
  <si>
    <t>Income Taxes - Effective Income Tax Reconciliation (Details)</t>
  </si>
  <si>
    <t>Federal statutory tax rate</t>
  </si>
  <si>
    <t>State income tax, net of federal tax benefit</t>
  </si>
  <si>
    <t>(0.20%)</t>
  </si>
  <si>
    <t>(0.40%)</t>
  </si>
  <si>
    <t>(1.50%)</t>
  </si>
  <si>
    <t>Research and development credits</t>
  </si>
  <si>
    <t>Liability classified financial instruments</t>
  </si>
  <si>
    <t>(0.70%)</t>
  </si>
  <si>
    <t>(13.60%)</t>
  </si>
  <si>
    <t>(0.10%)</t>
  </si>
  <si>
    <t>Change in valuation allowance</t>
  </si>
  <si>
    <t>(10.00%)</t>
  </si>
  <si>
    <t>(21.80%)</t>
  </si>
  <si>
    <t>(23.20%)</t>
  </si>
  <si>
    <t>Effective tax rate</t>
  </si>
  <si>
    <t>Income Taxes - Schedule of Deferred Tax Assets and Liabilities (Details) - USD ($) $ in Millions</t>
  </si>
  <si>
    <t>Deferred tax assets:</t>
  </si>
  <si>
    <t>Net operating losses</t>
  </si>
  <si>
    <t>Tax credits</t>
  </si>
  <si>
    <t>Capitalized R&amp;D</t>
  </si>
  <si>
    <t>Lease liability</t>
  </si>
  <si>
    <t>Deferred tax assets, gross</t>
  </si>
  <si>
    <t>Valuation allowance</t>
  </si>
  <si>
    <t>Deferred tax assets, net of valuation allowance</t>
  </si>
  <si>
    <t>Deferred tax liabilities:</t>
  </si>
  <si>
    <t>Right of use asset</t>
  </si>
  <si>
    <t>Deferred tax liabilities</t>
  </si>
  <si>
    <t>Deferred tax liabilities, net</t>
  </si>
  <si>
    <t>Income Taxes - Narrative (Details) $ in Millions</t>
  </si>
  <si>
    <t>State and Local Jurisdiction</t>
  </si>
  <si>
    <t>Operating Loss Carryforwards [Line Items]</t>
  </si>
  <si>
    <t>Operating loss carryforwards</t>
  </si>
  <si>
    <t>State and Local Jurisdiction | Research Tax Credit Carryforward</t>
  </si>
  <si>
    <t>Tax credit carryforward</t>
  </si>
  <si>
    <t>Domestic Tax Authority</t>
  </si>
  <si>
    <t>Domestic Tax Authority | Research Tax Credit Carryforward</t>
  </si>
  <si>
    <t>Income Taxes - Valuation Allowance (Details) - USD ($) $ in Millions</t>
  </si>
  <si>
    <t>Movement in valuation allowances and reserves</t>
  </si>
  <si>
    <t>Valuation allowance at beginning of period</t>
  </si>
  <si>
    <t>Change in deferred tax asset positions</t>
  </si>
  <si>
    <t>Valuation allowance at end of period</t>
  </si>
  <si>
    <t>Income Taxes - Unrecognized Tax Benefits Rollforward (Details) - USD ($) $ in Millions</t>
  </si>
  <si>
    <t>Reconciliation of Unrecognized Tax Benefits, Excluding Amounts Pertaining to Examined Tax Returns [Roll Forward]</t>
  </si>
  <si>
    <t>Unrecognized tax benefits at beginning of period</t>
  </si>
  <si>
    <t>Increases related to tax positions taken during a prior year</t>
  </si>
  <si>
    <t>Increases related to tax positions taken during the current year</t>
  </si>
  <si>
    <t>Decreases related to tax positions taken during a prior year</t>
  </si>
  <si>
    <t>Unrecognized tax benefits at end of period</t>
  </si>
  <si>
    <t>Commitment and Contingencies (Details) $ in Millions</t>
  </si>
  <si>
    <t>Income Statement</t>
  </si>
  <si>
    <t xml:space="preserve">   % Growth</t>
  </si>
  <si>
    <t xml:space="preserve">   % of Revenue</t>
  </si>
  <si>
    <t xml:space="preserve">   % Tax</t>
  </si>
  <si>
    <t>Shares Outstanding</t>
  </si>
  <si>
    <t>Adj EBITDA</t>
  </si>
  <si>
    <t>Net Loss</t>
  </si>
  <si>
    <t xml:space="preserve">Add Depreciation and Amortization </t>
  </si>
  <si>
    <t>T</t>
  </si>
  <si>
    <t>Capex</t>
  </si>
  <si>
    <t>PPE</t>
  </si>
  <si>
    <t>CAPEX</t>
  </si>
  <si>
    <t>NWC</t>
  </si>
  <si>
    <t xml:space="preserve">Net working Capital </t>
  </si>
  <si>
    <t>Free Cash Flow</t>
  </si>
  <si>
    <t>- Taxes</t>
  </si>
  <si>
    <t xml:space="preserve"> - Capex</t>
  </si>
  <si>
    <t xml:space="preserve"> - Increase in NWC</t>
  </si>
  <si>
    <t>g</t>
  </si>
  <si>
    <t>r</t>
  </si>
  <si>
    <t>Discounted Cash Flow</t>
  </si>
  <si>
    <t>Enterprise Value</t>
  </si>
  <si>
    <t>Add Cash</t>
  </si>
  <si>
    <t>Less Debt</t>
  </si>
  <si>
    <t>Equity Value</t>
  </si>
  <si>
    <t>Price Per Share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</si>
</sst>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8" formatCode="&quot;$&quot;#,##0.00_);[Red]\(&quot;$&quot;#,##0.00\)"/>
    <numFmt numFmtId="164" formatCode="_(&quot;$ &quot;#,##0_);_(&quot;$ &quot;\(#,##0\)"/>
    <numFmt numFmtId="165" formatCode="_(&quot;$ &quot;#,##0.00000_);_(&quot;$ &quot;\(#,##0.00000\)"/>
    <numFmt numFmtId="166" formatCode="_(&quot;$ &quot;#,##0.00_);_(&quot;$ &quot;\(#,##0.00\)"/>
    <numFmt numFmtId="167" formatCode="#,##0.0000_);\(#,##0.0000\)"/>
    <numFmt numFmtId="168" formatCode="#,##0%_);\(#,##0%\)"/>
    <numFmt numFmtId="169" formatCode="#,##0.00%_);\(#,##0.00%\)"/>
    <numFmt numFmtId="170" formatCode="#,##0.000_);\(#,##0.000\)"/>
    <numFmt numFmtId="171" formatCode="#,##0.0_);\(#,##0.0\)"/>
    <numFmt numFmtId="175" formatCode="0.0"/>
  </numFmts>
  <fonts count="13" x14ac:knownFonts="1">
    <font>
      <sz val="11"/>
      <color theme="1"/>
      <name val="Calibri"/>
      <family val="2"/>
      <scheme val="minor"/>
    </font>
    <font>
      <b/>
      <sz val="11"/>
      <name val="Calibri"/>
      <family val="2"/>
    </font>
    <font>
      <sz val="11"/>
      <name val="Calibri"/>
      <family val="2"/>
    </font>
    <font>
      <b/>
      <sz val="11"/>
      <color theme="1"/>
      <name val="Calibri"/>
      <family val="2"/>
      <scheme val="minor"/>
    </font>
    <font>
      <sz val="11"/>
      <color rgb="FF0070C0"/>
      <name val="Calibri"/>
      <family val="2"/>
      <scheme val="minor"/>
    </font>
    <font>
      <sz val="11"/>
      <name val="Calibri"/>
      <family val="2"/>
      <scheme val="minor"/>
    </font>
    <font>
      <i/>
      <sz val="11"/>
      <color theme="1"/>
      <name val="Calibri"/>
      <family val="2"/>
      <scheme val="minor"/>
    </font>
    <font>
      <i/>
      <sz val="11"/>
      <color rgb="FF0070C0"/>
      <name val="Calibri"/>
      <family val="2"/>
      <scheme val="minor"/>
    </font>
    <font>
      <i/>
      <sz val="11"/>
      <name val="Calibri"/>
      <family val="2"/>
      <scheme val="minor"/>
    </font>
    <font>
      <b/>
      <u/>
      <sz val="11"/>
      <color theme="1"/>
      <name val="Calibri"/>
      <family val="2"/>
      <scheme val="minor"/>
    </font>
    <font>
      <b/>
      <i/>
      <sz val="11"/>
      <color theme="1"/>
      <name val="Calibri"/>
      <family val="2"/>
      <scheme val="minor"/>
    </font>
    <font>
      <b/>
      <i/>
      <sz val="11"/>
      <color rgb="FF0070C0"/>
      <name val="Calibri"/>
      <family val="2"/>
      <scheme val="minor"/>
    </font>
    <font>
      <b/>
      <i/>
      <sz val="11"/>
      <name val="Calibri"/>
      <family val="2"/>
      <scheme val="minor"/>
    </font>
  </fonts>
  <fills count="3">
    <fill>
      <patternFill patternType="none"/>
    </fill>
    <fill>
      <patternFill patternType="gray125"/>
    </fill>
    <fill>
      <patternFill patternType="solid">
        <fgColor theme="4" tint="0.79998168889431442"/>
        <bgColor indexed="64"/>
      </patternFill>
    </fill>
  </fills>
  <borders count="3">
    <border>
      <left/>
      <right/>
      <top/>
      <bottom/>
      <diagonal/>
    </border>
    <border>
      <left/>
      <right/>
      <top style="thin">
        <color indexed="64"/>
      </top>
      <bottom style="thin">
        <color indexed="64"/>
      </bottom>
      <diagonal/>
    </border>
    <border>
      <left/>
      <right/>
      <top style="thin">
        <color indexed="64"/>
      </top>
      <bottom/>
      <diagonal/>
    </border>
  </borders>
  <cellStyleXfs count="1">
    <xf numFmtId="0" fontId="0" fillId="0" borderId="0"/>
  </cellStyleXfs>
  <cellXfs count="60">
    <xf numFmtId="0" fontId="0" fillId="0" borderId="0" xfId="0"/>
    <xf numFmtId="0" fontId="1" fillId="0" borderId="0" xfId="0" applyFont="1" applyAlignment="1">
      <alignment horizontal="center" vertical="center" wrapText="1"/>
    </xf>
    <xf numFmtId="0" fontId="2" fillId="0" borderId="0" xfId="0" applyFont="1" applyAlignment="1">
      <alignment horizontal="center" vertical="center" wrapText="1"/>
    </xf>
    <xf numFmtId="0" fontId="1" fillId="0" borderId="0" xfId="0" applyFont="1" applyAlignment="1">
      <alignment vertical="top" wrapText="1"/>
    </xf>
    <xf numFmtId="0" fontId="2" fillId="0" borderId="0" xfId="0" applyFont="1" applyAlignment="1">
      <alignment vertical="top" wrapText="1"/>
    </xf>
    <xf numFmtId="164" fontId="2" fillId="0" borderId="0" xfId="0" applyNumberFormat="1" applyFont="1" applyAlignment="1">
      <alignment horizontal="right" vertical="top"/>
    </xf>
    <xf numFmtId="37" fontId="2" fillId="0" borderId="0" xfId="0" applyNumberFormat="1" applyFont="1" applyAlignment="1">
      <alignment horizontal="right" vertical="top"/>
    </xf>
    <xf numFmtId="165" fontId="2" fillId="0" borderId="0" xfId="0" applyNumberFormat="1" applyFont="1" applyAlignment="1">
      <alignment horizontal="right" vertical="top"/>
    </xf>
    <xf numFmtId="166" fontId="2" fillId="0" borderId="0" xfId="0" applyNumberFormat="1" applyFont="1" applyAlignment="1">
      <alignment horizontal="right" vertical="top"/>
    </xf>
    <xf numFmtId="167" fontId="2" fillId="0" borderId="0" xfId="0" applyNumberFormat="1" applyFont="1" applyAlignment="1">
      <alignment horizontal="right" vertical="top"/>
    </xf>
    <xf numFmtId="168" fontId="2" fillId="0" borderId="0" xfId="0" applyNumberFormat="1" applyFont="1" applyAlignment="1">
      <alignment horizontal="right" vertical="top"/>
    </xf>
    <xf numFmtId="39" fontId="2" fillId="0" borderId="0" xfId="0" applyNumberFormat="1" applyFont="1" applyAlignment="1">
      <alignment horizontal="right" vertical="top"/>
    </xf>
    <xf numFmtId="169" fontId="2" fillId="0" borderId="0" xfId="0" applyNumberFormat="1" applyFont="1" applyAlignment="1">
      <alignment horizontal="right" vertical="top"/>
    </xf>
    <xf numFmtId="170" fontId="2" fillId="0" borderId="0" xfId="0" applyNumberFormat="1" applyFont="1" applyAlignment="1">
      <alignment horizontal="right" vertical="top"/>
    </xf>
    <xf numFmtId="171" fontId="2" fillId="0" borderId="0" xfId="0" applyNumberFormat="1" applyFont="1" applyAlignment="1">
      <alignment horizontal="right" vertical="top"/>
    </xf>
    <xf numFmtId="0" fontId="0" fillId="0" borderId="0" xfId="0"/>
    <xf numFmtId="0" fontId="2" fillId="0" borderId="0" xfId="0" applyFont="1" applyAlignment="1">
      <alignment horizontal="center" vertical="center" wrapText="1"/>
    </xf>
    <xf numFmtId="164" fontId="0" fillId="0" borderId="0" xfId="0" applyNumberFormat="1"/>
    <xf numFmtId="37" fontId="0" fillId="0" borderId="0" xfId="0" applyNumberFormat="1"/>
    <xf numFmtId="166" fontId="0" fillId="0" borderId="0" xfId="0" applyNumberFormat="1"/>
    <xf numFmtId="0" fontId="3" fillId="0" borderId="0" xfId="0" applyFont="1"/>
    <xf numFmtId="37" fontId="3" fillId="0" borderId="0" xfId="0" applyNumberFormat="1" applyFont="1"/>
    <xf numFmtId="37" fontId="4" fillId="0" borderId="0" xfId="0" applyNumberFormat="1" applyFont="1"/>
    <xf numFmtId="164" fontId="4" fillId="0" borderId="0" xfId="0" applyNumberFormat="1" applyFont="1"/>
    <xf numFmtId="9" fontId="0" fillId="0" borderId="0" xfId="0" applyNumberFormat="1"/>
    <xf numFmtId="9" fontId="4" fillId="0" borderId="0" xfId="0" applyNumberFormat="1" applyFont="1"/>
    <xf numFmtId="0" fontId="1" fillId="0" borderId="0" xfId="0" applyFont="1" applyAlignment="1">
      <alignment horizontal="center" vertical="center" wrapText="1"/>
    </xf>
    <xf numFmtId="0" fontId="0" fillId="0" borderId="0" xfId="0"/>
    <xf numFmtId="0" fontId="2" fillId="0" borderId="0" xfId="0" applyFont="1" applyAlignment="1">
      <alignment horizontal="center" vertical="center" wrapText="1"/>
    </xf>
    <xf numFmtId="9" fontId="5" fillId="0" borderId="0" xfId="0" applyNumberFormat="1" applyFont="1"/>
    <xf numFmtId="0" fontId="6" fillId="0" borderId="0" xfId="0" applyFont="1"/>
    <xf numFmtId="37" fontId="7" fillId="0" borderId="0" xfId="0" applyNumberFormat="1" applyFont="1"/>
    <xf numFmtId="9" fontId="8" fillId="0" borderId="0" xfId="0" applyNumberFormat="1" applyFont="1"/>
    <xf numFmtId="10" fontId="0" fillId="0" borderId="0" xfId="0" applyNumberFormat="1"/>
    <xf numFmtId="164" fontId="3" fillId="0" borderId="1" xfId="0" applyNumberFormat="1" applyFont="1" applyBorder="1"/>
    <xf numFmtId="37" fontId="3" fillId="0" borderId="2" xfId="0" applyNumberFormat="1" applyFont="1" applyBorder="1"/>
    <xf numFmtId="37" fontId="0" fillId="0" borderId="2" xfId="0" applyNumberFormat="1" applyBorder="1"/>
    <xf numFmtId="37" fontId="7" fillId="0" borderId="0" xfId="0" applyNumberFormat="1" applyFont="1" applyBorder="1"/>
    <xf numFmtId="9" fontId="8" fillId="0" borderId="0" xfId="0" applyNumberFormat="1" applyFont="1" applyBorder="1"/>
    <xf numFmtId="0" fontId="3" fillId="2" borderId="2" xfId="0" applyFont="1" applyFill="1" applyBorder="1"/>
    <xf numFmtId="166" fontId="3" fillId="2" borderId="2" xfId="0" applyNumberFormat="1" applyFont="1" applyFill="1" applyBorder="1"/>
    <xf numFmtId="0" fontId="9" fillId="0" borderId="0" xfId="0" applyFont="1" applyAlignment="1">
      <alignment horizontal="center"/>
    </xf>
    <xf numFmtId="0" fontId="3" fillId="0" borderId="2" xfId="0" applyFont="1" applyBorder="1"/>
    <xf numFmtId="39" fontId="3" fillId="0" borderId="2" xfId="0" applyNumberFormat="1" applyFont="1" applyBorder="1"/>
    <xf numFmtId="0" fontId="10" fillId="0" borderId="0" xfId="0" applyFont="1"/>
    <xf numFmtId="37" fontId="11" fillId="0" borderId="0" xfId="0" applyNumberFormat="1" applyFont="1"/>
    <xf numFmtId="9" fontId="12" fillId="0" borderId="0" xfId="0" applyNumberFormat="1" applyFont="1"/>
    <xf numFmtId="9" fontId="12" fillId="0" borderId="0" xfId="0" applyNumberFormat="1" applyFont="1" applyBorder="1"/>
    <xf numFmtId="1" fontId="0" fillId="0" borderId="0" xfId="0" applyNumberFormat="1"/>
    <xf numFmtId="175" fontId="0" fillId="0" borderId="0" xfId="0" applyNumberFormat="1"/>
    <xf numFmtId="9" fontId="7" fillId="0" borderId="0" xfId="0" applyNumberFormat="1" applyFont="1"/>
    <xf numFmtId="1" fontId="0" fillId="0" borderId="2" xfId="0" applyNumberFormat="1" applyBorder="1"/>
    <xf numFmtId="9" fontId="7" fillId="0" borderId="0" xfId="0" applyNumberFormat="1" applyFont="1" applyBorder="1"/>
    <xf numFmtId="8" fontId="7" fillId="0" borderId="0" xfId="0" applyNumberFormat="1" applyFont="1"/>
    <xf numFmtId="0" fontId="0" fillId="0" borderId="0" xfId="0" quotePrefix="1"/>
    <xf numFmtId="175" fontId="3" fillId="0" borderId="2" xfId="0" applyNumberFormat="1" applyFont="1" applyBorder="1"/>
    <xf numFmtId="8" fontId="0" fillId="0" borderId="0" xfId="0" applyNumberFormat="1"/>
    <xf numFmtId="175" fontId="3" fillId="0" borderId="0" xfId="0" applyNumberFormat="1" applyFont="1" applyFill="1" applyBorder="1"/>
    <xf numFmtId="8" fontId="4" fillId="0" borderId="0" xfId="0" applyNumberFormat="1" applyFont="1"/>
    <xf numFmtId="8" fontId="5" fillId="0" borderId="0" xfId="0" applyNumberFormat="1"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8"/>
  <sheetViews>
    <sheetView workbookViewId="0">
      <selection sqref="A1:A2"/>
    </sheetView>
  </sheetViews>
  <sheetFormatPr baseColWidth="10" defaultColWidth="8.83203125" defaultRowHeight="15" x14ac:dyDescent="0.2"/>
  <cols>
    <col min="1" max="1" width="44" customWidth="1"/>
    <col min="2" max="2" width="80" customWidth="1"/>
    <col min="3" max="4" width="14" customWidth="1"/>
  </cols>
  <sheetData>
    <row r="1" spans="1:4" ht="16" x14ac:dyDescent="0.2">
      <c r="A1" s="26" t="s">
        <v>0</v>
      </c>
      <c r="B1" s="2" t="s">
        <v>1</v>
      </c>
    </row>
    <row r="2" spans="1:4" ht="16" x14ac:dyDescent="0.2">
      <c r="A2" s="27"/>
      <c r="B2" s="2" t="s">
        <v>2</v>
      </c>
      <c r="C2" s="2" t="s">
        <v>3</v>
      </c>
      <c r="D2" s="2" t="s">
        <v>4</v>
      </c>
    </row>
    <row r="3" spans="1:4" ht="16" x14ac:dyDescent="0.2">
      <c r="A3" s="3" t="s">
        <v>5</v>
      </c>
      <c r="B3" s="4" t="s">
        <v>6</v>
      </c>
      <c r="C3" s="4" t="s">
        <v>6</v>
      </c>
      <c r="D3" s="4" t="s">
        <v>6</v>
      </c>
    </row>
    <row r="4" spans="1:4" ht="16" x14ac:dyDescent="0.2">
      <c r="A4" s="4" t="s">
        <v>7</v>
      </c>
      <c r="B4" s="4" t="s">
        <v>8</v>
      </c>
      <c r="C4" s="4" t="s">
        <v>6</v>
      </c>
      <c r="D4" s="4" t="s">
        <v>6</v>
      </c>
    </row>
    <row r="5" spans="1:4" ht="16" x14ac:dyDescent="0.2">
      <c r="A5" s="4" t="s">
        <v>9</v>
      </c>
      <c r="B5" s="4" t="s">
        <v>10</v>
      </c>
      <c r="C5" s="4" t="s">
        <v>6</v>
      </c>
      <c r="D5" s="4" t="s">
        <v>6</v>
      </c>
    </row>
    <row r="6" spans="1:4" ht="16" x14ac:dyDescent="0.2">
      <c r="A6" s="4" t="s">
        <v>11</v>
      </c>
      <c r="B6" s="4" t="s">
        <v>12</v>
      </c>
      <c r="C6" s="4" t="s">
        <v>6</v>
      </c>
      <c r="D6" s="4" t="s">
        <v>6</v>
      </c>
    </row>
    <row r="7" spans="1:4" ht="16" x14ac:dyDescent="0.2">
      <c r="A7" s="4" t="s">
        <v>13</v>
      </c>
      <c r="B7" s="4" t="s">
        <v>14</v>
      </c>
      <c r="C7" s="4" t="s">
        <v>6</v>
      </c>
      <c r="D7" s="4" t="s">
        <v>6</v>
      </c>
    </row>
    <row r="8" spans="1:4" ht="16" x14ac:dyDescent="0.2">
      <c r="A8" s="4" t="s">
        <v>15</v>
      </c>
      <c r="B8" s="4" t="s">
        <v>16</v>
      </c>
      <c r="C8" s="4" t="s">
        <v>6</v>
      </c>
      <c r="D8" s="4" t="s">
        <v>6</v>
      </c>
    </row>
    <row r="9" spans="1:4" ht="16" x14ac:dyDescent="0.2">
      <c r="A9" s="4" t="s">
        <v>17</v>
      </c>
      <c r="B9" s="4" t="s">
        <v>18</v>
      </c>
      <c r="C9" s="4" t="s">
        <v>6</v>
      </c>
      <c r="D9" s="4" t="s">
        <v>6</v>
      </c>
    </row>
    <row r="10" spans="1:4" ht="16" x14ac:dyDescent="0.2">
      <c r="A10" s="4" t="s">
        <v>19</v>
      </c>
      <c r="B10" s="4" t="s">
        <v>20</v>
      </c>
      <c r="C10" s="4" t="s">
        <v>6</v>
      </c>
      <c r="D10" s="4" t="s">
        <v>6</v>
      </c>
    </row>
    <row r="11" spans="1:4" ht="16" x14ac:dyDescent="0.2">
      <c r="A11" s="4" t="s">
        <v>21</v>
      </c>
      <c r="B11" s="4" t="s">
        <v>22</v>
      </c>
      <c r="C11" s="4" t="s">
        <v>6</v>
      </c>
      <c r="D11" s="4" t="s">
        <v>6</v>
      </c>
    </row>
    <row r="12" spans="1:4" ht="16" x14ac:dyDescent="0.2">
      <c r="A12" s="4" t="s">
        <v>23</v>
      </c>
      <c r="B12" s="4" t="s">
        <v>24</v>
      </c>
      <c r="C12" s="4" t="s">
        <v>6</v>
      </c>
      <c r="D12" s="4" t="s">
        <v>6</v>
      </c>
    </row>
    <row r="13" spans="1:4" ht="16" x14ac:dyDescent="0.2">
      <c r="A13" s="4" t="s">
        <v>25</v>
      </c>
      <c r="B13" s="4" t="s">
        <v>26</v>
      </c>
      <c r="C13" s="4" t="s">
        <v>6</v>
      </c>
      <c r="D13" s="4" t="s">
        <v>6</v>
      </c>
    </row>
    <row r="14" spans="1:4" ht="16" x14ac:dyDescent="0.2">
      <c r="A14" s="4" t="s">
        <v>27</v>
      </c>
      <c r="B14" s="4" t="s">
        <v>28</v>
      </c>
      <c r="C14" s="4" t="s">
        <v>6</v>
      </c>
      <c r="D14" s="4" t="s">
        <v>6</v>
      </c>
    </row>
    <row r="15" spans="1:4" ht="16" x14ac:dyDescent="0.2">
      <c r="A15" s="4" t="s">
        <v>29</v>
      </c>
      <c r="B15" s="4" t="s">
        <v>30</v>
      </c>
      <c r="C15" s="4" t="s">
        <v>6</v>
      </c>
      <c r="D15" s="4" t="s">
        <v>6</v>
      </c>
    </row>
    <row r="16" spans="1:4" ht="16" x14ac:dyDescent="0.2">
      <c r="A16" s="4" t="s">
        <v>31</v>
      </c>
      <c r="B16" s="4" t="s">
        <v>32</v>
      </c>
      <c r="C16" s="4" t="s">
        <v>6</v>
      </c>
      <c r="D16" s="4" t="s">
        <v>6</v>
      </c>
    </row>
    <row r="17" spans="1:4" ht="16" x14ac:dyDescent="0.2">
      <c r="A17" s="4" t="s">
        <v>33</v>
      </c>
      <c r="B17" s="4" t="s">
        <v>34</v>
      </c>
      <c r="C17" s="4" t="s">
        <v>6</v>
      </c>
      <c r="D17" s="4" t="s">
        <v>6</v>
      </c>
    </row>
    <row r="18" spans="1:4" ht="16" x14ac:dyDescent="0.2">
      <c r="A18" s="4" t="s">
        <v>35</v>
      </c>
      <c r="B18" s="4" t="s">
        <v>36</v>
      </c>
      <c r="C18" s="4" t="s">
        <v>6</v>
      </c>
      <c r="D18" s="4" t="s">
        <v>6</v>
      </c>
    </row>
    <row r="19" spans="1:4" ht="16" x14ac:dyDescent="0.2">
      <c r="A19" s="4" t="s">
        <v>37</v>
      </c>
      <c r="B19" s="4" t="s">
        <v>38</v>
      </c>
      <c r="C19" s="4" t="s">
        <v>6</v>
      </c>
      <c r="D19" s="4" t="s">
        <v>6</v>
      </c>
    </row>
    <row r="20" spans="1:4" ht="16" x14ac:dyDescent="0.2">
      <c r="A20" s="4" t="s">
        <v>39</v>
      </c>
      <c r="B20" s="4" t="s">
        <v>38</v>
      </c>
      <c r="C20" s="4" t="s">
        <v>6</v>
      </c>
      <c r="D20" s="4" t="s">
        <v>6</v>
      </c>
    </row>
    <row r="21" spans="1:4" ht="16" x14ac:dyDescent="0.2">
      <c r="A21" s="4" t="s">
        <v>40</v>
      </c>
      <c r="B21" s="4" t="s">
        <v>41</v>
      </c>
      <c r="C21" s="4" t="s">
        <v>6</v>
      </c>
      <c r="D21" s="4" t="s">
        <v>6</v>
      </c>
    </row>
    <row r="22" spans="1:4" ht="16" x14ac:dyDescent="0.2">
      <c r="A22" s="4" t="s">
        <v>42</v>
      </c>
      <c r="B22" s="4" t="s">
        <v>41</v>
      </c>
      <c r="C22" s="4" t="s">
        <v>6</v>
      </c>
      <c r="D22" s="4" t="s">
        <v>6</v>
      </c>
    </row>
    <row r="23" spans="1:4" ht="16" x14ac:dyDescent="0.2">
      <c r="A23" s="4" t="s">
        <v>43</v>
      </c>
      <c r="B23" s="4" t="s">
        <v>44</v>
      </c>
      <c r="C23" s="4" t="s">
        <v>6</v>
      </c>
      <c r="D23" s="4" t="s">
        <v>6</v>
      </c>
    </row>
    <row r="24" spans="1:4" ht="16" x14ac:dyDescent="0.2">
      <c r="A24" s="4" t="s">
        <v>45</v>
      </c>
      <c r="B24" s="4" t="s">
        <v>16</v>
      </c>
      <c r="C24" s="4" t="s">
        <v>6</v>
      </c>
      <c r="D24" s="4" t="s">
        <v>6</v>
      </c>
    </row>
    <row r="25" spans="1:4" ht="16" x14ac:dyDescent="0.2">
      <c r="A25" s="4" t="s">
        <v>46</v>
      </c>
      <c r="B25" s="4" t="s">
        <v>10</v>
      </c>
      <c r="C25" s="4" t="s">
        <v>6</v>
      </c>
      <c r="D25" s="4" t="s">
        <v>6</v>
      </c>
    </row>
    <row r="26" spans="1:4" ht="16" x14ac:dyDescent="0.2">
      <c r="A26" s="4" t="s">
        <v>47</v>
      </c>
      <c r="B26" s="4" t="s">
        <v>16</v>
      </c>
      <c r="C26" s="4" t="s">
        <v>6</v>
      </c>
      <c r="D26" s="4" t="s">
        <v>6</v>
      </c>
    </row>
    <row r="27" spans="1:4" ht="16" x14ac:dyDescent="0.2">
      <c r="A27" s="4" t="s">
        <v>48</v>
      </c>
      <c r="B27" s="4" t="s">
        <v>16</v>
      </c>
      <c r="C27" s="4" t="s">
        <v>6</v>
      </c>
      <c r="D27" s="4" t="s">
        <v>6</v>
      </c>
    </row>
    <row r="28" spans="1:4" ht="16" x14ac:dyDescent="0.2">
      <c r="A28" s="4" t="s">
        <v>49</v>
      </c>
      <c r="B28" s="4" t="s">
        <v>16</v>
      </c>
      <c r="C28" s="4" t="s">
        <v>6</v>
      </c>
      <c r="D28" s="4" t="s">
        <v>6</v>
      </c>
    </row>
    <row r="29" spans="1:4" ht="16" x14ac:dyDescent="0.2">
      <c r="A29" s="4" t="s">
        <v>50</v>
      </c>
      <c r="B29" s="4" t="s">
        <v>6</v>
      </c>
      <c r="C29" s="4" t="s">
        <v>6</v>
      </c>
      <c r="D29" s="5">
        <v>635552000</v>
      </c>
    </row>
    <row r="30" spans="1:4" ht="64" x14ac:dyDescent="0.2">
      <c r="A30" s="4" t="s">
        <v>51</v>
      </c>
      <c r="B30" s="4" t="s">
        <v>52</v>
      </c>
      <c r="C30" s="4" t="s">
        <v>6</v>
      </c>
      <c r="D30" s="4" t="s">
        <v>6</v>
      </c>
    </row>
    <row r="31" spans="1:4" ht="16" x14ac:dyDescent="0.2">
      <c r="A31" s="4" t="s">
        <v>53</v>
      </c>
      <c r="B31" s="4" t="s">
        <v>54</v>
      </c>
      <c r="C31" s="4" t="s">
        <v>6</v>
      </c>
      <c r="D31" s="4" t="s">
        <v>6</v>
      </c>
    </row>
    <row r="32" spans="1:4" ht="16" x14ac:dyDescent="0.2">
      <c r="A32" s="4" t="s">
        <v>55</v>
      </c>
      <c r="B32" s="4" t="s">
        <v>56</v>
      </c>
      <c r="C32" s="4" t="s">
        <v>6</v>
      </c>
      <c r="D32" s="4" t="s">
        <v>6</v>
      </c>
    </row>
    <row r="33" spans="1:4" ht="16" x14ac:dyDescent="0.2">
      <c r="A33" s="4" t="s">
        <v>57</v>
      </c>
      <c r="B33" s="4" t="s">
        <v>58</v>
      </c>
      <c r="C33" s="4" t="s">
        <v>6</v>
      </c>
      <c r="D33" s="4" t="s">
        <v>6</v>
      </c>
    </row>
    <row r="34" spans="1:4" ht="16" x14ac:dyDescent="0.2">
      <c r="A34" s="4" t="s">
        <v>59</v>
      </c>
      <c r="B34" s="4" t="s">
        <v>16</v>
      </c>
      <c r="C34" s="4" t="s">
        <v>6</v>
      </c>
      <c r="D34" s="4" t="s">
        <v>6</v>
      </c>
    </row>
    <row r="35" spans="1:4" ht="16" x14ac:dyDescent="0.2">
      <c r="A35" s="4" t="s">
        <v>60</v>
      </c>
      <c r="B35" s="4" t="s">
        <v>6</v>
      </c>
      <c r="C35" s="4" t="s">
        <v>6</v>
      </c>
      <c r="D35" s="4" t="s">
        <v>6</v>
      </c>
    </row>
    <row r="36" spans="1:4" ht="16" x14ac:dyDescent="0.2">
      <c r="A36" s="3" t="s">
        <v>5</v>
      </c>
      <c r="B36" s="4" t="s">
        <v>6</v>
      </c>
      <c r="C36" s="4" t="s">
        <v>6</v>
      </c>
      <c r="D36" s="4" t="s">
        <v>6</v>
      </c>
    </row>
    <row r="37" spans="1:4" ht="16" x14ac:dyDescent="0.2">
      <c r="A37" s="4" t="s">
        <v>61</v>
      </c>
      <c r="B37" s="4" t="s">
        <v>62</v>
      </c>
      <c r="C37" s="4" t="s">
        <v>6</v>
      </c>
      <c r="D37" s="4" t="s">
        <v>6</v>
      </c>
    </row>
    <row r="38" spans="1:4" ht="16" x14ac:dyDescent="0.2">
      <c r="A38" s="4" t="s">
        <v>63</v>
      </c>
      <c r="B38" s="4" t="s">
        <v>64</v>
      </c>
      <c r="C38" s="4" t="s">
        <v>6</v>
      </c>
      <c r="D38" s="4" t="s">
        <v>6</v>
      </c>
    </row>
    <row r="39" spans="1:4" ht="16" x14ac:dyDescent="0.2">
      <c r="A39" s="4" t="s">
        <v>65</v>
      </c>
      <c r="B39" s="4" t="s">
        <v>66</v>
      </c>
      <c r="C39" s="4" t="s">
        <v>6</v>
      </c>
      <c r="D39" s="4" t="s">
        <v>6</v>
      </c>
    </row>
    <row r="40" spans="1:4" ht="16" x14ac:dyDescent="0.2">
      <c r="A40" s="4" t="s">
        <v>67</v>
      </c>
      <c r="B40" s="4" t="s">
        <v>6</v>
      </c>
      <c r="C40" s="6">
        <v>763107381</v>
      </c>
      <c r="D40" s="4" t="s">
        <v>6</v>
      </c>
    </row>
    <row r="41" spans="1:4" ht="16" x14ac:dyDescent="0.2">
      <c r="A41" s="4" t="s">
        <v>68</v>
      </c>
      <c r="B41" s="4" t="s">
        <v>6</v>
      </c>
      <c r="C41" s="4" t="s">
        <v>6</v>
      </c>
      <c r="D41" s="4" t="s">
        <v>6</v>
      </c>
    </row>
    <row r="42" spans="1:4" ht="16" x14ac:dyDescent="0.2">
      <c r="A42" s="3" t="s">
        <v>5</v>
      </c>
      <c r="B42" s="4" t="s">
        <v>6</v>
      </c>
      <c r="C42" s="4" t="s">
        <v>6</v>
      </c>
      <c r="D42" s="4" t="s">
        <v>6</v>
      </c>
    </row>
    <row r="43" spans="1:4" ht="32" x14ac:dyDescent="0.2">
      <c r="A43" s="4" t="s">
        <v>61</v>
      </c>
      <c r="B43" s="4" t="s">
        <v>69</v>
      </c>
      <c r="C43" s="4" t="s">
        <v>6</v>
      </c>
      <c r="D43" s="4" t="s">
        <v>6</v>
      </c>
    </row>
    <row r="44" spans="1:4" ht="16" x14ac:dyDescent="0.2">
      <c r="A44" s="4" t="s">
        <v>63</v>
      </c>
      <c r="B44" s="4" t="s">
        <v>70</v>
      </c>
      <c r="C44" s="4" t="s">
        <v>6</v>
      </c>
      <c r="D44" s="4" t="s">
        <v>6</v>
      </c>
    </row>
    <row r="45" spans="1:4" ht="16" x14ac:dyDescent="0.2">
      <c r="A45" s="4" t="s">
        <v>65</v>
      </c>
      <c r="B45" s="4" t="s">
        <v>66</v>
      </c>
      <c r="C45" s="4" t="s">
        <v>6</v>
      </c>
      <c r="D45" s="4" t="s">
        <v>6</v>
      </c>
    </row>
    <row r="46" spans="1:4" ht="16" x14ac:dyDescent="0.2">
      <c r="A46" s="4" t="s">
        <v>71</v>
      </c>
      <c r="B46" s="4" t="s">
        <v>6</v>
      </c>
      <c r="C46" s="4" t="s">
        <v>6</v>
      </c>
      <c r="D46" s="4" t="s">
        <v>6</v>
      </c>
    </row>
    <row r="47" spans="1:4" ht="16" x14ac:dyDescent="0.2">
      <c r="A47" s="3" t="s">
        <v>5</v>
      </c>
      <c r="B47" s="4" t="s">
        <v>6</v>
      </c>
      <c r="C47" s="4" t="s">
        <v>6</v>
      </c>
      <c r="D47" s="4" t="s">
        <v>6</v>
      </c>
    </row>
    <row r="48" spans="1:4" ht="16" x14ac:dyDescent="0.2">
      <c r="A48" s="4" t="s">
        <v>67</v>
      </c>
      <c r="B48" s="4" t="s">
        <v>6</v>
      </c>
      <c r="C48" s="6">
        <v>409326834</v>
      </c>
      <c r="D48" s="4" t="s">
        <v>6</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34"/>
  <sheetViews>
    <sheetView workbookViewId="0">
      <selection activeCell="D9" sqref="A1:D9"/>
    </sheetView>
  </sheetViews>
  <sheetFormatPr baseColWidth="10" defaultColWidth="8.83203125" defaultRowHeight="15" x14ac:dyDescent="0.2"/>
  <cols>
    <col min="1" max="1" width="76" customWidth="1"/>
    <col min="2" max="2" width="16" customWidth="1"/>
    <col min="3" max="4" width="14" customWidth="1"/>
  </cols>
  <sheetData>
    <row r="1" spans="1:4" x14ac:dyDescent="0.2">
      <c r="A1" s="26" t="s">
        <v>175</v>
      </c>
      <c r="B1" s="28" t="s">
        <v>1</v>
      </c>
      <c r="C1" s="27"/>
      <c r="D1" s="27"/>
    </row>
    <row r="2" spans="1:4" ht="16" x14ac:dyDescent="0.2">
      <c r="A2" s="27"/>
      <c r="B2" s="2" t="s">
        <v>2</v>
      </c>
      <c r="C2" s="2" t="s">
        <v>81</v>
      </c>
      <c r="D2" s="2" t="s">
        <v>118</v>
      </c>
    </row>
    <row r="3" spans="1:4" ht="16" x14ac:dyDescent="0.2">
      <c r="A3" s="3" t="s">
        <v>176</v>
      </c>
      <c r="B3" s="4" t="s">
        <v>6</v>
      </c>
      <c r="C3" s="4" t="s">
        <v>6</v>
      </c>
      <c r="D3" s="4" t="s">
        <v>6</v>
      </c>
    </row>
    <row r="4" spans="1:4" ht="16" x14ac:dyDescent="0.2">
      <c r="A4" s="4" t="s">
        <v>132</v>
      </c>
      <c r="B4" s="5">
        <v>-1723</v>
      </c>
      <c r="C4" s="5">
        <v>-755</v>
      </c>
      <c r="D4" s="5">
        <v>-214</v>
      </c>
    </row>
    <row r="5" spans="1:4" ht="16" x14ac:dyDescent="0.2">
      <c r="A5" s="3" t="s">
        <v>177</v>
      </c>
      <c r="B5" s="4" t="s">
        <v>6</v>
      </c>
      <c r="C5" s="4" t="s">
        <v>6</v>
      </c>
      <c r="D5" s="4" t="s">
        <v>6</v>
      </c>
    </row>
    <row r="6" spans="1:4" ht="16" x14ac:dyDescent="0.2">
      <c r="A6" s="4" t="s">
        <v>178</v>
      </c>
      <c r="B6" s="6">
        <v>22</v>
      </c>
      <c r="C6" s="6">
        <v>16</v>
      </c>
      <c r="D6" s="6">
        <v>3</v>
      </c>
    </row>
    <row r="7" spans="1:4" ht="16" x14ac:dyDescent="0.2">
      <c r="A7" s="4" t="s">
        <v>179</v>
      </c>
      <c r="B7" s="6">
        <v>28</v>
      </c>
      <c r="C7" s="6">
        <v>25</v>
      </c>
      <c r="D7" s="6">
        <v>14</v>
      </c>
    </row>
    <row r="8" spans="1:4" ht="16" x14ac:dyDescent="0.2">
      <c r="A8" s="4" t="s">
        <v>158</v>
      </c>
      <c r="B8" s="6">
        <v>156</v>
      </c>
      <c r="C8" s="6">
        <v>220</v>
      </c>
      <c r="D8" s="6">
        <v>17</v>
      </c>
    </row>
    <row r="9" spans="1:4" ht="16" x14ac:dyDescent="0.2">
      <c r="A9" s="4" t="s">
        <v>124</v>
      </c>
      <c r="B9" s="6">
        <v>1114</v>
      </c>
      <c r="C9" s="6">
        <v>0</v>
      </c>
      <c r="D9" s="6">
        <v>0</v>
      </c>
    </row>
    <row r="10" spans="1:4" ht="16" x14ac:dyDescent="0.2">
      <c r="A10" s="4" t="s">
        <v>128</v>
      </c>
      <c r="B10" s="6">
        <v>-114</v>
      </c>
      <c r="C10" s="6">
        <v>20</v>
      </c>
      <c r="D10" s="6">
        <v>0</v>
      </c>
    </row>
    <row r="11" spans="1:4" ht="16" x14ac:dyDescent="0.2">
      <c r="A11" s="4" t="s">
        <v>180</v>
      </c>
      <c r="B11" s="6">
        <v>0</v>
      </c>
      <c r="C11" s="6">
        <v>8</v>
      </c>
      <c r="D11" s="6">
        <v>0</v>
      </c>
    </row>
    <row r="12" spans="1:4" ht="16" x14ac:dyDescent="0.2">
      <c r="A12" s="4" t="s">
        <v>181</v>
      </c>
      <c r="B12" s="6">
        <v>0</v>
      </c>
      <c r="C12" s="6">
        <v>-5</v>
      </c>
      <c r="D12" s="6">
        <v>0</v>
      </c>
    </row>
    <row r="13" spans="1:4" ht="16" x14ac:dyDescent="0.2">
      <c r="A13" s="4" t="s">
        <v>182</v>
      </c>
      <c r="B13" s="6">
        <v>-3</v>
      </c>
      <c r="C13" s="6">
        <v>12</v>
      </c>
      <c r="D13" s="6">
        <v>0</v>
      </c>
    </row>
    <row r="14" spans="1:4" ht="16" x14ac:dyDescent="0.2">
      <c r="A14" s="3" t="s">
        <v>183</v>
      </c>
      <c r="B14" s="4" t="s">
        <v>6</v>
      </c>
      <c r="C14" s="4" t="s">
        <v>6</v>
      </c>
      <c r="D14" s="4" t="s">
        <v>6</v>
      </c>
    </row>
    <row r="15" spans="1:4" ht="16" x14ac:dyDescent="0.2">
      <c r="A15" s="4" t="s">
        <v>184</v>
      </c>
      <c r="B15" s="6">
        <v>47</v>
      </c>
      <c r="C15" s="6">
        <v>-48</v>
      </c>
      <c r="D15" s="6">
        <v>-26</v>
      </c>
    </row>
    <row r="16" spans="1:4" ht="16" x14ac:dyDescent="0.2">
      <c r="A16" s="4" t="s">
        <v>185</v>
      </c>
      <c r="B16" s="6">
        <v>-25</v>
      </c>
      <c r="C16" s="6">
        <v>-21</v>
      </c>
      <c r="D16" s="6">
        <v>-2</v>
      </c>
    </row>
    <row r="17" spans="1:4" ht="16" x14ac:dyDescent="0.2">
      <c r="A17" s="4" t="s">
        <v>186</v>
      </c>
      <c r="B17" s="6">
        <v>-10</v>
      </c>
      <c r="C17" s="6">
        <v>-36</v>
      </c>
      <c r="D17" s="6">
        <v>16</v>
      </c>
    </row>
    <row r="18" spans="1:4" ht="16" x14ac:dyDescent="0.2">
      <c r="A18" s="4" t="s">
        <v>187</v>
      </c>
      <c r="B18" s="6">
        <v>-508</v>
      </c>
      <c r="C18" s="6">
        <v>-564</v>
      </c>
      <c r="D18" s="6">
        <v>-192</v>
      </c>
    </row>
    <row r="19" spans="1:4" ht="16" x14ac:dyDescent="0.2">
      <c r="A19" s="3" t="s">
        <v>188</v>
      </c>
      <c r="B19" s="4" t="s">
        <v>6</v>
      </c>
      <c r="C19" s="4" t="s">
        <v>6</v>
      </c>
      <c r="D19" s="4" t="s">
        <v>6</v>
      </c>
    </row>
    <row r="20" spans="1:4" ht="16" x14ac:dyDescent="0.2">
      <c r="A20" s="4" t="s">
        <v>189</v>
      </c>
      <c r="B20" s="6">
        <v>-15</v>
      </c>
      <c r="C20" s="6">
        <v>-48</v>
      </c>
      <c r="D20" s="6">
        <v>-7</v>
      </c>
    </row>
    <row r="21" spans="1:4" ht="16" x14ac:dyDescent="0.2">
      <c r="A21" s="4" t="s">
        <v>190</v>
      </c>
      <c r="B21" s="6">
        <v>0</v>
      </c>
      <c r="C21" s="6">
        <v>294</v>
      </c>
      <c r="D21" s="6">
        <v>0</v>
      </c>
    </row>
    <row r="22" spans="1:4" ht="16" x14ac:dyDescent="0.2">
      <c r="A22" s="4" t="s">
        <v>191</v>
      </c>
      <c r="B22" s="6">
        <v>-1610</v>
      </c>
      <c r="C22" s="6">
        <v>0</v>
      </c>
      <c r="D22" s="6">
        <v>-120</v>
      </c>
    </row>
    <row r="23" spans="1:4" ht="16" x14ac:dyDescent="0.2">
      <c r="A23" s="4" t="s">
        <v>192</v>
      </c>
      <c r="B23" s="6">
        <v>773</v>
      </c>
      <c r="C23" s="6">
        <v>0</v>
      </c>
      <c r="D23" s="6">
        <v>470</v>
      </c>
    </row>
    <row r="24" spans="1:4" ht="16" x14ac:dyDescent="0.2">
      <c r="A24" s="4" t="s">
        <v>193</v>
      </c>
      <c r="B24" s="6">
        <v>0</v>
      </c>
      <c r="C24" s="6">
        <v>4</v>
      </c>
      <c r="D24" s="6">
        <v>0</v>
      </c>
    </row>
    <row r="25" spans="1:4" ht="16" x14ac:dyDescent="0.2">
      <c r="A25" s="4" t="s">
        <v>194</v>
      </c>
      <c r="B25" s="6">
        <v>-852</v>
      </c>
      <c r="C25" s="6">
        <v>250</v>
      </c>
      <c r="D25" s="6">
        <v>343</v>
      </c>
    </row>
    <row r="26" spans="1:4" ht="16" x14ac:dyDescent="0.2">
      <c r="A26" s="3" t="s">
        <v>195</v>
      </c>
      <c r="B26" s="4" t="s">
        <v>6</v>
      </c>
      <c r="C26" s="4" t="s">
        <v>6</v>
      </c>
      <c r="D26" s="4" t="s">
        <v>6</v>
      </c>
    </row>
    <row r="27" spans="1:4" ht="16" x14ac:dyDescent="0.2">
      <c r="A27" s="4" t="s">
        <v>196</v>
      </c>
      <c r="B27" s="6">
        <v>13</v>
      </c>
      <c r="C27" s="6">
        <v>8</v>
      </c>
      <c r="D27" s="6">
        <v>3</v>
      </c>
    </row>
    <row r="28" spans="1:4" ht="16" x14ac:dyDescent="0.2">
      <c r="A28" s="4" t="s">
        <v>197</v>
      </c>
      <c r="B28" s="6">
        <v>0</v>
      </c>
      <c r="C28" s="6">
        <v>398</v>
      </c>
      <c r="D28" s="6">
        <v>0</v>
      </c>
    </row>
    <row r="29" spans="1:4" ht="16" x14ac:dyDescent="0.2">
      <c r="A29" s="4" t="s">
        <v>198</v>
      </c>
      <c r="B29" s="6">
        <v>0</v>
      </c>
      <c r="C29" s="6">
        <v>1134</v>
      </c>
      <c r="D29" s="6">
        <v>0</v>
      </c>
    </row>
    <row r="30" spans="1:4" ht="16" x14ac:dyDescent="0.2">
      <c r="A30" s="4" t="s">
        <v>199</v>
      </c>
      <c r="B30" s="6">
        <v>-2</v>
      </c>
      <c r="C30" s="6">
        <v>0</v>
      </c>
      <c r="D30" s="6">
        <v>-1</v>
      </c>
    </row>
    <row r="31" spans="1:4" ht="16" x14ac:dyDescent="0.2">
      <c r="A31" s="4" t="s">
        <v>200</v>
      </c>
      <c r="B31" s="6">
        <v>11</v>
      </c>
      <c r="C31" s="6">
        <v>1540</v>
      </c>
      <c r="D31" s="6">
        <v>2</v>
      </c>
    </row>
    <row r="32" spans="1:4" ht="16" x14ac:dyDescent="0.2">
      <c r="A32" s="4" t="s">
        <v>201</v>
      </c>
      <c r="B32" s="6">
        <v>-1349</v>
      </c>
      <c r="C32" s="6">
        <v>1226</v>
      </c>
      <c r="D32" s="6">
        <v>153</v>
      </c>
    </row>
    <row r="33" spans="1:4" ht="16" x14ac:dyDescent="0.2">
      <c r="A33" s="4" t="s">
        <v>202</v>
      </c>
      <c r="B33" s="6">
        <v>1626</v>
      </c>
      <c r="C33" s="6">
        <v>400</v>
      </c>
      <c r="D33" s="6">
        <v>247</v>
      </c>
    </row>
    <row r="34" spans="1:4" ht="16" x14ac:dyDescent="0.2">
      <c r="A34" s="4" t="s">
        <v>203</v>
      </c>
      <c r="B34" s="5">
        <v>277</v>
      </c>
      <c r="C34" s="5">
        <v>1626</v>
      </c>
      <c r="D34" s="5">
        <v>400</v>
      </c>
    </row>
  </sheetData>
  <mergeCells count="2">
    <mergeCell ref="A1:A2"/>
    <mergeCell ref="B1:D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4"/>
  <sheetViews>
    <sheetView workbookViewId="0"/>
  </sheetViews>
  <sheetFormatPr baseColWidth="10" defaultColWidth="8.83203125" defaultRowHeight="15" x14ac:dyDescent="0.2"/>
  <cols>
    <col min="1" max="2" width="80" customWidth="1"/>
  </cols>
  <sheetData>
    <row r="1" spans="1:2" ht="16" x14ac:dyDescent="0.2">
      <c r="A1" s="26" t="s">
        <v>204</v>
      </c>
      <c r="B1" s="2" t="s">
        <v>1</v>
      </c>
    </row>
    <row r="2" spans="1:2" ht="16" x14ac:dyDescent="0.2">
      <c r="A2" s="27"/>
      <c r="B2" s="2" t="s">
        <v>2</v>
      </c>
    </row>
    <row r="3" spans="1:2" ht="16" x14ac:dyDescent="0.2">
      <c r="A3" s="3" t="s">
        <v>205</v>
      </c>
      <c r="B3" s="4" t="s">
        <v>6</v>
      </c>
    </row>
    <row r="4" spans="1:2" ht="112" x14ac:dyDescent="0.2">
      <c r="A4" s="4" t="s">
        <v>204</v>
      </c>
      <c r="B4" s="4" t="s">
        <v>206</v>
      </c>
    </row>
  </sheetData>
  <mergeCells count="1">
    <mergeCell ref="A1:A2"/>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4"/>
  <sheetViews>
    <sheetView workbookViewId="0"/>
  </sheetViews>
  <sheetFormatPr baseColWidth="10" defaultColWidth="8.83203125" defaultRowHeight="15" x14ac:dyDescent="0.2"/>
  <cols>
    <col min="1" max="1" width="43" customWidth="1"/>
    <col min="2" max="2" width="80" customWidth="1"/>
  </cols>
  <sheetData>
    <row r="1" spans="1:2" ht="16" x14ac:dyDescent="0.2">
      <c r="A1" s="26" t="s">
        <v>207</v>
      </c>
      <c r="B1" s="2" t="s">
        <v>1</v>
      </c>
    </row>
    <row r="2" spans="1:2" ht="16" x14ac:dyDescent="0.2">
      <c r="A2" s="27"/>
      <c r="B2" s="2" t="s">
        <v>2</v>
      </c>
    </row>
    <row r="3" spans="1:2" ht="16" x14ac:dyDescent="0.2">
      <c r="A3" s="3" t="s">
        <v>208</v>
      </c>
      <c r="B3" s="4" t="s">
        <v>6</v>
      </c>
    </row>
    <row r="4" spans="1:2" ht="409.6" x14ac:dyDescent="0.2">
      <c r="A4" s="4" t="s">
        <v>207</v>
      </c>
      <c r="B4" s="4" t="s">
        <v>209</v>
      </c>
    </row>
  </sheetData>
  <mergeCells count="1">
    <mergeCell ref="A1:A2"/>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4"/>
  <sheetViews>
    <sheetView workbookViewId="0"/>
  </sheetViews>
  <sheetFormatPr baseColWidth="10" defaultColWidth="8.83203125" defaultRowHeight="15" x14ac:dyDescent="0.2"/>
  <cols>
    <col min="1" max="1" width="54" customWidth="1"/>
    <col min="2" max="2" width="80" customWidth="1"/>
  </cols>
  <sheetData>
    <row r="1" spans="1:2" ht="16" x14ac:dyDescent="0.2">
      <c r="A1" s="26" t="s">
        <v>210</v>
      </c>
      <c r="B1" s="2" t="s">
        <v>1</v>
      </c>
    </row>
    <row r="2" spans="1:2" ht="16" x14ac:dyDescent="0.2">
      <c r="A2" s="27"/>
      <c r="B2" s="2" t="s">
        <v>2</v>
      </c>
    </row>
    <row r="3" spans="1:2" ht="16" x14ac:dyDescent="0.2">
      <c r="A3" s="3" t="s">
        <v>211</v>
      </c>
      <c r="B3" s="4" t="s">
        <v>6</v>
      </c>
    </row>
    <row r="4" spans="1:2" ht="409.6" x14ac:dyDescent="0.2">
      <c r="A4" s="4" t="s">
        <v>210</v>
      </c>
      <c r="B4" s="4" t="s">
        <v>212</v>
      </c>
    </row>
  </sheetData>
  <mergeCells count="1">
    <mergeCell ref="A1:A2"/>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4"/>
  <sheetViews>
    <sheetView workbookViewId="0"/>
  </sheetViews>
  <sheetFormatPr baseColWidth="10" defaultColWidth="8.83203125" defaultRowHeight="15" x14ac:dyDescent="0.2"/>
  <cols>
    <col min="1" max="1" width="53" customWidth="1"/>
    <col min="2" max="2" width="80" customWidth="1"/>
  </cols>
  <sheetData>
    <row r="1" spans="1:2" ht="16" x14ac:dyDescent="0.2">
      <c r="A1" s="26" t="s">
        <v>90</v>
      </c>
      <c r="B1" s="2" t="s">
        <v>1</v>
      </c>
    </row>
    <row r="2" spans="1:2" ht="16" x14ac:dyDescent="0.2">
      <c r="A2" s="27"/>
      <c r="B2" s="2" t="s">
        <v>2</v>
      </c>
    </row>
    <row r="3" spans="1:2" ht="16" x14ac:dyDescent="0.2">
      <c r="A3" s="3" t="s">
        <v>213</v>
      </c>
      <c r="B3" s="4" t="s">
        <v>6</v>
      </c>
    </row>
    <row r="4" spans="1:2" ht="160" x14ac:dyDescent="0.2">
      <c r="A4" s="4" t="s">
        <v>90</v>
      </c>
      <c r="B4" s="4" t="s">
        <v>214</v>
      </c>
    </row>
  </sheetData>
  <mergeCells count="1">
    <mergeCell ref="A1:A2"/>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4"/>
  <sheetViews>
    <sheetView workbookViewId="0"/>
  </sheetViews>
  <sheetFormatPr baseColWidth="10" defaultColWidth="8.83203125" defaultRowHeight="15" x14ac:dyDescent="0.2"/>
  <cols>
    <col min="1" max="2" width="80" customWidth="1"/>
  </cols>
  <sheetData>
    <row r="1" spans="1:2" ht="16" x14ac:dyDescent="0.2">
      <c r="A1" s="26" t="s">
        <v>215</v>
      </c>
      <c r="B1" s="2" t="s">
        <v>1</v>
      </c>
    </row>
    <row r="2" spans="1:2" ht="16" x14ac:dyDescent="0.2">
      <c r="A2" s="27"/>
      <c r="B2" s="2" t="s">
        <v>2</v>
      </c>
    </row>
    <row r="3" spans="1:2" ht="16" x14ac:dyDescent="0.2">
      <c r="A3" s="3" t="s">
        <v>205</v>
      </c>
      <c r="B3" s="4" t="s">
        <v>6</v>
      </c>
    </row>
    <row r="4" spans="1:2" ht="176" x14ac:dyDescent="0.2">
      <c r="A4" s="4" t="s">
        <v>216</v>
      </c>
      <c r="B4" s="4" t="s">
        <v>217</v>
      </c>
    </row>
  </sheetData>
  <mergeCells count="1">
    <mergeCell ref="A1:A2"/>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4"/>
  <sheetViews>
    <sheetView workbookViewId="0"/>
  </sheetViews>
  <sheetFormatPr baseColWidth="10" defaultColWidth="8.83203125" defaultRowHeight="15" x14ac:dyDescent="0.2"/>
  <cols>
    <col min="1" max="1" width="47" customWidth="1"/>
    <col min="2" max="2" width="80" customWidth="1"/>
  </cols>
  <sheetData>
    <row r="1" spans="1:2" ht="16" x14ac:dyDescent="0.2">
      <c r="A1" s="26" t="s">
        <v>218</v>
      </c>
      <c r="B1" s="2" t="s">
        <v>1</v>
      </c>
    </row>
    <row r="2" spans="1:2" ht="16" x14ac:dyDescent="0.2">
      <c r="A2" s="27"/>
      <c r="B2" s="2" t="s">
        <v>2</v>
      </c>
    </row>
    <row r="3" spans="1:2" ht="16" x14ac:dyDescent="0.2">
      <c r="A3" s="3" t="s">
        <v>219</v>
      </c>
      <c r="B3" s="4" t="s">
        <v>6</v>
      </c>
    </row>
    <row r="4" spans="1:2" ht="112" x14ac:dyDescent="0.2">
      <c r="A4" s="4" t="s">
        <v>218</v>
      </c>
      <c r="B4" s="4" t="s">
        <v>220</v>
      </c>
    </row>
  </sheetData>
  <mergeCells count="1">
    <mergeCell ref="A1:A2"/>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4"/>
  <sheetViews>
    <sheetView workbookViewId="0"/>
  </sheetViews>
  <sheetFormatPr baseColWidth="10" defaultColWidth="8.83203125" defaultRowHeight="15" x14ac:dyDescent="0.2"/>
  <cols>
    <col min="1" max="1" width="21" customWidth="1"/>
    <col min="2" max="2" width="80" customWidth="1"/>
  </cols>
  <sheetData>
    <row r="1" spans="1:2" ht="16" x14ac:dyDescent="0.2">
      <c r="A1" s="26" t="s">
        <v>221</v>
      </c>
      <c r="B1" s="2" t="s">
        <v>1</v>
      </c>
    </row>
    <row r="2" spans="1:2" ht="16" x14ac:dyDescent="0.2">
      <c r="A2" s="27"/>
      <c r="B2" s="2" t="s">
        <v>2</v>
      </c>
    </row>
    <row r="3" spans="1:2" ht="16" x14ac:dyDescent="0.2">
      <c r="A3" s="3" t="s">
        <v>222</v>
      </c>
      <c r="B3" s="4" t="s">
        <v>6</v>
      </c>
    </row>
    <row r="4" spans="1:2" ht="192" x14ac:dyDescent="0.2">
      <c r="A4" s="4" t="s">
        <v>221</v>
      </c>
      <c r="B4" s="4" t="s">
        <v>223</v>
      </c>
    </row>
  </sheetData>
  <mergeCells count="1">
    <mergeCell ref="A1:A2"/>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4"/>
  <sheetViews>
    <sheetView workbookViewId="0"/>
  </sheetViews>
  <sheetFormatPr baseColWidth="10" defaultColWidth="8.83203125" defaultRowHeight="15" x14ac:dyDescent="0.2"/>
  <cols>
    <col min="1" max="1" width="43" customWidth="1"/>
    <col min="2" max="2" width="80" customWidth="1"/>
  </cols>
  <sheetData>
    <row r="1" spans="1:2" ht="16" x14ac:dyDescent="0.2">
      <c r="A1" s="26" t="s">
        <v>224</v>
      </c>
      <c r="B1" s="2" t="s">
        <v>1</v>
      </c>
    </row>
    <row r="2" spans="1:2" ht="16" x14ac:dyDescent="0.2">
      <c r="A2" s="27"/>
      <c r="B2" s="2" t="s">
        <v>2</v>
      </c>
    </row>
    <row r="3" spans="1:2" ht="16" x14ac:dyDescent="0.2">
      <c r="A3" s="3" t="s">
        <v>225</v>
      </c>
      <c r="B3" s="4" t="s">
        <v>6</v>
      </c>
    </row>
    <row r="4" spans="1:2" ht="409.6" x14ac:dyDescent="0.2">
      <c r="A4" s="4" t="s">
        <v>224</v>
      </c>
      <c r="B4" s="4" t="s">
        <v>226</v>
      </c>
    </row>
  </sheetData>
  <mergeCells count="1">
    <mergeCell ref="A1:A2"/>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4"/>
  <sheetViews>
    <sheetView workbookViewId="0"/>
  </sheetViews>
  <sheetFormatPr baseColWidth="10" defaultColWidth="8.83203125" defaultRowHeight="15" x14ac:dyDescent="0.2"/>
  <cols>
    <col min="1" max="1" width="68" customWidth="1"/>
    <col min="2" max="2" width="80" customWidth="1"/>
  </cols>
  <sheetData>
    <row r="1" spans="1:2" ht="16" x14ac:dyDescent="0.2">
      <c r="A1" s="26" t="s">
        <v>227</v>
      </c>
      <c r="B1" s="2" t="s">
        <v>1</v>
      </c>
    </row>
    <row r="2" spans="1:2" ht="16" x14ac:dyDescent="0.2">
      <c r="A2" s="27"/>
      <c r="B2" s="2" t="s">
        <v>2</v>
      </c>
    </row>
    <row r="3" spans="1:2" ht="16" x14ac:dyDescent="0.2">
      <c r="A3" s="3" t="s">
        <v>228</v>
      </c>
      <c r="B3" s="4" t="s">
        <v>6</v>
      </c>
    </row>
    <row r="4" spans="1:2" ht="409.6" x14ac:dyDescent="0.2">
      <c r="A4" s="4" t="s">
        <v>227</v>
      </c>
      <c r="B4" s="4" t="s">
        <v>229</v>
      </c>
    </row>
  </sheetData>
  <mergeCells count="1">
    <mergeCell ref="A1:A2"/>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6"/>
  <sheetViews>
    <sheetView workbookViewId="0"/>
  </sheetViews>
  <sheetFormatPr baseColWidth="10" defaultColWidth="8.83203125" defaultRowHeight="15" x14ac:dyDescent="0.2"/>
  <cols>
    <col min="1" max="1" width="29" customWidth="1"/>
    <col min="2" max="2" width="24" customWidth="1"/>
  </cols>
  <sheetData>
    <row r="1" spans="1:2" ht="16" x14ac:dyDescent="0.2">
      <c r="A1" s="26" t="s">
        <v>72</v>
      </c>
      <c r="B1" s="2" t="s">
        <v>1</v>
      </c>
    </row>
    <row r="2" spans="1:2" ht="16" x14ac:dyDescent="0.2">
      <c r="A2" s="27"/>
      <c r="B2" s="2" t="s">
        <v>2</v>
      </c>
    </row>
    <row r="3" spans="1:2" ht="16" x14ac:dyDescent="0.2">
      <c r="A3" s="3" t="s">
        <v>73</v>
      </c>
      <c r="B3" s="4" t="s">
        <v>6</v>
      </c>
    </row>
    <row r="4" spans="1:2" ht="16" x14ac:dyDescent="0.2">
      <c r="A4" s="4" t="s">
        <v>74</v>
      </c>
      <c r="B4" s="4" t="s">
        <v>75</v>
      </c>
    </row>
    <row r="5" spans="1:2" ht="16" x14ac:dyDescent="0.2">
      <c r="A5" s="4" t="s">
        <v>76</v>
      </c>
      <c r="B5" s="4" t="s">
        <v>77</v>
      </c>
    </row>
    <row r="6" spans="1:2" ht="16" x14ac:dyDescent="0.2">
      <c r="A6" s="4" t="s">
        <v>78</v>
      </c>
      <c r="B6" s="4" t="s">
        <v>79</v>
      </c>
    </row>
  </sheetData>
  <mergeCells count="1">
    <mergeCell ref="A1:A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4"/>
  <sheetViews>
    <sheetView workbookViewId="0"/>
  </sheetViews>
  <sheetFormatPr baseColWidth="10" defaultColWidth="8.83203125" defaultRowHeight="15" x14ac:dyDescent="0.2"/>
  <cols>
    <col min="1" max="1" width="18" customWidth="1"/>
    <col min="2" max="2" width="80" customWidth="1"/>
  </cols>
  <sheetData>
    <row r="1" spans="1:2" ht="16" x14ac:dyDescent="0.2">
      <c r="A1" s="26" t="s">
        <v>230</v>
      </c>
      <c r="B1" s="2" t="s">
        <v>1</v>
      </c>
    </row>
    <row r="2" spans="1:2" ht="16" x14ac:dyDescent="0.2">
      <c r="A2" s="27"/>
      <c r="B2" s="2" t="s">
        <v>2</v>
      </c>
    </row>
    <row r="3" spans="1:2" ht="16" x14ac:dyDescent="0.2">
      <c r="A3" s="3" t="s">
        <v>231</v>
      </c>
      <c r="B3" s="4" t="s">
        <v>6</v>
      </c>
    </row>
    <row r="4" spans="1:2" ht="176" x14ac:dyDescent="0.2">
      <c r="A4" s="4" t="s">
        <v>230</v>
      </c>
      <c r="B4" s="4" t="s">
        <v>232</v>
      </c>
    </row>
  </sheetData>
  <mergeCells count="1">
    <mergeCell ref="A1:A2"/>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4"/>
  <sheetViews>
    <sheetView workbookViewId="0"/>
  </sheetViews>
  <sheetFormatPr baseColWidth="10" defaultColWidth="8.83203125" defaultRowHeight="15" x14ac:dyDescent="0.2"/>
  <cols>
    <col min="1" max="2" width="80" customWidth="1"/>
  </cols>
  <sheetData>
    <row r="1" spans="1:2" ht="16" x14ac:dyDescent="0.2">
      <c r="A1" s="26" t="s">
        <v>233</v>
      </c>
      <c r="B1" s="2" t="s">
        <v>1</v>
      </c>
    </row>
    <row r="2" spans="1:2" ht="16" x14ac:dyDescent="0.2">
      <c r="A2" s="27"/>
      <c r="B2" s="2" t="s">
        <v>2</v>
      </c>
    </row>
    <row r="3" spans="1:2" ht="16" x14ac:dyDescent="0.2">
      <c r="A3" s="3" t="s">
        <v>205</v>
      </c>
      <c r="B3" s="4" t="s">
        <v>6</v>
      </c>
    </row>
    <row r="4" spans="1:2" ht="112" x14ac:dyDescent="0.2">
      <c r="A4" s="4" t="s">
        <v>233</v>
      </c>
      <c r="B4" s="4" t="s">
        <v>234</v>
      </c>
    </row>
  </sheetData>
  <mergeCells count="1">
    <mergeCell ref="A1:A2"/>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B4"/>
  <sheetViews>
    <sheetView workbookViewId="0"/>
  </sheetViews>
  <sheetFormatPr baseColWidth="10" defaultColWidth="8.83203125" defaultRowHeight="15" x14ac:dyDescent="0.2"/>
  <cols>
    <col min="1" max="1" width="30" customWidth="1"/>
    <col min="2" max="2" width="80" customWidth="1"/>
  </cols>
  <sheetData>
    <row r="1" spans="1:2" ht="16" x14ac:dyDescent="0.2">
      <c r="A1" s="26" t="s">
        <v>235</v>
      </c>
      <c r="B1" s="2" t="s">
        <v>1</v>
      </c>
    </row>
    <row r="2" spans="1:2" ht="16" x14ac:dyDescent="0.2">
      <c r="A2" s="27"/>
      <c r="B2" s="2" t="s">
        <v>2</v>
      </c>
    </row>
    <row r="3" spans="1:2" ht="16" x14ac:dyDescent="0.2">
      <c r="A3" s="3" t="s">
        <v>236</v>
      </c>
      <c r="B3" s="4" t="s">
        <v>6</v>
      </c>
    </row>
    <row r="4" spans="1:2" ht="208" x14ac:dyDescent="0.2">
      <c r="A4" s="4" t="s">
        <v>235</v>
      </c>
      <c r="B4" s="4" t="s">
        <v>237</v>
      </c>
    </row>
  </sheetData>
  <mergeCells count="1">
    <mergeCell ref="A1:A2"/>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B4"/>
  <sheetViews>
    <sheetView workbookViewId="0"/>
  </sheetViews>
  <sheetFormatPr baseColWidth="10" defaultColWidth="8.83203125" defaultRowHeight="15" x14ac:dyDescent="0.2"/>
  <cols>
    <col min="1" max="1" width="33" customWidth="1"/>
    <col min="2" max="2" width="80" customWidth="1"/>
  </cols>
  <sheetData>
    <row r="1" spans="1:2" ht="16" x14ac:dyDescent="0.2">
      <c r="A1" s="26" t="s">
        <v>238</v>
      </c>
      <c r="B1" s="2" t="s">
        <v>1</v>
      </c>
    </row>
    <row r="2" spans="1:2" ht="16" x14ac:dyDescent="0.2">
      <c r="A2" s="27"/>
      <c r="B2" s="2" t="s">
        <v>2</v>
      </c>
    </row>
    <row r="3" spans="1:2" ht="16" x14ac:dyDescent="0.2">
      <c r="A3" s="3" t="s">
        <v>239</v>
      </c>
      <c r="B3" s="4" t="s">
        <v>6</v>
      </c>
    </row>
    <row r="4" spans="1:2" ht="409.6" x14ac:dyDescent="0.2">
      <c r="A4" s="4" t="s">
        <v>238</v>
      </c>
      <c r="B4" s="4" t="s">
        <v>240</v>
      </c>
    </row>
  </sheetData>
  <mergeCells count="1">
    <mergeCell ref="A1:A2"/>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B4"/>
  <sheetViews>
    <sheetView workbookViewId="0"/>
  </sheetViews>
  <sheetFormatPr baseColWidth="10" defaultColWidth="8.83203125" defaultRowHeight="15" x14ac:dyDescent="0.2"/>
  <cols>
    <col min="1" max="1" width="52" customWidth="1"/>
    <col min="2" max="2" width="80" customWidth="1"/>
  </cols>
  <sheetData>
    <row r="1" spans="1:2" ht="16" x14ac:dyDescent="0.2">
      <c r="A1" s="26" t="s">
        <v>241</v>
      </c>
      <c r="B1" s="2" t="s">
        <v>1</v>
      </c>
    </row>
    <row r="2" spans="1:2" ht="16" x14ac:dyDescent="0.2">
      <c r="A2" s="27"/>
      <c r="B2" s="2" t="s">
        <v>2</v>
      </c>
    </row>
    <row r="3" spans="1:2" ht="16" x14ac:dyDescent="0.2">
      <c r="A3" s="3" t="s">
        <v>242</v>
      </c>
      <c r="B3" s="4" t="s">
        <v>6</v>
      </c>
    </row>
    <row r="4" spans="1:2" ht="144" x14ac:dyDescent="0.2">
      <c r="A4" s="4" t="s">
        <v>243</v>
      </c>
      <c r="B4" s="4" t="s">
        <v>244</v>
      </c>
    </row>
  </sheetData>
  <mergeCells count="1">
    <mergeCell ref="A1:A2"/>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21"/>
  <sheetViews>
    <sheetView workbookViewId="0"/>
  </sheetViews>
  <sheetFormatPr baseColWidth="10" defaultColWidth="8.83203125" defaultRowHeight="15" x14ac:dyDescent="0.2"/>
  <cols>
    <col min="1" max="1" width="54" customWidth="1"/>
    <col min="2" max="2" width="80" customWidth="1"/>
  </cols>
  <sheetData>
    <row r="1" spans="1:2" ht="16" x14ac:dyDescent="0.2">
      <c r="A1" s="26" t="s">
        <v>245</v>
      </c>
      <c r="B1" s="2" t="s">
        <v>1</v>
      </c>
    </row>
    <row r="2" spans="1:2" ht="16" x14ac:dyDescent="0.2">
      <c r="A2" s="27"/>
      <c r="B2" s="2" t="s">
        <v>2</v>
      </c>
    </row>
    <row r="3" spans="1:2" ht="16" x14ac:dyDescent="0.2">
      <c r="A3" s="3" t="s">
        <v>208</v>
      </c>
      <c r="B3" s="4" t="s">
        <v>6</v>
      </c>
    </row>
    <row r="4" spans="1:2" ht="128" x14ac:dyDescent="0.2">
      <c r="A4" s="4" t="s">
        <v>246</v>
      </c>
      <c r="B4" s="4" t="s">
        <v>247</v>
      </c>
    </row>
    <row r="5" spans="1:2" ht="112" x14ac:dyDescent="0.2">
      <c r="A5" s="4" t="s">
        <v>218</v>
      </c>
      <c r="B5" s="4" t="s">
        <v>248</v>
      </c>
    </row>
    <row r="6" spans="1:2" ht="112" x14ac:dyDescent="0.2">
      <c r="A6" s="4" t="s">
        <v>249</v>
      </c>
      <c r="B6" s="4" t="s">
        <v>250</v>
      </c>
    </row>
    <row r="7" spans="1:2" ht="128" x14ac:dyDescent="0.2">
      <c r="A7" s="4" t="s">
        <v>251</v>
      </c>
      <c r="B7" s="4" t="s">
        <v>252</v>
      </c>
    </row>
    <row r="8" spans="1:2" ht="160" x14ac:dyDescent="0.2">
      <c r="A8" s="4" t="s">
        <v>253</v>
      </c>
      <c r="B8" s="4" t="s">
        <v>254</v>
      </c>
    </row>
    <row r="9" spans="1:2" ht="64" x14ac:dyDescent="0.2">
      <c r="A9" s="4" t="s">
        <v>255</v>
      </c>
      <c r="B9" s="4" t="s">
        <v>256</v>
      </c>
    </row>
    <row r="10" spans="1:2" ht="192" x14ac:dyDescent="0.2">
      <c r="A10" s="4" t="s">
        <v>230</v>
      </c>
      <c r="B10" s="4" t="s">
        <v>257</v>
      </c>
    </row>
    <row r="11" spans="1:2" ht="96" x14ac:dyDescent="0.2">
      <c r="A11" s="4" t="s">
        <v>258</v>
      </c>
      <c r="B11" s="4" t="s">
        <v>259</v>
      </c>
    </row>
    <row r="12" spans="1:2" ht="64" x14ac:dyDescent="0.2">
      <c r="A12" s="4" t="s">
        <v>260</v>
      </c>
      <c r="B12" s="4" t="s">
        <v>261</v>
      </c>
    </row>
    <row r="13" spans="1:2" ht="80" x14ac:dyDescent="0.2">
      <c r="A13" s="4" t="s">
        <v>262</v>
      </c>
      <c r="B13" s="4" t="s">
        <v>263</v>
      </c>
    </row>
    <row r="14" spans="1:2" ht="128" x14ac:dyDescent="0.2">
      <c r="A14" s="4" t="s">
        <v>264</v>
      </c>
      <c r="B14" s="4" t="s">
        <v>265</v>
      </c>
    </row>
    <row r="15" spans="1:2" ht="96" x14ac:dyDescent="0.2">
      <c r="A15" s="4" t="s">
        <v>266</v>
      </c>
      <c r="B15" s="4" t="s">
        <v>267</v>
      </c>
    </row>
    <row r="16" spans="1:2" ht="208" x14ac:dyDescent="0.2">
      <c r="A16" s="4" t="s">
        <v>268</v>
      </c>
      <c r="B16" s="4" t="s">
        <v>269</v>
      </c>
    </row>
    <row r="17" spans="1:2" ht="96" x14ac:dyDescent="0.2">
      <c r="A17" s="4" t="s">
        <v>227</v>
      </c>
      <c r="B17" s="4" t="s">
        <v>270</v>
      </c>
    </row>
    <row r="18" spans="1:2" ht="176" x14ac:dyDescent="0.2">
      <c r="A18" s="4" t="s">
        <v>238</v>
      </c>
      <c r="B18" s="4" t="s">
        <v>271</v>
      </c>
    </row>
    <row r="19" spans="1:2" ht="64" x14ac:dyDescent="0.2">
      <c r="A19" s="4" t="s">
        <v>243</v>
      </c>
      <c r="B19" s="4" t="s">
        <v>272</v>
      </c>
    </row>
    <row r="20" spans="1:2" ht="192" x14ac:dyDescent="0.2">
      <c r="A20" s="4" t="s">
        <v>273</v>
      </c>
      <c r="B20" s="4" t="s">
        <v>274</v>
      </c>
    </row>
    <row r="21" spans="1:2" ht="192" x14ac:dyDescent="0.2">
      <c r="A21" s="4" t="s">
        <v>275</v>
      </c>
      <c r="B21" s="4" t="s">
        <v>276</v>
      </c>
    </row>
  </sheetData>
  <mergeCells count="1">
    <mergeCell ref="A1:A2"/>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B6"/>
  <sheetViews>
    <sheetView workbookViewId="0"/>
  </sheetViews>
  <sheetFormatPr baseColWidth="10" defaultColWidth="8.83203125" defaultRowHeight="15" x14ac:dyDescent="0.2"/>
  <cols>
    <col min="1" max="1" width="74" customWidth="1"/>
    <col min="2" max="2" width="80" customWidth="1"/>
  </cols>
  <sheetData>
    <row r="1" spans="1:2" ht="16" x14ac:dyDescent="0.2">
      <c r="A1" s="26" t="s">
        <v>277</v>
      </c>
      <c r="B1" s="2" t="s">
        <v>1</v>
      </c>
    </row>
    <row r="2" spans="1:2" ht="16" x14ac:dyDescent="0.2">
      <c r="A2" s="27"/>
      <c r="B2" s="2" t="s">
        <v>2</v>
      </c>
    </row>
    <row r="3" spans="1:2" ht="16" x14ac:dyDescent="0.2">
      <c r="A3" s="3" t="s">
        <v>211</v>
      </c>
      <c r="B3" s="4" t="s">
        <v>6</v>
      </c>
    </row>
    <row r="4" spans="1:2" ht="96" x14ac:dyDescent="0.2">
      <c r="A4" s="4" t="s">
        <v>278</v>
      </c>
      <c r="B4" s="4" t="s">
        <v>279</v>
      </c>
    </row>
    <row r="5" spans="1:2" ht="112" x14ac:dyDescent="0.2">
      <c r="A5" s="4" t="s">
        <v>280</v>
      </c>
      <c r="B5" s="4" t="s">
        <v>281</v>
      </c>
    </row>
    <row r="6" spans="1:2" ht="48" x14ac:dyDescent="0.2">
      <c r="A6" s="4" t="s">
        <v>282</v>
      </c>
      <c r="B6" s="4" t="s">
        <v>283</v>
      </c>
    </row>
  </sheetData>
  <mergeCells count="1">
    <mergeCell ref="A1:A2"/>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B4"/>
  <sheetViews>
    <sheetView workbookViewId="0"/>
  </sheetViews>
  <sheetFormatPr baseColWidth="10" defaultColWidth="8.83203125" defaultRowHeight="15" x14ac:dyDescent="0.2"/>
  <cols>
    <col min="1" max="1" width="53" customWidth="1"/>
    <col min="2" max="2" width="80" customWidth="1"/>
  </cols>
  <sheetData>
    <row r="1" spans="1:2" ht="16" x14ac:dyDescent="0.2">
      <c r="A1" s="26" t="s">
        <v>284</v>
      </c>
      <c r="B1" s="2" t="s">
        <v>1</v>
      </c>
    </row>
    <row r="2" spans="1:2" ht="16" x14ac:dyDescent="0.2">
      <c r="A2" s="27"/>
      <c r="B2" s="2" t="s">
        <v>2</v>
      </c>
    </row>
    <row r="3" spans="1:2" ht="16" x14ac:dyDescent="0.2">
      <c r="A3" s="3" t="s">
        <v>213</v>
      </c>
      <c r="B3" s="4" t="s">
        <v>6</v>
      </c>
    </row>
    <row r="4" spans="1:2" ht="48" x14ac:dyDescent="0.2">
      <c r="A4" s="4" t="s">
        <v>285</v>
      </c>
      <c r="B4" s="4" t="s">
        <v>286</v>
      </c>
    </row>
  </sheetData>
  <mergeCells count="1">
    <mergeCell ref="A1:A2"/>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B7"/>
  <sheetViews>
    <sheetView workbookViewId="0"/>
  </sheetViews>
  <sheetFormatPr baseColWidth="10" defaultColWidth="8.83203125" defaultRowHeight="15" x14ac:dyDescent="0.2"/>
  <cols>
    <col min="1" max="2" width="80" customWidth="1"/>
  </cols>
  <sheetData>
    <row r="1" spans="1:2" ht="16" x14ac:dyDescent="0.2">
      <c r="A1" s="26" t="s">
        <v>287</v>
      </c>
      <c r="B1" s="2" t="s">
        <v>1</v>
      </c>
    </row>
    <row r="2" spans="1:2" ht="16" x14ac:dyDescent="0.2">
      <c r="A2" s="27"/>
      <c r="B2" s="2" t="s">
        <v>2</v>
      </c>
    </row>
    <row r="3" spans="1:2" ht="16" x14ac:dyDescent="0.2">
      <c r="A3" s="3" t="s">
        <v>205</v>
      </c>
      <c r="B3" s="4" t="s">
        <v>6</v>
      </c>
    </row>
    <row r="4" spans="1:2" ht="64" x14ac:dyDescent="0.2">
      <c r="A4" s="4" t="s">
        <v>288</v>
      </c>
      <c r="B4" s="4" t="s">
        <v>289</v>
      </c>
    </row>
    <row r="5" spans="1:2" ht="64" x14ac:dyDescent="0.2">
      <c r="A5" s="4" t="s">
        <v>288</v>
      </c>
      <c r="B5" s="4" t="s">
        <v>289</v>
      </c>
    </row>
    <row r="6" spans="1:2" ht="80" x14ac:dyDescent="0.2">
      <c r="A6" s="4" t="s">
        <v>290</v>
      </c>
      <c r="B6" s="4" t="s">
        <v>291</v>
      </c>
    </row>
    <row r="7" spans="1:2" ht="48" x14ac:dyDescent="0.2">
      <c r="A7" s="4" t="s">
        <v>292</v>
      </c>
      <c r="B7" s="4" t="s">
        <v>293</v>
      </c>
    </row>
  </sheetData>
  <mergeCells count="1">
    <mergeCell ref="A1:A2"/>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B8"/>
  <sheetViews>
    <sheetView workbookViewId="0"/>
  </sheetViews>
  <sheetFormatPr baseColWidth="10" defaultColWidth="8.83203125" defaultRowHeight="15" x14ac:dyDescent="0.2"/>
  <cols>
    <col min="1" max="1" width="76" customWidth="1"/>
    <col min="2" max="2" width="80" customWidth="1"/>
  </cols>
  <sheetData>
    <row r="1" spans="1:2" ht="16" x14ac:dyDescent="0.2">
      <c r="A1" s="26" t="s">
        <v>294</v>
      </c>
      <c r="B1" s="2" t="s">
        <v>1</v>
      </c>
    </row>
    <row r="2" spans="1:2" ht="16" x14ac:dyDescent="0.2">
      <c r="A2" s="27"/>
      <c r="B2" s="2" t="s">
        <v>2</v>
      </c>
    </row>
    <row r="3" spans="1:2" ht="16" x14ac:dyDescent="0.2">
      <c r="A3" s="3" t="s">
        <v>225</v>
      </c>
      <c r="B3" s="4" t="s">
        <v>6</v>
      </c>
    </row>
    <row r="4" spans="1:2" ht="32" x14ac:dyDescent="0.2">
      <c r="A4" s="4" t="s">
        <v>295</v>
      </c>
      <c r="B4" s="4" t="s">
        <v>296</v>
      </c>
    </row>
    <row r="5" spans="1:2" ht="48" x14ac:dyDescent="0.2">
      <c r="A5" s="4" t="s">
        <v>297</v>
      </c>
      <c r="B5" s="4" t="s">
        <v>298</v>
      </c>
    </row>
    <row r="6" spans="1:2" ht="64" x14ac:dyDescent="0.2">
      <c r="A6" s="4" t="s">
        <v>299</v>
      </c>
      <c r="B6" s="4" t="s">
        <v>300</v>
      </c>
    </row>
    <row r="7" spans="1:2" ht="80" x14ac:dyDescent="0.2">
      <c r="A7" s="4" t="s">
        <v>301</v>
      </c>
      <c r="B7" s="4" t="s">
        <v>302</v>
      </c>
    </row>
    <row r="8" spans="1:2" ht="48" x14ac:dyDescent="0.2">
      <c r="A8" s="4" t="s">
        <v>303</v>
      </c>
      <c r="B8" s="4" t="s">
        <v>304</v>
      </c>
    </row>
  </sheetData>
  <mergeCells count="1">
    <mergeCell ref="A1:A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8"/>
  <sheetViews>
    <sheetView workbookViewId="0">
      <selection activeCell="A3" sqref="A3:C20"/>
    </sheetView>
  </sheetViews>
  <sheetFormatPr baseColWidth="10" defaultColWidth="8.83203125" defaultRowHeight="15" x14ac:dyDescent="0.2"/>
  <cols>
    <col min="1" max="1" width="80" customWidth="1"/>
    <col min="2" max="3" width="14" customWidth="1"/>
  </cols>
  <sheetData>
    <row r="1" spans="1:3" ht="16" x14ac:dyDescent="0.2">
      <c r="A1" s="1" t="s">
        <v>80</v>
      </c>
      <c r="B1" s="2" t="s">
        <v>2</v>
      </c>
      <c r="C1" s="2" t="s">
        <v>81</v>
      </c>
    </row>
    <row r="2" spans="1:3" ht="16" x14ac:dyDescent="0.2">
      <c r="A2" s="3" t="s">
        <v>82</v>
      </c>
      <c r="B2" s="4" t="s">
        <v>6</v>
      </c>
      <c r="C2" s="4" t="s">
        <v>6</v>
      </c>
    </row>
    <row r="3" spans="1:3" ht="16" x14ac:dyDescent="0.2">
      <c r="A3" s="4" t="s">
        <v>83</v>
      </c>
      <c r="B3" s="5">
        <v>262</v>
      </c>
      <c r="C3" s="5">
        <v>1610</v>
      </c>
    </row>
    <row r="4" spans="1:3" ht="16" x14ac:dyDescent="0.2">
      <c r="A4" s="4" t="s">
        <v>84</v>
      </c>
      <c r="B4" s="6">
        <v>839</v>
      </c>
      <c r="C4" s="6">
        <v>0</v>
      </c>
    </row>
    <row r="5" spans="1:3" ht="16" x14ac:dyDescent="0.2">
      <c r="A5" s="4" t="s">
        <v>85</v>
      </c>
      <c r="B5" s="6">
        <v>17</v>
      </c>
      <c r="C5" s="6">
        <v>67</v>
      </c>
    </row>
    <row r="6" spans="1:3" ht="16" x14ac:dyDescent="0.2">
      <c r="A6" s="4" t="s">
        <v>86</v>
      </c>
      <c r="B6" s="6">
        <v>1118</v>
      </c>
      <c r="C6" s="6">
        <v>1677</v>
      </c>
    </row>
    <row r="7" spans="1:3" ht="16" x14ac:dyDescent="0.2">
      <c r="A7" s="4" t="s">
        <v>87</v>
      </c>
      <c r="B7" s="6">
        <v>91</v>
      </c>
      <c r="C7" s="6">
        <v>94</v>
      </c>
    </row>
    <row r="8" spans="1:3" ht="16" x14ac:dyDescent="0.2">
      <c r="A8" s="4" t="s">
        <v>88</v>
      </c>
      <c r="B8" s="6">
        <v>138</v>
      </c>
      <c r="C8" s="6">
        <v>151</v>
      </c>
    </row>
    <row r="9" spans="1:3" ht="16" x14ac:dyDescent="0.2">
      <c r="A9" s="4" t="s">
        <v>89</v>
      </c>
      <c r="B9" s="6">
        <v>618</v>
      </c>
      <c r="C9" s="6">
        <v>617</v>
      </c>
    </row>
    <row r="10" spans="1:3" ht="16" x14ac:dyDescent="0.2">
      <c r="A10" s="4" t="s">
        <v>90</v>
      </c>
      <c r="B10" s="6">
        <v>0</v>
      </c>
      <c r="C10" s="6">
        <v>1114</v>
      </c>
    </row>
    <row r="11" spans="1:3" ht="16" x14ac:dyDescent="0.2">
      <c r="A11" s="4" t="s">
        <v>91</v>
      </c>
      <c r="B11" s="6">
        <v>36</v>
      </c>
      <c r="C11" s="6">
        <v>37</v>
      </c>
    </row>
    <row r="12" spans="1:3" ht="16" x14ac:dyDescent="0.2">
      <c r="A12" s="4" t="s">
        <v>92</v>
      </c>
      <c r="B12" s="6">
        <v>2001</v>
      </c>
      <c r="C12" s="6">
        <v>3690</v>
      </c>
    </row>
    <row r="13" spans="1:3" ht="16" x14ac:dyDescent="0.2">
      <c r="A13" s="3" t="s">
        <v>93</v>
      </c>
      <c r="B13" s="4" t="s">
        <v>6</v>
      </c>
      <c r="C13" s="4" t="s">
        <v>6</v>
      </c>
    </row>
    <row r="14" spans="1:3" ht="16" x14ac:dyDescent="0.2">
      <c r="A14" s="4" t="s">
        <v>94</v>
      </c>
      <c r="B14" s="6">
        <v>13</v>
      </c>
      <c r="C14" s="6">
        <v>12</v>
      </c>
    </row>
    <row r="15" spans="1:3" ht="16" x14ac:dyDescent="0.2">
      <c r="A15" s="4" t="s">
        <v>95</v>
      </c>
      <c r="B15" s="6">
        <v>70</v>
      </c>
      <c r="C15" s="6">
        <v>79</v>
      </c>
    </row>
    <row r="16" spans="1:3" ht="16" x14ac:dyDescent="0.2">
      <c r="A16" s="4" t="s">
        <v>96</v>
      </c>
      <c r="B16" s="6">
        <v>83</v>
      </c>
      <c r="C16" s="6">
        <v>91</v>
      </c>
    </row>
    <row r="17" spans="1:3" ht="16" x14ac:dyDescent="0.2">
      <c r="A17" s="4" t="s">
        <v>97</v>
      </c>
      <c r="B17" s="6">
        <v>123</v>
      </c>
      <c r="C17" s="6">
        <v>135</v>
      </c>
    </row>
    <row r="18" spans="1:3" ht="16" x14ac:dyDescent="0.2">
      <c r="A18" s="4" t="s">
        <v>98</v>
      </c>
      <c r="B18" s="6">
        <v>4</v>
      </c>
      <c r="C18" s="6">
        <v>118</v>
      </c>
    </row>
    <row r="19" spans="1:3" ht="16" x14ac:dyDescent="0.2">
      <c r="A19" s="4" t="s">
        <v>99</v>
      </c>
      <c r="B19" s="6">
        <v>7</v>
      </c>
      <c r="C19" s="6">
        <v>4</v>
      </c>
    </row>
    <row r="20" spans="1:3" ht="16" x14ac:dyDescent="0.2">
      <c r="A20" s="4" t="s">
        <v>100</v>
      </c>
      <c r="B20" s="6">
        <v>217</v>
      </c>
      <c r="C20" s="6">
        <v>348</v>
      </c>
    </row>
    <row r="21" spans="1:3" ht="16" x14ac:dyDescent="0.2">
      <c r="A21" s="4" t="s">
        <v>101</v>
      </c>
      <c r="B21" s="4" t="s">
        <v>102</v>
      </c>
      <c r="C21" s="4" t="s">
        <v>102</v>
      </c>
    </row>
    <row r="22" spans="1:3" ht="16" x14ac:dyDescent="0.2">
      <c r="A22" s="3" t="s">
        <v>103</v>
      </c>
      <c r="B22" s="4" t="s">
        <v>6</v>
      </c>
      <c r="C22" s="4" t="s">
        <v>6</v>
      </c>
    </row>
    <row r="23" spans="1:3" ht="32" x14ac:dyDescent="0.2">
      <c r="A23" s="4" t="s">
        <v>104</v>
      </c>
      <c r="B23" s="6">
        <v>0</v>
      </c>
      <c r="C23" s="6">
        <v>0</v>
      </c>
    </row>
    <row r="24" spans="1:3" ht="16" x14ac:dyDescent="0.2">
      <c r="A24" s="4" t="s">
        <v>105</v>
      </c>
      <c r="B24" s="6">
        <v>4600</v>
      </c>
      <c r="C24" s="6">
        <v>4433</v>
      </c>
    </row>
    <row r="25" spans="1:3" ht="16" x14ac:dyDescent="0.2">
      <c r="A25" s="4" t="s">
        <v>106</v>
      </c>
      <c r="B25" s="6">
        <v>-2</v>
      </c>
      <c r="C25" s="6">
        <v>0</v>
      </c>
    </row>
    <row r="26" spans="1:3" ht="16" x14ac:dyDescent="0.2">
      <c r="A26" s="4" t="s">
        <v>107</v>
      </c>
      <c r="B26" s="6">
        <v>-2814</v>
      </c>
      <c r="C26" s="6">
        <v>-1091</v>
      </c>
    </row>
    <row r="27" spans="1:3" ht="16" x14ac:dyDescent="0.2">
      <c r="A27" s="4" t="s">
        <v>108</v>
      </c>
      <c r="B27" s="6">
        <v>1784</v>
      </c>
      <c r="C27" s="6">
        <v>3342</v>
      </c>
    </row>
    <row r="28" spans="1:3" ht="16" x14ac:dyDescent="0.2">
      <c r="A28" s="4" t="s">
        <v>109</v>
      </c>
      <c r="B28" s="5">
        <v>2001</v>
      </c>
      <c r="C28" s="5">
        <v>3690</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B7"/>
  <sheetViews>
    <sheetView workbookViewId="0"/>
  </sheetViews>
  <sheetFormatPr baseColWidth="10" defaultColWidth="8.83203125" defaultRowHeight="15" x14ac:dyDescent="0.2"/>
  <cols>
    <col min="1" max="1" width="77" customWidth="1"/>
    <col min="2" max="2" width="80" customWidth="1"/>
  </cols>
  <sheetData>
    <row r="1" spans="1:2" ht="16" x14ac:dyDescent="0.2">
      <c r="A1" s="26" t="s">
        <v>305</v>
      </c>
      <c r="B1" s="2" t="s">
        <v>1</v>
      </c>
    </row>
    <row r="2" spans="1:2" ht="16" x14ac:dyDescent="0.2">
      <c r="A2" s="27"/>
      <c r="B2" s="2" t="s">
        <v>2</v>
      </c>
    </row>
    <row r="3" spans="1:2" ht="16" x14ac:dyDescent="0.2">
      <c r="A3" s="3" t="s">
        <v>228</v>
      </c>
      <c r="B3" s="4" t="s">
        <v>6</v>
      </c>
    </row>
    <row r="4" spans="1:2" ht="64" x14ac:dyDescent="0.2">
      <c r="A4" s="4" t="s">
        <v>306</v>
      </c>
      <c r="B4" s="4" t="s">
        <v>307</v>
      </c>
    </row>
    <row r="5" spans="1:2" ht="48" x14ac:dyDescent="0.2">
      <c r="A5" s="4" t="s">
        <v>308</v>
      </c>
      <c r="B5" s="4" t="s">
        <v>309</v>
      </c>
    </row>
    <row r="6" spans="1:2" ht="48" x14ac:dyDescent="0.2">
      <c r="A6" s="4" t="s">
        <v>306</v>
      </c>
      <c r="B6" s="4" t="s">
        <v>310</v>
      </c>
    </row>
    <row r="7" spans="1:2" ht="64" x14ac:dyDescent="0.2">
      <c r="A7" s="4" t="s">
        <v>311</v>
      </c>
      <c r="B7" s="4" t="s">
        <v>312</v>
      </c>
    </row>
  </sheetData>
  <mergeCells count="1">
    <mergeCell ref="A1:A2"/>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B4"/>
  <sheetViews>
    <sheetView workbookViewId="0"/>
  </sheetViews>
  <sheetFormatPr baseColWidth="10" defaultColWidth="8.83203125" defaultRowHeight="15" x14ac:dyDescent="0.2"/>
  <cols>
    <col min="1" max="1" width="75" customWidth="1"/>
    <col min="2" max="2" width="80" customWidth="1"/>
  </cols>
  <sheetData>
    <row r="1" spans="1:2" ht="16" x14ac:dyDescent="0.2">
      <c r="A1" s="26" t="s">
        <v>313</v>
      </c>
      <c r="B1" s="2" t="s">
        <v>1</v>
      </c>
    </row>
    <row r="2" spans="1:2" ht="16" x14ac:dyDescent="0.2">
      <c r="A2" s="27"/>
      <c r="B2" s="2" t="s">
        <v>2</v>
      </c>
    </row>
    <row r="3" spans="1:2" ht="16" x14ac:dyDescent="0.2">
      <c r="A3" s="3" t="s">
        <v>231</v>
      </c>
      <c r="B3" s="4" t="s">
        <v>6</v>
      </c>
    </row>
    <row r="4" spans="1:2" ht="48" x14ac:dyDescent="0.2">
      <c r="A4" s="4" t="s">
        <v>314</v>
      </c>
      <c r="B4" s="4" t="s">
        <v>315</v>
      </c>
    </row>
  </sheetData>
  <mergeCells count="1">
    <mergeCell ref="A1:A2"/>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B5"/>
  <sheetViews>
    <sheetView workbookViewId="0"/>
  </sheetViews>
  <sheetFormatPr baseColWidth="10" defaultColWidth="8.83203125" defaultRowHeight="15" x14ac:dyDescent="0.2"/>
  <cols>
    <col min="1" max="2" width="80" customWidth="1"/>
  </cols>
  <sheetData>
    <row r="1" spans="1:2" ht="16" x14ac:dyDescent="0.2">
      <c r="A1" s="26" t="s">
        <v>316</v>
      </c>
      <c r="B1" s="2" t="s">
        <v>1</v>
      </c>
    </row>
    <row r="2" spans="1:2" ht="16" x14ac:dyDescent="0.2">
      <c r="A2" s="27"/>
      <c r="B2" s="2" t="s">
        <v>2</v>
      </c>
    </row>
    <row r="3" spans="1:2" ht="16" x14ac:dyDescent="0.2">
      <c r="A3" s="3" t="s">
        <v>205</v>
      </c>
      <c r="B3" s="4" t="s">
        <v>6</v>
      </c>
    </row>
    <row r="4" spans="1:2" ht="64" x14ac:dyDescent="0.2">
      <c r="A4" s="4" t="s">
        <v>317</v>
      </c>
      <c r="B4" s="4" t="s">
        <v>318</v>
      </c>
    </row>
    <row r="5" spans="1:2" ht="48" x14ac:dyDescent="0.2">
      <c r="A5" s="4" t="s">
        <v>319</v>
      </c>
      <c r="B5" s="4" t="s">
        <v>320</v>
      </c>
    </row>
  </sheetData>
  <mergeCells count="1">
    <mergeCell ref="A1:A2"/>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B4"/>
  <sheetViews>
    <sheetView workbookViewId="0"/>
  </sheetViews>
  <sheetFormatPr baseColWidth="10" defaultColWidth="8.83203125" defaultRowHeight="15" x14ac:dyDescent="0.2"/>
  <cols>
    <col min="1" max="2" width="80" customWidth="1"/>
  </cols>
  <sheetData>
    <row r="1" spans="1:2" ht="16" x14ac:dyDescent="0.2">
      <c r="A1" s="26" t="s">
        <v>321</v>
      </c>
      <c r="B1" s="2" t="s">
        <v>1</v>
      </c>
    </row>
    <row r="2" spans="1:2" ht="16" x14ac:dyDescent="0.2">
      <c r="A2" s="27"/>
      <c r="B2" s="2" t="s">
        <v>2</v>
      </c>
    </row>
    <row r="3" spans="1:2" ht="16" x14ac:dyDescent="0.2">
      <c r="A3" s="3" t="s">
        <v>236</v>
      </c>
      <c r="B3" s="4" t="s">
        <v>6</v>
      </c>
    </row>
    <row r="4" spans="1:2" ht="80" x14ac:dyDescent="0.2">
      <c r="A4" s="4" t="s">
        <v>322</v>
      </c>
      <c r="B4" s="4" t="s">
        <v>323</v>
      </c>
    </row>
  </sheetData>
  <mergeCells count="1">
    <mergeCell ref="A1:A2"/>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B8"/>
  <sheetViews>
    <sheetView workbookViewId="0"/>
  </sheetViews>
  <sheetFormatPr baseColWidth="10" defaultColWidth="8.83203125" defaultRowHeight="15" x14ac:dyDescent="0.2"/>
  <cols>
    <col min="1" max="1" width="53" customWidth="1"/>
    <col min="2" max="2" width="80" customWidth="1"/>
  </cols>
  <sheetData>
    <row r="1" spans="1:2" ht="16" x14ac:dyDescent="0.2">
      <c r="A1" s="26" t="s">
        <v>324</v>
      </c>
      <c r="B1" s="2" t="s">
        <v>1</v>
      </c>
    </row>
    <row r="2" spans="1:2" ht="16" x14ac:dyDescent="0.2">
      <c r="A2" s="27"/>
      <c r="B2" s="2" t="s">
        <v>2</v>
      </c>
    </row>
    <row r="3" spans="1:2" ht="16" x14ac:dyDescent="0.2">
      <c r="A3" s="3" t="s">
        <v>239</v>
      </c>
      <c r="B3" s="4" t="s">
        <v>6</v>
      </c>
    </row>
    <row r="4" spans="1:2" ht="48" x14ac:dyDescent="0.2">
      <c r="A4" s="4" t="s">
        <v>325</v>
      </c>
      <c r="B4" s="4" t="s">
        <v>326</v>
      </c>
    </row>
    <row r="5" spans="1:2" ht="96" x14ac:dyDescent="0.2">
      <c r="A5" s="4" t="s">
        <v>327</v>
      </c>
      <c r="B5" s="4" t="s">
        <v>328</v>
      </c>
    </row>
    <row r="6" spans="1:2" ht="96" x14ac:dyDescent="0.2">
      <c r="A6" s="4" t="s">
        <v>329</v>
      </c>
      <c r="B6" s="4" t="s">
        <v>330</v>
      </c>
    </row>
    <row r="7" spans="1:2" ht="48" x14ac:dyDescent="0.2">
      <c r="A7" s="4" t="s">
        <v>331</v>
      </c>
      <c r="B7" s="4" t="s">
        <v>332</v>
      </c>
    </row>
    <row r="8" spans="1:2" ht="80" x14ac:dyDescent="0.2">
      <c r="A8" s="4" t="s">
        <v>333</v>
      </c>
      <c r="B8" s="4" t="s">
        <v>334</v>
      </c>
    </row>
  </sheetData>
  <mergeCells count="1">
    <mergeCell ref="A1:A2"/>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B4"/>
  <sheetViews>
    <sheetView workbookViewId="0"/>
  </sheetViews>
  <sheetFormatPr baseColWidth="10" defaultColWidth="8.83203125" defaultRowHeight="15" x14ac:dyDescent="0.2"/>
  <cols>
    <col min="1" max="1" width="69" customWidth="1"/>
    <col min="2" max="2" width="80" customWidth="1"/>
  </cols>
  <sheetData>
    <row r="1" spans="1:2" ht="16" x14ac:dyDescent="0.2">
      <c r="A1" s="26" t="s">
        <v>335</v>
      </c>
      <c r="B1" s="2" t="s">
        <v>1</v>
      </c>
    </row>
    <row r="2" spans="1:2" ht="16" x14ac:dyDescent="0.2">
      <c r="A2" s="27"/>
      <c r="B2" s="2" t="s">
        <v>2</v>
      </c>
    </row>
    <row r="3" spans="1:2" ht="16" x14ac:dyDescent="0.2">
      <c r="A3" s="3" t="s">
        <v>242</v>
      </c>
      <c r="B3" s="4" t="s">
        <v>6</v>
      </c>
    </row>
    <row r="4" spans="1:2" ht="48" x14ac:dyDescent="0.2">
      <c r="A4" s="4" t="s">
        <v>336</v>
      </c>
      <c r="B4" s="4" t="s">
        <v>337</v>
      </c>
    </row>
  </sheetData>
  <mergeCells count="1">
    <mergeCell ref="A1:A2"/>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D19"/>
  <sheetViews>
    <sheetView workbookViewId="0"/>
  </sheetViews>
  <sheetFormatPr baseColWidth="10" defaultColWidth="8.83203125" defaultRowHeight="15" x14ac:dyDescent="0.2"/>
  <cols>
    <col min="1" max="1" width="67" customWidth="1"/>
    <col min="2" max="2" width="36" customWidth="1"/>
    <col min="3" max="4" width="22" customWidth="1"/>
  </cols>
  <sheetData>
    <row r="1" spans="1:4" x14ac:dyDescent="0.2">
      <c r="A1" s="26" t="s">
        <v>338</v>
      </c>
      <c r="B1" s="28" t="s">
        <v>1</v>
      </c>
      <c r="C1" s="27"/>
      <c r="D1" s="27"/>
    </row>
    <row r="2" spans="1:4" ht="16" x14ac:dyDescent="0.2">
      <c r="A2" s="27"/>
      <c r="B2" s="2" t="s">
        <v>339</v>
      </c>
      <c r="C2" s="2" t="s">
        <v>340</v>
      </c>
      <c r="D2" s="2" t="s">
        <v>341</v>
      </c>
    </row>
    <row r="3" spans="1:4" ht="16" x14ac:dyDescent="0.2">
      <c r="A3" s="3" t="s">
        <v>342</v>
      </c>
      <c r="B3" s="4" t="s">
        <v>6</v>
      </c>
      <c r="C3" s="4" t="s">
        <v>6</v>
      </c>
      <c r="D3" s="4" t="s">
        <v>6</v>
      </c>
    </row>
    <row r="4" spans="1:4" ht="16" x14ac:dyDescent="0.2">
      <c r="A4" s="4" t="s">
        <v>343</v>
      </c>
      <c r="B4" s="5">
        <v>0</v>
      </c>
      <c r="C4" s="5">
        <v>0</v>
      </c>
      <c r="D4" s="5">
        <v>0</v>
      </c>
    </row>
    <row r="5" spans="1:4" ht="16" x14ac:dyDescent="0.2">
      <c r="A5" s="4" t="s">
        <v>344</v>
      </c>
      <c r="B5" s="4" t="s">
        <v>6</v>
      </c>
      <c r="C5" s="4" t="s">
        <v>6</v>
      </c>
      <c r="D5" s="4" t="s">
        <v>6</v>
      </c>
    </row>
    <row r="6" spans="1:4" ht="16" x14ac:dyDescent="0.2">
      <c r="A6" s="3" t="s">
        <v>342</v>
      </c>
      <c r="B6" s="4" t="s">
        <v>6</v>
      </c>
      <c r="C6" s="4" t="s">
        <v>6</v>
      </c>
      <c r="D6" s="4" t="s">
        <v>6</v>
      </c>
    </row>
    <row r="7" spans="1:4" ht="16" x14ac:dyDescent="0.2">
      <c r="A7" s="4" t="s">
        <v>345</v>
      </c>
      <c r="B7" s="4" t="s">
        <v>346</v>
      </c>
      <c r="C7" s="4" t="s">
        <v>6</v>
      </c>
      <c r="D7" s="4" t="s">
        <v>6</v>
      </c>
    </row>
    <row r="8" spans="1:4" ht="16" x14ac:dyDescent="0.2">
      <c r="A8" s="4" t="s">
        <v>347</v>
      </c>
      <c r="B8" s="4" t="s">
        <v>6</v>
      </c>
      <c r="C8" s="4" t="s">
        <v>6</v>
      </c>
      <c r="D8" s="4" t="s">
        <v>6</v>
      </c>
    </row>
    <row r="9" spans="1:4" ht="16" x14ac:dyDescent="0.2">
      <c r="A9" s="3" t="s">
        <v>342</v>
      </c>
      <c r="B9" s="4" t="s">
        <v>6</v>
      </c>
      <c r="C9" s="4" t="s">
        <v>6</v>
      </c>
      <c r="D9" s="4" t="s">
        <v>6</v>
      </c>
    </row>
    <row r="10" spans="1:4" ht="16" x14ac:dyDescent="0.2">
      <c r="A10" s="4" t="s">
        <v>348</v>
      </c>
      <c r="B10" s="6">
        <v>1</v>
      </c>
      <c r="C10" s="4" t="s">
        <v>6</v>
      </c>
      <c r="D10" s="4" t="s">
        <v>6</v>
      </c>
    </row>
    <row r="11" spans="1:4" ht="16" x14ac:dyDescent="0.2">
      <c r="A11" s="4" t="s">
        <v>349</v>
      </c>
      <c r="B11" s="4" t="s">
        <v>6</v>
      </c>
      <c r="C11" s="4" t="s">
        <v>6</v>
      </c>
      <c r="D11" s="4" t="s">
        <v>6</v>
      </c>
    </row>
    <row r="12" spans="1:4" ht="16" x14ac:dyDescent="0.2">
      <c r="A12" s="3" t="s">
        <v>342</v>
      </c>
      <c r="B12" s="4" t="s">
        <v>6</v>
      </c>
      <c r="C12" s="4" t="s">
        <v>6</v>
      </c>
      <c r="D12" s="4" t="s">
        <v>6</v>
      </c>
    </row>
    <row r="13" spans="1:4" ht="16" x14ac:dyDescent="0.2">
      <c r="A13" s="4" t="s">
        <v>345</v>
      </c>
      <c r="B13" s="4" t="s">
        <v>350</v>
      </c>
      <c r="C13" s="4" t="s">
        <v>6</v>
      </c>
      <c r="D13" s="4" t="s">
        <v>6</v>
      </c>
    </row>
    <row r="14" spans="1:4" ht="16" x14ac:dyDescent="0.2">
      <c r="A14" s="4" t="s">
        <v>351</v>
      </c>
      <c r="B14" s="4" t="s">
        <v>6</v>
      </c>
      <c r="C14" s="4" t="s">
        <v>6</v>
      </c>
      <c r="D14" s="4" t="s">
        <v>6</v>
      </c>
    </row>
    <row r="15" spans="1:4" ht="16" x14ac:dyDescent="0.2">
      <c r="A15" s="3" t="s">
        <v>342</v>
      </c>
      <c r="B15" s="4" t="s">
        <v>6</v>
      </c>
      <c r="C15" s="4" t="s">
        <v>6</v>
      </c>
      <c r="D15" s="4" t="s">
        <v>6</v>
      </c>
    </row>
    <row r="16" spans="1:4" ht="16" x14ac:dyDescent="0.2">
      <c r="A16" s="4" t="s">
        <v>345</v>
      </c>
      <c r="B16" s="4" t="s">
        <v>352</v>
      </c>
      <c r="C16" s="4" t="s">
        <v>6</v>
      </c>
      <c r="D16" s="4" t="s">
        <v>6</v>
      </c>
    </row>
    <row r="17" spans="1:4" ht="16" x14ac:dyDescent="0.2">
      <c r="A17" s="4" t="s">
        <v>353</v>
      </c>
      <c r="B17" s="4" t="s">
        <v>6</v>
      </c>
      <c r="C17" s="4" t="s">
        <v>6</v>
      </c>
      <c r="D17" s="4" t="s">
        <v>6</v>
      </c>
    </row>
    <row r="18" spans="1:4" ht="16" x14ac:dyDescent="0.2">
      <c r="A18" s="3" t="s">
        <v>342</v>
      </c>
      <c r="B18" s="4" t="s">
        <v>6</v>
      </c>
      <c r="C18" s="4" t="s">
        <v>6</v>
      </c>
      <c r="D18" s="4" t="s">
        <v>6</v>
      </c>
    </row>
    <row r="19" spans="1:4" ht="16" x14ac:dyDescent="0.2">
      <c r="A19" s="4" t="s">
        <v>345</v>
      </c>
      <c r="B19" s="4" t="s">
        <v>354</v>
      </c>
      <c r="C19" s="4" t="s">
        <v>6</v>
      </c>
      <c r="D19" s="4" t="s">
        <v>6</v>
      </c>
    </row>
  </sheetData>
  <mergeCells count="2">
    <mergeCell ref="A1:A2"/>
    <mergeCell ref="B1:D1"/>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H79"/>
  <sheetViews>
    <sheetView workbookViewId="0"/>
  </sheetViews>
  <sheetFormatPr baseColWidth="10" defaultColWidth="8.83203125" defaultRowHeight="15" x14ac:dyDescent="0.2"/>
  <cols>
    <col min="1" max="1" width="80" customWidth="1"/>
    <col min="2" max="4" width="29" customWidth="1"/>
    <col min="5" max="8" width="22" customWidth="1"/>
  </cols>
  <sheetData>
    <row r="1" spans="1:8" ht="16" x14ac:dyDescent="0.2">
      <c r="A1" s="26" t="s">
        <v>355</v>
      </c>
      <c r="E1" s="2" t="s">
        <v>356</v>
      </c>
      <c r="F1" s="28" t="s">
        <v>1</v>
      </c>
      <c r="G1" s="27"/>
      <c r="H1" s="27"/>
    </row>
    <row r="2" spans="1:8" ht="16" x14ac:dyDescent="0.2">
      <c r="A2" s="27"/>
      <c r="B2" s="2" t="s">
        <v>357</v>
      </c>
      <c r="C2" s="2" t="s">
        <v>358</v>
      </c>
      <c r="D2" s="2" t="s">
        <v>359</v>
      </c>
      <c r="E2" s="2" t="s">
        <v>360</v>
      </c>
      <c r="F2" s="2" t="s">
        <v>361</v>
      </c>
      <c r="G2" s="2" t="s">
        <v>340</v>
      </c>
      <c r="H2" s="2" t="s">
        <v>341</v>
      </c>
    </row>
    <row r="3" spans="1:8" ht="16" x14ac:dyDescent="0.2">
      <c r="A3" s="3" t="s">
        <v>362</v>
      </c>
      <c r="B3" s="4" t="s">
        <v>6</v>
      </c>
      <c r="C3" s="4" t="s">
        <v>6</v>
      </c>
      <c r="D3" s="4" t="s">
        <v>6</v>
      </c>
      <c r="E3" s="4" t="s">
        <v>6</v>
      </c>
      <c r="F3" s="4" t="s">
        <v>6</v>
      </c>
      <c r="G3" s="4" t="s">
        <v>6</v>
      </c>
      <c r="H3" s="4" t="s">
        <v>6</v>
      </c>
    </row>
    <row r="4" spans="1:8" ht="16" x14ac:dyDescent="0.2">
      <c r="A4" s="4" t="s">
        <v>363</v>
      </c>
      <c r="B4" s="9">
        <v>2.1707999999999998</v>
      </c>
      <c r="C4" s="4" t="s">
        <v>6</v>
      </c>
      <c r="D4" s="4" t="s">
        <v>6</v>
      </c>
      <c r="E4" s="4" t="s">
        <v>6</v>
      </c>
      <c r="F4" s="4" t="s">
        <v>6</v>
      </c>
      <c r="G4" s="4" t="s">
        <v>6</v>
      </c>
      <c r="H4" s="4" t="s">
        <v>6</v>
      </c>
    </row>
    <row r="5" spans="1:8" ht="16" x14ac:dyDescent="0.2">
      <c r="A5" s="4" t="s">
        <v>364</v>
      </c>
      <c r="B5" s="6">
        <v>100</v>
      </c>
      <c r="C5" s="4" t="s">
        <v>6</v>
      </c>
      <c r="D5" s="4" t="s">
        <v>6</v>
      </c>
      <c r="E5" s="4" t="s">
        <v>6</v>
      </c>
      <c r="F5" s="4" t="s">
        <v>6</v>
      </c>
      <c r="G5" s="4" t="s">
        <v>6</v>
      </c>
      <c r="H5" s="4" t="s">
        <v>6</v>
      </c>
    </row>
    <row r="6" spans="1:8" ht="16" x14ac:dyDescent="0.2">
      <c r="A6" s="4" t="s">
        <v>365</v>
      </c>
      <c r="B6" s="5">
        <v>1000</v>
      </c>
      <c r="C6" s="4" t="s">
        <v>6</v>
      </c>
      <c r="D6" s="4" t="s">
        <v>6</v>
      </c>
      <c r="E6" s="4" t="s">
        <v>6</v>
      </c>
      <c r="F6" s="4" t="s">
        <v>6</v>
      </c>
      <c r="G6" s="4" t="s">
        <v>6</v>
      </c>
      <c r="H6" s="4" t="s">
        <v>6</v>
      </c>
    </row>
    <row r="7" spans="1:8" ht="16" x14ac:dyDescent="0.2">
      <c r="A7" s="4" t="s">
        <v>366</v>
      </c>
      <c r="B7" s="6">
        <v>755</v>
      </c>
      <c r="C7" s="4" t="s">
        <v>6</v>
      </c>
      <c r="D7" s="4" t="s">
        <v>6</v>
      </c>
      <c r="E7" s="4" t="s">
        <v>6</v>
      </c>
      <c r="F7" s="4" t="s">
        <v>6</v>
      </c>
      <c r="G7" s="4" t="s">
        <v>6</v>
      </c>
      <c r="H7" s="4" t="s">
        <v>6</v>
      </c>
    </row>
    <row r="8" spans="1:8" ht="16" x14ac:dyDescent="0.2">
      <c r="A8" s="4" t="s">
        <v>367</v>
      </c>
      <c r="B8" s="6">
        <v>1223</v>
      </c>
      <c r="C8" s="4" t="s">
        <v>6</v>
      </c>
      <c r="D8" s="4" t="s">
        <v>6</v>
      </c>
      <c r="E8" s="4" t="s">
        <v>6</v>
      </c>
      <c r="F8" s="4" t="s">
        <v>6</v>
      </c>
      <c r="G8" s="4" t="s">
        <v>6</v>
      </c>
      <c r="H8" s="4" t="s">
        <v>6</v>
      </c>
    </row>
    <row r="9" spans="1:8" ht="16" x14ac:dyDescent="0.2">
      <c r="A9" s="4" t="s">
        <v>368</v>
      </c>
      <c r="B9" s="6">
        <v>1000</v>
      </c>
      <c r="C9" s="4" t="s">
        <v>6</v>
      </c>
      <c r="D9" s="4" t="s">
        <v>6</v>
      </c>
      <c r="E9" s="4" t="s">
        <v>6</v>
      </c>
      <c r="F9" s="4" t="s">
        <v>6</v>
      </c>
      <c r="G9" s="4" t="s">
        <v>6</v>
      </c>
      <c r="H9" s="4" t="s">
        <v>6</v>
      </c>
    </row>
    <row r="10" spans="1:8" ht="16" x14ac:dyDescent="0.2">
      <c r="A10" s="4" t="s">
        <v>369</v>
      </c>
      <c r="B10" s="6">
        <v>223</v>
      </c>
      <c r="C10" s="4" t="s">
        <v>6</v>
      </c>
      <c r="D10" s="4" t="s">
        <v>6</v>
      </c>
      <c r="E10" s="4" t="s">
        <v>6</v>
      </c>
      <c r="F10" s="4" t="s">
        <v>6</v>
      </c>
      <c r="G10" s="4" t="s">
        <v>6</v>
      </c>
      <c r="H10" s="4" t="s">
        <v>6</v>
      </c>
    </row>
    <row r="11" spans="1:8" ht="16" x14ac:dyDescent="0.2">
      <c r="A11" s="4" t="s">
        <v>370</v>
      </c>
      <c r="B11" s="6">
        <v>49</v>
      </c>
      <c r="C11" s="4" t="s">
        <v>6</v>
      </c>
      <c r="D11" s="4" t="s">
        <v>6</v>
      </c>
      <c r="E11" s="4" t="s">
        <v>6</v>
      </c>
      <c r="F11" s="4" t="s">
        <v>6</v>
      </c>
      <c r="G11" s="4" t="s">
        <v>6</v>
      </c>
      <c r="H11" s="4" t="s">
        <v>6</v>
      </c>
    </row>
    <row r="12" spans="1:8" ht="16" x14ac:dyDescent="0.2">
      <c r="A12" s="4" t="s">
        <v>371</v>
      </c>
      <c r="B12" s="6">
        <v>41</v>
      </c>
      <c r="C12" s="4" t="s">
        <v>6</v>
      </c>
      <c r="D12" s="4" t="s">
        <v>6</v>
      </c>
      <c r="E12" s="4" t="s">
        <v>6</v>
      </c>
      <c r="F12" s="4" t="s">
        <v>6</v>
      </c>
      <c r="G12" s="4" t="s">
        <v>6</v>
      </c>
      <c r="H12" s="4" t="s">
        <v>6</v>
      </c>
    </row>
    <row r="13" spans="1:8" ht="16" x14ac:dyDescent="0.2">
      <c r="A13" s="4" t="s">
        <v>372</v>
      </c>
      <c r="B13" s="6">
        <v>36</v>
      </c>
      <c r="C13" s="4" t="s">
        <v>6</v>
      </c>
      <c r="D13" s="4" t="s">
        <v>6</v>
      </c>
      <c r="E13" s="4" t="s">
        <v>6</v>
      </c>
      <c r="F13" s="4" t="s">
        <v>6</v>
      </c>
      <c r="G13" s="4" t="s">
        <v>6</v>
      </c>
      <c r="H13" s="4" t="s">
        <v>6</v>
      </c>
    </row>
    <row r="14" spans="1:8" ht="16" x14ac:dyDescent="0.2">
      <c r="A14" s="4" t="s">
        <v>373</v>
      </c>
      <c r="B14" s="6">
        <v>5</v>
      </c>
      <c r="C14" s="4" t="s">
        <v>6</v>
      </c>
      <c r="D14" s="4" t="s">
        <v>6</v>
      </c>
      <c r="E14" s="4" t="s">
        <v>6</v>
      </c>
      <c r="F14" s="4" t="s">
        <v>6</v>
      </c>
      <c r="G14" s="4" t="s">
        <v>6</v>
      </c>
      <c r="H14" s="4" t="s">
        <v>6</v>
      </c>
    </row>
    <row r="15" spans="1:8" ht="16" x14ac:dyDescent="0.2">
      <c r="A15" s="4" t="s">
        <v>198</v>
      </c>
      <c r="B15" s="5">
        <v>1134</v>
      </c>
      <c r="C15" s="4" t="s">
        <v>6</v>
      </c>
      <c r="D15" s="4" t="s">
        <v>6</v>
      </c>
      <c r="E15" s="4" t="s">
        <v>6</v>
      </c>
      <c r="F15" s="5">
        <v>0</v>
      </c>
      <c r="G15" s="5">
        <v>1134</v>
      </c>
      <c r="H15" s="5">
        <v>0</v>
      </c>
    </row>
    <row r="16" spans="1:8" ht="16" x14ac:dyDescent="0.2">
      <c r="A16" s="4" t="s">
        <v>374</v>
      </c>
      <c r="B16" s="4" t="s">
        <v>6</v>
      </c>
      <c r="C16" s="4" t="s">
        <v>6</v>
      </c>
      <c r="D16" s="4" t="s">
        <v>6</v>
      </c>
      <c r="E16" s="4" t="s">
        <v>6</v>
      </c>
      <c r="F16" s="4" t="s">
        <v>6</v>
      </c>
      <c r="G16" s="4" t="s">
        <v>6</v>
      </c>
      <c r="H16" s="4" t="s">
        <v>6</v>
      </c>
    </row>
    <row r="17" spans="1:8" ht="16" x14ac:dyDescent="0.2">
      <c r="A17" s="3" t="s">
        <v>362</v>
      </c>
      <c r="B17" s="4" t="s">
        <v>6</v>
      </c>
      <c r="C17" s="4" t="s">
        <v>6</v>
      </c>
      <c r="D17" s="4" t="s">
        <v>6</v>
      </c>
      <c r="E17" s="4" t="s">
        <v>6</v>
      </c>
      <c r="F17" s="4" t="s">
        <v>6</v>
      </c>
      <c r="G17" s="4" t="s">
        <v>6</v>
      </c>
      <c r="H17" s="4" t="s">
        <v>6</v>
      </c>
    </row>
    <row r="18" spans="1:8" ht="16" x14ac:dyDescent="0.2">
      <c r="A18" s="4" t="s">
        <v>375</v>
      </c>
      <c r="B18" s="4" t="s">
        <v>6</v>
      </c>
      <c r="C18" s="4" t="s">
        <v>6</v>
      </c>
      <c r="D18" s="4" t="s">
        <v>6</v>
      </c>
      <c r="E18" s="5">
        <v>10</v>
      </c>
      <c r="F18" s="4" t="s">
        <v>6</v>
      </c>
      <c r="G18" s="4" t="s">
        <v>6</v>
      </c>
      <c r="H18" s="4" t="s">
        <v>6</v>
      </c>
    </row>
    <row r="19" spans="1:8" ht="16" x14ac:dyDescent="0.2">
      <c r="A19" s="4" t="s">
        <v>376</v>
      </c>
      <c r="B19" s="4" t="s">
        <v>6</v>
      </c>
      <c r="C19" s="4" t="s">
        <v>6</v>
      </c>
      <c r="D19" s="4" t="s">
        <v>6</v>
      </c>
      <c r="E19" s="4" t="s">
        <v>6</v>
      </c>
      <c r="F19" s="4" t="s">
        <v>6</v>
      </c>
      <c r="G19" s="6">
        <v>8</v>
      </c>
      <c r="H19" s="4" t="s">
        <v>6</v>
      </c>
    </row>
    <row r="20" spans="1:8" ht="16" x14ac:dyDescent="0.2">
      <c r="A20" s="4" t="s">
        <v>377</v>
      </c>
      <c r="B20" s="4" t="s">
        <v>6</v>
      </c>
      <c r="C20" s="4" t="s">
        <v>6</v>
      </c>
      <c r="D20" s="4" t="s">
        <v>6</v>
      </c>
      <c r="E20" s="4" t="s">
        <v>6</v>
      </c>
      <c r="F20" s="4" t="s">
        <v>6</v>
      </c>
      <c r="G20" s="6">
        <v>2</v>
      </c>
      <c r="H20" s="4" t="s">
        <v>6</v>
      </c>
    </row>
    <row r="21" spans="1:8" ht="16" x14ac:dyDescent="0.2">
      <c r="A21" s="4" t="s">
        <v>378</v>
      </c>
      <c r="B21" s="4" t="s">
        <v>6</v>
      </c>
      <c r="C21" s="4" t="s">
        <v>6</v>
      </c>
      <c r="D21" s="4" t="s">
        <v>6</v>
      </c>
      <c r="E21" s="4" t="s">
        <v>6</v>
      </c>
      <c r="F21" s="4" t="s">
        <v>6</v>
      </c>
      <c r="G21" s="4" t="s">
        <v>6</v>
      </c>
      <c r="H21" s="4" t="s">
        <v>6</v>
      </c>
    </row>
    <row r="22" spans="1:8" ht="16" x14ac:dyDescent="0.2">
      <c r="A22" s="3" t="s">
        <v>362</v>
      </c>
      <c r="B22" s="4" t="s">
        <v>6</v>
      </c>
      <c r="C22" s="4" t="s">
        <v>6</v>
      </c>
      <c r="D22" s="4" t="s">
        <v>6</v>
      </c>
      <c r="E22" s="4" t="s">
        <v>6</v>
      </c>
      <c r="F22" s="4" t="s">
        <v>6</v>
      </c>
      <c r="G22" s="4" t="s">
        <v>6</v>
      </c>
      <c r="H22" s="4" t="s">
        <v>6</v>
      </c>
    </row>
    <row r="23" spans="1:8" ht="16" x14ac:dyDescent="0.2">
      <c r="A23" s="4" t="s">
        <v>379</v>
      </c>
      <c r="B23" s="4" t="s">
        <v>6</v>
      </c>
      <c r="C23" s="4" t="s">
        <v>6</v>
      </c>
      <c r="D23" s="10">
        <v>1</v>
      </c>
      <c r="E23" s="4" t="s">
        <v>6</v>
      </c>
      <c r="F23" s="4" t="s">
        <v>6</v>
      </c>
      <c r="G23" s="4" t="s">
        <v>6</v>
      </c>
      <c r="H23" s="4" t="s">
        <v>6</v>
      </c>
    </row>
    <row r="24" spans="1:8" ht="16" x14ac:dyDescent="0.2">
      <c r="A24" s="4" t="s">
        <v>380</v>
      </c>
      <c r="B24" s="4" t="s">
        <v>6</v>
      </c>
      <c r="C24" s="4" t="s">
        <v>6</v>
      </c>
      <c r="D24" s="5">
        <v>1916</v>
      </c>
      <c r="E24" s="4" t="s">
        <v>6</v>
      </c>
      <c r="F24" s="4" t="s">
        <v>6</v>
      </c>
      <c r="G24" s="4" t="s">
        <v>6</v>
      </c>
      <c r="H24" s="4" t="s">
        <v>6</v>
      </c>
    </row>
    <row r="25" spans="1:8" ht="16" x14ac:dyDescent="0.2">
      <c r="A25" s="4" t="s">
        <v>381</v>
      </c>
      <c r="B25" s="4" t="s">
        <v>6</v>
      </c>
      <c r="C25" s="4" t="s">
        <v>6</v>
      </c>
      <c r="D25" s="4" t="s">
        <v>6</v>
      </c>
      <c r="E25" s="4" t="s">
        <v>6</v>
      </c>
      <c r="F25" s="4" t="s">
        <v>6</v>
      </c>
      <c r="G25" s="6">
        <v>8</v>
      </c>
      <c r="H25" s="4" t="s">
        <v>6</v>
      </c>
    </row>
    <row r="26" spans="1:8" ht="16" x14ac:dyDescent="0.2">
      <c r="A26" s="4" t="s">
        <v>382</v>
      </c>
      <c r="B26" s="4" t="s">
        <v>6</v>
      </c>
      <c r="C26" s="4" t="s">
        <v>6</v>
      </c>
      <c r="D26" s="4" t="s">
        <v>6</v>
      </c>
      <c r="E26" s="4" t="s">
        <v>6</v>
      </c>
      <c r="F26" s="4" t="s">
        <v>6</v>
      </c>
      <c r="G26" s="4" t="s">
        <v>6</v>
      </c>
      <c r="H26" s="4" t="s">
        <v>6</v>
      </c>
    </row>
    <row r="27" spans="1:8" ht="16" x14ac:dyDescent="0.2">
      <c r="A27" s="3" t="s">
        <v>362</v>
      </c>
      <c r="B27" s="4" t="s">
        <v>6</v>
      </c>
      <c r="C27" s="4" t="s">
        <v>6</v>
      </c>
      <c r="D27" s="4" t="s">
        <v>6</v>
      </c>
      <c r="E27" s="4" t="s">
        <v>6</v>
      </c>
      <c r="F27" s="4" t="s">
        <v>6</v>
      </c>
      <c r="G27" s="4" t="s">
        <v>6</v>
      </c>
      <c r="H27" s="4" t="s">
        <v>6</v>
      </c>
    </row>
    <row r="28" spans="1:8" ht="16" x14ac:dyDescent="0.2">
      <c r="A28" s="4" t="s">
        <v>383</v>
      </c>
      <c r="B28" s="4" t="s">
        <v>6</v>
      </c>
      <c r="C28" s="4" t="s">
        <v>6</v>
      </c>
      <c r="D28" s="4" t="s">
        <v>6</v>
      </c>
      <c r="E28" s="4" t="s">
        <v>6</v>
      </c>
      <c r="F28" s="4" t="s">
        <v>6</v>
      </c>
      <c r="G28" s="5">
        <v>15</v>
      </c>
      <c r="H28" s="4" t="s">
        <v>6</v>
      </c>
    </row>
    <row r="29" spans="1:8" ht="16" x14ac:dyDescent="0.2">
      <c r="A29" s="4" t="s">
        <v>384</v>
      </c>
      <c r="B29" s="4" t="s">
        <v>6</v>
      </c>
      <c r="C29" s="4" t="s">
        <v>6</v>
      </c>
      <c r="D29" s="4" t="s">
        <v>6</v>
      </c>
      <c r="E29" s="4" t="s">
        <v>6</v>
      </c>
      <c r="F29" s="4" t="s">
        <v>6</v>
      </c>
      <c r="G29" s="4" t="s">
        <v>6</v>
      </c>
      <c r="H29" s="4" t="s">
        <v>6</v>
      </c>
    </row>
    <row r="30" spans="1:8" ht="16" x14ac:dyDescent="0.2">
      <c r="A30" s="3" t="s">
        <v>362</v>
      </c>
      <c r="B30" s="4" t="s">
        <v>6</v>
      </c>
      <c r="C30" s="4" t="s">
        <v>6</v>
      </c>
      <c r="D30" s="4" t="s">
        <v>6</v>
      </c>
      <c r="E30" s="4" t="s">
        <v>6</v>
      </c>
      <c r="F30" s="4" t="s">
        <v>6</v>
      </c>
      <c r="G30" s="4" t="s">
        <v>6</v>
      </c>
      <c r="H30" s="4" t="s">
        <v>6</v>
      </c>
    </row>
    <row r="31" spans="1:8" ht="16" x14ac:dyDescent="0.2">
      <c r="A31" s="4" t="s">
        <v>385</v>
      </c>
      <c r="B31" s="4" t="s">
        <v>6</v>
      </c>
      <c r="C31" s="4" t="s">
        <v>6</v>
      </c>
      <c r="D31" s="6">
        <v>110</v>
      </c>
      <c r="E31" s="4" t="s">
        <v>6</v>
      </c>
      <c r="F31" s="4" t="s">
        <v>6</v>
      </c>
      <c r="G31" s="4" t="s">
        <v>6</v>
      </c>
      <c r="H31" s="4" t="s">
        <v>6</v>
      </c>
    </row>
    <row r="32" spans="1:8" ht="16" x14ac:dyDescent="0.2">
      <c r="A32" s="4" t="s">
        <v>386</v>
      </c>
      <c r="B32" s="4" t="s">
        <v>6</v>
      </c>
      <c r="C32" s="4" t="s">
        <v>6</v>
      </c>
      <c r="D32" s="4" t="s">
        <v>6</v>
      </c>
      <c r="E32" s="4" t="s">
        <v>6</v>
      </c>
      <c r="F32" s="4" t="s">
        <v>6</v>
      </c>
      <c r="G32" s="4" t="s">
        <v>6</v>
      </c>
      <c r="H32" s="4" t="s">
        <v>6</v>
      </c>
    </row>
    <row r="33" spans="1:8" ht="16" x14ac:dyDescent="0.2">
      <c r="A33" s="3" t="s">
        <v>362</v>
      </c>
      <c r="B33" s="4" t="s">
        <v>6</v>
      </c>
      <c r="C33" s="4" t="s">
        <v>6</v>
      </c>
      <c r="D33" s="4" t="s">
        <v>6</v>
      </c>
      <c r="E33" s="4" t="s">
        <v>6</v>
      </c>
      <c r="F33" s="4" t="s">
        <v>6</v>
      </c>
      <c r="G33" s="4" t="s">
        <v>6</v>
      </c>
      <c r="H33" s="4" t="s">
        <v>6</v>
      </c>
    </row>
    <row r="34" spans="1:8" ht="16" x14ac:dyDescent="0.2">
      <c r="A34" s="4" t="s">
        <v>385</v>
      </c>
      <c r="B34" s="4" t="s">
        <v>6</v>
      </c>
      <c r="C34" s="4" t="s">
        <v>6</v>
      </c>
      <c r="D34" s="6">
        <v>252</v>
      </c>
      <c r="E34" s="4" t="s">
        <v>6</v>
      </c>
      <c r="F34" s="4" t="s">
        <v>6</v>
      </c>
      <c r="G34" s="4" t="s">
        <v>6</v>
      </c>
      <c r="H34" s="4" t="s">
        <v>6</v>
      </c>
    </row>
    <row r="35" spans="1:8" ht="16" x14ac:dyDescent="0.2">
      <c r="A35" s="4" t="s">
        <v>387</v>
      </c>
      <c r="B35" s="4" t="s">
        <v>6</v>
      </c>
      <c r="C35" s="4" t="s">
        <v>6</v>
      </c>
      <c r="D35" s="4" t="s">
        <v>6</v>
      </c>
      <c r="E35" s="4" t="s">
        <v>6</v>
      </c>
      <c r="F35" s="4" t="s">
        <v>6</v>
      </c>
      <c r="G35" s="4" t="s">
        <v>6</v>
      </c>
      <c r="H35" s="4" t="s">
        <v>6</v>
      </c>
    </row>
    <row r="36" spans="1:8" ht="16" x14ac:dyDescent="0.2">
      <c r="A36" s="3" t="s">
        <v>362</v>
      </c>
      <c r="B36" s="4" t="s">
        <v>6</v>
      </c>
      <c r="C36" s="4" t="s">
        <v>6</v>
      </c>
      <c r="D36" s="4" t="s">
        <v>6</v>
      </c>
      <c r="E36" s="4" t="s">
        <v>6</v>
      </c>
      <c r="F36" s="4" t="s">
        <v>6</v>
      </c>
      <c r="G36" s="4" t="s">
        <v>6</v>
      </c>
      <c r="H36" s="4" t="s">
        <v>6</v>
      </c>
    </row>
    <row r="37" spans="1:8" ht="16" x14ac:dyDescent="0.2">
      <c r="A37" s="4" t="s">
        <v>379</v>
      </c>
      <c r="B37" s="4" t="s">
        <v>6</v>
      </c>
      <c r="C37" s="10">
        <v>1</v>
      </c>
      <c r="D37" s="4" t="s">
        <v>6</v>
      </c>
      <c r="E37" s="4" t="s">
        <v>6</v>
      </c>
      <c r="F37" s="4" t="s">
        <v>6</v>
      </c>
      <c r="G37" s="4" t="s">
        <v>6</v>
      </c>
      <c r="H37" s="4" t="s">
        <v>6</v>
      </c>
    </row>
    <row r="38" spans="1:8" ht="16" x14ac:dyDescent="0.2">
      <c r="A38" s="4" t="s">
        <v>380</v>
      </c>
      <c r="B38" s="4" t="s">
        <v>6</v>
      </c>
      <c r="C38" s="5">
        <v>41</v>
      </c>
      <c r="D38" s="4" t="s">
        <v>6</v>
      </c>
      <c r="E38" s="4" t="s">
        <v>6</v>
      </c>
      <c r="F38" s="4" t="s">
        <v>6</v>
      </c>
      <c r="G38" s="4" t="s">
        <v>6</v>
      </c>
      <c r="H38" s="4" t="s">
        <v>6</v>
      </c>
    </row>
    <row r="39" spans="1:8" ht="16" x14ac:dyDescent="0.2">
      <c r="A39" s="4" t="s">
        <v>388</v>
      </c>
      <c r="B39" s="4" t="s">
        <v>6</v>
      </c>
      <c r="C39" s="6">
        <v>4</v>
      </c>
      <c r="D39" s="4" t="s">
        <v>6</v>
      </c>
      <c r="E39" s="4" t="s">
        <v>6</v>
      </c>
      <c r="F39" s="4" t="s">
        <v>6</v>
      </c>
      <c r="G39" s="4" t="s">
        <v>6</v>
      </c>
      <c r="H39" s="4" t="s">
        <v>6</v>
      </c>
    </row>
    <row r="40" spans="1:8" ht="16" x14ac:dyDescent="0.2">
      <c r="A40" s="4" t="s">
        <v>389</v>
      </c>
      <c r="B40" s="4" t="s">
        <v>6</v>
      </c>
      <c r="C40" s="6">
        <v>2</v>
      </c>
      <c r="D40" s="4" t="s">
        <v>6</v>
      </c>
      <c r="E40" s="4" t="s">
        <v>6</v>
      </c>
      <c r="F40" s="4" t="s">
        <v>6</v>
      </c>
      <c r="G40" s="4" t="s">
        <v>6</v>
      </c>
      <c r="H40" s="4" t="s">
        <v>6</v>
      </c>
    </row>
    <row r="41" spans="1:8" ht="16" x14ac:dyDescent="0.2">
      <c r="A41" s="4" t="s">
        <v>390</v>
      </c>
      <c r="B41" s="4" t="s">
        <v>6</v>
      </c>
      <c r="C41" s="4" t="s">
        <v>6</v>
      </c>
      <c r="D41" s="4" t="s">
        <v>6</v>
      </c>
      <c r="E41" s="4" t="s">
        <v>6</v>
      </c>
      <c r="F41" s="4" t="s">
        <v>6</v>
      </c>
      <c r="G41" s="4" t="s">
        <v>6</v>
      </c>
      <c r="H41" s="4" t="s">
        <v>6</v>
      </c>
    </row>
    <row r="42" spans="1:8" ht="16" x14ac:dyDescent="0.2">
      <c r="A42" s="3" t="s">
        <v>362</v>
      </c>
      <c r="B42" s="4" t="s">
        <v>6</v>
      </c>
      <c r="C42" s="4" t="s">
        <v>6</v>
      </c>
      <c r="D42" s="4" t="s">
        <v>6</v>
      </c>
      <c r="E42" s="4" t="s">
        <v>6</v>
      </c>
      <c r="F42" s="4" t="s">
        <v>6</v>
      </c>
      <c r="G42" s="4" t="s">
        <v>6</v>
      </c>
      <c r="H42" s="4" t="s">
        <v>6</v>
      </c>
    </row>
    <row r="43" spans="1:8" ht="16" x14ac:dyDescent="0.2">
      <c r="A43" s="4" t="s">
        <v>388</v>
      </c>
      <c r="B43" s="4" t="s">
        <v>6</v>
      </c>
      <c r="C43" s="5">
        <v>2</v>
      </c>
      <c r="D43" s="4" t="s">
        <v>6</v>
      </c>
      <c r="E43" s="4" t="s">
        <v>6</v>
      </c>
      <c r="F43" s="4" t="s">
        <v>6</v>
      </c>
      <c r="G43" s="4" t="s">
        <v>6</v>
      </c>
      <c r="H43" s="4" t="s">
        <v>6</v>
      </c>
    </row>
    <row r="44" spans="1:8" ht="16" x14ac:dyDescent="0.2">
      <c r="A44" s="4" t="s">
        <v>391</v>
      </c>
      <c r="B44" s="4" t="s">
        <v>6</v>
      </c>
      <c r="C44" s="4" t="s">
        <v>6</v>
      </c>
      <c r="D44" s="4" t="s">
        <v>6</v>
      </c>
      <c r="E44" s="4" t="s">
        <v>6</v>
      </c>
      <c r="F44" s="4" t="s">
        <v>6</v>
      </c>
      <c r="G44" s="4" t="s">
        <v>6</v>
      </c>
      <c r="H44" s="4" t="s">
        <v>6</v>
      </c>
    </row>
    <row r="45" spans="1:8" ht="16" x14ac:dyDescent="0.2">
      <c r="A45" s="3" t="s">
        <v>362</v>
      </c>
      <c r="B45" s="4" t="s">
        <v>6</v>
      </c>
      <c r="C45" s="4" t="s">
        <v>6</v>
      </c>
      <c r="D45" s="4" t="s">
        <v>6</v>
      </c>
      <c r="E45" s="4" t="s">
        <v>6</v>
      </c>
      <c r="F45" s="4" t="s">
        <v>6</v>
      </c>
      <c r="G45" s="4" t="s">
        <v>6</v>
      </c>
      <c r="H45" s="4" t="s">
        <v>6</v>
      </c>
    </row>
    <row r="46" spans="1:8" ht="16" x14ac:dyDescent="0.2">
      <c r="A46" s="4" t="s">
        <v>385</v>
      </c>
      <c r="B46" s="4" t="s">
        <v>6</v>
      </c>
      <c r="C46" s="6">
        <v>6</v>
      </c>
      <c r="D46" s="4" t="s">
        <v>6</v>
      </c>
      <c r="E46" s="4" t="s">
        <v>6</v>
      </c>
      <c r="F46" s="4" t="s">
        <v>6</v>
      </c>
      <c r="G46" s="4" t="s">
        <v>6</v>
      </c>
      <c r="H46" s="4" t="s">
        <v>6</v>
      </c>
    </row>
    <row r="47" spans="1:8" ht="16" x14ac:dyDescent="0.2">
      <c r="A47" s="4" t="s">
        <v>392</v>
      </c>
      <c r="B47" s="4" t="s">
        <v>6</v>
      </c>
      <c r="C47" s="4" t="s">
        <v>6</v>
      </c>
      <c r="D47" s="4" t="s">
        <v>6</v>
      </c>
      <c r="E47" s="4" t="s">
        <v>6</v>
      </c>
      <c r="F47" s="4" t="s">
        <v>6</v>
      </c>
      <c r="G47" s="4" t="s">
        <v>6</v>
      </c>
      <c r="H47" s="4" t="s">
        <v>6</v>
      </c>
    </row>
    <row r="48" spans="1:8" ht="16" x14ac:dyDescent="0.2">
      <c r="A48" s="3" t="s">
        <v>362</v>
      </c>
      <c r="B48" s="4" t="s">
        <v>6</v>
      </c>
      <c r="C48" s="4" t="s">
        <v>6</v>
      </c>
      <c r="D48" s="4" t="s">
        <v>6</v>
      </c>
      <c r="E48" s="4" t="s">
        <v>6</v>
      </c>
      <c r="F48" s="4" t="s">
        <v>6</v>
      </c>
      <c r="G48" s="4" t="s">
        <v>6</v>
      </c>
      <c r="H48" s="4" t="s">
        <v>6</v>
      </c>
    </row>
    <row r="49" spans="1:8" ht="16" x14ac:dyDescent="0.2">
      <c r="A49" s="4" t="s">
        <v>393</v>
      </c>
      <c r="B49" s="6">
        <v>76</v>
      </c>
      <c r="C49" s="4" t="s">
        <v>6</v>
      </c>
      <c r="D49" s="4" t="s">
        <v>6</v>
      </c>
      <c r="E49" s="4" t="s">
        <v>6</v>
      </c>
      <c r="F49" s="4" t="s">
        <v>6</v>
      </c>
      <c r="G49" s="4" t="s">
        <v>6</v>
      </c>
      <c r="H49" s="4" t="s">
        <v>6</v>
      </c>
    </row>
    <row r="50" spans="1:8" ht="16" x14ac:dyDescent="0.2">
      <c r="A50" s="4" t="s">
        <v>394</v>
      </c>
      <c r="B50" s="4" t="s">
        <v>6</v>
      </c>
      <c r="C50" s="4" t="s">
        <v>6</v>
      </c>
      <c r="D50" s="4" t="s">
        <v>6</v>
      </c>
      <c r="E50" s="4" t="s">
        <v>6</v>
      </c>
      <c r="F50" s="4" t="s">
        <v>6</v>
      </c>
      <c r="G50" s="4" t="s">
        <v>6</v>
      </c>
      <c r="H50" s="4" t="s">
        <v>6</v>
      </c>
    </row>
    <row r="51" spans="1:8" ht="16" x14ac:dyDescent="0.2">
      <c r="A51" s="3" t="s">
        <v>362</v>
      </c>
      <c r="B51" s="4" t="s">
        <v>6</v>
      </c>
      <c r="C51" s="4" t="s">
        <v>6</v>
      </c>
      <c r="D51" s="4" t="s">
        <v>6</v>
      </c>
      <c r="E51" s="4" t="s">
        <v>6</v>
      </c>
      <c r="F51" s="4" t="s">
        <v>6</v>
      </c>
      <c r="G51" s="4" t="s">
        <v>6</v>
      </c>
      <c r="H51" s="4" t="s">
        <v>6</v>
      </c>
    </row>
    <row r="52" spans="1:8" ht="16" x14ac:dyDescent="0.2">
      <c r="A52" s="4" t="s">
        <v>395</v>
      </c>
      <c r="B52" s="6">
        <v>7</v>
      </c>
      <c r="C52" s="4" t="s">
        <v>6</v>
      </c>
      <c r="D52" s="4" t="s">
        <v>6</v>
      </c>
      <c r="E52" s="4" t="s">
        <v>6</v>
      </c>
      <c r="F52" s="4" t="s">
        <v>6</v>
      </c>
      <c r="G52" s="4" t="s">
        <v>6</v>
      </c>
      <c r="H52" s="4" t="s">
        <v>6</v>
      </c>
    </row>
    <row r="53" spans="1:8" ht="16" x14ac:dyDescent="0.2">
      <c r="A53" s="4" t="s">
        <v>396</v>
      </c>
      <c r="B53" s="4" t="s">
        <v>6</v>
      </c>
      <c r="C53" s="4" t="s">
        <v>6</v>
      </c>
      <c r="D53" s="4" t="s">
        <v>6</v>
      </c>
      <c r="E53" s="4" t="s">
        <v>6</v>
      </c>
      <c r="F53" s="4" t="s">
        <v>6</v>
      </c>
      <c r="G53" s="4" t="s">
        <v>6</v>
      </c>
      <c r="H53" s="4" t="s">
        <v>6</v>
      </c>
    </row>
    <row r="54" spans="1:8" ht="16" x14ac:dyDescent="0.2">
      <c r="A54" s="3" t="s">
        <v>362</v>
      </c>
      <c r="B54" s="4" t="s">
        <v>6</v>
      </c>
      <c r="C54" s="4" t="s">
        <v>6</v>
      </c>
      <c r="D54" s="4" t="s">
        <v>6</v>
      </c>
      <c r="E54" s="4" t="s">
        <v>6</v>
      </c>
      <c r="F54" s="4" t="s">
        <v>6</v>
      </c>
      <c r="G54" s="4" t="s">
        <v>6</v>
      </c>
      <c r="H54" s="4" t="s">
        <v>6</v>
      </c>
    </row>
    <row r="55" spans="1:8" ht="16" x14ac:dyDescent="0.2">
      <c r="A55" s="4" t="s">
        <v>395</v>
      </c>
      <c r="B55" s="6">
        <v>2</v>
      </c>
      <c r="C55" s="4" t="s">
        <v>6</v>
      </c>
      <c r="D55" s="4" t="s">
        <v>6</v>
      </c>
      <c r="E55" s="4" t="s">
        <v>6</v>
      </c>
      <c r="F55" s="4" t="s">
        <v>6</v>
      </c>
      <c r="G55" s="4" t="s">
        <v>6</v>
      </c>
      <c r="H55" s="4" t="s">
        <v>6</v>
      </c>
    </row>
    <row r="56" spans="1:8" ht="16" x14ac:dyDescent="0.2">
      <c r="A56" s="4" t="s">
        <v>397</v>
      </c>
      <c r="B56" s="4" t="s">
        <v>6</v>
      </c>
      <c r="C56" s="4" t="s">
        <v>6</v>
      </c>
      <c r="D56" s="4" t="s">
        <v>6</v>
      </c>
      <c r="E56" s="4" t="s">
        <v>6</v>
      </c>
      <c r="F56" s="4" t="s">
        <v>6</v>
      </c>
      <c r="G56" s="4" t="s">
        <v>6</v>
      </c>
      <c r="H56" s="4" t="s">
        <v>6</v>
      </c>
    </row>
    <row r="57" spans="1:8" ht="16" x14ac:dyDescent="0.2">
      <c r="A57" s="3" t="s">
        <v>362</v>
      </c>
      <c r="B57" s="4" t="s">
        <v>6</v>
      </c>
      <c r="C57" s="4" t="s">
        <v>6</v>
      </c>
      <c r="D57" s="4" t="s">
        <v>6</v>
      </c>
      <c r="E57" s="4" t="s">
        <v>6</v>
      </c>
      <c r="F57" s="4" t="s">
        <v>6</v>
      </c>
      <c r="G57" s="4" t="s">
        <v>6</v>
      </c>
      <c r="H57" s="4" t="s">
        <v>6</v>
      </c>
    </row>
    <row r="58" spans="1:8" ht="16" x14ac:dyDescent="0.2">
      <c r="A58" s="4" t="s">
        <v>395</v>
      </c>
      <c r="B58" s="6">
        <v>5</v>
      </c>
      <c r="C58" s="4" t="s">
        <v>6</v>
      </c>
      <c r="D58" s="4" t="s">
        <v>6</v>
      </c>
      <c r="E58" s="4" t="s">
        <v>6</v>
      </c>
      <c r="F58" s="4" t="s">
        <v>6</v>
      </c>
      <c r="G58" s="4" t="s">
        <v>6</v>
      </c>
      <c r="H58" s="4" t="s">
        <v>6</v>
      </c>
    </row>
    <row r="59" spans="1:8" ht="16" x14ac:dyDescent="0.2">
      <c r="A59" s="4" t="s">
        <v>398</v>
      </c>
      <c r="B59" s="4" t="s">
        <v>6</v>
      </c>
      <c r="C59" s="4" t="s">
        <v>6</v>
      </c>
      <c r="D59" s="4" t="s">
        <v>6</v>
      </c>
      <c r="E59" s="4" t="s">
        <v>6</v>
      </c>
      <c r="F59" s="4" t="s">
        <v>6</v>
      </c>
      <c r="G59" s="4" t="s">
        <v>6</v>
      </c>
      <c r="H59" s="4" t="s">
        <v>6</v>
      </c>
    </row>
    <row r="60" spans="1:8" ht="16" x14ac:dyDescent="0.2">
      <c r="A60" s="3" t="s">
        <v>362</v>
      </c>
      <c r="B60" s="4" t="s">
        <v>6</v>
      </c>
      <c r="C60" s="4" t="s">
        <v>6</v>
      </c>
      <c r="D60" s="4" t="s">
        <v>6</v>
      </c>
      <c r="E60" s="4" t="s">
        <v>6</v>
      </c>
      <c r="F60" s="4" t="s">
        <v>6</v>
      </c>
      <c r="G60" s="4" t="s">
        <v>6</v>
      </c>
      <c r="H60" s="4" t="s">
        <v>6</v>
      </c>
    </row>
    <row r="61" spans="1:8" ht="16" x14ac:dyDescent="0.2">
      <c r="A61" s="4" t="s">
        <v>399</v>
      </c>
      <c r="B61" s="6">
        <v>38</v>
      </c>
      <c r="C61" s="4" t="s">
        <v>6</v>
      </c>
      <c r="D61" s="4" t="s">
        <v>6</v>
      </c>
      <c r="E61" s="4" t="s">
        <v>6</v>
      </c>
      <c r="F61" s="4" t="s">
        <v>6</v>
      </c>
      <c r="G61" s="4" t="s">
        <v>6</v>
      </c>
      <c r="H61" s="4" t="s">
        <v>6</v>
      </c>
    </row>
    <row r="62" spans="1:8" ht="16" x14ac:dyDescent="0.2">
      <c r="A62" s="4" t="s">
        <v>400</v>
      </c>
      <c r="B62" s="4" t="s">
        <v>6</v>
      </c>
      <c r="C62" s="4" t="s">
        <v>6</v>
      </c>
      <c r="D62" s="4" t="s">
        <v>6</v>
      </c>
      <c r="E62" s="4" t="s">
        <v>6</v>
      </c>
      <c r="F62" s="4" t="s">
        <v>6</v>
      </c>
      <c r="G62" s="4" t="s">
        <v>6</v>
      </c>
      <c r="H62" s="4" t="s">
        <v>6</v>
      </c>
    </row>
    <row r="63" spans="1:8" ht="16" x14ac:dyDescent="0.2">
      <c r="A63" s="3" t="s">
        <v>362</v>
      </c>
      <c r="B63" s="4" t="s">
        <v>6</v>
      </c>
      <c r="C63" s="4" t="s">
        <v>6</v>
      </c>
      <c r="D63" s="4" t="s">
        <v>6</v>
      </c>
      <c r="E63" s="4" t="s">
        <v>6</v>
      </c>
      <c r="F63" s="4" t="s">
        <v>6</v>
      </c>
      <c r="G63" s="4" t="s">
        <v>6</v>
      </c>
      <c r="H63" s="4" t="s">
        <v>6</v>
      </c>
    </row>
    <row r="64" spans="1:8" ht="16" x14ac:dyDescent="0.2">
      <c r="A64" s="4" t="s">
        <v>399</v>
      </c>
      <c r="B64" s="6">
        <v>82</v>
      </c>
      <c r="C64" s="4" t="s">
        <v>6</v>
      </c>
      <c r="D64" s="4" t="s">
        <v>6</v>
      </c>
      <c r="E64" s="4" t="s">
        <v>6</v>
      </c>
      <c r="F64" s="4" t="s">
        <v>6</v>
      </c>
      <c r="G64" s="4" t="s">
        <v>6</v>
      </c>
      <c r="H64" s="4" t="s">
        <v>6</v>
      </c>
    </row>
    <row r="65" spans="1:8" ht="16" x14ac:dyDescent="0.2">
      <c r="A65" s="4" t="s">
        <v>401</v>
      </c>
      <c r="B65" s="4" t="s">
        <v>6</v>
      </c>
      <c r="C65" s="4" t="s">
        <v>6</v>
      </c>
      <c r="D65" s="4" t="s">
        <v>6</v>
      </c>
      <c r="E65" s="4" t="s">
        <v>6</v>
      </c>
      <c r="F65" s="4" t="s">
        <v>6</v>
      </c>
      <c r="G65" s="4" t="s">
        <v>6</v>
      </c>
      <c r="H65" s="4" t="s">
        <v>6</v>
      </c>
    </row>
    <row r="66" spans="1:8" ht="16" x14ac:dyDescent="0.2">
      <c r="A66" s="3" t="s">
        <v>362</v>
      </c>
      <c r="B66" s="4" t="s">
        <v>6</v>
      </c>
      <c r="C66" s="4" t="s">
        <v>6</v>
      </c>
      <c r="D66" s="4" t="s">
        <v>6</v>
      </c>
      <c r="E66" s="4" t="s">
        <v>6</v>
      </c>
      <c r="F66" s="4" t="s">
        <v>6</v>
      </c>
      <c r="G66" s="4" t="s">
        <v>6</v>
      </c>
      <c r="H66" s="4" t="s">
        <v>6</v>
      </c>
    </row>
    <row r="67" spans="1:8" ht="16" x14ac:dyDescent="0.2">
      <c r="A67" s="4" t="s">
        <v>402</v>
      </c>
      <c r="B67" s="6">
        <v>16</v>
      </c>
      <c r="C67" s="4" t="s">
        <v>6</v>
      </c>
      <c r="D67" s="4" t="s">
        <v>6</v>
      </c>
      <c r="E67" s="4" t="s">
        <v>6</v>
      </c>
      <c r="F67" s="4" t="s">
        <v>6</v>
      </c>
      <c r="G67" s="4" t="s">
        <v>6</v>
      </c>
      <c r="H67" s="4" t="s">
        <v>6</v>
      </c>
    </row>
    <row r="68" spans="1:8" ht="16" x14ac:dyDescent="0.2">
      <c r="A68" s="4" t="s">
        <v>403</v>
      </c>
      <c r="B68" s="4" t="s">
        <v>6</v>
      </c>
      <c r="C68" s="4" t="s">
        <v>6</v>
      </c>
      <c r="D68" s="4" t="s">
        <v>6</v>
      </c>
      <c r="E68" s="4" t="s">
        <v>6</v>
      </c>
      <c r="F68" s="4" t="s">
        <v>6</v>
      </c>
      <c r="G68" s="4" t="s">
        <v>6</v>
      </c>
      <c r="H68" s="4" t="s">
        <v>6</v>
      </c>
    </row>
    <row r="69" spans="1:8" ht="16" x14ac:dyDescent="0.2">
      <c r="A69" s="3" t="s">
        <v>362</v>
      </c>
      <c r="B69" s="4" t="s">
        <v>6</v>
      </c>
      <c r="C69" s="4" t="s">
        <v>6</v>
      </c>
      <c r="D69" s="4" t="s">
        <v>6</v>
      </c>
      <c r="E69" s="4" t="s">
        <v>6</v>
      </c>
      <c r="F69" s="4" t="s">
        <v>6</v>
      </c>
      <c r="G69" s="4" t="s">
        <v>6</v>
      </c>
      <c r="H69" s="4" t="s">
        <v>6</v>
      </c>
    </row>
    <row r="70" spans="1:8" ht="16" x14ac:dyDescent="0.2">
      <c r="A70" s="4" t="s">
        <v>402</v>
      </c>
      <c r="B70" s="6">
        <v>35</v>
      </c>
      <c r="C70" s="4" t="s">
        <v>6</v>
      </c>
      <c r="D70" s="4" t="s">
        <v>6</v>
      </c>
      <c r="E70" s="4" t="s">
        <v>6</v>
      </c>
      <c r="F70" s="4" t="s">
        <v>6</v>
      </c>
      <c r="G70" s="4" t="s">
        <v>6</v>
      </c>
      <c r="H70" s="4" t="s">
        <v>6</v>
      </c>
    </row>
    <row r="71" spans="1:8" ht="16" x14ac:dyDescent="0.2">
      <c r="A71" s="4" t="s">
        <v>404</v>
      </c>
      <c r="B71" s="4" t="s">
        <v>6</v>
      </c>
      <c r="C71" s="4" t="s">
        <v>6</v>
      </c>
      <c r="D71" s="4" t="s">
        <v>6</v>
      </c>
      <c r="E71" s="4" t="s">
        <v>6</v>
      </c>
      <c r="F71" s="4" t="s">
        <v>6</v>
      </c>
      <c r="G71" s="4" t="s">
        <v>6</v>
      </c>
      <c r="H71" s="4" t="s">
        <v>6</v>
      </c>
    </row>
    <row r="72" spans="1:8" ht="16" x14ac:dyDescent="0.2">
      <c r="A72" s="3" t="s">
        <v>362</v>
      </c>
      <c r="B72" s="4" t="s">
        <v>6</v>
      </c>
      <c r="C72" s="4" t="s">
        <v>6</v>
      </c>
      <c r="D72" s="4" t="s">
        <v>6</v>
      </c>
      <c r="E72" s="4" t="s">
        <v>6</v>
      </c>
      <c r="F72" s="4" t="s">
        <v>6</v>
      </c>
      <c r="G72" s="4" t="s">
        <v>6</v>
      </c>
      <c r="H72" s="4" t="s">
        <v>6</v>
      </c>
    </row>
    <row r="73" spans="1:8" ht="16" x14ac:dyDescent="0.2">
      <c r="A73" s="4" t="s">
        <v>405</v>
      </c>
      <c r="B73" s="6">
        <v>205</v>
      </c>
      <c r="C73" s="4" t="s">
        <v>6</v>
      </c>
      <c r="D73" s="4" t="s">
        <v>6</v>
      </c>
      <c r="E73" s="4" t="s">
        <v>6</v>
      </c>
      <c r="F73" s="4" t="s">
        <v>6</v>
      </c>
      <c r="G73" s="4" t="s">
        <v>6</v>
      </c>
      <c r="H73" s="4" t="s">
        <v>6</v>
      </c>
    </row>
    <row r="74" spans="1:8" ht="16" x14ac:dyDescent="0.2">
      <c r="A74" s="4" t="s">
        <v>406</v>
      </c>
      <c r="B74" s="4" t="s">
        <v>6</v>
      </c>
      <c r="C74" s="4" t="s">
        <v>6</v>
      </c>
      <c r="D74" s="4" t="s">
        <v>6</v>
      </c>
      <c r="E74" s="4" t="s">
        <v>6</v>
      </c>
      <c r="F74" s="4" t="s">
        <v>6</v>
      </c>
      <c r="G74" s="4" t="s">
        <v>6</v>
      </c>
      <c r="H74" s="4" t="s">
        <v>6</v>
      </c>
    </row>
    <row r="75" spans="1:8" ht="16" x14ac:dyDescent="0.2">
      <c r="A75" s="3" t="s">
        <v>362</v>
      </c>
      <c r="B75" s="4" t="s">
        <v>6</v>
      </c>
      <c r="C75" s="4" t="s">
        <v>6</v>
      </c>
      <c r="D75" s="4" t="s">
        <v>6</v>
      </c>
      <c r="E75" s="4" t="s">
        <v>6</v>
      </c>
      <c r="F75" s="4" t="s">
        <v>6</v>
      </c>
      <c r="G75" s="4" t="s">
        <v>6</v>
      </c>
      <c r="H75" s="4" t="s">
        <v>6</v>
      </c>
    </row>
    <row r="76" spans="1:8" ht="16" x14ac:dyDescent="0.2">
      <c r="A76" s="4" t="s">
        <v>405</v>
      </c>
      <c r="B76" s="6">
        <v>458</v>
      </c>
      <c r="C76" s="4" t="s">
        <v>6</v>
      </c>
      <c r="D76" s="4" t="s">
        <v>6</v>
      </c>
      <c r="E76" s="4" t="s">
        <v>6</v>
      </c>
      <c r="F76" s="4" t="s">
        <v>6</v>
      </c>
      <c r="G76" s="4" t="s">
        <v>6</v>
      </c>
      <c r="H76" s="4" t="s">
        <v>6</v>
      </c>
    </row>
    <row r="77" spans="1:8" ht="16" x14ac:dyDescent="0.2">
      <c r="A77" s="4" t="s">
        <v>407</v>
      </c>
      <c r="B77" s="4" t="s">
        <v>6</v>
      </c>
      <c r="C77" s="4" t="s">
        <v>6</v>
      </c>
      <c r="D77" s="4" t="s">
        <v>6</v>
      </c>
      <c r="E77" s="4" t="s">
        <v>6</v>
      </c>
      <c r="F77" s="4" t="s">
        <v>6</v>
      </c>
      <c r="G77" s="4" t="s">
        <v>6</v>
      </c>
      <c r="H77" s="4" t="s">
        <v>6</v>
      </c>
    </row>
    <row r="78" spans="1:8" ht="16" x14ac:dyDescent="0.2">
      <c r="A78" s="3" t="s">
        <v>362</v>
      </c>
      <c r="B78" s="4" t="s">
        <v>6</v>
      </c>
      <c r="C78" s="4" t="s">
        <v>6</v>
      </c>
      <c r="D78" s="4" t="s">
        <v>6</v>
      </c>
      <c r="E78" s="4" t="s">
        <v>6</v>
      </c>
      <c r="F78" s="4" t="s">
        <v>6</v>
      </c>
      <c r="G78" s="4" t="s">
        <v>6</v>
      </c>
      <c r="H78" s="4" t="s">
        <v>6</v>
      </c>
    </row>
    <row r="79" spans="1:8" ht="16" x14ac:dyDescent="0.2">
      <c r="A79" s="4" t="s">
        <v>405</v>
      </c>
      <c r="B79" s="6">
        <v>995</v>
      </c>
      <c r="C79" s="4" t="s">
        <v>6</v>
      </c>
      <c r="D79" s="4" t="s">
        <v>6</v>
      </c>
      <c r="E79" s="4" t="s">
        <v>6</v>
      </c>
      <c r="F79" s="4" t="s">
        <v>6</v>
      </c>
      <c r="G79" s="4" t="s">
        <v>6</v>
      </c>
      <c r="H79" s="4" t="s">
        <v>6</v>
      </c>
    </row>
  </sheetData>
  <mergeCells count="2">
    <mergeCell ref="A1:A2"/>
    <mergeCell ref="F1:H1"/>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D18"/>
  <sheetViews>
    <sheetView workbookViewId="0"/>
  </sheetViews>
  <sheetFormatPr baseColWidth="10" defaultColWidth="8.83203125" defaultRowHeight="15" x14ac:dyDescent="0.2"/>
  <cols>
    <col min="1" max="1" width="80" customWidth="1"/>
    <col min="2" max="3" width="14" customWidth="1"/>
    <col min="4" max="4" width="16" customWidth="1"/>
  </cols>
  <sheetData>
    <row r="1" spans="1:4" ht="16" x14ac:dyDescent="0.2">
      <c r="A1" s="26" t="s">
        <v>408</v>
      </c>
      <c r="D1" s="2" t="s">
        <v>1</v>
      </c>
    </row>
    <row r="2" spans="1:4" ht="16" x14ac:dyDescent="0.2">
      <c r="A2" s="27"/>
      <c r="B2" s="2" t="s">
        <v>409</v>
      </c>
      <c r="C2" s="2" t="s">
        <v>410</v>
      </c>
      <c r="D2" s="2" t="s">
        <v>81</v>
      </c>
    </row>
    <row r="3" spans="1:4" ht="16" x14ac:dyDescent="0.2">
      <c r="A3" s="3" t="s">
        <v>411</v>
      </c>
      <c r="B3" s="4" t="s">
        <v>6</v>
      </c>
      <c r="C3" s="4" t="s">
        <v>6</v>
      </c>
      <c r="D3" s="4" t="s">
        <v>6</v>
      </c>
    </row>
    <row r="4" spans="1:4" ht="16" x14ac:dyDescent="0.2">
      <c r="A4" s="4" t="s">
        <v>412</v>
      </c>
      <c r="B4" s="6">
        <v>100</v>
      </c>
      <c r="C4" s="4" t="s">
        <v>6</v>
      </c>
      <c r="D4" s="4" t="s">
        <v>6</v>
      </c>
    </row>
    <row r="5" spans="1:4" ht="16" x14ac:dyDescent="0.2">
      <c r="A5" s="4" t="s">
        <v>413</v>
      </c>
      <c r="B5" s="4" t="s">
        <v>6</v>
      </c>
      <c r="C5" s="6">
        <v>129</v>
      </c>
      <c r="D5" s="4" t="s">
        <v>6</v>
      </c>
    </row>
    <row r="6" spans="1:4" ht="16" x14ac:dyDescent="0.2">
      <c r="A6" s="4" t="s">
        <v>414</v>
      </c>
      <c r="B6" s="6">
        <v>995</v>
      </c>
      <c r="C6" s="4" t="s">
        <v>6</v>
      </c>
      <c r="D6" s="4" t="s">
        <v>6</v>
      </c>
    </row>
    <row r="7" spans="1:4" ht="16" x14ac:dyDescent="0.2">
      <c r="A7" s="4" t="s">
        <v>415</v>
      </c>
      <c r="B7" s="4" t="s">
        <v>6</v>
      </c>
      <c r="C7" s="4" t="s">
        <v>6</v>
      </c>
      <c r="D7" s="6">
        <v>1123</v>
      </c>
    </row>
    <row r="8" spans="1:4" ht="16" x14ac:dyDescent="0.2">
      <c r="A8" s="4" t="s">
        <v>416</v>
      </c>
      <c r="B8" s="4" t="s">
        <v>6</v>
      </c>
      <c r="C8" s="4" t="s">
        <v>6</v>
      </c>
      <c r="D8" s="4" t="s">
        <v>6</v>
      </c>
    </row>
    <row r="9" spans="1:4" ht="16" x14ac:dyDescent="0.2">
      <c r="A9" s="3" t="s">
        <v>411</v>
      </c>
      <c r="B9" s="4" t="s">
        <v>6</v>
      </c>
      <c r="C9" s="4" t="s">
        <v>6</v>
      </c>
      <c r="D9" s="4" t="s">
        <v>6</v>
      </c>
    </row>
    <row r="10" spans="1:4" ht="16" x14ac:dyDescent="0.2">
      <c r="A10" s="4" t="s">
        <v>417</v>
      </c>
      <c r="B10" s="6">
        <v>22</v>
      </c>
      <c r="C10" s="4" t="s">
        <v>6</v>
      </c>
      <c r="D10" s="4" t="s">
        <v>6</v>
      </c>
    </row>
    <row r="11" spans="1:4" ht="16" x14ac:dyDescent="0.2">
      <c r="A11" s="4" t="s">
        <v>418</v>
      </c>
      <c r="B11" s="4" t="s">
        <v>6</v>
      </c>
      <c r="C11" s="4" t="s">
        <v>6</v>
      </c>
      <c r="D11" s="4" t="s">
        <v>6</v>
      </c>
    </row>
    <row r="12" spans="1:4" ht="16" x14ac:dyDescent="0.2">
      <c r="A12" s="3" t="s">
        <v>411</v>
      </c>
      <c r="B12" s="4" t="s">
        <v>6</v>
      </c>
      <c r="C12" s="4" t="s">
        <v>6</v>
      </c>
      <c r="D12" s="4" t="s">
        <v>6</v>
      </c>
    </row>
    <row r="13" spans="1:4" ht="16" x14ac:dyDescent="0.2">
      <c r="A13" s="4" t="s">
        <v>417</v>
      </c>
      <c r="B13" s="6">
        <v>7</v>
      </c>
      <c r="C13" s="4" t="s">
        <v>6</v>
      </c>
      <c r="D13" s="4" t="s">
        <v>6</v>
      </c>
    </row>
    <row r="14" spans="1:4" ht="16" x14ac:dyDescent="0.2">
      <c r="A14" s="4" t="s">
        <v>392</v>
      </c>
      <c r="B14" s="4" t="s">
        <v>6</v>
      </c>
      <c r="C14" s="4" t="s">
        <v>6</v>
      </c>
      <c r="D14" s="4" t="s">
        <v>6</v>
      </c>
    </row>
    <row r="15" spans="1:4" ht="16" x14ac:dyDescent="0.2">
      <c r="A15" s="3" t="s">
        <v>411</v>
      </c>
      <c r="B15" s="4" t="s">
        <v>6</v>
      </c>
      <c r="C15" s="4" t="s">
        <v>6</v>
      </c>
      <c r="D15" s="4" t="s">
        <v>6</v>
      </c>
    </row>
    <row r="16" spans="1:4" ht="16" x14ac:dyDescent="0.2">
      <c r="A16" s="4" t="s">
        <v>419</v>
      </c>
      <c r="B16" s="6">
        <v>98</v>
      </c>
      <c r="C16" s="4" t="s">
        <v>6</v>
      </c>
      <c r="D16" s="4" t="s">
        <v>6</v>
      </c>
    </row>
    <row r="17" spans="1:4" ht="16" x14ac:dyDescent="0.2">
      <c r="A17" s="4" t="s">
        <v>420</v>
      </c>
      <c r="B17" s="6">
        <v>-76</v>
      </c>
      <c r="C17" s="4" t="s">
        <v>6</v>
      </c>
      <c r="D17" s="4" t="s">
        <v>6</v>
      </c>
    </row>
    <row r="18" spans="1:4" ht="16" x14ac:dyDescent="0.2">
      <c r="A18" s="4" t="s">
        <v>415</v>
      </c>
      <c r="B18" s="4" t="s">
        <v>6</v>
      </c>
      <c r="C18" s="6">
        <v>98</v>
      </c>
      <c r="D18" s="4" t="s">
        <v>6</v>
      </c>
    </row>
  </sheetData>
  <mergeCells count="1">
    <mergeCell ref="A1:A2"/>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E20"/>
  <sheetViews>
    <sheetView workbookViewId="0"/>
  </sheetViews>
  <sheetFormatPr baseColWidth="10" defaultColWidth="8.83203125" defaultRowHeight="15" x14ac:dyDescent="0.2"/>
  <cols>
    <col min="1" max="1" width="80" customWidth="1"/>
    <col min="2" max="5" width="14" customWidth="1"/>
  </cols>
  <sheetData>
    <row r="1" spans="1:5" ht="16" x14ac:dyDescent="0.2">
      <c r="A1" s="1" t="s">
        <v>421</v>
      </c>
      <c r="B1" s="2" t="s">
        <v>2</v>
      </c>
      <c r="C1" s="2" t="s">
        <v>81</v>
      </c>
      <c r="D1" s="2" t="s">
        <v>422</v>
      </c>
      <c r="E1" s="2" t="s">
        <v>423</v>
      </c>
    </row>
    <row r="2" spans="1:5" ht="16" x14ac:dyDescent="0.2">
      <c r="A2" s="3" t="s">
        <v>362</v>
      </c>
      <c r="B2" s="4" t="s">
        <v>6</v>
      </c>
      <c r="C2" s="4" t="s">
        <v>6</v>
      </c>
      <c r="D2" s="4" t="s">
        <v>6</v>
      </c>
      <c r="E2" s="4" t="s">
        <v>6</v>
      </c>
    </row>
    <row r="3" spans="1:5" ht="16" x14ac:dyDescent="0.2">
      <c r="A3" s="4" t="s">
        <v>90</v>
      </c>
      <c r="B3" s="5">
        <v>0</v>
      </c>
      <c r="C3" s="5">
        <v>1114</v>
      </c>
      <c r="D3" s="4" t="s">
        <v>6</v>
      </c>
      <c r="E3" s="4" t="s">
        <v>6</v>
      </c>
    </row>
    <row r="4" spans="1:5" ht="16" x14ac:dyDescent="0.2">
      <c r="A4" s="4" t="s">
        <v>378</v>
      </c>
      <c r="B4" s="4" t="s">
        <v>6</v>
      </c>
      <c r="C4" s="4" t="s">
        <v>6</v>
      </c>
      <c r="D4" s="4" t="s">
        <v>6</v>
      </c>
      <c r="E4" s="4" t="s">
        <v>6</v>
      </c>
    </row>
    <row r="5" spans="1:5" ht="16" x14ac:dyDescent="0.2">
      <c r="A5" s="3" t="s">
        <v>362</v>
      </c>
      <c r="B5" s="4" t="s">
        <v>6</v>
      </c>
      <c r="C5" s="4" t="s">
        <v>6</v>
      </c>
      <c r="D5" s="4" t="s">
        <v>6</v>
      </c>
      <c r="E5" s="4" t="s">
        <v>6</v>
      </c>
    </row>
    <row r="6" spans="1:5" ht="16" x14ac:dyDescent="0.2">
      <c r="A6" s="4" t="s">
        <v>83</v>
      </c>
      <c r="B6" s="4" t="s">
        <v>6</v>
      </c>
      <c r="C6" s="4" t="s">
        <v>6</v>
      </c>
      <c r="D6" s="4" t="s">
        <v>6</v>
      </c>
      <c r="E6" s="5">
        <v>311</v>
      </c>
    </row>
    <row r="7" spans="1:5" ht="16" x14ac:dyDescent="0.2">
      <c r="A7" s="4" t="s">
        <v>87</v>
      </c>
      <c r="B7" s="4" t="s">
        <v>6</v>
      </c>
      <c r="C7" s="4" t="s">
        <v>6</v>
      </c>
      <c r="D7" s="4" t="s">
        <v>6</v>
      </c>
      <c r="E7" s="6">
        <v>63</v>
      </c>
    </row>
    <row r="8" spans="1:5" ht="16" x14ac:dyDescent="0.2">
      <c r="A8" s="4" t="s">
        <v>88</v>
      </c>
      <c r="B8" s="4" t="s">
        <v>6</v>
      </c>
      <c r="C8" s="4" t="s">
        <v>6</v>
      </c>
      <c r="D8" s="4" t="s">
        <v>6</v>
      </c>
      <c r="E8" s="6">
        <v>42</v>
      </c>
    </row>
    <row r="9" spans="1:5" ht="16" x14ac:dyDescent="0.2">
      <c r="A9" s="4" t="s">
        <v>89</v>
      </c>
      <c r="B9" s="4" t="s">
        <v>6</v>
      </c>
      <c r="C9" s="4" t="s">
        <v>6</v>
      </c>
      <c r="D9" s="4" t="s">
        <v>6</v>
      </c>
      <c r="E9" s="6">
        <v>546</v>
      </c>
    </row>
    <row r="10" spans="1:5" ht="16" x14ac:dyDescent="0.2">
      <c r="A10" s="4" t="s">
        <v>90</v>
      </c>
      <c r="B10" s="4" t="s">
        <v>6</v>
      </c>
      <c r="C10" s="4" t="s">
        <v>6</v>
      </c>
      <c r="D10" s="4" t="s">
        <v>6</v>
      </c>
      <c r="E10" s="6">
        <v>1060</v>
      </c>
    </row>
    <row r="11" spans="1:5" ht="16" x14ac:dyDescent="0.2">
      <c r="A11" s="4" t="s">
        <v>424</v>
      </c>
      <c r="B11" s="4" t="s">
        <v>6</v>
      </c>
      <c r="C11" s="4" t="s">
        <v>6</v>
      </c>
      <c r="D11" s="4" t="s">
        <v>6</v>
      </c>
      <c r="E11" s="6">
        <v>-47</v>
      </c>
    </row>
    <row r="12" spans="1:5" ht="16" x14ac:dyDescent="0.2">
      <c r="A12" s="4" t="s">
        <v>185</v>
      </c>
      <c r="B12" s="4" t="s">
        <v>6</v>
      </c>
      <c r="C12" s="4" t="s">
        <v>6</v>
      </c>
      <c r="D12" s="4" t="s">
        <v>6</v>
      </c>
      <c r="E12" s="6">
        <v>-40</v>
      </c>
    </row>
    <row r="13" spans="1:5" ht="16" x14ac:dyDescent="0.2">
      <c r="A13" s="4" t="s">
        <v>425</v>
      </c>
      <c r="B13" s="4" t="s">
        <v>6</v>
      </c>
      <c r="C13" s="4" t="s">
        <v>6</v>
      </c>
      <c r="D13" s="4" t="s">
        <v>6</v>
      </c>
      <c r="E13" s="6">
        <v>-19</v>
      </c>
    </row>
    <row r="14" spans="1:5" ht="16" x14ac:dyDescent="0.2">
      <c r="A14" s="4" t="s">
        <v>144</v>
      </c>
      <c r="B14" s="4" t="s">
        <v>6</v>
      </c>
      <c r="C14" s="4" t="s">
        <v>6</v>
      </c>
      <c r="D14" s="4" t="s">
        <v>6</v>
      </c>
      <c r="E14" s="5">
        <v>1916</v>
      </c>
    </row>
    <row r="15" spans="1:5" ht="16" x14ac:dyDescent="0.2">
      <c r="A15" s="4" t="s">
        <v>387</v>
      </c>
      <c r="B15" s="4" t="s">
        <v>6</v>
      </c>
      <c r="C15" s="4" t="s">
        <v>6</v>
      </c>
      <c r="D15" s="4" t="s">
        <v>6</v>
      </c>
      <c r="E15" s="4" t="s">
        <v>6</v>
      </c>
    </row>
    <row r="16" spans="1:5" ht="16" x14ac:dyDescent="0.2">
      <c r="A16" s="3" t="s">
        <v>362</v>
      </c>
      <c r="B16" s="4" t="s">
        <v>6</v>
      </c>
      <c r="C16" s="4" t="s">
        <v>6</v>
      </c>
      <c r="D16" s="4" t="s">
        <v>6</v>
      </c>
      <c r="E16" s="4" t="s">
        <v>6</v>
      </c>
    </row>
    <row r="17" spans="1:5" ht="16" x14ac:dyDescent="0.2">
      <c r="A17" s="4" t="s">
        <v>89</v>
      </c>
      <c r="B17" s="4" t="s">
        <v>6</v>
      </c>
      <c r="C17" s="4" t="s">
        <v>6</v>
      </c>
      <c r="D17" s="5">
        <v>19</v>
      </c>
      <c r="E17" s="4" t="s">
        <v>6</v>
      </c>
    </row>
    <row r="18" spans="1:5" ht="16" x14ac:dyDescent="0.2">
      <c r="A18" s="4" t="s">
        <v>90</v>
      </c>
      <c r="B18" s="4" t="s">
        <v>6</v>
      </c>
      <c r="C18" s="4" t="s">
        <v>6</v>
      </c>
      <c r="D18" s="6">
        <v>24</v>
      </c>
      <c r="E18" s="4" t="s">
        <v>6</v>
      </c>
    </row>
    <row r="19" spans="1:5" ht="16" x14ac:dyDescent="0.2">
      <c r="A19" s="4" t="s">
        <v>426</v>
      </c>
      <c r="B19" s="4" t="s">
        <v>6</v>
      </c>
      <c r="C19" s="4" t="s">
        <v>6</v>
      </c>
      <c r="D19" s="6">
        <v>-2</v>
      </c>
      <c r="E19" s="4" t="s">
        <v>6</v>
      </c>
    </row>
    <row r="20" spans="1:5" ht="16" x14ac:dyDescent="0.2">
      <c r="A20" s="4" t="s">
        <v>144</v>
      </c>
      <c r="B20" s="4" t="s">
        <v>6</v>
      </c>
      <c r="C20" s="4" t="s">
        <v>6</v>
      </c>
      <c r="D20" s="5">
        <v>41</v>
      </c>
      <c r="E20" s="4" t="s">
        <v>6</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33958-C637-1B4A-82C5-B0789B83D421}">
  <dimension ref="A5:J121"/>
  <sheetViews>
    <sheetView tabSelected="1" workbookViewId="0">
      <pane xSplit="1" ySplit="5" topLeftCell="B79" activePane="bottomRight" state="frozen"/>
      <selection pane="topRight" activeCell="B1" sqref="B1"/>
      <selection pane="bottomLeft" activeCell="A6" sqref="A6"/>
      <selection pane="bottomRight" activeCell="B87" sqref="B87"/>
    </sheetView>
  </sheetViews>
  <sheetFormatPr baseColWidth="10" defaultRowHeight="15" x14ac:dyDescent="0.2"/>
  <cols>
    <col min="1" max="1" width="62.1640625" bestFit="1" customWidth="1"/>
    <col min="2" max="2" width="11.6640625" bestFit="1" customWidth="1"/>
  </cols>
  <sheetData>
    <row r="5" spans="1:10" x14ac:dyDescent="0.2">
      <c r="B5" s="41" t="s">
        <v>118</v>
      </c>
      <c r="C5" s="41" t="s">
        <v>81</v>
      </c>
      <c r="D5" s="41" t="s">
        <v>2</v>
      </c>
      <c r="E5" s="41">
        <v>2023</v>
      </c>
      <c r="F5" s="41">
        <f>E5+1</f>
        <v>2024</v>
      </c>
      <c r="G5" s="41">
        <f t="shared" ref="G5:I5" si="0">F5+1</f>
        <v>2025</v>
      </c>
      <c r="H5" s="41">
        <f t="shared" si="0"/>
        <v>2026</v>
      </c>
      <c r="I5" s="41">
        <f t="shared" si="0"/>
        <v>2027</v>
      </c>
      <c r="J5" s="41" t="s">
        <v>702</v>
      </c>
    </row>
    <row r="7" spans="1:10" x14ac:dyDescent="0.2">
      <c r="A7" s="39" t="s">
        <v>117</v>
      </c>
      <c r="B7" s="39"/>
      <c r="C7" s="39"/>
      <c r="D7" s="39"/>
      <c r="E7" s="39"/>
      <c r="F7" s="39"/>
      <c r="G7" s="39"/>
      <c r="H7" s="39"/>
      <c r="I7" s="39"/>
      <c r="J7" s="39"/>
    </row>
    <row r="9" spans="1:10" x14ac:dyDescent="0.2">
      <c r="A9" s="20" t="s">
        <v>694</v>
      </c>
      <c r="B9" t="s">
        <v>6</v>
      </c>
      <c r="C9" t="s">
        <v>6</v>
      </c>
      <c r="D9" t="s">
        <v>6</v>
      </c>
    </row>
    <row r="10" spans="1:10" x14ac:dyDescent="0.2">
      <c r="A10" t="s">
        <v>120</v>
      </c>
      <c r="B10" s="23">
        <v>0</v>
      </c>
      <c r="C10" s="23">
        <v>82</v>
      </c>
      <c r="D10" s="23">
        <v>68</v>
      </c>
      <c r="E10" s="49">
        <f>D10*(1+E11)</f>
        <v>78.199999999999989</v>
      </c>
      <c r="F10" s="49">
        <f t="shared" ref="F10:I10" si="1">E10*(1+F11)</f>
        <v>89.929999999999978</v>
      </c>
      <c r="G10" s="49">
        <f t="shared" si="1"/>
        <v>103.41949999999997</v>
      </c>
      <c r="H10" s="49">
        <f t="shared" si="1"/>
        <v>118.93242499999995</v>
      </c>
      <c r="I10" s="49">
        <f t="shared" si="1"/>
        <v>136.77228874999994</v>
      </c>
    </row>
    <row r="11" spans="1:10" x14ac:dyDescent="0.2">
      <c r="A11" t="s">
        <v>695</v>
      </c>
      <c r="B11" s="23"/>
      <c r="C11" s="25"/>
      <c r="D11" s="29">
        <f>D10/C10-1</f>
        <v>-0.17073170731707321</v>
      </c>
      <c r="E11" s="25">
        <v>0.15</v>
      </c>
      <c r="F11" s="25">
        <v>0.15</v>
      </c>
      <c r="G11" s="25">
        <v>0.15</v>
      </c>
      <c r="H11" s="25">
        <v>0.15</v>
      </c>
      <c r="I11" s="25">
        <v>0.15</v>
      </c>
    </row>
    <row r="12" spans="1:10" x14ac:dyDescent="0.2">
      <c r="B12" s="17"/>
      <c r="C12" s="24"/>
      <c r="D12" s="17"/>
    </row>
    <row r="13" spans="1:10" x14ac:dyDescent="0.2">
      <c r="A13" s="20" t="s">
        <v>121</v>
      </c>
      <c r="B13" t="s">
        <v>6</v>
      </c>
      <c r="C13" t="s">
        <v>6</v>
      </c>
      <c r="D13" t="s">
        <v>6</v>
      </c>
    </row>
    <row r="14" spans="1:10" x14ac:dyDescent="0.2">
      <c r="A14" t="s">
        <v>122</v>
      </c>
      <c r="B14" s="22">
        <v>-179</v>
      </c>
      <c r="C14" s="22">
        <v>-697</v>
      </c>
      <c r="D14" s="22">
        <v>-677</v>
      </c>
      <c r="E14" s="48">
        <f>E15*E$10</f>
        <v>-721.62499999999977</v>
      </c>
      <c r="F14" s="48">
        <f t="shared" ref="F14:I14" si="2">F15*F$10</f>
        <v>-862.60062499999958</v>
      </c>
      <c r="G14" s="48">
        <f t="shared" si="2"/>
        <v>-973.16989062499954</v>
      </c>
      <c r="H14" s="48">
        <f t="shared" si="2"/>
        <v>-1129.9673503906245</v>
      </c>
      <c r="I14" s="48">
        <f t="shared" si="2"/>
        <v>-1293.2398166503899</v>
      </c>
    </row>
    <row r="15" spans="1:10" s="30" customFormat="1" x14ac:dyDescent="0.2">
      <c r="A15" s="30" t="s">
        <v>696</v>
      </c>
      <c r="B15" s="31"/>
      <c r="C15" s="32">
        <f>C14/C$10</f>
        <v>-8.5</v>
      </c>
      <c r="D15" s="32">
        <f>D14/D$10</f>
        <v>-9.9558823529411757</v>
      </c>
      <c r="E15" s="50">
        <f>AVERAGE(C15:D15)</f>
        <v>-9.227941176470587</v>
      </c>
      <c r="F15" s="50">
        <f t="shared" ref="F15:I15" si="3">AVERAGE(D15:E15)</f>
        <v>-9.5919117647058805</v>
      </c>
      <c r="G15" s="50">
        <f t="shared" si="3"/>
        <v>-9.4099264705882337</v>
      </c>
      <c r="H15" s="50">
        <f t="shared" si="3"/>
        <v>-9.500919117647058</v>
      </c>
      <c r="I15" s="50">
        <f t="shared" si="3"/>
        <v>-9.455422794117645</v>
      </c>
    </row>
    <row r="16" spans="1:10" x14ac:dyDescent="0.2">
      <c r="A16" t="s">
        <v>123</v>
      </c>
      <c r="B16" s="22">
        <v>-39</v>
      </c>
      <c r="C16" s="22">
        <v>-116</v>
      </c>
      <c r="D16" s="22">
        <v>-129</v>
      </c>
      <c r="E16" s="48">
        <f>E17*E$10</f>
        <v>-129.4871951219512</v>
      </c>
      <c r="F16" s="48">
        <f t="shared" ref="F16" si="4">F17*F$10</f>
        <v>-159.7563871951219</v>
      </c>
      <c r="G16" s="48">
        <f t="shared" ref="G16" si="5">G17*G$10</f>
        <v>-177.48333041158531</v>
      </c>
      <c r="H16" s="48">
        <f t="shared" ref="H16" si="6">H17*H$10</f>
        <v>-207.69182601943587</v>
      </c>
      <c r="I16" s="48">
        <f t="shared" ref="I16" si="7">I17*I$10</f>
        <v>-236.78365219583637</v>
      </c>
    </row>
    <row r="17" spans="1:9" s="15" customFormat="1" x14ac:dyDescent="0.2">
      <c r="A17" s="30" t="s">
        <v>696</v>
      </c>
      <c r="B17" s="31"/>
      <c r="C17" s="32">
        <f>C16/C$10</f>
        <v>-1.4146341463414633</v>
      </c>
      <c r="D17" s="32">
        <f>D16/D$10</f>
        <v>-1.8970588235294117</v>
      </c>
      <c r="E17" s="50">
        <f>AVERAGE(C17:D17)</f>
        <v>-1.6558464849354375</v>
      </c>
      <c r="F17" s="50">
        <f t="shared" ref="F17" si="8">AVERAGE(D17:E17)</f>
        <v>-1.7764526542324246</v>
      </c>
      <c r="G17" s="50">
        <f t="shared" ref="G17" si="9">AVERAGE(E17:F17)</f>
        <v>-1.7161495695839311</v>
      </c>
      <c r="H17" s="50">
        <f t="shared" ref="H17" si="10">AVERAGE(F17:G17)</f>
        <v>-1.7463011119081777</v>
      </c>
      <c r="I17" s="50">
        <f t="shared" ref="I17" si="11">AVERAGE(G17:H17)</f>
        <v>-1.7312253407460543</v>
      </c>
    </row>
    <row r="18" spans="1:9" x14ac:dyDescent="0.2">
      <c r="A18" t="s">
        <v>124</v>
      </c>
      <c r="B18" s="22">
        <v>0</v>
      </c>
      <c r="C18" s="22">
        <v>0</v>
      </c>
      <c r="D18" s="22">
        <v>-1114</v>
      </c>
      <c r="E18" s="48">
        <f>E19*E$10</f>
        <v>-640.54999999999995</v>
      </c>
      <c r="F18" s="48">
        <f t="shared" ref="F18" si="12">F19*F$10</f>
        <v>-1104.9487499999998</v>
      </c>
      <c r="G18" s="48">
        <f t="shared" ref="G18" si="13">G19*G$10</f>
        <v>-1058.9092187499996</v>
      </c>
      <c r="H18" s="48">
        <f t="shared" ref="H18" si="14">H19*H$10</f>
        <v>-1339.5201617187493</v>
      </c>
      <c r="I18" s="48">
        <f t="shared" ref="I18" si="15">I19*I$10</f>
        <v>-1470.427813886718</v>
      </c>
    </row>
    <row r="19" spans="1:9" x14ac:dyDescent="0.2">
      <c r="A19" s="30" t="s">
        <v>696</v>
      </c>
      <c r="B19" s="31"/>
      <c r="C19" s="32">
        <f>C18/C$10</f>
        <v>0</v>
      </c>
      <c r="D19" s="32">
        <f>D18/D$10</f>
        <v>-16.382352941176471</v>
      </c>
      <c r="E19" s="50">
        <f>AVERAGE(C19:D19)</f>
        <v>-8.1911764705882355</v>
      </c>
      <c r="F19" s="50">
        <f t="shared" ref="F19" si="16">AVERAGE(D19:E19)</f>
        <v>-12.286764705882353</v>
      </c>
      <c r="G19" s="50">
        <f t="shared" ref="G19" si="17">AVERAGE(E19:F19)</f>
        <v>-10.238970588235293</v>
      </c>
      <c r="H19" s="50">
        <f t="shared" ref="H19" si="18">AVERAGE(F19:G19)</f>
        <v>-11.262867647058822</v>
      </c>
      <c r="I19" s="50">
        <f t="shared" ref="I19" si="19">AVERAGE(G19:H19)</f>
        <v>-10.750919117647058</v>
      </c>
    </row>
    <row r="20" spans="1:9" s="15" customFormat="1" x14ac:dyDescent="0.2">
      <c r="A20" s="30"/>
      <c r="B20" s="31"/>
      <c r="C20" s="32"/>
      <c r="D20" s="32"/>
    </row>
    <row r="21" spans="1:9" x14ac:dyDescent="0.2">
      <c r="A21" s="20" t="s">
        <v>125</v>
      </c>
      <c r="B21" s="21">
        <f>B14+B16+B18</f>
        <v>-218</v>
      </c>
      <c r="C21" s="21">
        <f t="shared" ref="C21:I21" si="20">C14+C16+C18</f>
        <v>-813</v>
      </c>
      <c r="D21" s="21">
        <f t="shared" si="20"/>
        <v>-1920</v>
      </c>
      <c r="E21" s="21">
        <f t="shared" si="20"/>
        <v>-1491.6621951219508</v>
      </c>
      <c r="F21" s="21">
        <f t="shared" si="20"/>
        <v>-2127.3057621951211</v>
      </c>
      <c r="G21" s="21">
        <f t="shared" si="20"/>
        <v>-2209.5624397865845</v>
      </c>
      <c r="H21" s="21">
        <f t="shared" si="20"/>
        <v>-2677.1793381288098</v>
      </c>
      <c r="I21" s="21">
        <f t="shared" si="20"/>
        <v>-3000.4512827329445</v>
      </c>
    </row>
    <row r="22" spans="1:9" x14ac:dyDescent="0.2">
      <c r="B22" s="18"/>
      <c r="C22" s="18"/>
      <c r="D22" s="18"/>
    </row>
    <row r="23" spans="1:9" x14ac:dyDescent="0.2">
      <c r="A23" t="s">
        <v>126</v>
      </c>
      <c r="B23" s="36">
        <f>B10+B21</f>
        <v>-218</v>
      </c>
      <c r="C23" s="36">
        <f t="shared" ref="C23:D23" si="21">C10+C21</f>
        <v>-731</v>
      </c>
      <c r="D23" s="36">
        <f t="shared" si="21"/>
        <v>-1852</v>
      </c>
      <c r="E23" s="36">
        <f t="shared" ref="E23:I23" si="22">E10+E21</f>
        <v>-1413.4621951219508</v>
      </c>
      <c r="F23" s="36">
        <f t="shared" si="22"/>
        <v>-2037.3757621951211</v>
      </c>
      <c r="G23" s="36">
        <f t="shared" si="22"/>
        <v>-2106.1429397865845</v>
      </c>
      <c r="H23" s="36">
        <f t="shared" si="22"/>
        <v>-2558.2469131288099</v>
      </c>
      <c r="I23" s="36">
        <f t="shared" si="22"/>
        <v>-2863.6789939829446</v>
      </c>
    </row>
    <row r="24" spans="1:9" x14ac:dyDescent="0.2">
      <c r="A24" s="30" t="s">
        <v>696</v>
      </c>
      <c r="B24" s="37"/>
      <c r="C24" s="38">
        <f>C23/C$10</f>
        <v>-8.9146341463414629</v>
      </c>
      <c r="D24" s="38">
        <f>D23/D$10</f>
        <v>-27.235294117647058</v>
      </c>
      <c r="E24" s="38">
        <f t="shared" ref="E24:I24" si="23">E23/E$10</f>
        <v>-18.074964131994257</v>
      </c>
      <c r="F24" s="38">
        <f t="shared" si="23"/>
        <v>-22.655129124820654</v>
      </c>
      <c r="G24" s="38">
        <f t="shared" si="23"/>
        <v>-20.365046628407459</v>
      </c>
      <c r="H24" s="38">
        <f t="shared" si="23"/>
        <v>-21.510087876614058</v>
      </c>
      <c r="I24" s="38">
        <f t="shared" si="23"/>
        <v>-20.93756725251076</v>
      </c>
    </row>
    <row r="25" spans="1:9" s="15" customFormat="1" x14ac:dyDescent="0.2">
      <c r="A25" s="30"/>
      <c r="B25" s="31"/>
      <c r="C25" s="32"/>
      <c r="D25" s="32"/>
    </row>
    <row r="26" spans="1:9" x14ac:dyDescent="0.2">
      <c r="A26" s="20" t="s">
        <v>127</v>
      </c>
      <c r="B26" t="s">
        <v>6</v>
      </c>
      <c r="C26" t="s">
        <v>6</v>
      </c>
      <c r="D26" t="s">
        <v>6</v>
      </c>
    </row>
    <row r="27" spans="1:9" x14ac:dyDescent="0.2">
      <c r="A27" t="s">
        <v>128</v>
      </c>
      <c r="B27" s="18">
        <v>0</v>
      </c>
      <c r="C27" s="18">
        <v>-20</v>
      </c>
      <c r="D27" s="18">
        <v>114</v>
      </c>
      <c r="E27" s="53">
        <f>AVERAGE(C27:D27)</f>
        <v>47</v>
      </c>
      <c r="F27" s="53">
        <f t="shared" ref="F27:I27" si="24">AVERAGE(D27:E27)</f>
        <v>80.5</v>
      </c>
      <c r="G27" s="53">
        <f t="shared" si="24"/>
        <v>63.75</v>
      </c>
      <c r="H27" s="53">
        <f t="shared" si="24"/>
        <v>72.125</v>
      </c>
      <c r="I27" s="53">
        <f t="shared" si="24"/>
        <v>67.9375</v>
      </c>
    </row>
    <row r="28" spans="1:9" x14ac:dyDescent="0.2">
      <c r="A28" t="s">
        <v>129</v>
      </c>
      <c r="B28" s="18">
        <v>4</v>
      </c>
      <c r="C28" s="18">
        <v>-9</v>
      </c>
      <c r="D28" s="18">
        <v>15</v>
      </c>
      <c r="E28" s="53">
        <f>AVERAGE(C28:D28)</f>
        <v>3</v>
      </c>
      <c r="F28" s="53">
        <f t="shared" ref="F28:I28" si="25">AVERAGE(D28:E28)</f>
        <v>9</v>
      </c>
      <c r="G28" s="53">
        <f t="shared" si="25"/>
        <v>6</v>
      </c>
      <c r="H28" s="53">
        <f t="shared" si="25"/>
        <v>7.5</v>
      </c>
      <c r="I28" s="53">
        <f t="shared" si="25"/>
        <v>6.75</v>
      </c>
    </row>
    <row r="29" spans="1:9" s="15" customFormat="1" x14ac:dyDescent="0.2">
      <c r="B29" s="18"/>
      <c r="C29" s="18"/>
      <c r="D29" s="18"/>
    </row>
    <row r="30" spans="1:9" x14ac:dyDescent="0.2">
      <c r="A30" s="20" t="s">
        <v>130</v>
      </c>
      <c r="B30" s="35">
        <f>B23+B27+B28</f>
        <v>-214</v>
      </c>
      <c r="C30" s="35">
        <f t="shared" ref="C30:I30" si="26">C23+C27+C28</f>
        <v>-760</v>
      </c>
      <c r="D30" s="35">
        <f t="shared" si="26"/>
        <v>-1723</v>
      </c>
      <c r="E30" s="35">
        <f>E23+E27+E28</f>
        <v>-1363.4621951219508</v>
      </c>
      <c r="F30" s="35">
        <f t="shared" si="26"/>
        <v>-1947.8757621951211</v>
      </c>
      <c r="G30" s="35">
        <f t="shared" si="26"/>
        <v>-2036.3929397865845</v>
      </c>
      <c r="H30" s="35">
        <f t="shared" si="26"/>
        <v>-2478.6219131288099</v>
      </c>
      <c r="I30" s="35">
        <f t="shared" si="26"/>
        <v>-2788.9914939829446</v>
      </c>
    </row>
    <row r="31" spans="1:9" s="15" customFormat="1" x14ac:dyDescent="0.2">
      <c r="B31" s="18"/>
      <c r="C31" s="18"/>
      <c r="D31" s="18"/>
    </row>
    <row r="32" spans="1:9" x14ac:dyDescent="0.2">
      <c r="A32" t="s">
        <v>131</v>
      </c>
      <c r="B32" s="18">
        <v>0</v>
      </c>
      <c r="C32" s="18">
        <v>-5</v>
      </c>
      <c r="D32" s="18">
        <v>0</v>
      </c>
      <c r="E32" s="48">
        <f>E33*E$10</f>
        <v>0.2572368421052631</v>
      </c>
      <c r="F32" s="48">
        <f t="shared" ref="F32" si="27">F33*F$10</f>
        <v>0.14791118421052626</v>
      </c>
      <c r="G32" s="48">
        <f t="shared" ref="G32" si="28">G33*G$10</f>
        <v>0.25514679276315783</v>
      </c>
      <c r="H32" s="48">
        <f t="shared" ref="H32" si="29">H33*H$10</f>
        <v>0.24451567639802621</v>
      </c>
      <c r="I32" s="48">
        <f t="shared" ref="I32" si="30">I33*I$10</f>
        <v>0.30931233064350316</v>
      </c>
    </row>
    <row r="33" spans="1:10" s="15" customFormat="1" x14ac:dyDescent="0.2">
      <c r="A33" s="15" t="s">
        <v>697</v>
      </c>
      <c r="B33" s="33">
        <f>B32/B30</f>
        <v>0</v>
      </c>
      <c r="C33" s="33">
        <f t="shared" ref="C33:D33" si="31">C32/C30</f>
        <v>6.5789473684210523E-3</v>
      </c>
      <c r="D33" s="33">
        <f t="shared" si="31"/>
        <v>0</v>
      </c>
      <c r="E33" s="50">
        <f>AVERAGE(C33:D33)</f>
        <v>3.2894736842105261E-3</v>
      </c>
      <c r="F33" s="50">
        <f t="shared" ref="F33" si="32">AVERAGE(D33:E33)</f>
        <v>1.6447368421052631E-3</v>
      </c>
      <c r="G33" s="50">
        <f t="shared" ref="G33" si="33">AVERAGE(E33:F33)</f>
        <v>2.4671052631578946E-3</v>
      </c>
      <c r="H33" s="50">
        <f t="shared" ref="H33" si="34">AVERAGE(F33:G33)</f>
        <v>2.0559210526315788E-3</v>
      </c>
      <c r="I33" s="50">
        <f t="shared" ref="I33" si="35">AVERAGE(G33:H33)</f>
        <v>2.2615131578947369E-3</v>
      </c>
    </row>
    <row r="34" spans="1:10" s="15" customFormat="1" x14ac:dyDescent="0.2">
      <c r="B34" s="33"/>
      <c r="C34" s="33"/>
      <c r="D34" s="33"/>
    </row>
    <row r="35" spans="1:10" x14ac:dyDescent="0.2">
      <c r="A35" s="20" t="s">
        <v>132</v>
      </c>
      <c r="B35" s="34">
        <f>B30+B32</f>
        <v>-214</v>
      </c>
      <c r="C35" s="34">
        <f t="shared" ref="C35:I35" si="36">C30+C32</f>
        <v>-765</v>
      </c>
      <c r="D35" s="34">
        <f t="shared" si="36"/>
        <v>-1723</v>
      </c>
      <c r="E35" s="34">
        <f t="shared" si="36"/>
        <v>-1363.2049582798456</v>
      </c>
      <c r="F35" s="34">
        <f t="shared" si="36"/>
        <v>-1947.7278510109106</v>
      </c>
      <c r="G35" s="34">
        <f t="shared" si="36"/>
        <v>-2036.1377929938214</v>
      </c>
      <c r="H35" s="34">
        <f t="shared" si="36"/>
        <v>-2478.377397452412</v>
      </c>
      <c r="I35" s="34">
        <f t="shared" si="36"/>
        <v>-2788.6821816523011</v>
      </c>
      <c r="J35" s="34"/>
    </row>
    <row r="36" spans="1:10" s="15" customFormat="1" x14ac:dyDescent="0.2">
      <c r="B36" s="17"/>
      <c r="C36" s="17"/>
      <c r="D36" s="17"/>
    </row>
    <row r="37" spans="1:10" x14ac:dyDescent="0.2">
      <c r="A37" s="39" t="s">
        <v>699</v>
      </c>
      <c r="B37" s="40"/>
      <c r="C37" s="40"/>
      <c r="D37" s="40"/>
      <c r="E37" s="39"/>
      <c r="F37" s="39"/>
      <c r="G37" s="39"/>
      <c r="H37" s="39"/>
      <c r="I37" s="39"/>
      <c r="J37" s="39"/>
    </row>
    <row r="38" spans="1:10" x14ac:dyDescent="0.2">
      <c r="A38" t="s">
        <v>700</v>
      </c>
      <c r="B38" s="19">
        <f>B35</f>
        <v>-214</v>
      </c>
      <c r="C38" s="19">
        <f t="shared" ref="C38:D38" si="37">C35</f>
        <v>-765</v>
      </c>
      <c r="D38" s="19">
        <f t="shared" si="37"/>
        <v>-1723</v>
      </c>
    </row>
    <row r="39" spans="1:10" x14ac:dyDescent="0.2">
      <c r="A39" t="s">
        <v>701</v>
      </c>
      <c r="B39" s="18">
        <f>D96</f>
        <v>3</v>
      </c>
      <c r="C39" s="18">
        <f>C96</f>
        <v>16</v>
      </c>
      <c r="D39" s="18">
        <f>B96</f>
        <v>22</v>
      </c>
      <c r="E39" s="48">
        <f>E40*E$10</f>
        <v>20.279268292682925</v>
      </c>
      <c r="F39" s="48">
        <f t="shared" ref="F39" si="38">F40*F$10</f>
        <v>26.208079268292678</v>
      </c>
      <c r="G39" s="48">
        <f t="shared" ref="G39" si="39">G40*G$10</f>
        <v>28.479311737804871</v>
      </c>
      <c r="H39" s="48">
        <f t="shared" ref="H39" si="40">H40*H$10</f>
        <v>33.705696665396331</v>
      </c>
      <c r="I39" s="48">
        <f t="shared" ref="I39" si="41">I40*I$10</f>
        <v>38.212720469226362</v>
      </c>
    </row>
    <row r="40" spans="1:10" s="15" customFormat="1" x14ac:dyDescent="0.2">
      <c r="A40" s="30" t="s">
        <v>696</v>
      </c>
      <c r="B40" s="31"/>
      <c r="C40" s="32">
        <f>C39/C$10</f>
        <v>0.1951219512195122</v>
      </c>
      <c r="D40" s="32">
        <f>D39/D$10</f>
        <v>0.3235294117647059</v>
      </c>
      <c r="E40" s="50">
        <f>AVERAGE(C40:D40)</f>
        <v>0.25932568149210905</v>
      </c>
      <c r="F40" s="50">
        <f t="shared" ref="F40" si="42">AVERAGE(D40:E40)</f>
        <v>0.29142754662840747</v>
      </c>
      <c r="G40" s="50">
        <f t="shared" ref="G40" si="43">AVERAGE(E40:F40)</f>
        <v>0.27537661406025826</v>
      </c>
      <c r="H40" s="50">
        <f t="shared" ref="H40" si="44">AVERAGE(F40:G40)</f>
        <v>0.2834020803443329</v>
      </c>
      <c r="I40" s="50">
        <f t="shared" ref="I40" si="45">AVERAGE(G40:H40)</f>
        <v>0.27938934720229558</v>
      </c>
    </row>
    <row r="41" spans="1:10" x14ac:dyDescent="0.2">
      <c r="A41" t="str">
        <f>A98</f>
        <v>Stock-based compensation</v>
      </c>
      <c r="B41" s="18">
        <f>D98</f>
        <v>17</v>
      </c>
      <c r="C41" s="18">
        <f>C98</f>
        <v>220</v>
      </c>
      <c r="D41" s="18">
        <f>B98</f>
        <v>156</v>
      </c>
      <c r="E41" s="48">
        <f>E42*E$10</f>
        <v>194.60243902439021</v>
      </c>
      <c r="F41" s="48">
        <f t="shared" ref="F41" si="46">F42*F$10</f>
        <v>215.05140243902432</v>
      </c>
      <c r="G41" s="48">
        <f t="shared" ref="G41" si="47">G42*G$10</f>
        <v>252.33541920731696</v>
      </c>
      <c r="H41" s="48">
        <f t="shared" ref="H41" si="48">H42*H$10</f>
        <v>287.29560590701203</v>
      </c>
      <c r="I41" s="48">
        <f t="shared" ref="I41" si="49">I42*I$10</f>
        <v>332.05176934737023</v>
      </c>
    </row>
    <row r="42" spans="1:10" x14ac:dyDescent="0.2">
      <c r="A42" s="30" t="s">
        <v>696</v>
      </c>
      <c r="B42" s="31"/>
      <c r="C42" s="32">
        <f>C41/C$10</f>
        <v>2.6829268292682928</v>
      </c>
      <c r="D42" s="32">
        <f>D41/D$10</f>
        <v>2.2941176470588234</v>
      </c>
      <c r="E42" s="50">
        <f>AVERAGE(C42:D42)</f>
        <v>2.4885222381635579</v>
      </c>
      <c r="F42" s="50">
        <f t="shared" ref="F42" si="50">AVERAGE(D42:E42)</f>
        <v>2.3913199426111906</v>
      </c>
      <c r="G42" s="50">
        <f t="shared" ref="G42" si="51">AVERAGE(E42:F42)</f>
        <v>2.439921090387374</v>
      </c>
      <c r="H42" s="50">
        <f t="shared" ref="H42" si="52">AVERAGE(F42:G42)</f>
        <v>2.4156205164992821</v>
      </c>
      <c r="I42" s="50">
        <f t="shared" ref="I42" si="53">AVERAGE(G42:H42)</f>
        <v>2.4277708034433281</v>
      </c>
    </row>
    <row r="43" spans="1:10" s="15" customFormat="1" x14ac:dyDescent="0.2"/>
    <row r="44" spans="1:10" x14ac:dyDescent="0.2">
      <c r="A44" s="42" t="s">
        <v>699</v>
      </c>
      <c r="B44" s="43">
        <f>B38+B39+B41</f>
        <v>-194</v>
      </c>
      <c r="C44" s="43">
        <f t="shared" ref="C44:I44" si="54">C38+C39+C41</f>
        <v>-529</v>
      </c>
      <c r="D44" s="43">
        <f t="shared" si="54"/>
        <v>-1545</v>
      </c>
      <c r="E44" s="43">
        <f t="shared" si="54"/>
        <v>214.88170731707314</v>
      </c>
      <c r="F44" s="43">
        <f t="shared" si="54"/>
        <v>241.25948170731698</v>
      </c>
      <c r="G44" s="43">
        <f t="shared" si="54"/>
        <v>280.81473094512182</v>
      </c>
      <c r="H44" s="43">
        <f t="shared" si="54"/>
        <v>321.00130257240835</v>
      </c>
      <c r="I44" s="43">
        <f t="shared" si="54"/>
        <v>370.26448981659661</v>
      </c>
      <c r="J44" s="42"/>
    </row>
    <row r="46" spans="1:10" s="15" customFormat="1" x14ac:dyDescent="0.2">
      <c r="A46" s="39" t="s">
        <v>703</v>
      </c>
      <c r="B46" s="40"/>
      <c r="C46" s="40"/>
      <c r="D46" s="40"/>
      <c r="E46" s="39"/>
      <c r="F46" s="39"/>
      <c r="G46" s="39"/>
      <c r="H46" s="39"/>
      <c r="I46" s="39"/>
      <c r="J46" s="39"/>
    </row>
    <row r="47" spans="1:10" s="15" customFormat="1" x14ac:dyDescent="0.2"/>
    <row r="48" spans="1:10" s="15" customFormat="1" x14ac:dyDescent="0.2">
      <c r="A48" s="15" t="s">
        <v>704</v>
      </c>
      <c r="C48" s="18">
        <f>C108</f>
        <v>94</v>
      </c>
      <c r="D48" s="18">
        <f>B108</f>
        <v>91</v>
      </c>
    </row>
    <row r="49" spans="1:10" s="15" customFormat="1" x14ac:dyDescent="0.2"/>
    <row r="50" spans="1:10" s="15" customFormat="1" x14ac:dyDescent="0.2">
      <c r="A50" s="20" t="s">
        <v>705</v>
      </c>
      <c r="B50" s="20"/>
      <c r="C50" s="20"/>
      <c r="D50" s="35">
        <f>D48-C48+D39</f>
        <v>19</v>
      </c>
      <c r="E50" s="51">
        <f>E51*E$10</f>
        <v>21.849999999999998</v>
      </c>
      <c r="F50" s="51">
        <f t="shared" ref="F50" si="55">F51*F$10</f>
        <v>25.127499999999994</v>
      </c>
      <c r="G50" s="51">
        <f t="shared" ref="G50" si="56">G51*G$10</f>
        <v>28.896624999999993</v>
      </c>
      <c r="H50" s="51">
        <f t="shared" ref="H50" si="57">H51*H$10</f>
        <v>33.231118749999986</v>
      </c>
      <c r="I50" s="51">
        <f t="shared" ref="I50" si="58">I51*I$10</f>
        <v>38.215786562499986</v>
      </c>
    </row>
    <row r="51" spans="1:10" s="15" customFormat="1" x14ac:dyDescent="0.2">
      <c r="A51" s="44" t="s">
        <v>696</v>
      </c>
      <c r="B51" s="45"/>
      <c r="C51" s="46"/>
      <c r="D51" s="47">
        <f>D50/D$10</f>
        <v>0.27941176470588236</v>
      </c>
      <c r="E51" s="52">
        <f>AVERAGE(C51:D51)</f>
        <v>0.27941176470588236</v>
      </c>
      <c r="F51" s="52">
        <f t="shared" ref="F51" si="59">AVERAGE(D51:E51)</f>
        <v>0.27941176470588236</v>
      </c>
      <c r="G51" s="52">
        <f t="shared" ref="G51" si="60">AVERAGE(E51:F51)</f>
        <v>0.27941176470588236</v>
      </c>
      <c r="H51" s="52">
        <f t="shared" ref="H51" si="61">AVERAGE(F51:G51)</f>
        <v>0.27941176470588236</v>
      </c>
      <c r="I51" s="52">
        <f t="shared" ref="I51" si="62">AVERAGE(G51:H51)</f>
        <v>0.27941176470588236</v>
      </c>
    </row>
    <row r="52" spans="1:10" s="15" customFormat="1" x14ac:dyDescent="0.2"/>
    <row r="53" spans="1:10" s="15" customFormat="1" x14ac:dyDescent="0.2">
      <c r="A53" s="39" t="s">
        <v>706</v>
      </c>
      <c r="B53" s="40"/>
      <c r="C53" s="40"/>
      <c r="D53" s="40"/>
      <c r="E53" s="39"/>
      <c r="F53" s="39"/>
      <c r="G53" s="39"/>
      <c r="H53" s="39"/>
      <c r="I53" s="39"/>
      <c r="J53" s="39"/>
    </row>
    <row r="54" spans="1:10" s="15" customFormat="1" x14ac:dyDescent="0.2"/>
    <row r="55" spans="1:10" s="15" customFormat="1" x14ac:dyDescent="0.2">
      <c r="A55" s="15" t="str">
        <f>A107</f>
        <v>Total current assets</v>
      </c>
      <c r="C55" s="18">
        <f>C107</f>
        <v>1677</v>
      </c>
      <c r="D55" s="18">
        <f>B107</f>
        <v>1118</v>
      </c>
    </row>
    <row r="56" spans="1:10" s="15" customFormat="1" x14ac:dyDescent="0.2">
      <c r="A56" s="15" t="str">
        <f>A117</f>
        <v>Total current liabilities</v>
      </c>
      <c r="C56" s="18">
        <f>C117</f>
        <v>91</v>
      </c>
      <c r="D56" s="18">
        <f>B117</f>
        <v>83</v>
      </c>
    </row>
    <row r="57" spans="1:10" s="15" customFormat="1" x14ac:dyDescent="0.2"/>
    <row r="58" spans="1:10" s="15" customFormat="1" x14ac:dyDescent="0.2">
      <c r="A58" s="15" t="s">
        <v>707</v>
      </c>
      <c r="C58" s="36">
        <f>C55-C56</f>
        <v>1586</v>
      </c>
      <c r="D58" s="36">
        <f t="shared" ref="D58" si="63">D55-D56</f>
        <v>1035</v>
      </c>
      <c r="E58" s="51">
        <f>E59*E$10</f>
        <v>1351.3762195121949</v>
      </c>
      <c r="F58" s="51">
        <f t="shared" ref="F58" si="64">F59*F$10</f>
        <v>1461.4350762195118</v>
      </c>
      <c r="G58" s="51">
        <f t="shared" ref="G58" si="65">G59*G$10</f>
        <v>1733.9226939786581</v>
      </c>
      <c r="H58" s="51">
        <f t="shared" ref="H58" si="66">H59*H$10</f>
        <v>1963.3794931878801</v>
      </c>
      <c r="I58" s="51">
        <f t="shared" ref="I58" si="67">I59*I$10</f>
        <v>2275.4995899764185</v>
      </c>
    </row>
    <row r="59" spans="1:10" s="15" customFormat="1" x14ac:dyDescent="0.2">
      <c r="A59" s="44" t="s">
        <v>696</v>
      </c>
      <c r="B59" s="45"/>
      <c r="C59" s="47">
        <f>C58/C$10</f>
        <v>19.341463414634145</v>
      </c>
      <c r="D59" s="47">
        <f>D58/D$10</f>
        <v>15.220588235294118</v>
      </c>
      <c r="E59" s="52">
        <f>AVERAGE(C59:D59)</f>
        <v>17.281025824964132</v>
      </c>
      <c r="F59" s="52">
        <f t="shared" ref="F59" si="68">AVERAGE(D59:E59)</f>
        <v>16.250807030129124</v>
      </c>
      <c r="G59" s="52">
        <f t="shared" ref="G59" si="69">AVERAGE(E59:F59)</f>
        <v>16.765916427546628</v>
      </c>
      <c r="H59" s="52">
        <f t="shared" ref="H59" si="70">AVERAGE(F59:G59)</f>
        <v>16.508361728837876</v>
      </c>
      <c r="I59" s="52">
        <f t="shared" ref="I59" si="71">AVERAGE(G59:H59)</f>
        <v>16.637139078192252</v>
      </c>
    </row>
    <row r="60" spans="1:10" s="15" customFormat="1" x14ac:dyDescent="0.2"/>
    <row r="61" spans="1:10" s="15" customFormat="1" x14ac:dyDescent="0.2">
      <c r="A61" s="39" t="s">
        <v>708</v>
      </c>
      <c r="B61" s="40"/>
      <c r="C61" s="40"/>
      <c r="D61" s="40"/>
      <c r="E61" s="39"/>
      <c r="F61" s="39"/>
      <c r="G61" s="39"/>
      <c r="H61" s="39"/>
      <c r="I61" s="39"/>
      <c r="J61" s="39"/>
    </row>
    <row r="62" spans="1:10" s="15" customFormat="1" x14ac:dyDescent="0.2"/>
    <row r="63" spans="1:10" s="15" customFormat="1" x14ac:dyDescent="0.2">
      <c r="A63" s="15" t="str">
        <f>A44</f>
        <v>Adj EBITDA</v>
      </c>
      <c r="B63" s="48">
        <f t="shared" ref="B63:I63" si="72">B44</f>
        <v>-194</v>
      </c>
      <c r="C63" s="48">
        <f t="shared" si="72"/>
        <v>-529</v>
      </c>
      <c r="D63" s="48">
        <f t="shared" si="72"/>
        <v>-1545</v>
      </c>
      <c r="E63" s="48">
        <f t="shared" si="72"/>
        <v>214.88170731707314</v>
      </c>
      <c r="F63" s="48">
        <f t="shared" si="72"/>
        <v>241.25948170731698</v>
      </c>
      <c r="G63" s="48">
        <f t="shared" si="72"/>
        <v>280.81473094512182</v>
      </c>
      <c r="H63" s="48">
        <f t="shared" si="72"/>
        <v>321.00130257240835</v>
      </c>
      <c r="I63" s="48">
        <f t="shared" si="72"/>
        <v>370.26448981659661</v>
      </c>
    </row>
    <row r="64" spans="1:10" s="15" customFormat="1" x14ac:dyDescent="0.2">
      <c r="A64" s="54" t="s">
        <v>709</v>
      </c>
      <c r="B64" s="18">
        <f>B32</f>
        <v>0</v>
      </c>
      <c r="C64" s="18">
        <f t="shared" ref="C64:I64" si="73">C32</f>
        <v>-5</v>
      </c>
      <c r="D64" s="18">
        <f t="shared" si="73"/>
        <v>0</v>
      </c>
      <c r="E64" s="18">
        <f t="shared" si="73"/>
        <v>0.2572368421052631</v>
      </c>
      <c r="F64" s="18">
        <f t="shared" si="73"/>
        <v>0.14791118421052626</v>
      </c>
      <c r="G64" s="18">
        <f t="shared" si="73"/>
        <v>0.25514679276315783</v>
      </c>
      <c r="H64" s="18">
        <f t="shared" si="73"/>
        <v>0.24451567639802621</v>
      </c>
      <c r="I64" s="18">
        <f t="shared" si="73"/>
        <v>0.30931233064350316</v>
      </c>
    </row>
    <row r="65" spans="1:10" s="15" customFormat="1" x14ac:dyDescent="0.2">
      <c r="A65" s="54" t="s">
        <v>710</v>
      </c>
      <c r="B65" s="49">
        <f>B50</f>
        <v>0</v>
      </c>
      <c r="C65" s="49">
        <f t="shared" ref="C65:I65" si="74">C50</f>
        <v>0</v>
      </c>
      <c r="D65" s="49">
        <f t="shared" si="74"/>
        <v>19</v>
      </c>
      <c r="E65" s="49">
        <f t="shared" si="74"/>
        <v>21.849999999999998</v>
      </c>
      <c r="F65" s="49">
        <f t="shared" si="74"/>
        <v>25.127499999999994</v>
      </c>
      <c r="G65" s="49">
        <f t="shared" si="74"/>
        <v>28.896624999999993</v>
      </c>
      <c r="H65" s="49">
        <f t="shared" si="74"/>
        <v>33.231118749999986</v>
      </c>
      <c r="I65" s="49">
        <f t="shared" si="74"/>
        <v>38.215786562499986</v>
      </c>
    </row>
    <row r="66" spans="1:10" s="15" customFormat="1" x14ac:dyDescent="0.2">
      <c r="A66" s="15" t="s">
        <v>711</v>
      </c>
      <c r="D66" s="18">
        <f>D58-C58</f>
        <v>-551</v>
      </c>
      <c r="E66" s="18">
        <f t="shared" ref="E66:I66" si="75">E58-D58</f>
        <v>316.37621951219489</v>
      </c>
      <c r="F66" s="18">
        <f t="shared" si="75"/>
        <v>110.05885670731686</v>
      </c>
      <c r="G66" s="18">
        <f t="shared" si="75"/>
        <v>272.48761775914636</v>
      </c>
      <c r="H66" s="18">
        <f t="shared" si="75"/>
        <v>229.45679920922203</v>
      </c>
      <c r="I66" s="18">
        <f t="shared" si="75"/>
        <v>312.12009678853838</v>
      </c>
    </row>
    <row r="67" spans="1:10" s="15" customFormat="1" x14ac:dyDescent="0.2"/>
    <row r="68" spans="1:10" s="15" customFormat="1" x14ac:dyDescent="0.2">
      <c r="A68" s="42" t="s">
        <v>708</v>
      </c>
      <c r="B68" s="42"/>
      <c r="C68" s="42"/>
      <c r="D68" s="55">
        <f>D63+D64-D65-D66</f>
        <v>-1013</v>
      </c>
      <c r="E68" s="55">
        <f t="shared" ref="E68:I68" si="76">E63+E64-E65-E66</f>
        <v>-123.08727535301648</v>
      </c>
      <c r="F68" s="55">
        <f t="shared" si="76"/>
        <v>106.22103618421065</v>
      </c>
      <c r="G68" s="55">
        <f t="shared" si="76"/>
        <v>-20.314365021261352</v>
      </c>
      <c r="H68" s="55">
        <f t="shared" si="76"/>
        <v>58.557900289584325</v>
      </c>
      <c r="I68" s="55">
        <f t="shared" si="76"/>
        <v>20.237918796201711</v>
      </c>
      <c r="J68" s="57">
        <f>(I68*B75)/(B76-B75)</f>
        <v>10.118959398100856</v>
      </c>
    </row>
    <row r="69" spans="1:10" s="15" customFormat="1" x14ac:dyDescent="0.2"/>
    <row r="70" spans="1:10" s="15" customFormat="1" x14ac:dyDescent="0.2">
      <c r="A70" s="20" t="s">
        <v>714</v>
      </c>
      <c r="B70" s="42"/>
      <c r="C70" s="42"/>
      <c r="D70" s="55">
        <f>D68</f>
        <v>-1013</v>
      </c>
      <c r="E70" s="55">
        <f t="shared" ref="E70:H70" si="77">E68</f>
        <v>-123.08727535301648</v>
      </c>
      <c r="F70" s="55">
        <f t="shared" si="77"/>
        <v>106.22103618421065</v>
      </c>
      <c r="G70" s="55">
        <f t="shared" si="77"/>
        <v>-20.314365021261352</v>
      </c>
      <c r="H70" s="55">
        <f t="shared" si="77"/>
        <v>58.557900289584325</v>
      </c>
      <c r="I70" s="55">
        <f>I68+J68</f>
        <v>30.356878194302567</v>
      </c>
    </row>
    <row r="71" spans="1:10" s="15" customFormat="1" x14ac:dyDescent="0.2"/>
    <row r="72" spans="1:10" s="15" customFormat="1" x14ac:dyDescent="0.2"/>
    <row r="73" spans="1:10" s="15" customFormat="1" x14ac:dyDescent="0.2"/>
    <row r="74" spans="1:10" s="15" customFormat="1" x14ac:dyDescent="0.2"/>
    <row r="75" spans="1:10" s="15" customFormat="1" x14ac:dyDescent="0.2">
      <c r="A75" s="15" t="s">
        <v>712</v>
      </c>
      <c r="B75" s="25">
        <v>0.03</v>
      </c>
    </row>
    <row r="76" spans="1:10" s="15" customFormat="1" x14ac:dyDescent="0.2">
      <c r="A76" s="15" t="s">
        <v>713</v>
      </c>
      <c r="B76" s="25">
        <v>0.09</v>
      </c>
    </row>
    <row r="77" spans="1:10" s="15" customFormat="1" x14ac:dyDescent="0.2">
      <c r="B77" s="25"/>
    </row>
    <row r="78" spans="1:10" s="15" customFormat="1" x14ac:dyDescent="0.2">
      <c r="B78" s="25"/>
    </row>
    <row r="79" spans="1:10" s="15" customFormat="1" x14ac:dyDescent="0.2">
      <c r="A79" s="15" t="s">
        <v>715</v>
      </c>
      <c r="B79" s="59">
        <f>NPV(B76,E70:I70)</f>
        <v>22.007378915186202</v>
      </c>
    </row>
    <row r="80" spans="1:10" s="15" customFormat="1" x14ac:dyDescent="0.2">
      <c r="A80" s="15" t="s">
        <v>716</v>
      </c>
      <c r="B80" s="58">
        <f>B104</f>
        <v>262</v>
      </c>
    </row>
    <row r="81" spans="1:4" s="15" customFormat="1" x14ac:dyDescent="0.2">
      <c r="A81" s="15" t="s">
        <v>717</v>
      </c>
      <c r="B81" s="58">
        <f>B120+B119</f>
        <v>11</v>
      </c>
    </row>
    <row r="82" spans="1:4" s="15" customFormat="1" x14ac:dyDescent="0.2">
      <c r="B82" s="25"/>
    </row>
    <row r="83" spans="1:4" s="15" customFormat="1" x14ac:dyDescent="0.2">
      <c r="A83" s="15" t="s">
        <v>718</v>
      </c>
      <c r="B83" s="58">
        <f>B79+B80-B81</f>
        <v>273.00737891518622</v>
      </c>
    </row>
    <row r="84" spans="1:4" s="15" customFormat="1" x14ac:dyDescent="0.2">
      <c r="B84" s="25"/>
    </row>
    <row r="85" spans="1:4" x14ac:dyDescent="0.2">
      <c r="A85" t="s">
        <v>698</v>
      </c>
      <c r="B85" s="18">
        <v>1143</v>
      </c>
    </row>
    <row r="87" spans="1:4" x14ac:dyDescent="0.2">
      <c r="A87" t="s">
        <v>719</v>
      </c>
      <c r="B87" s="56">
        <f>B83/B85</f>
        <v>0.23885160010077536</v>
      </c>
    </row>
    <row r="91" spans="1:4" x14ac:dyDescent="0.2">
      <c r="A91" s="26" t="s">
        <v>175</v>
      </c>
      <c r="B91" s="28" t="s">
        <v>1</v>
      </c>
      <c r="C91" s="27"/>
      <c r="D91" s="27"/>
    </row>
    <row r="92" spans="1:4" ht="32" x14ac:dyDescent="0.2">
      <c r="A92" s="27"/>
      <c r="B92" s="16" t="s">
        <v>2</v>
      </c>
      <c r="C92" s="16" t="s">
        <v>81</v>
      </c>
      <c r="D92" s="16" t="s">
        <v>118</v>
      </c>
    </row>
    <row r="93" spans="1:4" ht="16" x14ac:dyDescent="0.2">
      <c r="A93" s="3" t="s">
        <v>176</v>
      </c>
      <c r="B93" s="4" t="s">
        <v>6</v>
      </c>
      <c r="C93" s="4" t="s">
        <v>6</v>
      </c>
      <c r="D93" s="4" t="s">
        <v>6</v>
      </c>
    </row>
    <row r="94" spans="1:4" ht="16" x14ac:dyDescent="0.2">
      <c r="A94" s="4" t="s">
        <v>132</v>
      </c>
      <c r="B94" s="5">
        <v>-1723</v>
      </c>
      <c r="C94" s="5">
        <v>-755</v>
      </c>
      <c r="D94" s="5">
        <v>-214</v>
      </c>
    </row>
    <row r="95" spans="1:4" ht="16" x14ac:dyDescent="0.2">
      <c r="A95" s="3" t="s">
        <v>177</v>
      </c>
      <c r="B95" s="4" t="s">
        <v>6</v>
      </c>
      <c r="C95" s="4" t="s">
        <v>6</v>
      </c>
      <c r="D95" s="4" t="s">
        <v>6</v>
      </c>
    </row>
    <row r="96" spans="1:4" ht="16" x14ac:dyDescent="0.2">
      <c r="A96" s="4" t="s">
        <v>178</v>
      </c>
      <c r="B96" s="6">
        <v>22</v>
      </c>
      <c r="C96" s="6">
        <v>16</v>
      </c>
      <c r="D96" s="6">
        <v>3</v>
      </c>
    </row>
    <row r="97" spans="1:4" ht="16" x14ac:dyDescent="0.2">
      <c r="A97" s="4" t="s">
        <v>179</v>
      </c>
      <c r="B97" s="6">
        <v>28</v>
      </c>
      <c r="C97" s="6">
        <v>25</v>
      </c>
      <c r="D97" s="6">
        <v>14</v>
      </c>
    </row>
    <row r="98" spans="1:4" ht="16" x14ac:dyDescent="0.2">
      <c r="A98" s="4" t="s">
        <v>158</v>
      </c>
      <c r="B98" s="6">
        <v>156</v>
      </c>
      <c r="C98" s="6">
        <v>220</v>
      </c>
      <c r="D98" s="6">
        <v>17</v>
      </c>
    </row>
    <row r="99" spans="1:4" ht="16" x14ac:dyDescent="0.2">
      <c r="A99" s="4" t="s">
        <v>124</v>
      </c>
      <c r="B99" s="6">
        <v>1114</v>
      </c>
      <c r="C99" s="6">
        <v>0</v>
      </c>
      <c r="D99" s="6">
        <v>0</v>
      </c>
    </row>
    <row r="103" spans="1:4" x14ac:dyDescent="0.2">
      <c r="B103">
        <v>2022</v>
      </c>
      <c r="C103">
        <v>2021</v>
      </c>
    </row>
    <row r="104" spans="1:4" ht="16" x14ac:dyDescent="0.2">
      <c r="A104" s="4" t="s">
        <v>83</v>
      </c>
      <c r="B104" s="5">
        <v>262</v>
      </c>
      <c r="C104" s="5">
        <v>1610</v>
      </c>
    </row>
    <row r="105" spans="1:4" ht="16" x14ac:dyDescent="0.2">
      <c r="A105" s="4" t="s">
        <v>84</v>
      </c>
      <c r="B105" s="6">
        <v>839</v>
      </c>
      <c r="C105" s="6">
        <v>0</v>
      </c>
    </row>
    <row r="106" spans="1:4" ht="16" x14ac:dyDescent="0.2">
      <c r="A106" s="4" t="s">
        <v>85</v>
      </c>
      <c r="B106" s="6">
        <v>17</v>
      </c>
      <c r="C106" s="6">
        <v>67</v>
      </c>
    </row>
    <row r="107" spans="1:4" ht="16" x14ac:dyDescent="0.2">
      <c r="A107" s="4" t="s">
        <v>86</v>
      </c>
      <c r="B107" s="6">
        <v>1118</v>
      </c>
      <c r="C107" s="6">
        <v>1677</v>
      </c>
    </row>
    <row r="108" spans="1:4" ht="16" x14ac:dyDescent="0.2">
      <c r="A108" s="4" t="s">
        <v>87</v>
      </c>
      <c r="B108" s="6">
        <v>91</v>
      </c>
      <c r="C108" s="6">
        <v>94</v>
      </c>
    </row>
    <row r="109" spans="1:4" ht="16" x14ac:dyDescent="0.2">
      <c r="A109" s="4" t="s">
        <v>88</v>
      </c>
      <c r="B109" s="6">
        <v>138</v>
      </c>
      <c r="C109" s="6">
        <v>151</v>
      </c>
    </row>
    <row r="110" spans="1:4" ht="16" x14ac:dyDescent="0.2">
      <c r="A110" s="4" t="s">
        <v>89</v>
      </c>
      <c r="B110" s="6">
        <v>618</v>
      </c>
      <c r="C110" s="6">
        <v>617</v>
      </c>
    </row>
    <row r="111" spans="1:4" ht="16" x14ac:dyDescent="0.2">
      <c r="A111" s="4" t="s">
        <v>90</v>
      </c>
      <c r="B111" s="6">
        <v>0</v>
      </c>
      <c r="C111" s="6">
        <v>1114</v>
      </c>
    </row>
    <row r="112" spans="1:4" ht="16" x14ac:dyDescent="0.2">
      <c r="A112" s="4" t="s">
        <v>91</v>
      </c>
      <c r="B112" s="6">
        <v>36</v>
      </c>
      <c r="C112" s="6">
        <v>37</v>
      </c>
    </row>
    <row r="113" spans="1:3" ht="16" x14ac:dyDescent="0.2">
      <c r="A113" s="4" t="s">
        <v>92</v>
      </c>
      <c r="B113" s="6">
        <v>2001</v>
      </c>
      <c r="C113" s="6">
        <v>3690</v>
      </c>
    </row>
    <row r="114" spans="1:3" ht="16" x14ac:dyDescent="0.2">
      <c r="A114" s="3" t="s">
        <v>93</v>
      </c>
      <c r="B114" s="4" t="s">
        <v>6</v>
      </c>
      <c r="C114" s="4" t="s">
        <v>6</v>
      </c>
    </row>
    <row r="115" spans="1:3" ht="16" x14ac:dyDescent="0.2">
      <c r="A115" s="4" t="s">
        <v>94</v>
      </c>
      <c r="B115" s="6">
        <v>13</v>
      </c>
      <c r="C115" s="6">
        <v>12</v>
      </c>
    </row>
    <row r="116" spans="1:3" ht="16" x14ac:dyDescent="0.2">
      <c r="A116" s="4" t="s">
        <v>95</v>
      </c>
      <c r="B116" s="6">
        <v>70</v>
      </c>
      <c r="C116" s="6">
        <v>79</v>
      </c>
    </row>
    <row r="117" spans="1:3" ht="16" x14ac:dyDescent="0.2">
      <c r="A117" s="4" t="s">
        <v>96</v>
      </c>
      <c r="B117" s="6">
        <v>83</v>
      </c>
      <c r="C117" s="6">
        <v>91</v>
      </c>
    </row>
    <row r="118" spans="1:3" ht="16" x14ac:dyDescent="0.2">
      <c r="A118" s="4" t="s">
        <v>97</v>
      </c>
      <c r="B118" s="6">
        <v>123</v>
      </c>
      <c r="C118" s="6">
        <v>135</v>
      </c>
    </row>
    <row r="119" spans="1:3" ht="16" x14ac:dyDescent="0.2">
      <c r="A119" s="4" t="s">
        <v>98</v>
      </c>
      <c r="B119" s="6">
        <v>4</v>
      </c>
      <c r="C119" s="6">
        <v>118</v>
      </c>
    </row>
    <row r="120" spans="1:3" ht="16" x14ac:dyDescent="0.2">
      <c r="A120" s="4" t="s">
        <v>99</v>
      </c>
      <c r="B120" s="6">
        <v>7</v>
      </c>
      <c r="C120" s="6">
        <v>4</v>
      </c>
    </row>
    <row r="121" spans="1:3" ht="16" x14ac:dyDescent="0.2">
      <c r="A121" s="4" t="s">
        <v>100</v>
      </c>
      <c r="B121" s="6">
        <v>217</v>
      </c>
      <c r="C121" s="6">
        <v>348</v>
      </c>
    </row>
  </sheetData>
  <mergeCells count="2">
    <mergeCell ref="A91:A92"/>
    <mergeCell ref="B91:D91"/>
  </mergeCell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B6"/>
  <sheetViews>
    <sheetView workbookViewId="0"/>
  </sheetViews>
  <sheetFormatPr baseColWidth="10" defaultColWidth="8.83203125" defaultRowHeight="15" x14ac:dyDescent="0.2"/>
  <cols>
    <col min="1" max="1" width="80" customWidth="1"/>
    <col min="2" max="2" width="22" customWidth="1"/>
  </cols>
  <sheetData>
    <row r="1" spans="1:2" ht="16" x14ac:dyDescent="0.2">
      <c r="A1" s="1" t="s">
        <v>427</v>
      </c>
      <c r="B1" s="2" t="s">
        <v>428</v>
      </c>
    </row>
    <row r="2" spans="1:2" ht="16" x14ac:dyDescent="0.2">
      <c r="A2" s="3" t="s">
        <v>362</v>
      </c>
      <c r="B2" s="4" t="s">
        <v>6</v>
      </c>
    </row>
    <row r="3" spans="1:2" ht="16" x14ac:dyDescent="0.2">
      <c r="A3" s="4" t="s">
        <v>429</v>
      </c>
      <c r="B3" s="5">
        <v>16</v>
      </c>
    </row>
    <row r="4" spans="1:2" ht="16" x14ac:dyDescent="0.2">
      <c r="A4" s="4" t="s">
        <v>430</v>
      </c>
      <c r="B4" s="6">
        <v>24</v>
      </c>
    </row>
    <row r="5" spans="1:2" ht="16" x14ac:dyDescent="0.2">
      <c r="A5" s="4" t="s">
        <v>431</v>
      </c>
      <c r="B5" s="6">
        <v>1</v>
      </c>
    </row>
    <row r="6" spans="1:2" ht="16" x14ac:dyDescent="0.2">
      <c r="A6" s="4" t="s">
        <v>432</v>
      </c>
      <c r="B6" s="5">
        <v>41</v>
      </c>
    </row>
  </sheetData>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D7"/>
  <sheetViews>
    <sheetView workbookViewId="0"/>
  </sheetViews>
  <sheetFormatPr baseColWidth="10" defaultColWidth="8.83203125" defaultRowHeight="15" x14ac:dyDescent="0.2"/>
  <cols>
    <col min="1" max="1" width="43" customWidth="1"/>
    <col min="2" max="2" width="16" customWidth="1"/>
    <col min="3" max="4" width="14" customWidth="1"/>
  </cols>
  <sheetData>
    <row r="1" spans="1:4" x14ac:dyDescent="0.2">
      <c r="A1" s="26" t="s">
        <v>433</v>
      </c>
      <c r="B1" s="28" t="s">
        <v>1</v>
      </c>
      <c r="C1" s="27"/>
      <c r="D1" s="27"/>
    </row>
    <row r="2" spans="1:4" ht="16" x14ac:dyDescent="0.2">
      <c r="A2" s="27"/>
      <c r="B2" s="2" t="s">
        <v>2</v>
      </c>
      <c r="C2" s="2" t="s">
        <v>81</v>
      </c>
      <c r="D2" s="2" t="s">
        <v>118</v>
      </c>
    </row>
    <row r="3" spans="1:4" ht="16" x14ac:dyDescent="0.2">
      <c r="A3" s="3" t="s">
        <v>434</v>
      </c>
      <c r="B3" s="4" t="s">
        <v>6</v>
      </c>
      <c r="C3" s="4" t="s">
        <v>6</v>
      </c>
      <c r="D3" s="4" t="s">
        <v>6</v>
      </c>
    </row>
    <row r="4" spans="1:4" ht="16" x14ac:dyDescent="0.2">
      <c r="A4" s="4" t="s">
        <v>90</v>
      </c>
      <c r="B4" s="5">
        <v>1114</v>
      </c>
      <c r="C4" s="5">
        <v>1114</v>
      </c>
      <c r="D4" s="4" t="s">
        <v>6</v>
      </c>
    </row>
    <row r="5" spans="1:4" ht="16" x14ac:dyDescent="0.2">
      <c r="A5" s="4" t="s">
        <v>435</v>
      </c>
      <c r="B5" s="6">
        <v>-1114</v>
      </c>
      <c r="C5" s="6">
        <v>0</v>
      </c>
      <c r="D5" s="4" t="s">
        <v>6</v>
      </c>
    </row>
    <row r="6" spans="1:4" ht="16" x14ac:dyDescent="0.2">
      <c r="A6" s="4" t="s">
        <v>436</v>
      </c>
      <c r="B6" s="6">
        <v>-1114</v>
      </c>
      <c r="C6" s="6">
        <v>0</v>
      </c>
      <c r="D6" s="5">
        <v>0</v>
      </c>
    </row>
    <row r="7" spans="1:4" ht="16" x14ac:dyDescent="0.2">
      <c r="A7" s="4" t="s">
        <v>437</v>
      </c>
      <c r="B7" s="5">
        <v>0</v>
      </c>
      <c r="C7" s="5">
        <v>1114</v>
      </c>
      <c r="D7" s="4" t="s">
        <v>6</v>
      </c>
    </row>
  </sheetData>
  <mergeCells count="2">
    <mergeCell ref="A1:A2"/>
    <mergeCell ref="B1:D1"/>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E5"/>
  <sheetViews>
    <sheetView workbookViewId="0"/>
  </sheetViews>
  <sheetFormatPr baseColWidth="10" defaultColWidth="8.83203125" defaultRowHeight="15" x14ac:dyDescent="0.2"/>
  <cols>
    <col min="1" max="1" width="80" customWidth="1"/>
    <col min="2" max="5" width="14" customWidth="1"/>
  </cols>
  <sheetData>
    <row r="1" spans="1:5" ht="32" x14ac:dyDescent="0.2">
      <c r="A1" s="1" t="s">
        <v>438</v>
      </c>
      <c r="B1" s="2" t="s">
        <v>2</v>
      </c>
      <c r="C1" s="2" t="s">
        <v>81</v>
      </c>
      <c r="D1" s="2" t="s">
        <v>118</v>
      </c>
      <c r="E1" s="2" t="s">
        <v>439</v>
      </c>
    </row>
    <row r="2" spans="1:5" ht="16" x14ac:dyDescent="0.2">
      <c r="A2" s="3" t="s">
        <v>205</v>
      </c>
      <c r="B2" s="4" t="s">
        <v>6</v>
      </c>
      <c r="C2" s="4" t="s">
        <v>6</v>
      </c>
      <c r="D2" s="4" t="s">
        <v>6</v>
      </c>
      <c r="E2" s="4" t="s">
        <v>6</v>
      </c>
    </row>
    <row r="3" spans="1:5" ht="16" x14ac:dyDescent="0.2">
      <c r="A3" s="4" t="s">
        <v>83</v>
      </c>
      <c r="B3" s="5">
        <v>262</v>
      </c>
      <c r="C3" s="5">
        <v>1610</v>
      </c>
      <c r="D3" s="4" t="s">
        <v>6</v>
      </c>
      <c r="E3" s="4" t="s">
        <v>6</v>
      </c>
    </row>
    <row r="4" spans="1:5" ht="16" x14ac:dyDescent="0.2">
      <c r="A4" s="4" t="s">
        <v>440</v>
      </c>
      <c r="B4" s="6">
        <v>15</v>
      </c>
      <c r="C4" s="6">
        <v>16</v>
      </c>
      <c r="D4" s="4" t="s">
        <v>6</v>
      </c>
      <c r="E4" s="4" t="s">
        <v>6</v>
      </c>
    </row>
    <row r="5" spans="1:5" ht="16" x14ac:dyDescent="0.2">
      <c r="A5" s="4" t="s">
        <v>441</v>
      </c>
      <c r="B5" s="5">
        <v>277</v>
      </c>
      <c r="C5" s="5">
        <v>1626</v>
      </c>
      <c r="D5" s="5">
        <v>400</v>
      </c>
      <c r="E5" s="5">
        <v>247</v>
      </c>
    </row>
  </sheetData>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C16"/>
  <sheetViews>
    <sheetView workbookViewId="0"/>
  </sheetViews>
  <sheetFormatPr baseColWidth="10" defaultColWidth="8.83203125" defaultRowHeight="15" x14ac:dyDescent="0.2"/>
  <cols>
    <col min="1" max="1" width="80" customWidth="1"/>
    <col min="2" max="3" width="14" customWidth="1"/>
  </cols>
  <sheetData>
    <row r="1" spans="1:3" ht="32" x14ac:dyDescent="0.2">
      <c r="A1" s="1" t="s">
        <v>442</v>
      </c>
      <c r="B1" s="2" t="s">
        <v>2</v>
      </c>
      <c r="C1" s="2" t="s">
        <v>81</v>
      </c>
    </row>
    <row r="2" spans="1:3" ht="16" x14ac:dyDescent="0.2">
      <c r="A2" s="3" t="s">
        <v>443</v>
      </c>
      <c r="B2" s="4" t="s">
        <v>6</v>
      </c>
      <c r="C2" s="4" t="s">
        <v>6</v>
      </c>
    </row>
    <row r="3" spans="1:3" ht="16" x14ac:dyDescent="0.2">
      <c r="A3" s="4" t="s">
        <v>444</v>
      </c>
      <c r="B3" s="5">
        <v>261</v>
      </c>
      <c r="C3" s="5">
        <v>1610</v>
      </c>
    </row>
    <row r="4" spans="1:3" ht="16" x14ac:dyDescent="0.2">
      <c r="A4" s="4" t="s">
        <v>445</v>
      </c>
      <c r="B4" s="6">
        <v>839</v>
      </c>
      <c r="C4" s="6">
        <v>0</v>
      </c>
    </row>
    <row r="5" spans="1:3" ht="16" x14ac:dyDescent="0.2">
      <c r="A5" s="4" t="s">
        <v>446</v>
      </c>
      <c r="B5" s="4" t="s">
        <v>6</v>
      </c>
      <c r="C5" s="4" t="s">
        <v>6</v>
      </c>
    </row>
    <row r="6" spans="1:3" ht="16" x14ac:dyDescent="0.2">
      <c r="A6" s="3" t="s">
        <v>443</v>
      </c>
      <c r="B6" s="4" t="s">
        <v>6</v>
      </c>
      <c r="C6" s="4" t="s">
        <v>6</v>
      </c>
    </row>
    <row r="7" spans="1:3" ht="16" x14ac:dyDescent="0.2">
      <c r="A7" s="4" t="s">
        <v>445</v>
      </c>
      <c r="B7" s="6">
        <v>839</v>
      </c>
      <c r="C7" s="6">
        <v>0</v>
      </c>
    </row>
    <row r="8" spans="1:3" ht="16" x14ac:dyDescent="0.2">
      <c r="A8" s="4" t="s">
        <v>447</v>
      </c>
      <c r="B8" s="4" t="s">
        <v>6</v>
      </c>
      <c r="C8" s="4" t="s">
        <v>6</v>
      </c>
    </row>
    <row r="9" spans="1:3" ht="16" x14ac:dyDescent="0.2">
      <c r="A9" s="3" t="s">
        <v>443</v>
      </c>
      <c r="B9" s="4" t="s">
        <v>6</v>
      </c>
      <c r="C9" s="4" t="s">
        <v>6</v>
      </c>
    </row>
    <row r="10" spans="1:3" ht="16" x14ac:dyDescent="0.2">
      <c r="A10" s="4" t="s">
        <v>445</v>
      </c>
      <c r="B10" s="6">
        <v>839</v>
      </c>
      <c r="C10" s="6">
        <v>0</v>
      </c>
    </row>
    <row r="11" spans="1:3" ht="16" x14ac:dyDescent="0.2">
      <c r="A11" s="4" t="s">
        <v>448</v>
      </c>
      <c r="B11" s="4" t="s">
        <v>6</v>
      </c>
      <c r="C11" s="4" t="s">
        <v>6</v>
      </c>
    </row>
    <row r="12" spans="1:3" ht="16" x14ac:dyDescent="0.2">
      <c r="A12" s="3" t="s">
        <v>443</v>
      </c>
      <c r="B12" s="4" t="s">
        <v>6</v>
      </c>
      <c r="C12" s="4" t="s">
        <v>6</v>
      </c>
    </row>
    <row r="13" spans="1:3" ht="16" x14ac:dyDescent="0.2">
      <c r="A13" s="4" t="s">
        <v>444</v>
      </c>
      <c r="B13" s="6">
        <v>204</v>
      </c>
      <c r="C13" s="6">
        <v>1610</v>
      </c>
    </row>
    <row r="14" spans="1:3" ht="16" x14ac:dyDescent="0.2">
      <c r="A14" s="4" t="s">
        <v>447</v>
      </c>
      <c r="B14" s="4" t="s">
        <v>6</v>
      </c>
      <c r="C14" s="4" t="s">
        <v>6</v>
      </c>
    </row>
    <row r="15" spans="1:3" ht="16" x14ac:dyDescent="0.2">
      <c r="A15" s="3" t="s">
        <v>443</v>
      </c>
      <c r="B15" s="4" t="s">
        <v>6</v>
      </c>
      <c r="C15" s="4" t="s">
        <v>6</v>
      </c>
    </row>
    <row r="16" spans="1:3" ht="16" x14ac:dyDescent="0.2">
      <c r="A16" s="4" t="s">
        <v>444</v>
      </c>
      <c r="B16" s="5">
        <v>57</v>
      </c>
      <c r="C16" s="5">
        <v>0</v>
      </c>
    </row>
  </sheetData>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B5"/>
  <sheetViews>
    <sheetView workbookViewId="0"/>
  </sheetViews>
  <sheetFormatPr baseColWidth="10" defaultColWidth="8.83203125" defaultRowHeight="15" x14ac:dyDescent="0.2"/>
  <cols>
    <col min="1" max="1" width="80" customWidth="1"/>
    <col min="2" max="2" width="22" customWidth="1"/>
  </cols>
  <sheetData>
    <row r="1" spans="1:2" ht="48" x14ac:dyDescent="0.2">
      <c r="A1" s="1" t="s">
        <v>449</v>
      </c>
      <c r="B1" s="2" t="s">
        <v>361</v>
      </c>
    </row>
    <row r="2" spans="1:2" ht="16" x14ac:dyDescent="0.2">
      <c r="A2" s="3" t="s">
        <v>450</v>
      </c>
      <c r="B2" s="4" t="s">
        <v>6</v>
      </c>
    </row>
    <row r="3" spans="1:2" ht="16" x14ac:dyDescent="0.2">
      <c r="A3" s="4" t="s">
        <v>451</v>
      </c>
      <c r="B3" s="5">
        <v>841</v>
      </c>
    </row>
    <row r="4" spans="1:2" ht="16" x14ac:dyDescent="0.2">
      <c r="A4" s="4" t="s">
        <v>452</v>
      </c>
      <c r="B4" s="6">
        <v>-2</v>
      </c>
    </row>
    <row r="5" spans="1:2" ht="16" x14ac:dyDescent="0.2">
      <c r="A5" s="4" t="s">
        <v>453</v>
      </c>
      <c r="B5" s="5">
        <v>839</v>
      </c>
    </row>
  </sheetData>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E5"/>
  <sheetViews>
    <sheetView workbookViewId="0"/>
  </sheetViews>
  <sheetFormatPr baseColWidth="10" defaultColWidth="8.83203125" defaultRowHeight="15" x14ac:dyDescent="0.2"/>
  <cols>
    <col min="1" max="1" width="56" customWidth="1"/>
    <col min="2" max="2" width="16" customWidth="1"/>
    <col min="3" max="4" width="14" customWidth="1"/>
    <col min="5" max="5" width="16" customWidth="1"/>
  </cols>
  <sheetData>
    <row r="1" spans="1:5" ht="16" x14ac:dyDescent="0.2">
      <c r="A1" s="26" t="s">
        <v>454</v>
      </c>
      <c r="B1" s="28" t="s">
        <v>1</v>
      </c>
      <c r="C1" s="27"/>
      <c r="D1" s="27"/>
      <c r="E1" s="2" t="s">
        <v>455</v>
      </c>
    </row>
    <row r="2" spans="1:5" ht="16" x14ac:dyDescent="0.2">
      <c r="A2" s="27"/>
      <c r="B2" s="2" t="s">
        <v>2</v>
      </c>
      <c r="C2" s="2" t="s">
        <v>81</v>
      </c>
      <c r="D2" s="2" t="s">
        <v>118</v>
      </c>
      <c r="E2" s="2" t="s">
        <v>2</v>
      </c>
    </row>
    <row r="3" spans="1:5" ht="16" x14ac:dyDescent="0.2">
      <c r="A3" s="3" t="s">
        <v>219</v>
      </c>
      <c r="B3" s="4" t="s">
        <v>6</v>
      </c>
      <c r="C3" s="4" t="s">
        <v>6</v>
      </c>
      <c r="D3" s="4" t="s">
        <v>6</v>
      </c>
      <c r="E3" s="4" t="s">
        <v>6</v>
      </c>
    </row>
    <row r="4" spans="1:5" ht="16" x14ac:dyDescent="0.2">
      <c r="A4" s="4" t="s">
        <v>456</v>
      </c>
      <c r="B4" s="5">
        <v>100</v>
      </c>
      <c r="C4" s="5">
        <v>50</v>
      </c>
      <c r="D4" s="5">
        <v>0</v>
      </c>
      <c r="E4" s="4" t="s">
        <v>6</v>
      </c>
    </row>
    <row r="5" spans="1:5" ht="16" x14ac:dyDescent="0.2">
      <c r="A5" s="4" t="s">
        <v>120</v>
      </c>
      <c r="B5" s="5">
        <v>68</v>
      </c>
      <c r="C5" s="5">
        <v>82</v>
      </c>
      <c r="D5" s="5">
        <v>0</v>
      </c>
      <c r="E5" s="5">
        <v>150</v>
      </c>
    </row>
  </sheetData>
  <mergeCells count="2">
    <mergeCell ref="A1:A2"/>
    <mergeCell ref="B1:D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D22"/>
  <sheetViews>
    <sheetView workbookViewId="0"/>
  </sheetViews>
  <sheetFormatPr baseColWidth="10" defaultColWidth="8.83203125" defaultRowHeight="15" x14ac:dyDescent="0.2"/>
  <cols>
    <col min="1" max="1" width="79" customWidth="1"/>
    <col min="2" max="2" width="45" customWidth="1"/>
    <col min="3" max="3" width="32" customWidth="1"/>
    <col min="4" max="4" width="21" customWidth="1"/>
  </cols>
  <sheetData>
    <row r="1" spans="1:4" ht="16" x14ac:dyDescent="0.2">
      <c r="A1" s="1" t="s">
        <v>457</v>
      </c>
      <c r="B1" s="2" t="s">
        <v>458</v>
      </c>
      <c r="C1" s="2" t="s">
        <v>459</v>
      </c>
      <c r="D1" s="2" t="s">
        <v>460</v>
      </c>
    </row>
    <row r="2" spans="1:4" ht="16" x14ac:dyDescent="0.2">
      <c r="A2" s="3" t="s">
        <v>461</v>
      </c>
      <c r="B2" s="4" t="s">
        <v>6</v>
      </c>
      <c r="C2" s="4" t="s">
        <v>6</v>
      </c>
      <c r="D2" s="4" t="s">
        <v>6</v>
      </c>
    </row>
    <row r="3" spans="1:4" ht="16" x14ac:dyDescent="0.2">
      <c r="A3" s="4" t="s">
        <v>462</v>
      </c>
      <c r="B3" s="6">
        <v>1000</v>
      </c>
      <c r="C3" s="4" t="s">
        <v>6</v>
      </c>
      <c r="D3" s="4" t="s">
        <v>6</v>
      </c>
    </row>
    <row r="4" spans="1:4" ht="16" x14ac:dyDescent="0.2">
      <c r="A4" s="4" t="s">
        <v>463</v>
      </c>
      <c r="B4" s="7">
        <v>1.0000000000000001E-5</v>
      </c>
      <c r="C4" s="4" t="s">
        <v>6</v>
      </c>
      <c r="D4" s="4" t="s">
        <v>6</v>
      </c>
    </row>
    <row r="5" spans="1:4" ht="16" x14ac:dyDescent="0.2">
      <c r="A5" s="4" t="s">
        <v>464</v>
      </c>
      <c r="B5" s="6">
        <v>0</v>
      </c>
      <c r="C5" s="6">
        <v>0</v>
      </c>
      <c r="D5" s="4" t="s">
        <v>6</v>
      </c>
    </row>
    <row r="6" spans="1:4" ht="16" x14ac:dyDescent="0.2">
      <c r="A6" s="4" t="s">
        <v>465</v>
      </c>
      <c r="B6" s="6">
        <v>0</v>
      </c>
      <c r="C6" s="6">
        <v>0</v>
      </c>
      <c r="D6" s="4" t="s">
        <v>6</v>
      </c>
    </row>
    <row r="7" spans="1:4" ht="16" x14ac:dyDescent="0.2">
      <c r="A7" s="4" t="s">
        <v>114</v>
      </c>
      <c r="B7" s="6">
        <v>51000</v>
      </c>
      <c r="C7" s="6">
        <v>51000</v>
      </c>
      <c r="D7" s="4" t="s">
        <v>6</v>
      </c>
    </row>
    <row r="8" spans="1:4" ht="16" x14ac:dyDescent="0.2">
      <c r="A8" s="4" t="s">
        <v>466</v>
      </c>
      <c r="B8" s="7">
        <v>1.0000000000000001E-5</v>
      </c>
      <c r="C8" s="7">
        <v>1.0000000000000001E-5</v>
      </c>
      <c r="D8" s="4" t="s">
        <v>6</v>
      </c>
    </row>
    <row r="9" spans="1:4" ht="16" x14ac:dyDescent="0.2">
      <c r="A9" s="4" t="s">
        <v>115</v>
      </c>
      <c r="B9" s="6">
        <v>1166</v>
      </c>
      <c r="C9" s="6">
        <v>1123</v>
      </c>
      <c r="D9" s="4" t="s">
        <v>6</v>
      </c>
    </row>
    <row r="10" spans="1:4" ht="16" x14ac:dyDescent="0.2">
      <c r="A10" s="4" t="s">
        <v>116</v>
      </c>
      <c r="B10" s="6">
        <v>1166</v>
      </c>
      <c r="C10" s="6">
        <v>1123</v>
      </c>
      <c r="D10" s="6">
        <v>1124</v>
      </c>
    </row>
    <row r="11" spans="1:4" ht="16" x14ac:dyDescent="0.2">
      <c r="A11" s="4" t="s">
        <v>60</v>
      </c>
      <c r="B11" s="4" t="s">
        <v>6</v>
      </c>
      <c r="C11" s="4" t="s">
        <v>6</v>
      </c>
      <c r="D11" s="4" t="s">
        <v>6</v>
      </c>
    </row>
    <row r="12" spans="1:4" ht="16" x14ac:dyDescent="0.2">
      <c r="A12" s="3" t="s">
        <v>461</v>
      </c>
      <c r="B12" s="4" t="s">
        <v>6</v>
      </c>
      <c r="C12" s="4" t="s">
        <v>6</v>
      </c>
      <c r="D12" s="4" t="s">
        <v>6</v>
      </c>
    </row>
    <row r="13" spans="1:4" ht="16" x14ac:dyDescent="0.2">
      <c r="A13" s="4" t="s">
        <v>114</v>
      </c>
      <c r="B13" s="6">
        <v>50000</v>
      </c>
      <c r="C13" s="4" t="s">
        <v>6</v>
      </c>
      <c r="D13" s="4" t="s">
        <v>6</v>
      </c>
    </row>
    <row r="14" spans="1:4" ht="16" x14ac:dyDescent="0.2">
      <c r="A14" s="4" t="s">
        <v>467</v>
      </c>
      <c r="B14" s="6">
        <v>1</v>
      </c>
      <c r="C14" s="4" t="s">
        <v>6</v>
      </c>
      <c r="D14" s="4" t="s">
        <v>6</v>
      </c>
    </row>
    <row r="15" spans="1:4" ht="16" x14ac:dyDescent="0.2">
      <c r="A15" s="4" t="s">
        <v>115</v>
      </c>
      <c r="B15" s="6">
        <v>754</v>
      </c>
      <c r="C15" s="6">
        <v>642</v>
      </c>
      <c r="D15" s="4" t="s">
        <v>6</v>
      </c>
    </row>
    <row r="16" spans="1:4" ht="16" x14ac:dyDescent="0.2">
      <c r="A16" s="4" t="s">
        <v>116</v>
      </c>
      <c r="B16" s="6">
        <v>754</v>
      </c>
      <c r="C16" s="6">
        <v>642</v>
      </c>
      <c r="D16" s="4" t="s">
        <v>6</v>
      </c>
    </row>
    <row r="17" spans="1:4" ht="16" x14ac:dyDescent="0.2">
      <c r="A17" s="4" t="s">
        <v>71</v>
      </c>
      <c r="B17" s="4" t="s">
        <v>6</v>
      </c>
      <c r="C17" s="4" t="s">
        <v>6</v>
      </c>
      <c r="D17" s="4" t="s">
        <v>6</v>
      </c>
    </row>
    <row r="18" spans="1:4" ht="16" x14ac:dyDescent="0.2">
      <c r="A18" s="3" t="s">
        <v>461</v>
      </c>
      <c r="B18" s="4" t="s">
        <v>6</v>
      </c>
      <c r="C18" s="4" t="s">
        <v>6</v>
      </c>
      <c r="D18" s="4" t="s">
        <v>6</v>
      </c>
    </row>
    <row r="19" spans="1:4" ht="16" x14ac:dyDescent="0.2">
      <c r="A19" s="4" t="s">
        <v>114</v>
      </c>
      <c r="B19" s="6">
        <v>1000</v>
      </c>
      <c r="C19" s="4" t="s">
        <v>6</v>
      </c>
      <c r="D19" s="4" t="s">
        <v>6</v>
      </c>
    </row>
    <row r="20" spans="1:4" ht="16" x14ac:dyDescent="0.2">
      <c r="A20" s="4" t="s">
        <v>467</v>
      </c>
      <c r="B20" s="6">
        <v>10</v>
      </c>
      <c r="C20" s="4" t="s">
        <v>6</v>
      </c>
      <c r="D20" s="4" t="s">
        <v>6</v>
      </c>
    </row>
    <row r="21" spans="1:4" ht="16" x14ac:dyDescent="0.2">
      <c r="A21" s="4" t="s">
        <v>115</v>
      </c>
      <c r="B21" s="6">
        <v>412</v>
      </c>
      <c r="C21" s="6">
        <v>481</v>
      </c>
      <c r="D21" s="4" t="s">
        <v>6</v>
      </c>
    </row>
    <row r="22" spans="1:4" ht="16" x14ac:dyDescent="0.2">
      <c r="A22" s="4" t="s">
        <v>116</v>
      </c>
      <c r="B22" s="6">
        <v>412</v>
      </c>
      <c r="C22" s="6">
        <v>481</v>
      </c>
      <c r="D22" s="4" t="s">
        <v>6</v>
      </c>
    </row>
  </sheetData>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G56"/>
  <sheetViews>
    <sheetView workbookViewId="0"/>
  </sheetViews>
  <sheetFormatPr baseColWidth="10" defaultColWidth="8.83203125" defaultRowHeight="15" x14ac:dyDescent="0.2"/>
  <cols>
    <col min="1" max="1" width="80" customWidth="1"/>
    <col min="2" max="3" width="21" customWidth="1"/>
    <col min="4" max="4" width="48" customWidth="1"/>
    <col min="5" max="6" width="22" customWidth="1"/>
    <col min="7" max="7" width="21" customWidth="1"/>
  </cols>
  <sheetData>
    <row r="1" spans="1:7" ht="16" x14ac:dyDescent="0.2">
      <c r="A1" s="26" t="s">
        <v>468</v>
      </c>
      <c r="C1" s="2" t="s">
        <v>469</v>
      </c>
      <c r="D1" s="28" t="s">
        <v>1</v>
      </c>
      <c r="E1" s="27"/>
      <c r="F1" s="27"/>
    </row>
    <row r="2" spans="1:7" ht="16" x14ac:dyDescent="0.2">
      <c r="A2" s="27"/>
      <c r="B2" s="2" t="s">
        <v>470</v>
      </c>
      <c r="C2" s="2" t="s">
        <v>471</v>
      </c>
      <c r="D2" s="2" t="s">
        <v>472</v>
      </c>
      <c r="E2" s="2" t="s">
        <v>340</v>
      </c>
      <c r="F2" s="2" t="s">
        <v>341</v>
      </c>
      <c r="G2" s="2" t="s">
        <v>473</v>
      </c>
    </row>
    <row r="3" spans="1:7" ht="16" x14ac:dyDescent="0.2">
      <c r="A3" s="3" t="s">
        <v>474</v>
      </c>
      <c r="B3" s="4" t="s">
        <v>6</v>
      </c>
      <c r="C3" s="4" t="s">
        <v>6</v>
      </c>
      <c r="D3" s="4" t="s">
        <v>6</v>
      </c>
      <c r="E3" s="4" t="s">
        <v>6</v>
      </c>
      <c r="F3" s="4" t="s">
        <v>6</v>
      </c>
      <c r="G3" s="4" t="s">
        <v>6</v>
      </c>
    </row>
    <row r="4" spans="1:7" ht="16" x14ac:dyDescent="0.2">
      <c r="A4" s="4" t="s">
        <v>475</v>
      </c>
      <c r="B4" s="4" t="s">
        <v>6</v>
      </c>
      <c r="C4" s="4" t="s">
        <v>6</v>
      </c>
      <c r="D4" s="6">
        <v>4</v>
      </c>
      <c r="E4" s="4" t="s">
        <v>6</v>
      </c>
      <c r="F4" s="4" t="s">
        <v>6</v>
      </c>
      <c r="G4" s="4" t="s">
        <v>6</v>
      </c>
    </row>
    <row r="5" spans="1:7" ht="16" x14ac:dyDescent="0.2">
      <c r="A5" s="4" t="s">
        <v>476</v>
      </c>
      <c r="B5" s="4" t="s">
        <v>6</v>
      </c>
      <c r="C5" s="4" t="s">
        <v>6</v>
      </c>
      <c r="D5" s="5">
        <v>25000000</v>
      </c>
      <c r="E5" s="4" t="s">
        <v>6</v>
      </c>
      <c r="F5" s="4" t="s">
        <v>6</v>
      </c>
      <c r="G5" s="4" t="s">
        <v>6</v>
      </c>
    </row>
    <row r="6" spans="1:7" ht="16" x14ac:dyDescent="0.2">
      <c r="A6" s="4" t="s">
        <v>477</v>
      </c>
      <c r="B6" s="4" t="s">
        <v>6</v>
      </c>
      <c r="C6" s="4" t="s">
        <v>6</v>
      </c>
      <c r="D6" s="6">
        <v>62000000</v>
      </c>
      <c r="E6" s="5">
        <v>53000000</v>
      </c>
      <c r="F6" s="5">
        <v>5000000</v>
      </c>
      <c r="G6" s="4" t="s">
        <v>6</v>
      </c>
    </row>
    <row r="7" spans="1:7" ht="16" x14ac:dyDescent="0.2">
      <c r="A7" s="4" t="s">
        <v>478</v>
      </c>
      <c r="B7" s="4" t="s">
        <v>6</v>
      </c>
      <c r="C7" s="4" t="s">
        <v>6</v>
      </c>
      <c r="D7" s="6">
        <v>156000000</v>
      </c>
      <c r="E7" s="6">
        <v>220000000</v>
      </c>
      <c r="F7" s="6">
        <v>17000000</v>
      </c>
      <c r="G7" s="4" t="s">
        <v>6</v>
      </c>
    </row>
    <row r="8" spans="1:7" ht="16" x14ac:dyDescent="0.2">
      <c r="A8" s="4" t="s">
        <v>479</v>
      </c>
      <c r="B8" s="4" t="s">
        <v>6</v>
      </c>
      <c r="C8" s="4" t="s">
        <v>6</v>
      </c>
      <c r="D8" s="4" t="s">
        <v>6</v>
      </c>
      <c r="E8" s="4" t="s">
        <v>6</v>
      </c>
      <c r="F8" s="4" t="s">
        <v>6</v>
      </c>
      <c r="G8" s="4" t="s">
        <v>6</v>
      </c>
    </row>
    <row r="9" spans="1:7" ht="16" x14ac:dyDescent="0.2">
      <c r="A9" s="3" t="s">
        <v>474</v>
      </c>
      <c r="B9" s="4" t="s">
        <v>6</v>
      </c>
      <c r="C9" s="4" t="s">
        <v>6</v>
      </c>
      <c r="D9" s="4" t="s">
        <v>6</v>
      </c>
      <c r="E9" s="4" t="s">
        <v>6</v>
      </c>
      <c r="F9" s="4" t="s">
        <v>6</v>
      </c>
      <c r="G9" s="4" t="s">
        <v>6</v>
      </c>
    </row>
    <row r="10" spans="1:7" ht="16" x14ac:dyDescent="0.2">
      <c r="A10" s="4" t="s">
        <v>480</v>
      </c>
      <c r="B10" s="4" t="s">
        <v>6</v>
      </c>
      <c r="C10" s="4" t="s">
        <v>6</v>
      </c>
      <c r="D10" s="5">
        <v>13000000</v>
      </c>
      <c r="E10" s="4" t="s">
        <v>6</v>
      </c>
      <c r="F10" s="4" t="s">
        <v>6</v>
      </c>
      <c r="G10" s="4" t="s">
        <v>6</v>
      </c>
    </row>
    <row r="11" spans="1:7" ht="16" x14ac:dyDescent="0.2">
      <c r="A11" s="4" t="s">
        <v>481</v>
      </c>
      <c r="B11" s="4" t="s">
        <v>6</v>
      </c>
      <c r="C11" s="4" t="s">
        <v>6</v>
      </c>
      <c r="D11" s="4" t="s">
        <v>6</v>
      </c>
      <c r="E11" s="4" t="s">
        <v>6</v>
      </c>
      <c r="F11" s="4" t="s">
        <v>6</v>
      </c>
      <c r="G11" s="4" t="s">
        <v>6</v>
      </c>
    </row>
    <row r="12" spans="1:7" ht="16" x14ac:dyDescent="0.2">
      <c r="A12" s="3" t="s">
        <v>474</v>
      </c>
      <c r="B12" s="4" t="s">
        <v>6</v>
      </c>
      <c r="C12" s="4" t="s">
        <v>6</v>
      </c>
      <c r="D12" s="4" t="s">
        <v>6</v>
      </c>
      <c r="E12" s="4" t="s">
        <v>6</v>
      </c>
      <c r="F12" s="4" t="s">
        <v>6</v>
      </c>
      <c r="G12" s="4" t="s">
        <v>6</v>
      </c>
    </row>
    <row r="13" spans="1:7" ht="16" x14ac:dyDescent="0.2">
      <c r="A13" s="4" t="s">
        <v>482</v>
      </c>
      <c r="B13" s="4" t="s">
        <v>6</v>
      </c>
      <c r="C13" s="4" t="s">
        <v>6</v>
      </c>
      <c r="D13" s="4" t="s">
        <v>483</v>
      </c>
      <c r="E13" s="4" t="s">
        <v>6</v>
      </c>
      <c r="F13" s="4" t="s">
        <v>6</v>
      </c>
      <c r="G13" s="4" t="s">
        <v>6</v>
      </c>
    </row>
    <row r="14" spans="1:7" ht="16" x14ac:dyDescent="0.2">
      <c r="A14" s="4" t="s">
        <v>484</v>
      </c>
      <c r="B14" s="4" t="s">
        <v>6</v>
      </c>
      <c r="C14" s="4" t="s">
        <v>6</v>
      </c>
      <c r="D14" s="10">
        <v>1</v>
      </c>
      <c r="E14" s="4" t="s">
        <v>6</v>
      </c>
      <c r="F14" s="4" t="s">
        <v>6</v>
      </c>
      <c r="G14" s="4" t="s">
        <v>6</v>
      </c>
    </row>
    <row r="15" spans="1:7" ht="16" x14ac:dyDescent="0.2">
      <c r="A15" s="4" t="s">
        <v>485</v>
      </c>
      <c r="B15" s="4" t="s">
        <v>6</v>
      </c>
      <c r="C15" s="4" t="s">
        <v>6</v>
      </c>
      <c r="D15" s="4" t="s">
        <v>486</v>
      </c>
      <c r="E15" s="4" t="s">
        <v>6</v>
      </c>
      <c r="F15" s="4" t="s">
        <v>6</v>
      </c>
      <c r="G15" s="4" t="s">
        <v>6</v>
      </c>
    </row>
    <row r="16" spans="1:7" ht="16" x14ac:dyDescent="0.2">
      <c r="A16" s="4" t="s">
        <v>487</v>
      </c>
      <c r="B16" s="4" t="s">
        <v>6</v>
      </c>
      <c r="C16" s="4" t="s">
        <v>6</v>
      </c>
      <c r="D16" s="4" t="s">
        <v>488</v>
      </c>
      <c r="E16" s="4" t="s">
        <v>6</v>
      </c>
      <c r="F16" s="4" t="s">
        <v>6</v>
      </c>
      <c r="G16" s="4" t="s">
        <v>6</v>
      </c>
    </row>
    <row r="17" spans="1:7" ht="16" x14ac:dyDescent="0.2">
      <c r="A17" s="4" t="s">
        <v>489</v>
      </c>
      <c r="B17" s="4" t="s">
        <v>6</v>
      </c>
      <c r="C17" s="4" t="s">
        <v>6</v>
      </c>
      <c r="D17" s="4" t="s">
        <v>6</v>
      </c>
      <c r="E17" s="4" t="s">
        <v>6</v>
      </c>
      <c r="F17" s="4" t="s">
        <v>6</v>
      </c>
      <c r="G17" s="4" t="s">
        <v>6</v>
      </c>
    </row>
    <row r="18" spans="1:7" ht="16" x14ac:dyDescent="0.2">
      <c r="A18" s="3" t="s">
        <v>474</v>
      </c>
      <c r="B18" s="4" t="s">
        <v>6</v>
      </c>
      <c r="C18" s="4" t="s">
        <v>6</v>
      </c>
      <c r="D18" s="4" t="s">
        <v>6</v>
      </c>
      <c r="E18" s="4" t="s">
        <v>6</v>
      </c>
      <c r="F18" s="4" t="s">
        <v>6</v>
      </c>
      <c r="G18" s="4" t="s">
        <v>6</v>
      </c>
    </row>
    <row r="19" spans="1:7" ht="16" x14ac:dyDescent="0.2">
      <c r="A19" s="4" t="s">
        <v>490</v>
      </c>
      <c r="B19" s="4" t="s">
        <v>6</v>
      </c>
      <c r="C19" s="4" t="s">
        <v>6</v>
      </c>
      <c r="D19" s="4" t="s">
        <v>491</v>
      </c>
      <c r="E19" s="4" t="s">
        <v>6</v>
      </c>
      <c r="F19" s="4" t="s">
        <v>6</v>
      </c>
      <c r="G19" s="4" t="s">
        <v>6</v>
      </c>
    </row>
    <row r="20" spans="1:7" ht="16" x14ac:dyDescent="0.2">
      <c r="A20" s="4" t="s">
        <v>492</v>
      </c>
      <c r="B20" s="4" t="s">
        <v>6</v>
      </c>
      <c r="C20" s="4" t="s">
        <v>6</v>
      </c>
      <c r="D20" s="4" t="s">
        <v>6</v>
      </c>
      <c r="E20" s="4" t="s">
        <v>6</v>
      </c>
      <c r="F20" s="4" t="s">
        <v>6</v>
      </c>
      <c r="G20" s="4" t="s">
        <v>6</v>
      </c>
    </row>
    <row r="21" spans="1:7" ht="16" x14ac:dyDescent="0.2">
      <c r="A21" s="3" t="s">
        <v>474</v>
      </c>
      <c r="B21" s="4" t="s">
        <v>6</v>
      </c>
      <c r="C21" s="4" t="s">
        <v>6</v>
      </c>
      <c r="D21" s="4" t="s">
        <v>6</v>
      </c>
      <c r="E21" s="4" t="s">
        <v>6</v>
      </c>
      <c r="F21" s="4" t="s">
        <v>6</v>
      </c>
      <c r="G21" s="4" t="s">
        <v>6</v>
      </c>
    </row>
    <row r="22" spans="1:7" ht="16" x14ac:dyDescent="0.2">
      <c r="A22" s="4" t="s">
        <v>490</v>
      </c>
      <c r="B22" s="4" t="s">
        <v>6</v>
      </c>
      <c r="C22" s="4" t="s">
        <v>6</v>
      </c>
      <c r="D22" s="4" t="s">
        <v>493</v>
      </c>
      <c r="E22" s="4" t="s">
        <v>6</v>
      </c>
      <c r="F22" s="4" t="s">
        <v>6</v>
      </c>
      <c r="G22" s="4" t="s">
        <v>6</v>
      </c>
    </row>
    <row r="23" spans="1:7" ht="16" x14ac:dyDescent="0.2">
      <c r="A23" s="4" t="s">
        <v>403</v>
      </c>
      <c r="B23" s="4" t="s">
        <v>6</v>
      </c>
      <c r="C23" s="4" t="s">
        <v>6</v>
      </c>
      <c r="D23" s="4" t="s">
        <v>6</v>
      </c>
      <c r="E23" s="4" t="s">
        <v>6</v>
      </c>
      <c r="F23" s="4" t="s">
        <v>6</v>
      </c>
      <c r="G23" s="4" t="s">
        <v>6</v>
      </c>
    </row>
    <row r="24" spans="1:7" ht="16" x14ac:dyDescent="0.2">
      <c r="A24" s="3" t="s">
        <v>474</v>
      </c>
      <c r="B24" s="4" t="s">
        <v>6</v>
      </c>
      <c r="C24" s="4" t="s">
        <v>6</v>
      </c>
      <c r="D24" s="4" t="s">
        <v>6</v>
      </c>
      <c r="E24" s="4" t="s">
        <v>6</v>
      </c>
      <c r="F24" s="4" t="s">
        <v>6</v>
      </c>
      <c r="G24" s="4" t="s">
        <v>6</v>
      </c>
    </row>
    <row r="25" spans="1:7" ht="16" x14ac:dyDescent="0.2">
      <c r="A25" s="4" t="s">
        <v>494</v>
      </c>
      <c r="B25" s="4" t="s">
        <v>6</v>
      </c>
      <c r="C25" s="4" t="s">
        <v>6</v>
      </c>
      <c r="D25" s="6">
        <v>2</v>
      </c>
      <c r="E25" s="4" t="s">
        <v>6</v>
      </c>
      <c r="F25" s="4" t="s">
        <v>6</v>
      </c>
      <c r="G25" s="4" t="s">
        <v>6</v>
      </c>
    </row>
    <row r="26" spans="1:7" ht="16" x14ac:dyDescent="0.2">
      <c r="A26" s="4" t="s">
        <v>495</v>
      </c>
      <c r="B26" s="4" t="s">
        <v>6</v>
      </c>
      <c r="C26" s="4" t="s">
        <v>6</v>
      </c>
      <c r="D26" s="5">
        <v>310000000</v>
      </c>
      <c r="E26" s="4" t="s">
        <v>6</v>
      </c>
      <c r="F26" s="4" t="s">
        <v>6</v>
      </c>
      <c r="G26" s="4" t="s">
        <v>6</v>
      </c>
    </row>
    <row r="27" spans="1:7" ht="16" x14ac:dyDescent="0.2">
      <c r="A27" s="4" t="s">
        <v>482</v>
      </c>
      <c r="B27" s="4" t="s">
        <v>6</v>
      </c>
      <c r="C27" s="4" t="s">
        <v>6</v>
      </c>
      <c r="D27" s="4" t="s">
        <v>496</v>
      </c>
      <c r="E27" s="4" t="s">
        <v>6</v>
      </c>
      <c r="F27" s="4" t="s">
        <v>6</v>
      </c>
      <c r="G27" s="4" t="s">
        <v>6</v>
      </c>
    </row>
    <row r="28" spans="1:7" ht="16" x14ac:dyDescent="0.2">
      <c r="A28" s="4" t="s">
        <v>478</v>
      </c>
      <c r="B28" s="4" t="s">
        <v>6</v>
      </c>
      <c r="C28" s="4" t="s">
        <v>6</v>
      </c>
      <c r="D28" s="5">
        <v>90000000</v>
      </c>
      <c r="E28" s="6">
        <v>10000000</v>
      </c>
      <c r="F28" s="6">
        <v>0</v>
      </c>
      <c r="G28" s="4" t="s">
        <v>6</v>
      </c>
    </row>
    <row r="29" spans="1:7" ht="16" x14ac:dyDescent="0.2">
      <c r="A29" s="4" t="s">
        <v>497</v>
      </c>
      <c r="B29" s="4" t="s">
        <v>6</v>
      </c>
      <c r="C29" s="4" t="s">
        <v>6</v>
      </c>
      <c r="D29" s="6">
        <v>17</v>
      </c>
      <c r="E29" s="4" t="s">
        <v>6</v>
      </c>
      <c r="F29" s="4" t="s">
        <v>6</v>
      </c>
      <c r="G29" s="4" t="s">
        <v>6</v>
      </c>
    </row>
    <row r="30" spans="1:7" ht="16" x14ac:dyDescent="0.2">
      <c r="A30" s="4" t="s">
        <v>498</v>
      </c>
      <c r="B30" s="4" t="s">
        <v>6</v>
      </c>
      <c r="C30" s="4" t="s">
        <v>6</v>
      </c>
      <c r="D30" s="4" t="s">
        <v>6</v>
      </c>
      <c r="E30" s="4" t="s">
        <v>6</v>
      </c>
      <c r="F30" s="4" t="s">
        <v>6</v>
      </c>
      <c r="G30" s="4" t="s">
        <v>6</v>
      </c>
    </row>
    <row r="31" spans="1:7" ht="16" x14ac:dyDescent="0.2">
      <c r="A31" s="3" t="s">
        <v>474</v>
      </c>
      <c r="B31" s="4" t="s">
        <v>6</v>
      </c>
      <c r="C31" s="4" t="s">
        <v>6</v>
      </c>
      <c r="D31" s="4" t="s">
        <v>6</v>
      </c>
      <c r="E31" s="4" t="s">
        <v>6</v>
      </c>
      <c r="F31" s="4" t="s">
        <v>6</v>
      </c>
      <c r="G31" s="4" t="s">
        <v>6</v>
      </c>
    </row>
    <row r="32" spans="1:7" ht="16" x14ac:dyDescent="0.2">
      <c r="A32" s="4" t="s">
        <v>495</v>
      </c>
      <c r="B32" s="4" t="s">
        <v>6</v>
      </c>
      <c r="C32" s="4" t="s">
        <v>6</v>
      </c>
      <c r="D32" s="5">
        <v>0</v>
      </c>
      <c r="E32" s="4" t="s">
        <v>6</v>
      </c>
      <c r="F32" s="4" t="s">
        <v>6</v>
      </c>
      <c r="G32" s="4" t="s">
        <v>6</v>
      </c>
    </row>
    <row r="33" spans="1:7" ht="16" x14ac:dyDescent="0.2">
      <c r="A33" s="4" t="s">
        <v>499</v>
      </c>
      <c r="B33" s="4" t="s">
        <v>6</v>
      </c>
      <c r="C33" s="4" t="s">
        <v>6</v>
      </c>
      <c r="D33" s="4" t="s">
        <v>6</v>
      </c>
      <c r="E33" s="4" t="s">
        <v>6</v>
      </c>
      <c r="F33" s="4" t="s">
        <v>6</v>
      </c>
      <c r="G33" s="6">
        <v>3</v>
      </c>
    </row>
    <row r="34" spans="1:7" ht="16" x14ac:dyDescent="0.2">
      <c r="A34" s="4" t="s">
        <v>497</v>
      </c>
      <c r="B34" s="4" t="s">
        <v>6</v>
      </c>
      <c r="C34" s="6">
        <v>1</v>
      </c>
      <c r="D34" s="4" t="s">
        <v>6</v>
      </c>
      <c r="E34" s="4" t="s">
        <v>6</v>
      </c>
      <c r="F34" s="4" t="s">
        <v>6</v>
      </c>
      <c r="G34" s="4" t="s">
        <v>6</v>
      </c>
    </row>
    <row r="35" spans="1:7" ht="16" x14ac:dyDescent="0.2">
      <c r="A35" s="4" t="s">
        <v>478</v>
      </c>
      <c r="B35" s="4" t="s">
        <v>6</v>
      </c>
      <c r="C35" s="4" t="s">
        <v>6</v>
      </c>
      <c r="D35" s="5">
        <v>6000000</v>
      </c>
      <c r="E35" s="5">
        <v>128000000</v>
      </c>
      <c r="F35" s="5">
        <v>0</v>
      </c>
      <c r="G35" s="4" t="s">
        <v>6</v>
      </c>
    </row>
    <row r="36" spans="1:7" ht="16" x14ac:dyDescent="0.2">
      <c r="A36" s="4" t="s">
        <v>500</v>
      </c>
      <c r="B36" s="4" t="s">
        <v>6</v>
      </c>
      <c r="C36" s="4" t="s">
        <v>6</v>
      </c>
      <c r="D36" s="4" t="s">
        <v>6</v>
      </c>
      <c r="E36" s="4" t="s">
        <v>6</v>
      </c>
      <c r="F36" s="4" t="s">
        <v>6</v>
      </c>
      <c r="G36" s="4" t="s">
        <v>6</v>
      </c>
    </row>
    <row r="37" spans="1:7" ht="16" x14ac:dyDescent="0.2">
      <c r="A37" s="3" t="s">
        <v>474</v>
      </c>
      <c r="B37" s="4" t="s">
        <v>6</v>
      </c>
      <c r="C37" s="4" t="s">
        <v>6</v>
      </c>
      <c r="D37" s="4" t="s">
        <v>6</v>
      </c>
      <c r="E37" s="4" t="s">
        <v>6</v>
      </c>
      <c r="F37" s="4" t="s">
        <v>6</v>
      </c>
      <c r="G37" s="4" t="s">
        <v>6</v>
      </c>
    </row>
    <row r="38" spans="1:7" ht="16" x14ac:dyDescent="0.2">
      <c r="A38" s="4" t="s">
        <v>490</v>
      </c>
      <c r="B38" s="4" t="s">
        <v>6</v>
      </c>
      <c r="C38" s="4" t="s">
        <v>6</v>
      </c>
      <c r="D38" s="4" t="s">
        <v>493</v>
      </c>
      <c r="E38" s="4" t="s">
        <v>6</v>
      </c>
      <c r="F38" s="4" t="s">
        <v>6</v>
      </c>
      <c r="G38" s="4" t="s">
        <v>6</v>
      </c>
    </row>
    <row r="39" spans="1:7" ht="16" x14ac:dyDescent="0.2">
      <c r="A39" s="4" t="s">
        <v>501</v>
      </c>
      <c r="B39" s="4" t="s">
        <v>6</v>
      </c>
      <c r="C39" s="4" t="s">
        <v>6</v>
      </c>
      <c r="D39" s="4" t="s">
        <v>6</v>
      </c>
      <c r="E39" s="4" t="s">
        <v>6</v>
      </c>
      <c r="F39" s="4" t="s">
        <v>6</v>
      </c>
      <c r="G39" s="4" t="s">
        <v>6</v>
      </c>
    </row>
    <row r="40" spans="1:7" ht="16" x14ac:dyDescent="0.2">
      <c r="A40" s="3" t="s">
        <v>474</v>
      </c>
      <c r="B40" s="4" t="s">
        <v>6</v>
      </c>
      <c r="C40" s="4" t="s">
        <v>6</v>
      </c>
      <c r="D40" s="4" t="s">
        <v>6</v>
      </c>
      <c r="E40" s="4" t="s">
        <v>6</v>
      </c>
      <c r="F40" s="4" t="s">
        <v>6</v>
      </c>
      <c r="G40" s="4" t="s">
        <v>6</v>
      </c>
    </row>
    <row r="41" spans="1:7" ht="16" x14ac:dyDescent="0.2">
      <c r="A41" s="4" t="s">
        <v>490</v>
      </c>
      <c r="B41" s="4" t="s">
        <v>6</v>
      </c>
      <c r="C41" s="4" t="s">
        <v>6</v>
      </c>
      <c r="D41" s="4" t="s">
        <v>491</v>
      </c>
      <c r="E41" s="4" t="s">
        <v>6</v>
      </c>
      <c r="F41" s="4" t="s">
        <v>6</v>
      </c>
      <c r="G41" s="4" t="s">
        <v>6</v>
      </c>
    </row>
    <row r="42" spans="1:7" ht="16" x14ac:dyDescent="0.2">
      <c r="A42" s="4" t="s">
        <v>502</v>
      </c>
      <c r="B42" s="4" t="s">
        <v>6</v>
      </c>
      <c r="C42" s="4" t="s">
        <v>6</v>
      </c>
      <c r="D42" s="4" t="s">
        <v>6</v>
      </c>
      <c r="E42" s="4" t="s">
        <v>6</v>
      </c>
      <c r="F42" s="4" t="s">
        <v>6</v>
      </c>
      <c r="G42" s="4" t="s">
        <v>6</v>
      </c>
    </row>
    <row r="43" spans="1:7" ht="16" x14ac:dyDescent="0.2">
      <c r="A43" s="3" t="s">
        <v>474</v>
      </c>
      <c r="B43" s="4" t="s">
        <v>6</v>
      </c>
      <c r="C43" s="4" t="s">
        <v>6</v>
      </c>
      <c r="D43" s="4" t="s">
        <v>6</v>
      </c>
      <c r="E43" s="4" t="s">
        <v>6</v>
      </c>
      <c r="F43" s="4" t="s">
        <v>6</v>
      </c>
      <c r="G43" s="4" t="s">
        <v>6</v>
      </c>
    </row>
    <row r="44" spans="1:7" ht="16" x14ac:dyDescent="0.2">
      <c r="A44" s="4" t="s">
        <v>490</v>
      </c>
      <c r="B44" s="4" t="s">
        <v>6</v>
      </c>
      <c r="C44" s="4" t="s">
        <v>6</v>
      </c>
      <c r="D44" s="4" t="s">
        <v>491</v>
      </c>
      <c r="E44" s="4" t="s">
        <v>6</v>
      </c>
      <c r="F44" s="4" t="s">
        <v>6</v>
      </c>
      <c r="G44" s="4" t="s">
        <v>6</v>
      </c>
    </row>
    <row r="45" spans="1:7" ht="16" x14ac:dyDescent="0.2">
      <c r="A45" s="4" t="s">
        <v>503</v>
      </c>
      <c r="B45" s="4" t="s">
        <v>6</v>
      </c>
      <c r="C45" s="4" t="s">
        <v>6</v>
      </c>
      <c r="D45" s="4" t="s">
        <v>6</v>
      </c>
      <c r="E45" s="4" t="s">
        <v>6</v>
      </c>
      <c r="F45" s="4" t="s">
        <v>6</v>
      </c>
      <c r="G45" s="4" t="s">
        <v>6</v>
      </c>
    </row>
    <row r="46" spans="1:7" ht="16" x14ac:dyDescent="0.2">
      <c r="A46" s="3" t="s">
        <v>474</v>
      </c>
      <c r="B46" s="4" t="s">
        <v>6</v>
      </c>
      <c r="C46" s="4" t="s">
        <v>6</v>
      </c>
      <c r="D46" s="4" t="s">
        <v>6</v>
      </c>
      <c r="E46" s="4" t="s">
        <v>6</v>
      </c>
      <c r="F46" s="4" t="s">
        <v>6</v>
      </c>
      <c r="G46" s="4" t="s">
        <v>6</v>
      </c>
    </row>
    <row r="47" spans="1:7" ht="16" x14ac:dyDescent="0.2">
      <c r="A47" s="4" t="s">
        <v>490</v>
      </c>
      <c r="B47" s="4" t="s">
        <v>6</v>
      </c>
      <c r="C47" s="4" t="s">
        <v>6</v>
      </c>
      <c r="D47" s="4" t="s">
        <v>493</v>
      </c>
      <c r="E47" s="4" t="s">
        <v>6</v>
      </c>
      <c r="F47" s="4" t="s">
        <v>6</v>
      </c>
      <c r="G47" s="4" t="s">
        <v>6</v>
      </c>
    </row>
    <row r="48" spans="1:7" ht="16" x14ac:dyDescent="0.2">
      <c r="A48" s="4" t="s">
        <v>504</v>
      </c>
      <c r="B48" s="4" t="s">
        <v>6</v>
      </c>
      <c r="C48" s="4" t="s">
        <v>6</v>
      </c>
      <c r="D48" s="4" t="s">
        <v>6</v>
      </c>
      <c r="E48" s="4" t="s">
        <v>6</v>
      </c>
      <c r="F48" s="4" t="s">
        <v>6</v>
      </c>
      <c r="G48" s="4" t="s">
        <v>6</v>
      </c>
    </row>
    <row r="49" spans="1:7" ht="16" x14ac:dyDescent="0.2">
      <c r="A49" s="3" t="s">
        <v>474</v>
      </c>
      <c r="B49" s="4" t="s">
        <v>6</v>
      </c>
      <c r="C49" s="4" t="s">
        <v>6</v>
      </c>
      <c r="D49" s="4" t="s">
        <v>6</v>
      </c>
      <c r="E49" s="4" t="s">
        <v>6</v>
      </c>
      <c r="F49" s="4" t="s">
        <v>6</v>
      </c>
      <c r="G49" s="4" t="s">
        <v>6</v>
      </c>
    </row>
    <row r="50" spans="1:7" ht="16" x14ac:dyDescent="0.2">
      <c r="A50" s="4" t="s">
        <v>505</v>
      </c>
      <c r="B50" s="6">
        <v>121</v>
      </c>
      <c r="C50" s="4" t="s">
        <v>6</v>
      </c>
      <c r="D50" s="4" t="s">
        <v>6</v>
      </c>
      <c r="E50" s="4" t="s">
        <v>6</v>
      </c>
      <c r="F50" s="4" t="s">
        <v>6</v>
      </c>
      <c r="G50" s="4" t="s">
        <v>6</v>
      </c>
    </row>
    <row r="51" spans="1:7" ht="16" x14ac:dyDescent="0.2">
      <c r="A51" s="4" t="s">
        <v>506</v>
      </c>
      <c r="B51" s="10">
        <v>0.05</v>
      </c>
      <c r="C51" s="4" t="s">
        <v>6</v>
      </c>
      <c r="D51" s="4" t="s">
        <v>6</v>
      </c>
      <c r="E51" s="4" t="s">
        <v>6</v>
      </c>
      <c r="F51" s="4" t="s">
        <v>6</v>
      </c>
      <c r="G51" s="4" t="s">
        <v>6</v>
      </c>
    </row>
    <row r="52" spans="1:7" ht="16" x14ac:dyDescent="0.2">
      <c r="A52" s="4" t="s">
        <v>507</v>
      </c>
      <c r="B52" s="6">
        <v>121</v>
      </c>
      <c r="C52" s="4" t="s">
        <v>6</v>
      </c>
      <c r="D52" s="4" t="s">
        <v>6</v>
      </c>
      <c r="E52" s="4" t="s">
        <v>6</v>
      </c>
      <c r="F52" s="4" t="s">
        <v>6</v>
      </c>
      <c r="G52" s="4" t="s">
        <v>6</v>
      </c>
    </row>
    <row r="53" spans="1:7" ht="16" x14ac:dyDescent="0.2">
      <c r="A53" s="4" t="s">
        <v>508</v>
      </c>
      <c r="B53" s="4" t="s">
        <v>6</v>
      </c>
      <c r="C53" s="4" t="s">
        <v>6</v>
      </c>
      <c r="D53" s="6">
        <v>78</v>
      </c>
      <c r="E53" s="4" t="s">
        <v>6</v>
      </c>
      <c r="F53" s="4" t="s">
        <v>6</v>
      </c>
      <c r="G53" s="4" t="s">
        <v>6</v>
      </c>
    </row>
    <row r="54" spans="1:7" ht="16" x14ac:dyDescent="0.2">
      <c r="A54" s="4" t="s">
        <v>509</v>
      </c>
      <c r="B54" s="4" t="s">
        <v>6</v>
      </c>
      <c r="C54" s="4" t="s">
        <v>6</v>
      </c>
      <c r="D54" s="4" t="s">
        <v>6</v>
      </c>
      <c r="E54" s="4" t="s">
        <v>6</v>
      </c>
      <c r="F54" s="4" t="s">
        <v>6</v>
      </c>
      <c r="G54" s="4" t="s">
        <v>6</v>
      </c>
    </row>
    <row r="55" spans="1:7" ht="16" x14ac:dyDescent="0.2">
      <c r="A55" s="3" t="s">
        <v>474</v>
      </c>
      <c r="B55" s="4" t="s">
        <v>6</v>
      </c>
      <c r="C55" s="4" t="s">
        <v>6</v>
      </c>
      <c r="D55" s="4" t="s">
        <v>6</v>
      </c>
      <c r="E55" s="4" t="s">
        <v>6</v>
      </c>
      <c r="F55" s="4" t="s">
        <v>6</v>
      </c>
      <c r="G55" s="4" t="s">
        <v>6</v>
      </c>
    </row>
    <row r="56" spans="1:7" ht="16" x14ac:dyDescent="0.2">
      <c r="A56" s="4" t="s">
        <v>510</v>
      </c>
      <c r="B56" s="6">
        <v>121</v>
      </c>
      <c r="C56" s="4" t="s">
        <v>6</v>
      </c>
      <c r="D56" s="4" t="s">
        <v>6</v>
      </c>
      <c r="E56" s="4" t="s">
        <v>6</v>
      </c>
      <c r="F56" s="4" t="s">
        <v>6</v>
      </c>
      <c r="G56" s="4" t="s">
        <v>6</v>
      </c>
    </row>
  </sheetData>
  <mergeCells count="2">
    <mergeCell ref="A1:A2"/>
    <mergeCell ref="D1:F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D5"/>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26" t="s">
        <v>511</v>
      </c>
      <c r="B1" s="28" t="s">
        <v>1</v>
      </c>
      <c r="C1" s="27"/>
      <c r="D1" s="27"/>
    </row>
    <row r="2" spans="1:4" ht="16" x14ac:dyDescent="0.2">
      <c r="A2" s="27"/>
      <c r="B2" s="2" t="s">
        <v>2</v>
      </c>
      <c r="C2" s="2" t="s">
        <v>81</v>
      </c>
      <c r="D2" s="2" t="s">
        <v>118</v>
      </c>
    </row>
    <row r="3" spans="1:4" ht="16" x14ac:dyDescent="0.2">
      <c r="A3" s="3" t="s">
        <v>474</v>
      </c>
      <c r="B3" s="4" t="s">
        <v>6</v>
      </c>
      <c r="C3" s="4" t="s">
        <v>6</v>
      </c>
      <c r="D3" s="4" t="s">
        <v>6</v>
      </c>
    </row>
    <row r="4" spans="1:4" ht="16" x14ac:dyDescent="0.2">
      <c r="A4" s="4" t="s">
        <v>512</v>
      </c>
      <c r="B4" s="6">
        <v>113</v>
      </c>
      <c r="C4" s="6">
        <v>45</v>
      </c>
      <c r="D4" s="6">
        <v>0</v>
      </c>
    </row>
    <row r="5" spans="1:4" ht="16" x14ac:dyDescent="0.2">
      <c r="A5" s="4" t="s">
        <v>513</v>
      </c>
      <c r="B5" s="8">
        <v>3.62</v>
      </c>
      <c r="C5" s="8">
        <v>4.5599999999999996</v>
      </c>
      <c r="D5" s="5">
        <v>0</v>
      </c>
    </row>
  </sheetData>
  <mergeCells count="2">
    <mergeCell ref="A1:A2"/>
    <mergeCell ref="B1:D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D14"/>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26" t="s">
        <v>514</v>
      </c>
      <c r="B1" s="28" t="s">
        <v>1</v>
      </c>
      <c r="C1" s="27"/>
      <c r="D1" s="27"/>
    </row>
    <row r="2" spans="1:4" ht="16" x14ac:dyDescent="0.2">
      <c r="A2" s="27"/>
      <c r="B2" s="2" t="s">
        <v>2</v>
      </c>
      <c r="C2" s="2" t="s">
        <v>81</v>
      </c>
      <c r="D2" s="2" t="s">
        <v>118</v>
      </c>
    </row>
    <row r="3" spans="1:4" ht="16" x14ac:dyDescent="0.2">
      <c r="A3" s="3" t="s">
        <v>515</v>
      </c>
      <c r="B3" s="4" t="s">
        <v>6</v>
      </c>
      <c r="C3" s="4" t="s">
        <v>6</v>
      </c>
      <c r="D3" s="4" t="s">
        <v>6</v>
      </c>
    </row>
    <row r="4" spans="1:4" ht="16" x14ac:dyDescent="0.2">
      <c r="A4" s="4" t="s">
        <v>516</v>
      </c>
      <c r="B4" s="6">
        <v>34</v>
      </c>
      <c r="C4" s="4" t="s">
        <v>6</v>
      </c>
      <c r="D4" s="4" t="s">
        <v>6</v>
      </c>
    </row>
    <row r="5" spans="1:4" ht="16" x14ac:dyDescent="0.2">
      <c r="A5" s="4" t="s">
        <v>517</v>
      </c>
      <c r="B5" s="6">
        <v>113</v>
      </c>
      <c r="C5" s="6">
        <v>45</v>
      </c>
      <c r="D5" s="6">
        <v>0</v>
      </c>
    </row>
    <row r="6" spans="1:4" ht="16" x14ac:dyDescent="0.2">
      <c r="A6" s="4" t="s">
        <v>518</v>
      </c>
      <c r="B6" s="6">
        <v>-27</v>
      </c>
      <c r="C6" s="4" t="s">
        <v>6</v>
      </c>
      <c r="D6" s="4" t="s">
        <v>6</v>
      </c>
    </row>
    <row r="7" spans="1:4" ht="16" x14ac:dyDescent="0.2">
      <c r="A7" s="4" t="s">
        <v>519</v>
      </c>
      <c r="B7" s="6">
        <v>-17</v>
      </c>
      <c r="C7" s="4" t="s">
        <v>6</v>
      </c>
      <c r="D7" s="4" t="s">
        <v>6</v>
      </c>
    </row>
    <row r="8" spans="1:4" ht="16" x14ac:dyDescent="0.2">
      <c r="A8" s="4" t="s">
        <v>520</v>
      </c>
      <c r="B8" s="6">
        <v>103</v>
      </c>
      <c r="C8" s="6">
        <v>34</v>
      </c>
      <c r="D8" s="4" t="s">
        <v>6</v>
      </c>
    </row>
    <row r="9" spans="1:4" ht="16" x14ac:dyDescent="0.2">
      <c r="A9" s="3" t="s">
        <v>521</v>
      </c>
      <c r="B9" s="4" t="s">
        <v>6</v>
      </c>
      <c r="C9" s="4" t="s">
        <v>6</v>
      </c>
      <c r="D9" s="4" t="s">
        <v>6</v>
      </c>
    </row>
    <row r="10" spans="1:4" ht="16" x14ac:dyDescent="0.2">
      <c r="A10" s="4" t="s">
        <v>522</v>
      </c>
      <c r="B10" s="8">
        <v>4.72</v>
      </c>
      <c r="C10" s="4" t="s">
        <v>6</v>
      </c>
      <c r="D10" s="4" t="s">
        <v>6</v>
      </c>
    </row>
    <row r="11" spans="1:4" ht="16" x14ac:dyDescent="0.2">
      <c r="A11" s="4" t="s">
        <v>523</v>
      </c>
      <c r="B11" s="11">
        <v>3.62</v>
      </c>
      <c r="C11" s="8">
        <v>4.5599999999999996</v>
      </c>
      <c r="D11" s="5">
        <v>0</v>
      </c>
    </row>
    <row r="12" spans="1:4" ht="16" x14ac:dyDescent="0.2">
      <c r="A12" s="4" t="s">
        <v>524</v>
      </c>
      <c r="B12" s="11">
        <v>4.3099999999999996</v>
      </c>
      <c r="C12" s="4" t="s">
        <v>6</v>
      </c>
      <c r="D12" s="4" t="s">
        <v>6</v>
      </c>
    </row>
    <row r="13" spans="1:4" ht="16" x14ac:dyDescent="0.2">
      <c r="A13" s="4" t="s">
        <v>525</v>
      </c>
      <c r="B13" s="11">
        <v>4.2300000000000004</v>
      </c>
      <c r="C13" s="4" t="s">
        <v>6</v>
      </c>
      <c r="D13" s="4" t="s">
        <v>6</v>
      </c>
    </row>
    <row r="14" spans="1:4" ht="16" x14ac:dyDescent="0.2">
      <c r="A14" s="4" t="s">
        <v>526</v>
      </c>
      <c r="B14" s="8">
        <v>3.7</v>
      </c>
      <c r="C14" s="8">
        <v>4.72</v>
      </c>
      <c r="D14" s="4" t="s">
        <v>6</v>
      </c>
    </row>
  </sheetData>
  <mergeCells count="2">
    <mergeCell ref="A1:A2"/>
    <mergeCell ref="B1:D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6"/>
  <sheetViews>
    <sheetView workbookViewId="0"/>
  </sheetViews>
  <sheetFormatPr baseColWidth="10" defaultColWidth="8.83203125" defaultRowHeight="15" x14ac:dyDescent="0.2"/>
  <cols>
    <col min="1" max="1" width="76" customWidth="1"/>
    <col min="2" max="4" width="14" customWidth="1"/>
  </cols>
  <sheetData>
    <row r="1" spans="1:4" ht="16" x14ac:dyDescent="0.2">
      <c r="A1" s="1" t="s">
        <v>110</v>
      </c>
      <c r="B1" s="2" t="s">
        <v>2</v>
      </c>
      <c r="C1" s="2" t="s">
        <v>81</v>
      </c>
      <c r="D1" s="2" t="s">
        <v>111</v>
      </c>
    </row>
    <row r="2" spans="1:4" ht="16" x14ac:dyDescent="0.2">
      <c r="A2" s="3" t="s">
        <v>112</v>
      </c>
      <c r="B2" s="4" t="s">
        <v>6</v>
      </c>
      <c r="C2" s="4" t="s">
        <v>6</v>
      </c>
      <c r="D2" s="4" t="s">
        <v>6</v>
      </c>
    </row>
    <row r="3" spans="1:4" ht="16" x14ac:dyDescent="0.2">
      <c r="A3" s="4" t="s">
        <v>113</v>
      </c>
      <c r="B3" s="7">
        <v>1.0000000000000001E-5</v>
      </c>
      <c r="C3" s="7">
        <v>1.0000000000000001E-5</v>
      </c>
      <c r="D3" s="4" t="s">
        <v>6</v>
      </c>
    </row>
    <row r="4" spans="1:4" ht="16" x14ac:dyDescent="0.2">
      <c r="A4" s="4" t="s">
        <v>114</v>
      </c>
      <c r="B4" s="6">
        <v>51000</v>
      </c>
      <c r="C4" s="6">
        <v>51000</v>
      </c>
      <c r="D4" s="4" t="s">
        <v>6</v>
      </c>
    </row>
    <row r="5" spans="1:4" ht="16" x14ac:dyDescent="0.2">
      <c r="A5" s="4" t="s">
        <v>115</v>
      </c>
      <c r="B5" s="6">
        <v>1166</v>
      </c>
      <c r="C5" s="6">
        <v>1123</v>
      </c>
      <c r="D5" s="4" t="s">
        <v>6</v>
      </c>
    </row>
    <row r="6" spans="1:4" ht="16" x14ac:dyDescent="0.2">
      <c r="A6" s="4" t="s">
        <v>116</v>
      </c>
      <c r="B6" s="6">
        <v>1166</v>
      </c>
      <c r="C6" s="6">
        <v>1123</v>
      </c>
      <c r="D6" s="6">
        <v>1124</v>
      </c>
    </row>
  </sheetData>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D10"/>
  <sheetViews>
    <sheetView workbookViewId="0"/>
  </sheetViews>
  <sheetFormatPr baseColWidth="10" defaultColWidth="8.83203125" defaultRowHeight="15" x14ac:dyDescent="0.2"/>
  <cols>
    <col min="1" max="1" width="80" customWidth="1"/>
    <col min="2" max="2" width="24" customWidth="1"/>
    <col min="3" max="4" width="26" customWidth="1"/>
  </cols>
  <sheetData>
    <row r="1" spans="1:4" x14ac:dyDescent="0.2">
      <c r="A1" s="26" t="s">
        <v>527</v>
      </c>
      <c r="B1" s="28" t="s">
        <v>1</v>
      </c>
      <c r="C1" s="27"/>
      <c r="D1" s="27"/>
    </row>
    <row r="2" spans="1:4" ht="16" x14ac:dyDescent="0.2">
      <c r="A2" s="27"/>
      <c r="B2" s="2" t="s">
        <v>2</v>
      </c>
      <c r="C2" s="2" t="s">
        <v>81</v>
      </c>
      <c r="D2" s="2" t="s">
        <v>118</v>
      </c>
    </row>
    <row r="3" spans="1:4" ht="16" x14ac:dyDescent="0.2">
      <c r="A3" s="3" t="s">
        <v>474</v>
      </c>
      <c r="B3" s="4" t="s">
        <v>6</v>
      </c>
      <c r="C3" s="4" t="s">
        <v>6</v>
      </c>
      <c r="D3" s="4" t="s">
        <v>6</v>
      </c>
    </row>
    <row r="4" spans="1:4" ht="16" x14ac:dyDescent="0.2">
      <c r="A4" s="4" t="s">
        <v>528</v>
      </c>
      <c r="B4" s="6">
        <v>9</v>
      </c>
      <c r="C4" s="6">
        <v>19</v>
      </c>
      <c r="D4" s="6">
        <v>14</v>
      </c>
    </row>
    <row r="5" spans="1:4" ht="16" x14ac:dyDescent="0.2">
      <c r="A5" s="4" t="s">
        <v>513</v>
      </c>
      <c r="B5" s="8">
        <v>1.35</v>
      </c>
      <c r="C5" s="8">
        <v>1.9</v>
      </c>
      <c r="D5" s="8">
        <v>1.1299999999999999</v>
      </c>
    </row>
    <row r="6" spans="1:4" ht="16" x14ac:dyDescent="0.2">
      <c r="A6" s="4" t="s">
        <v>481</v>
      </c>
      <c r="B6" s="4" t="s">
        <v>6</v>
      </c>
      <c r="C6" s="4" t="s">
        <v>6</v>
      </c>
      <c r="D6" s="4" t="s">
        <v>6</v>
      </c>
    </row>
    <row r="7" spans="1:4" ht="16" x14ac:dyDescent="0.2">
      <c r="A7" s="3" t="s">
        <v>474</v>
      </c>
      <c r="B7" s="4" t="s">
        <v>6</v>
      </c>
      <c r="C7" s="4" t="s">
        <v>6</v>
      </c>
      <c r="D7" s="4" t="s">
        <v>6</v>
      </c>
    </row>
    <row r="8" spans="1:4" ht="16" x14ac:dyDescent="0.2">
      <c r="A8" s="4" t="s">
        <v>529</v>
      </c>
      <c r="B8" s="4" t="s">
        <v>530</v>
      </c>
      <c r="C8" s="4" t="s">
        <v>531</v>
      </c>
      <c r="D8" s="4" t="s">
        <v>531</v>
      </c>
    </row>
    <row r="9" spans="1:4" ht="16" x14ac:dyDescent="0.2">
      <c r="A9" s="4" t="s">
        <v>532</v>
      </c>
      <c r="B9" s="12">
        <v>3.5999999999999997E-2</v>
      </c>
      <c r="C9" s="12">
        <v>6.0000000000000001E-3</v>
      </c>
      <c r="D9" s="12">
        <v>8.9999999999999993E-3</v>
      </c>
    </row>
    <row r="10" spans="1:4" ht="16" x14ac:dyDescent="0.2">
      <c r="A10" s="4" t="s">
        <v>533</v>
      </c>
      <c r="B10" s="10">
        <v>0.55000000000000004</v>
      </c>
      <c r="C10" s="10">
        <v>0.55000000000000004</v>
      </c>
      <c r="D10" s="10">
        <v>0.55000000000000004</v>
      </c>
    </row>
  </sheetData>
  <mergeCells count="2">
    <mergeCell ref="A1:A2"/>
    <mergeCell ref="B1:D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D22"/>
  <sheetViews>
    <sheetView workbookViewId="0"/>
  </sheetViews>
  <sheetFormatPr baseColWidth="10" defaultColWidth="8.83203125" defaultRowHeight="15" x14ac:dyDescent="0.2"/>
  <cols>
    <col min="1" max="1" width="80" customWidth="1"/>
    <col min="2" max="2" width="26" customWidth="1"/>
    <col min="3" max="4" width="14" customWidth="1"/>
  </cols>
  <sheetData>
    <row r="1" spans="1:4" x14ac:dyDescent="0.2">
      <c r="A1" s="26" t="s">
        <v>534</v>
      </c>
      <c r="B1" s="28" t="s">
        <v>1</v>
      </c>
      <c r="C1" s="27"/>
      <c r="D1" s="27"/>
    </row>
    <row r="2" spans="1:4" ht="16" x14ac:dyDescent="0.2">
      <c r="A2" s="27"/>
      <c r="B2" s="2" t="s">
        <v>2</v>
      </c>
      <c r="C2" s="2" t="s">
        <v>81</v>
      </c>
      <c r="D2" s="2" t="s">
        <v>118</v>
      </c>
    </row>
    <row r="3" spans="1:4" ht="16" x14ac:dyDescent="0.2">
      <c r="A3" s="3" t="s">
        <v>515</v>
      </c>
      <c r="B3" s="4" t="s">
        <v>6</v>
      </c>
      <c r="C3" s="4" t="s">
        <v>6</v>
      </c>
      <c r="D3" s="4" t="s">
        <v>6</v>
      </c>
    </row>
    <row r="4" spans="1:4" ht="16" x14ac:dyDescent="0.2">
      <c r="A4" s="4" t="s">
        <v>535</v>
      </c>
      <c r="B4" s="6">
        <v>80</v>
      </c>
      <c r="C4" s="4" t="s">
        <v>6</v>
      </c>
      <c r="D4" s="4" t="s">
        <v>6</v>
      </c>
    </row>
    <row r="5" spans="1:4" ht="16" x14ac:dyDescent="0.2">
      <c r="A5" s="4" t="s">
        <v>517</v>
      </c>
      <c r="B5" s="6">
        <v>9</v>
      </c>
      <c r="C5" s="6">
        <v>19</v>
      </c>
      <c r="D5" s="6">
        <v>14</v>
      </c>
    </row>
    <row r="6" spans="1:4" ht="16" x14ac:dyDescent="0.2">
      <c r="A6" s="4" t="s">
        <v>536</v>
      </c>
      <c r="B6" s="6">
        <v>-21</v>
      </c>
      <c r="C6" s="4" t="s">
        <v>6</v>
      </c>
      <c r="D6" s="4" t="s">
        <v>6</v>
      </c>
    </row>
    <row r="7" spans="1:4" ht="16" x14ac:dyDescent="0.2">
      <c r="A7" s="4" t="s">
        <v>519</v>
      </c>
      <c r="B7" s="6">
        <v>-4</v>
      </c>
      <c r="C7" s="4" t="s">
        <v>6</v>
      </c>
      <c r="D7" s="4" t="s">
        <v>6</v>
      </c>
    </row>
    <row r="8" spans="1:4" ht="16" x14ac:dyDescent="0.2">
      <c r="A8" s="4" t="s">
        <v>537</v>
      </c>
      <c r="B8" s="6">
        <v>-1</v>
      </c>
      <c r="C8" s="4" t="s">
        <v>6</v>
      </c>
      <c r="D8" s="4" t="s">
        <v>6</v>
      </c>
    </row>
    <row r="9" spans="1:4" ht="16" x14ac:dyDescent="0.2">
      <c r="A9" s="4" t="s">
        <v>538</v>
      </c>
      <c r="B9" s="6">
        <v>63</v>
      </c>
      <c r="C9" s="6">
        <v>80</v>
      </c>
      <c r="D9" s="4" t="s">
        <v>6</v>
      </c>
    </row>
    <row r="10" spans="1:4" ht="16" x14ac:dyDescent="0.2">
      <c r="A10" s="4" t="s">
        <v>539</v>
      </c>
      <c r="B10" s="6">
        <v>43</v>
      </c>
      <c r="C10" s="4" t="s">
        <v>6</v>
      </c>
      <c r="D10" s="4" t="s">
        <v>6</v>
      </c>
    </row>
    <row r="11" spans="1:4" ht="16" x14ac:dyDescent="0.2">
      <c r="A11" s="3" t="s">
        <v>540</v>
      </c>
      <c r="B11" s="4" t="s">
        <v>6</v>
      </c>
      <c r="C11" s="4" t="s">
        <v>6</v>
      </c>
      <c r="D11" s="4" t="s">
        <v>6</v>
      </c>
    </row>
    <row r="12" spans="1:4" ht="16" x14ac:dyDescent="0.2">
      <c r="A12" s="4" t="s">
        <v>541</v>
      </c>
      <c r="B12" s="8">
        <v>1.44</v>
      </c>
      <c r="C12" s="4" t="s">
        <v>6</v>
      </c>
      <c r="D12" s="4" t="s">
        <v>6</v>
      </c>
    </row>
    <row r="13" spans="1:4" ht="16" x14ac:dyDescent="0.2">
      <c r="A13" s="4" t="s">
        <v>523</v>
      </c>
      <c r="B13" s="11">
        <v>2.46</v>
      </c>
      <c r="C13" s="4" t="s">
        <v>6</v>
      </c>
      <c r="D13" s="4" t="s">
        <v>6</v>
      </c>
    </row>
    <row r="14" spans="1:4" ht="16" x14ac:dyDescent="0.2">
      <c r="A14" s="4" t="s">
        <v>542</v>
      </c>
      <c r="B14" s="11">
        <v>0.62</v>
      </c>
      <c r="C14" s="4" t="s">
        <v>6</v>
      </c>
      <c r="D14" s="4" t="s">
        <v>6</v>
      </c>
    </row>
    <row r="15" spans="1:4" ht="16" x14ac:dyDescent="0.2">
      <c r="A15" s="4" t="s">
        <v>525</v>
      </c>
      <c r="B15" s="11">
        <v>2.6</v>
      </c>
      <c r="C15" s="4" t="s">
        <v>6</v>
      </c>
      <c r="D15" s="4" t="s">
        <v>6</v>
      </c>
    </row>
    <row r="16" spans="1:4" ht="16" x14ac:dyDescent="0.2">
      <c r="A16" s="4" t="s">
        <v>543</v>
      </c>
      <c r="B16" s="11">
        <v>3.42</v>
      </c>
      <c r="C16" s="4" t="s">
        <v>6</v>
      </c>
      <c r="D16" s="4" t="s">
        <v>6</v>
      </c>
    </row>
    <row r="17" spans="1:4" ht="16" x14ac:dyDescent="0.2">
      <c r="A17" s="4" t="s">
        <v>544</v>
      </c>
      <c r="B17" s="11">
        <v>1.76</v>
      </c>
      <c r="C17" s="8">
        <v>1.44</v>
      </c>
      <c r="D17" s="4" t="s">
        <v>6</v>
      </c>
    </row>
    <row r="18" spans="1:4" ht="16" x14ac:dyDescent="0.2">
      <c r="A18" s="4" t="s">
        <v>545</v>
      </c>
      <c r="B18" s="8">
        <v>1.38</v>
      </c>
      <c r="C18" s="4" t="s">
        <v>6</v>
      </c>
      <c r="D18" s="4" t="s">
        <v>6</v>
      </c>
    </row>
    <row r="19" spans="1:4" ht="16" x14ac:dyDescent="0.2">
      <c r="A19" s="4" t="s">
        <v>546</v>
      </c>
      <c r="B19" s="4" t="s">
        <v>547</v>
      </c>
      <c r="C19" s="4" t="s">
        <v>6</v>
      </c>
      <c r="D19" s="4" t="s">
        <v>6</v>
      </c>
    </row>
    <row r="20" spans="1:4" ht="16" x14ac:dyDescent="0.2">
      <c r="A20" s="4" t="s">
        <v>548</v>
      </c>
      <c r="B20" s="4" t="s">
        <v>549</v>
      </c>
      <c r="C20" s="4" t="s">
        <v>6</v>
      </c>
      <c r="D20" s="4" t="s">
        <v>6</v>
      </c>
    </row>
    <row r="21" spans="1:4" ht="16" x14ac:dyDescent="0.2">
      <c r="A21" s="4" t="s">
        <v>550</v>
      </c>
      <c r="B21" s="5">
        <v>15</v>
      </c>
      <c r="C21" s="4" t="s">
        <v>6</v>
      </c>
      <c r="D21" s="4" t="s">
        <v>6</v>
      </c>
    </row>
    <row r="22" spans="1:4" ht="16" x14ac:dyDescent="0.2">
      <c r="A22" s="4" t="s">
        <v>551</v>
      </c>
      <c r="B22" s="5">
        <v>15</v>
      </c>
      <c r="C22" s="4" t="s">
        <v>6</v>
      </c>
      <c r="D22" s="4" t="s">
        <v>6</v>
      </c>
    </row>
  </sheetData>
  <mergeCells count="2">
    <mergeCell ref="A1:A2"/>
    <mergeCell ref="B1:D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D10"/>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26" t="s">
        <v>552</v>
      </c>
      <c r="B1" s="28" t="s">
        <v>1</v>
      </c>
      <c r="C1" s="27"/>
      <c r="D1" s="27"/>
    </row>
    <row r="2" spans="1:4" ht="16" x14ac:dyDescent="0.2">
      <c r="A2" s="27"/>
      <c r="B2" s="2" t="s">
        <v>2</v>
      </c>
      <c r="C2" s="2" t="s">
        <v>81</v>
      </c>
      <c r="D2" s="2" t="s">
        <v>118</v>
      </c>
    </row>
    <row r="3" spans="1:4" ht="16" x14ac:dyDescent="0.2">
      <c r="A3" s="3" t="s">
        <v>553</v>
      </c>
      <c r="B3" s="4" t="s">
        <v>6</v>
      </c>
      <c r="C3" s="4" t="s">
        <v>6</v>
      </c>
      <c r="D3" s="4" t="s">
        <v>6</v>
      </c>
    </row>
    <row r="4" spans="1:4" ht="16" x14ac:dyDescent="0.2">
      <c r="A4" s="4" t="s">
        <v>478</v>
      </c>
      <c r="B4" s="5">
        <v>156</v>
      </c>
      <c r="C4" s="5">
        <v>220</v>
      </c>
      <c r="D4" s="5">
        <v>17</v>
      </c>
    </row>
    <row r="5" spans="1:4" ht="16" x14ac:dyDescent="0.2">
      <c r="A5" s="4" t="s">
        <v>122</v>
      </c>
      <c r="B5" s="4" t="s">
        <v>6</v>
      </c>
      <c r="C5" s="4" t="s">
        <v>6</v>
      </c>
      <c r="D5" s="4" t="s">
        <v>6</v>
      </c>
    </row>
    <row r="6" spans="1:4" ht="16" x14ac:dyDescent="0.2">
      <c r="A6" s="3" t="s">
        <v>553</v>
      </c>
      <c r="B6" s="4" t="s">
        <v>6</v>
      </c>
      <c r="C6" s="4" t="s">
        <v>6</v>
      </c>
      <c r="D6" s="4" t="s">
        <v>6</v>
      </c>
    </row>
    <row r="7" spans="1:4" ht="16" x14ac:dyDescent="0.2">
      <c r="A7" s="4" t="s">
        <v>478</v>
      </c>
      <c r="B7" s="6">
        <v>137</v>
      </c>
      <c r="C7" s="6">
        <v>207</v>
      </c>
      <c r="D7" s="6">
        <v>14</v>
      </c>
    </row>
    <row r="8" spans="1:4" ht="16" x14ac:dyDescent="0.2">
      <c r="A8" s="4" t="s">
        <v>554</v>
      </c>
      <c r="B8" s="4" t="s">
        <v>6</v>
      </c>
      <c r="C8" s="4" t="s">
        <v>6</v>
      </c>
      <c r="D8" s="4" t="s">
        <v>6</v>
      </c>
    </row>
    <row r="9" spans="1:4" ht="16" x14ac:dyDescent="0.2">
      <c r="A9" s="3" t="s">
        <v>553</v>
      </c>
      <c r="B9" s="4" t="s">
        <v>6</v>
      </c>
      <c r="C9" s="4" t="s">
        <v>6</v>
      </c>
      <c r="D9" s="4" t="s">
        <v>6</v>
      </c>
    </row>
    <row r="10" spans="1:4" ht="16" x14ac:dyDescent="0.2">
      <c r="A10" s="4" t="s">
        <v>478</v>
      </c>
      <c r="B10" s="5">
        <v>19</v>
      </c>
      <c r="C10" s="5">
        <v>13</v>
      </c>
      <c r="D10" s="5">
        <v>3</v>
      </c>
    </row>
  </sheetData>
  <mergeCells count="2">
    <mergeCell ref="A1:A2"/>
    <mergeCell ref="B1:D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C15"/>
  <sheetViews>
    <sheetView workbookViewId="0"/>
  </sheetViews>
  <sheetFormatPr baseColWidth="10" defaultColWidth="8.83203125" defaultRowHeight="15" x14ac:dyDescent="0.2"/>
  <cols>
    <col min="1" max="1" width="80" customWidth="1"/>
    <col min="2" max="3" width="14" customWidth="1"/>
  </cols>
  <sheetData>
    <row r="1" spans="1:3" ht="16" x14ac:dyDescent="0.2">
      <c r="A1" s="1" t="s">
        <v>555</v>
      </c>
      <c r="B1" s="2" t="s">
        <v>2</v>
      </c>
      <c r="C1" s="2" t="s">
        <v>81</v>
      </c>
    </row>
    <row r="2" spans="1:3" ht="16" x14ac:dyDescent="0.2">
      <c r="A2" s="3" t="s">
        <v>443</v>
      </c>
      <c r="B2" s="4" t="s">
        <v>6</v>
      </c>
      <c r="C2" s="4" t="s">
        <v>6</v>
      </c>
    </row>
    <row r="3" spans="1:3" ht="16" x14ac:dyDescent="0.2">
      <c r="A3" s="4" t="s">
        <v>556</v>
      </c>
      <c r="B3" s="5">
        <v>4</v>
      </c>
      <c r="C3" s="5">
        <v>118</v>
      </c>
    </row>
    <row r="4" spans="1:3" ht="16" x14ac:dyDescent="0.2">
      <c r="A4" s="4" t="s">
        <v>557</v>
      </c>
      <c r="B4" s="4" t="s">
        <v>6</v>
      </c>
      <c r="C4" s="4" t="s">
        <v>6</v>
      </c>
    </row>
    <row r="5" spans="1:3" ht="16" x14ac:dyDescent="0.2">
      <c r="A5" s="3" t="s">
        <v>443</v>
      </c>
      <c r="B5" s="4" t="s">
        <v>6</v>
      </c>
      <c r="C5" s="4" t="s">
        <v>6</v>
      </c>
    </row>
    <row r="6" spans="1:3" ht="16" x14ac:dyDescent="0.2">
      <c r="A6" s="4" t="s">
        <v>98</v>
      </c>
      <c r="B6" s="6">
        <v>3</v>
      </c>
      <c r="C6" s="6">
        <v>66</v>
      </c>
    </row>
    <row r="7" spans="1:3" ht="16" x14ac:dyDescent="0.2">
      <c r="A7" s="4" t="s">
        <v>558</v>
      </c>
      <c r="B7" s="4" t="s">
        <v>6</v>
      </c>
      <c r="C7" s="4" t="s">
        <v>6</v>
      </c>
    </row>
    <row r="8" spans="1:3" ht="16" x14ac:dyDescent="0.2">
      <c r="A8" s="3" t="s">
        <v>443</v>
      </c>
      <c r="B8" s="4" t="s">
        <v>6</v>
      </c>
      <c r="C8" s="4" t="s">
        <v>6</v>
      </c>
    </row>
    <row r="9" spans="1:3" ht="16" x14ac:dyDescent="0.2">
      <c r="A9" s="4" t="s">
        <v>98</v>
      </c>
      <c r="B9" s="6">
        <v>2</v>
      </c>
      <c r="C9" s="6">
        <v>38</v>
      </c>
    </row>
    <row r="10" spans="1:3" ht="16" x14ac:dyDescent="0.2">
      <c r="A10" s="4" t="s">
        <v>559</v>
      </c>
      <c r="B10" s="4" t="s">
        <v>6</v>
      </c>
      <c r="C10" s="4" t="s">
        <v>6</v>
      </c>
    </row>
    <row r="11" spans="1:3" ht="16" x14ac:dyDescent="0.2">
      <c r="A11" s="3" t="s">
        <v>443</v>
      </c>
      <c r="B11" s="4" t="s">
        <v>6</v>
      </c>
      <c r="C11" s="4" t="s">
        <v>6</v>
      </c>
    </row>
    <row r="12" spans="1:3" ht="16" x14ac:dyDescent="0.2">
      <c r="A12" s="4" t="s">
        <v>98</v>
      </c>
      <c r="B12" s="6">
        <v>1</v>
      </c>
      <c r="C12" s="6">
        <v>28</v>
      </c>
    </row>
    <row r="13" spans="1:3" ht="16" x14ac:dyDescent="0.2">
      <c r="A13" s="4" t="s">
        <v>560</v>
      </c>
      <c r="B13" s="4" t="s">
        <v>6</v>
      </c>
      <c r="C13" s="4" t="s">
        <v>6</v>
      </c>
    </row>
    <row r="14" spans="1:3" ht="16" x14ac:dyDescent="0.2">
      <c r="A14" s="3" t="s">
        <v>443</v>
      </c>
      <c r="B14" s="4" t="s">
        <v>6</v>
      </c>
      <c r="C14" s="4" t="s">
        <v>6</v>
      </c>
    </row>
    <row r="15" spans="1:3" ht="16" x14ac:dyDescent="0.2">
      <c r="A15" s="4" t="s">
        <v>98</v>
      </c>
      <c r="B15" s="5">
        <v>1</v>
      </c>
      <c r="C15" s="5">
        <v>52</v>
      </c>
    </row>
  </sheetData>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C10"/>
  <sheetViews>
    <sheetView workbookViewId="0"/>
  </sheetViews>
  <sheetFormatPr baseColWidth="10" defaultColWidth="8.83203125" defaultRowHeight="15" x14ac:dyDescent="0.2"/>
  <cols>
    <col min="1" max="1" width="80" customWidth="1"/>
    <col min="2" max="3" width="14" customWidth="1"/>
  </cols>
  <sheetData>
    <row r="1" spans="1:3" ht="32" x14ac:dyDescent="0.2">
      <c r="A1" s="1" t="s">
        <v>561</v>
      </c>
      <c r="B1" s="2" t="s">
        <v>2</v>
      </c>
      <c r="C1" s="2" t="s">
        <v>81</v>
      </c>
    </row>
    <row r="2" spans="1:3" ht="16" x14ac:dyDescent="0.2">
      <c r="A2" s="4" t="s">
        <v>562</v>
      </c>
      <c r="B2" s="4" t="s">
        <v>6</v>
      </c>
      <c r="C2" s="4" t="s">
        <v>6</v>
      </c>
    </row>
    <row r="3" spans="1:3" ht="16" x14ac:dyDescent="0.2">
      <c r="A3" s="3" t="s">
        <v>563</v>
      </c>
      <c r="B3" s="4" t="s">
        <v>6</v>
      </c>
      <c r="C3" s="4" t="s">
        <v>6</v>
      </c>
    </row>
    <row r="4" spans="1:3" ht="16" x14ac:dyDescent="0.2">
      <c r="A4" s="4" t="s">
        <v>564</v>
      </c>
      <c r="B4" s="13">
        <v>3.9E-2</v>
      </c>
      <c r="C4" s="13">
        <v>1.4999999999999999E-2</v>
      </c>
    </row>
    <row r="5" spans="1:3" ht="16" x14ac:dyDescent="0.2">
      <c r="A5" s="4" t="s">
        <v>565</v>
      </c>
      <c r="B5" s="4" t="s">
        <v>6</v>
      </c>
      <c r="C5" s="4" t="s">
        <v>6</v>
      </c>
    </row>
    <row r="6" spans="1:3" ht="16" x14ac:dyDescent="0.2">
      <c r="A6" s="3" t="s">
        <v>563</v>
      </c>
      <c r="B6" s="4" t="s">
        <v>6</v>
      </c>
      <c r="C6" s="4" t="s">
        <v>6</v>
      </c>
    </row>
    <row r="7" spans="1:3" ht="16" x14ac:dyDescent="0.2">
      <c r="A7" s="4" t="s">
        <v>564</v>
      </c>
      <c r="B7" s="14">
        <v>8.8000000000000007</v>
      </c>
      <c r="C7" s="14">
        <v>9.8000000000000007</v>
      </c>
    </row>
    <row r="8" spans="1:3" ht="16" x14ac:dyDescent="0.2">
      <c r="A8" s="4" t="s">
        <v>566</v>
      </c>
      <c r="B8" s="4" t="s">
        <v>6</v>
      </c>
      <c r="C8" s="4" t="s">
        <v>6</v>
      </c>
    </row>
    <row r="9" spans="1:3" ht="16" x14ac:dyDescent="0.2">
      <c r="A9" s="3" t="s">
        <v>563</v>
      </c>
      <c r="B9" s="4" t="s">
        <v>6</v>
      </c>
      <c r="C9" s="4" t="s">
        <v>6</v>
      </c>
    </row>
    <row r="10" spans="1:3" ht="16" x14ac:dyDescent="0.2">
      <c r="A10" s="4" t="s">
        <v>564</v>
      </c>
      <c r="B10" s="13">
        <v>0.5</v>
      </c>
      <c r="C10" s="13">
        <v>0.5</v>
      </c>
    </row>
  </sheetData>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B6"/>
  <sheetViews>
    <sheetView workbookViewId="0"/>
  </sheetViews>
  <sheetFormatPr baseColWidth="10" defaultColWidth="8.83203125" defaultRowHeight="15" x14ac:dyDescent="0.2"/>
  <cols>
    <col min="1" max="1" width="80" customWidth="1"/>
    <col min="2" max="2" width="22" customWidth="1"/>
  </cols>
  <sheetData>
    <row r="1" spans="1:2" ht="16" x14ac:dyDescent="0.2">
      <c r="A1" s="26" t="s">
        <v>567</v>
      </c>
      <c r="B1" s="2" t="s">
        <v>1</v>
      </c>
    </row>
    <row r="2" spans="1:2" ht="16" x14ac:dyDescent="0.2">
      <c r="A2" s="27"/>
      <c r="B2" s="2" t="s">
        <v>361</v>
      </c>
    </row>
    <row r="3" spans="1:2" ht="32" x14ac:dyDescent="0.2">
      <c r="A3" s="3" t="s">
        <v>568</v>
      </c>
      <c r="B3" s="4" t="s">
        <v>6</v>
      </c>
    </row>
    <row r="4" spans="1:2" ht="16" x14ac:dyDescent="0.2">
      <c r="A4" s="4" t="s">
        <v>569</v>
      </c>
      <c r="B4" s="5">
        <v>52</v>
      </c>
    </row>
    <row r="5" spans="1:2" ht="16" x14ac:dyDescent="0.2">
      <c r="A5" s="4" t="s">
        <v>570</v>
      </c>
      <c r="B5" s="6">
        <v>-51</v>
      </c>
    </row>
    <row r="6" spans="1:2" ht="16" x14ac:dyDescent="0.2">
      <c r="A6" s="4" t="s">
        <v>571</v>
      </c>
      <c r="B6" s="5">
        <v>1</v>
      </c>
    </row>
  </sheetData>
  <mergeCells count="1">
    <mergeCell ref="A1:A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D10"/>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26" t="s">
        <v>572</v>
      </c>
      <c r="B1" s="28" t="s">
        <v>1</v>
      </c>
      <c r="C1" s="27"/>
      <c r="D1" s="27"/>
    </row>
    <row r="2" spans="1:4" ht="16" x14ac:dyDescent="0.2">
      <c r="A2" s="27"/>
      <c r="B2" s="2" t="s">
        <v>2</v>
      </c>
      <c r="C2" s="2" t="s">
        <v>81</v>
      </c>
      <c r="D2" s="2" t="s">
        <v>118</v>
      </c>
    </row>
    <row r="3" spans="1:4" ht="16" x14ac:dyDescent="0.2">
      <c r="A3" s="3" t="s">
        <v>573</v>
      </c>
      <c r="B3" s="4" t="s">
        <v>6</v>
      </c>
      <c r="C3" s="4" t="s">
        <v>6</v>
      </c>
      <c r="D3" s="4" t="s">
        <v>6</v>
      </c>
    </row>
    <row r="4" spans="1:4" ht="16" x14ac:dyDescent="0.2">
      <c r="A4" s="4" t="s">
        <v>128</v>
      </c>
      <c r="B4" s="5">
        <v>114</v>
      </c>
      <c r="C4" s="5">
        <v>-20</v>
      </c>
      <c r="D4" s="5">
        <v>0</v>
      </c>
    </row>
    <row r="5" spans="1:4" ht="16" x14ac:dyDescent="0.2">
      <c r="A5" s="4" t="s">
        <v>557</v>
      </c>
      <c r="B5" s="4" t="s">
        <v>6</v>
      </c>
      <c r="C5" s="4" t="s">
        <v>6</v>
      </c>
      <c r="D5" s="4" t="s">
        <v>6</v>
      </c>
    </row>
    <row r="6" spans="1:4" ht="16" x14ac:dyDescent="0.2">
      <c r="A6" s="3" t="s">
        <v>573</v>
      </c>
      <c r="B6" s="4" t="s">
        <v>6</v>
      </c>
      <c r="C6" s="4" t="s">
        <v>6</v>
      </c>
      <c r="D6" s="4" t="s">
        <v>6</v>
      </c>
    </row>
    <row r="7" spans="1:4" ht="16" x14ac:dyDescent="0.2">
      <c r="A7" s="4" t="s">
        <v>128</v>
      </c>
      <c r="B7" s="6">
        <v>63</v>
      </c>
      <c r="C7" s="6">
        <v>-12</v>
      </c>
      <c r="D7" s="6">
        <v>0</v>
      </c>
    </row>
    <row r="8" spans="1:4" ht="16" x14ac:dyDescent="0.2">
      <c r="A8" s="4" t="s">
        <v>574</v>
      </c>
      <c r="B8" s="4" t="s">
        <v>6</v>
      </c>
      <c r="C8" s="4" t="s">
        <v>6</v>
      </c>
      <c r="D8" s="4" t="s">
        <v>6</v>
      </c>
    </row>
    <row r="9" spans="1:4" ht="16" x14ac:dyDescent="0.2">
      <c r="A9" s="3" t="s">
        <v>573</v>
      </c>
      <c r="B9" s="4" t="s">
        <v>6</v>
      </c>
      <c r="C9" s="4" t="s">
        <v>6</v>
      </c>
      <c r="D9" s="4" t="s">
        <v>6</v>
      </c>
    </row>
    <row r="10" spans="1:4" ht="16" x14ac:dyDescent="0.2">
      <c r="A10" s="4" t="s">
        <v>128</v>
      </c>
      <c r="B10" s="5">
        <v>51</v>
      </c>
      <c r="C10" s="5">
        <v>-8</v>
      </c>
      <c r="D10" s="5">
        <v>0</v>
      </c>
    </row>
  </sheetData>
  <mergeCells count="2">
    <mergeCell ref="A1:A2"/>
    <mergeCell ref="B1:D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D54"/>
  <sheetViews>
    <sheetView workbookViewId="0"/>
  </sheetViews>
  <sheetFormatPr baseColWidth="10" defaultColWidth="8.83203125" defaultRowHeight="15" x14ac:dyDescent="0.2"/>
  <cols>
    <col min="1" max="1" width="80" customWidth="1"/>
    <col min="2" max="2" width="43" customWidth="1"/>
    <col min="3" max="3" width="51" customWidth="1"/>
    <col min="4" max="4" width="29" customWidth="1"/>
  </cols>
  <sheetData>
    <row r="1" spans="1:4" ht="16" x14ac:dyDescent="0.2">
      <c r="A1" s="26" t="s">
        <v>575</v>
      </c>
      <c r="C1" s="2" t="s">
        <v>1</v>
      </c>
    </row>
    <row r="2" spans="1:4" ht="16" x14ac:dyDescent="0.2">
      <c r="A2" s="27"/>
      <c r="B2" s="2" t="s">
        <v>576</v>
      </c>
      <c r="C2" s="2" t="s">
        <v>577</v>
      </c>
      <c r="D2" s="2" t="s">
        <v>578</v>
      </c>
    </row>
    <row r="3" spans="1:4" ht="16" x14ac:dyDescent="0.2">
      <c r="A3" s="3" t="s">
        <v>563</v>
      </c>
      <c r="B3" s="4" t="s">
        <v>6</v>
      </c>
      <c r="C3" s="4" t="s">
        <v>6</v>
      </c>
      <c r="D3" s="4" t="s">
        <v>6</v>
      </c>
    </row>
    <row r="4" spans="1:4" ht="16" x14ac:dyDescent="0.2">
      <c r="A4" s="4" t="s">
        <v>579</v>
      </c>
      <c r="B4" s="4" t="s">
        <v>6</v>
      </c>
      <c r="C4" s="4" t="s">
        <v>580</v>
      </c>
      <c r="D4" s="4" t="s">
        <v>6</v>
      </c>
    </row>
    <row r="5" spans="1:4" ht="16" x14ac:dyDescent="0.2">
      <c r="A5" s="4" t="s">
        <v>581</v>
      </c>
      <c r="B5" s="4" t="s">
        <v>6</v>
      </c>
      <c r="C5" s="6">
        <v>0</v>
      </c>
      <c r="D5" s="4" t="s">
        <v>6</v>
      </c>
    </row>
    <row r="6" spans="1:4" ht="16" x14ac:dyDescent="0.2">
      <c r="A6" s="4" t="s">
        <v>396</v>
      </c>
      <c r="B6" s="4" t="s">
        <v>6</v>
      </c>
      <c r="C6" s="4" t="s">
        <v>6</v>
      </c>
      <c r="D6" s="4" t="s">
        <v>6</v>
      </c>
    </row>
    <row r="7" spans="1:4" ht="16" x14ac:dyDescent="0.2">
      <c r="A7" s="3" t="s">
        <v>563</v>
      </c>
      <c r="B7" s="4" t="s">
        <v>6</v>
      </c>
      <c r="C7" s="4" t="s">
        <v>6</v>
      </c>
      <c r="D7" s="4" t="s">
        <v>6</v>
      </c>
    </row>
    <row r="8" spans="1:4" ht="16" x14ac:dyDescent="0.2">
      <c r="A8" s="4" t="s">
        <v>395</v>
      </c>
      <c r="B8" s="6">
        <v>2000000</v>
      </c>
      <c r="C8" s="4" t="s">
        <v>6</v>
      </c>
      <c r="D8" s="4" t="s">
        <v>6</v>
      </c>
    </row>
    <row r="9" spans="1:4" ht="16" x14ac:dyDescent="0.2">
      <c r="A9" s="4" t="s">
        <v>582</v>
      </c>
      <c r="B9" s="4" t="s">
        <v>6</v>
      </c>
      <c r="C9" s="4" t="s">
        <v>6</v>
      </c>
      <c r="D9" s="4" t="s">
        <v>6</v>
      </c>
    </row>
    <row r="10" spans="1:4" ht="16" x14ac:dyDescent="0.2">
      <c r="A10" s="3" t="s">
        <v>563</v>
      </c>
      <c r="B10" s="4" t="s">
        <v>6</v>
      </c>
      <c r="C10" s="4" t="s">
        <v>6</v>
      </c>
      <c r="D10" s="4" t="s">
        <v>6</v>
      </c>
    </row>
    <row r="11" spans="1:4" ht="16" x14ac:dyDescent="0.2">
      <c r="A11" s="4" t="s">
        <v>583</v>
      </c>
      <c r="B11" s="4" t="s">
        <v>6</v>
      </c>
      <c r="C11" s="5">
        <v>1</v>
      </c>
      <c r="D11" s="5">
        <v>52</v>
      </c>
    </row>
    <row r="12" spans="1:4" ht="16" x14ac:dyDescent="0.2">
      <c r="A12" s="4" t="s">
        <v>584</v>
      </c>
      <c r="B12" s="4" t="s">
        <v>6</v>
      </c>
      <c r="C12" s="4" t="s">
        <v>6</v>
      </c>
      <c r="D12" s="4" t="s">
        <v>6</v>
      </c>
    </row>
    <row r="13" spans="1:4" ht="16" x14ac:dyDescent="0.2">
      <c r="A13" s="3" t="s">
        <v>563</v>
      </c>
      <c r="B13" s="4" t="s">
        <v>6</v>
      </c>
      <c r="C13" s="4" t="s">
        <v>6</v>
      </c>
      <c r="D13" s="4" t="s">
        <v>6</v>
      </c>
    </row>
    <row r="14" spans="1:4" ht="16" x14ac:dyDescent="0.2">
      <c r="A14" s="4" t="s">
        <v>395</v>
      </c>
      <c r="B14" s="6">
        <v>2000000</v>
      </c>
      <c r="C14" s="4" t="s">
        <v>6</v>
      </c>
      <c r="D14" s="4" t="s">
        <v>6</v>
      </c>
    </row>
    <row r="15" spans="1:4" ht="16" x14ac:dyDescent="0.2">
      <c r="A15" s="4" t="s">
        <v>585</v>
      </c>
      <c r="B15" s="4" t="s">
        <v>586</v>
      </c>
      <c r="C15" s="4" t="s">
        <v>6</v>
      </c>
      <c r="D15" s="4" t="s">
        <v>6</v>
      </c>
    </row>
    <row r="16" spans="1:4" ht="16" x14ac:dyDescent="0.2">
      <c r="A16" s="4" t="s">
        <v>587</v>
      </c>
      <c r="B16" s="5">
        <v>15</v>
      </c>
      <c r="C16" s="4" t="s">
        <v>6</v>
      </c>
      <c r="D16" s="4" t="s">
        <v>6</v>
      </c>
    </row>
    <row r="17" spans="1:4" ht="16" x14ac:dyDescent="0.2">
      <c r="A17" s="4" t="s">
        <v>588</v>
      </c>
      <c r="B17" s="6">
        <v>20</v>
      </c>
      <c r="C17" s="4" t="s">
        <v>6</v>
      </c>
      <c r="D17" s="4" t="s">
        <v>6</v>
      </c>
    </row>
    <row r="18" spans="1:4" ht="16" x14ac:dyDescent="0.2">
      <c r="A18" s="4" t="s">
        <v>589</v>
      </c>
      <c r="B18" s="6">
        <v>30</v>
      </c>
      <c r="C18" s="4" t="s">
        <v>6</v>
      </c>
      <c r="D18" s="4" t="s">
        <v>6</v>
      </c>
    </row>
    <row r="19" spans="1:4" ht="16" x14ac:dyDescent="0.2">
      <c r="A19" s="4" t="s">
        <v>590</v>
      </c>
      <c r="B19" s="4" t="s">
        <v>6</v>
      </c>
      <c r="C19" s="4" t="s">
        <v>6</v>
      </c>
      <c r="D19" s="4" t="s">
        <v>6</v>
      </c>
    </row>
    <row r="20" spans="1:4" ht="16" x14ac:dyDescent="0.2">
      <c r="A20" s="3" t="s">
        <v>563</v>
      </c>
      <c r="B20" s="4" t="s">
        <v>6</v>
      </c>
      <c r="C20" s="4" t="s">
        <v>6</v>
      </c>
      <c r="D20" s="4" t="s">
        <v>6</v>
      </c>
    </row>
    <row r="21" spans="1:4" ht="16" x14ac:dyDescent="0.2">
      <c r="A21" s="4" t="s">
        <v>395</v>
      </c>
      <c r="B21" s="6">
        <v>2000000</v>
      </c>
      <c r="C21" s="4" t="s">
        <v>6</v>
      </c>
      <c r="D21" s="4" t="s">
        <v>6</v>
      </c>
    </row>
    <row r="22" spans="1:4" ht="16" x14ac:dyDescent="0.2">
      <c r="A22" s="4" t="s">
        <v>585</v>
      </c>
      <c r="B22" s="4" t="s">
        <v>352</v>
      </c>
      <c r="C22" s="4" t="s">
        <v>6</v>
      </c>
      <c r="D22" s="4" t="s">
        <v>6</v>
      </c>
    </row>
    <row r="23" spans="1:4" ht="16" x14ac:dyDescent="0.2">
      <c r="A23" s="4" t="s">
        <v>587</v>
      </c>
      <c r="B23" s="8">
        <v>17.5</v>
      </c>
      <c r="C23" s="4" t="s">
        <v>6</v>
      </c>
      <c r="D23" s="4" t="s">
        <v>6</v>
      </c>
    </row>
    <row r="24" spans="1:4" ht="16" x14ac:dyDescent="0.2">
      <c r="A24" s="4" t="s">
        <v>588</v>
      </c>
      <c r="B24" s="6">
        <v>20</v>
      </c>
      <c r="C24" s="4" t="s">
        <v>6</v>
      </c>
      <c r="D24" s="4" t="s">
        <v>6</v>
      </c>
    </row>
    <row r="25" spans="1:4" ht="16" x14ac:dyDescent="0.2">
      <c r="A25" s="4" t="s">
        <v>589</v>
      </c>
      <c r="B25" s="6">
        <v>30</v>
      </c>
      <c r="C25" s="4" t="s">
        <v>6</v>
      </c>
      <c r="D25" s="4" t="s">
        <v>6</v>
      </c>
    </row>
    <row r="26" spans="1:4" ht="16" x14ac:dyDescent="0.2">
      <c r="A26" s="4" t="s">
        <v>591</v>
      </c>
      <c r="B26" s="4" t="s">
        <v>6</v>
      </c>
      <c r="C26" s="4" t="s">
        <v>6</v>
      </c>
      <c r="D26" s="4" t="s">
        <v>6</v>
      </c>
    </row>
    <row r="27" spans="1:4" ht="16" x14ac:dyDescent="0.2">
      <c r="A27" s="3" t="s">
        <v>563</v>
      </c>
      <c r="B27" s="4" t="s">
        <v>6</v>
      </c>
      <c r="C27" s="4" t="s">
        <v>6</v>
      </c>
      <c r="D27" s="4" t="s">
        <v>6</v>
      </c>
    </row>
    <row r="28" spans="1:4" ht="16" x14ac:dyDescent="0.2">
      <c r="A28" s="4" t="s">
        <v>395</v>
      </c>
      <c r="B28" s="6">
        <v>2000000</v>
      </c>
      <c r="C28" s="4" t="s">
        <v>6</v>
      </c>
      <c r="D28" s="4" t="s">
        <v>6</v>
      </c>
    </row>
    <row r="29" spans="1:4" ht="16" x14ac:dyDescent="0.2">
      <c r="A29" s="4" t="s">
        <v>585</v>
      </c>
      <c r="B29" s="4" t="s">
        <v>493</v>
      </c>
      <c r="C29" s="4" t="s">
        <v>6</v>
      </c>
      <c r="D29" s="4" t="s">
        <v>6</v>
      </c>
    </row>
    <row r="30" spans="1:4" ht="16" x14ac:dyDescent="0.2">
      <c r="A30" s="4" t="s">
        <v>587</v>
      </c>
      <c r="B30" s="5">
        <v>20</v>
      </c>
      <c r="C30" s="4" t="s">
        <v>6</v>
      </c>
      <c r="D30" s="4" t="s">
        <v>6</v>
      </c>
    </row>
    <row r="31" spans="1:4" ht="16" x14ac:dyDescent="0.2">
      <c r="A31" s="4" t="s">
        <v>588</v>
      </c>
      <c r="B31" s="6">
        <v>20</v>
      </c>
      <c r="C31" s="4" t="s">
        <v>6</v>
      </c>
      <c r="D31" s="4" t="s">
        <v>6</v>
      </c>
    </row>
    <row r="32" spans="1:4" ht="16" x14ac:dyDescent="0.2">
      <c r="A32" s="4" t="s">
        <v>589</v>
      </c>
      <c r="B32" s="6">
        <v>30</v>
      </c>
      <c r="C32" s="4" t="s">
        <v>6</v>
      </c>
      <c r="D32" s="4" t="s">
        <v>6</v>
      </c>
    </row>
    <row r="33" spans="1:4" ht="16" x14ac:dyDescent="0.2">
      <c r="A33" s="4" t="s">
        <v>592</v>
      </c>
      <c r="B33" s="4" t="s">
        <v>6</v>
      </c>
      <c r="C33" s="4" t="s">
        <v>6</v>
      </c>
      <c r="D33" s="4" t="s">
        <v>6</v>
      </c>
    </row>
    <row r="34" spans="1:4" ht="16" x14ac:dyDescent="0.2">
      <c r="A34" s="3" t="s">
        <v>563</v>
      </c>
      <c r="B34" s="4" t="s">
        <v>6</v>
      </c>
      <c r="C34" s="4" t="s">
        <v>6</v>
      </c>
      <c r="D34" s="4" t="s">
        <v>6</v>
      </c>
    </row>
    <row r="35" spans="1:4" ht="16" x14ac:dyDescent="0.2">
      <c r="A35" s="4" t="s">
        <v>593</v>
      </c>
      <c r="B35" s="6">
        <v>12000000</v>
      </c>
      <c r="C35" s="6">
        <v>12000000</v>
      </c>
      <c r="D35" s="6">
        <v>12000000</v>
      </c>
    </row>
    <row r="36" spans="1:4" ht="16" x14ac:dyDescent="0.2">
      <c r="A36" s="4" t="s">
        <v>594</v>
      </c>
      <c r="B36" s="8">
        <v>11.5</v>
      </c>
      <c r="C36" s="4" t="s">
        <v>6</v>
      </c>
      <c r="D36" s="4" t="s">
        <v>6</v>
      </c>
    </row>
    <row r="37" spans="1:4" ht="16" x14ac:dyDescent="0.2">
      <c r="A37" s="4" t="s">
        <v>595</v>
      </c>
      <c r="B37" s="4" t="s">
        <v>6</v>
      </c>
      <c r="C37" s="6">
        <v>20</v>
      </c>
      <c r="D37" s="4" t="s">
        <v>6</v>
      </c>
    </row>
    <row r="38" spans="1:4" ht="16" x14ac:dyDescent="0.2">
      <c r="A38" s="4" t="s">
        <v>596</v>
      </c>
      <c r="B38" s="4" t="s">
        <v>6</v>
      </c>
      <c r="C38" s="6">
        <v>30</v>
      </c>
      <c r="D38" s="4" t="s">
        <v>6</v>
      </c>
    </row>
    <row r="39" spans="1:4" ht="16" x14ac:dyDescent="0.2">
      <c r="A39" s="4" t="s">
        <v>597</v>
      </c>
      <c r="B39" s="4" t="s">
        <v>6</v>
      </c>
      <c r="C39" s="4" t="s">
        <v>6</v>
      </c>
      <c r="D39" s="4" t="s">
        <v>6</v>
      </c>
    </row>
    <row r="40" spans="1:4" ht="16" x14ac:dyDescent="0.2">
      <c r="A40" s="3" t="s">
        <v>563</v>
      </c>
      <c r="B40" s="4" t="s">
        <v>6</v>
      </c>
      <c r="C40" s="4" t="s">
        <v>6</v>
      </c>
      <c r="D40" s="4" t="s">
        <v>6</v>
      </c>
    </row>
    <row r="41" spans="1:4" ht="16" x14ac:dyDescent="0.2">
      <c r="A41" s="4" t="s">
        <v>595</v>
      </c>
      <c r="B41" s="4" t="s">
        <v>6</v>
      </c>
      <c r="C41" s="6">
        <v>10</v>
      </c>
      <c r="D41" s="4" t="s">
        <v>6</v>
      </c>
    </row>
    <row r="42" spans="1:4" ht="16" x14ac:dyDescent="0.2">
      <c r="A42" s="4" t="s">
        <v>598</v>
      </c>
      <c r="B42" s="4" t="s">
        <v>6</v>
      </c>
      <c r="C42" s="13">
        <v>0.36099999999999999</v>
      </c>
      <c r="D42" s="4" t="s">
        <v>6</v>
      </c>
    </row>
    <row r="43" spans="1:4" ht="16" x14ac:dyDescent="0.2">
      <c r="A43" s="4" t="s">
        <v>599</v>
      </c>
      <c r="B43" s="4" t="s">
        <v>6</v>
      </c>
      <c r="C43" s="4" t="s">
        <v>6</v>
      </c>
      <c r="D43" s="4" t="s">
        <v>6</v>
      </c>
    </row>
    <row r="44" spans="1:4" ht="16" x14ac:dyDescent="0.2">
      <c r="A44" s="3" t="s">
        <v>563</v>
      </c>
      <c r="B44" s="4" t="s">
        <v>6</v>
      </c>
      <c r="C44" s="4" t="s">
        <v>6</v>
      </c>
      <c r="D44" s="4" t="s">
        <v>6</v>
      </c>
    </row>
    <row r="45" spans="1:4" ht="16" x14ac:dyDescent="0.2">
      <c r="A45" s="4" t="s">
        <v>600</v>
      </c>
      <c r="B45" s="4" t="s">
        <v>6</v>
      </c>
      <c r="C45" s="5">
        <v>10</v>
      </c>
      <c r="D45" s="4" t="s">
        <v>6</v>
      </c>
    </row>
    <row r="46" spans="1:4" ht="16" x14ac:dyDescent="0.2">
      <c r="A46" s="4" t="s">
        <v>601</v>
      </c>
      <c r="B46" s="4" t="s">
        <v>6</v>
      </c>
      <c r="C46" s="11">
        <v>0.1</v>
      </c>
      <c r="D46" s="4" t="s">
        <v>6</v>
      </c>
    </row>
    <row r="47" spans="1:4" ht="16" x14ac:dyDescent="0.2">
      <c r="A47" s="4" t="s">
        <v>602</v>
      </c>
      <c r="B47" s="4" t="s">
        <v>6</v>
      </c>
      <c r="C47" s="4" t="s">
        <v>6</v>
      </c>
      <c r="D47" s="4" t="s">
        <v>6</v>
      </c>
    </row>
    <row r="48" spans="1:4" ht="16" x14ac:dyDescent="0.2">
      <c r="A48" s="3" t="s">
        <v>563</v>
      </c>
      <c r="B48" s="4" t="s">
        <v>6</v>
      </c>
      <c r="C48" s="4" t="s">
        <v>6</v>
      </c>
      <c r="D48" s="4" t="s">
        <v>6</v>
      </c>
    </row>
    <row r="49" spans="1:4" ht="16" x14ac:dyDescent="0.2">
      <c r="A49" s="4" t="s">
        <v>600</v>
      </c>
      <c r="B49" s="4" t="s">
        <v>6</v>
      </c>
      <c r="C49" s="6">
        <v>18</v>
      </c>
      <c r="D49" s="4" t="s">
        <v>6</v>
      </c>
    </row>
    <row r="50" spans="1:4" ht="16" x14ac:dyDescent="0.2">
      <c r="A50" s="4" t="s">
        <v>601</v>
      </c>
      <c r="B50" s="4" t="s">
        <v>6</v>
      </c>
      <c r="C50" s="8">
        <v>0.01</v>
      </c>
      <c r="D50" s="4" t="s">
        <v>6</v>
      </c>
    </row>
    <row r="51" spans="1:4" ht="16" x14ac:dyDescent="0.2">
      <c r="A51" s="4" t="s">
        <v>603</v>
      </c>
      <c r="B51" s="4" t="s">
        <v>6</v>
      </c>
      <c r="C51" s="4" t="s">
        <v>6</v>
      </c>
      <c r="D51" s="4" t="s">
        <v>6</v>
      </c>
    </row>
    <row r="52" spans="1:4" ht="16" x14ac:dyDescent="0.2">
      <c r="A52" s="3" t="s">
        <v>563</v>
      </c>
      <c r="B52" s="4" t="s">
        <v>6</v>
      </c>
      <c r="C52" s="4" t="s">
        <v>6</v>
      </c>
      <c r="D52" s="4" t="s">
        <v>6</v>
      </c>
    </row>
    <row r="53" spans="1:4" ht="16" x14ac:dyDescent="0.2">
      <c r="A53" s="4" t="s">
        <v>593</v>
      </c>
      <c r="B53" s="6">
        <v>9000000</v>
      </c>
      <c r="C53" s="6">
        <v>9000000</v>
      </c>
      <c r="D53" s="6">
        <v>9000000</v>
      </c>
    </row>
    <row r="54" spans="1:4" ht="16" x14ac:dyDescent="0.2">
      <c r="A54" s="4" t="s">
        <v>594</v>
      </c>
      <c r="B54" s="8">
        <v>11.5</v>
      </c>
      <c r="C54" s="4" t="s">
        <v>6</v>
      </c>
      <c r="D54" s="4" t="s">
        <v>6</v>
      </c>
    </row>
  </sheetData>
  <mergeCells count="1">
    <mergeCell ref="A1:A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D7"/>
  <sheetViews>
    <sheetView workbookViewId="0"/>
  </sheetViews>
  <sheetFormatPr baseColWidth="10" defaultColWidth="8.83203125" defaultRowHeight="15" x14ac:dyDescent="0.2"/>
  <cols>
    <col min="1" max="1" width="53" customWidth="1"/>
    <col min="2" max="2" width="25" customWidth="1"/>
    <col min="3" max="4" width="14" customWidth="1"/>
  </cols>
  <sheetData>
    <row r="1" spans="1:4" x14ac:dyDescent="0.2">
      <c r="A1" s="26" t="s">
        <v>604</v>
      </c>
      <c r="B1" s="28" t="s">
        <v>1</v>
      </c>
      <c r="C1" s="27"/>
      <c r="D1" s="27"/>
    </row>
    <row r="2" spans="1:4" ht="16" x14ac:dyDescent="0.2">
      <c r="A2" s="27"/>
      <c r="B2" s="2" t="s">
        <v>2</v>
      </c>
      <c r="C2" s="2" t="s">
        <v>81</v>
      </c>
      <c r="D2" s="2" t="s">
        <v>118</v>
      </c>
    </row>
    <row r="3" spans="1:4" ht="16" x14ac:dyDescent="0.2">
      <c r="A3" s="3" t="s">
        <v>231</v>
      </c>
      <c r="B3" s="4" t="s">
        <v>6</v>
      </c>
      <c r="C3" s="4" t="s">
        <v>6</v>
      </c>
      <c r="D3" s="4" t="s">
        <v>6</v>
      </c>
    </row>
    <row r="4" spans="1:4" ht="16" x14ac:dyDescent="0.2">
      <c r="A4" s="4" t="s">
        <v>605</v>
      </c>
      <c r="B4" s="5">
        <v>28</v>
      </c>
      <c r="C4" s="5">
        <v>25</v>
      </c>
      <c r="D4" s="5">
        <v>14</v>
      </c>
    </row>
    <row r="5" spans="1:4" ht="16" x14ac:dyDescent="0.2">
      <c r="A5" s="4" t="s">
        <v>606</v>
      </c>
      <c r="B5" s="4" t="s">
        <v>607</v>
      </c>
      <c r="C5" s="4" t="s">
        <v>6</v>
      </c>
      <c r="D5" s="4" t="s">
        <v>6</v>
      </c>
    </row>
    <row r="6" spans="1:4" ht="16" x14ac:dyDescent="0.2">
      <c r="A6" s="4" t="s">
        <v>608</v>
      </c>
      <c r="B6" s="12">
        <v>6.5000000000000002E-2</v>
      </c>
      <c r="C6" s="4" t="s">
        <v>6</v>
      </c>
      <c r="D6" s="4" t="s">
        <v>6</v>
      </c>
    </row>
    <row r="7" spans="1:4" ht="16" x14ac:dyDescent="0.2">
      <c r="A7" s="4" t="s">
        <v>609</v>
      </c>
      <c r="B7" s="5">
        <v>32</v>
      </c>
      <c r="C7" s="4" t="s">
        <v>6</v>
      </c>
      <c r="D7" s="4" t="s">
        <v>6</v>
      </c>
    </row>
  </sheetData>
  <mergeCells count="2">
    <mergeCell ref="A1:A2"/>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B11"/>
  <sheetViews>
    <sheetView workbookViewId="0"/>
  </sheetViews>
  <sheetFormatPr baseColWidth="10" defaultColWidth="8.83203125" defaultRowHeight="15" x14ac:dyDescent="0.2"/>
  <cols>
    <col min="1" max="1" width="80" customWidth="1"/>
    <col min="2" max="2" width="22" customWidth="1"/>
  </cols>
  <sheetData>
    <row r="1" spans="1:2" ht="16" x14ac:dyDescent="0.2">
      <c r="A1" s="1" t="s">
        <v>610</v>
      </c>
      <c r="B1" s="2" t="s">
        <v>361</v>
      </c>
    </row>
    <row r="2" spans="1:2" ht="16" x14ac:dyDescent="0.2">
      <c r="A2" s="3" t="s">
        <v>231</v>
      </c>
      <c r="B2" s="4" t="s">
        <v>6</v>
      </c>
    </row>
    <row r="3" spans="1:2" ht="16" x14ac:dyDescent="0.2">
      <c r="A3" s="4" t="s">
        <v>611</v>
      </c>
      <c r="B3" s="5">
        <v>23</v>
      </c>
    </row>
    <row r="4" spans="1:2" ht="16" x14ac:dyDescent="0.2">
      <c r="A4" s="4" t="s">
        <v>612</v>
      </c>
      <c r="B4" s="6">
        <v>24</v>
      </c>
    </row>
    <row r="5" spans="1:2" ht="16" x14ac:dyDescent="0.2">
      <c r="A5" s="4" t="s">
        <v>613</v>
      </c>
      <c r="B5" s="6">
        <v>24</v>
      </c>
    </row>
    <row r="6" spans="1:2" ht="16" x14ac:dyDescent="0.2">
      <c r="A6" s="4" t="s">
        <v>614</v>
      </c>
      <c r="B6" s="6">
        <v>21</v>
      </c>
    </row>
    <row r="7" spans="1:2" ht="16" x14ac:dyDescent="0.2">
      <c r="A7" s="4" t="s">
        <v>615</v>
      </c>
      <c r="B7" s="6">
        <v>18</v>
      </c>
    </row>
    <row r="8" spans="1:2" ht="16" x14ac:dyDescent="0.2">
      <c r="A8" s="4" t="s">
        <v>616</v>
      </c>
      <c r="B8" s="6">
        <v>74</v>
      </c>
    </row>
    <row r="9" spans="1:2" ht="16" x14ac:dyDescent="0.2">
      <c r="A9" s="4" t="s">
        <v>617</v>
      </c>
      <c r="B9" s="6">
        <v>184</v>
      </c>
    </row>
    <row r="10" spans="1:2" ht="16" x14ac:dyDescent="0.2">
      <c r="A10" s="4" t="s">
        <v>618</v>
      </c>
      <c r="B10" s="6">
        <v>-48</v>
      </c>
    </row>
    <row r="11" spans="1:2" ht="16" x14ac:dyDescent="0.2">
      <c r="A11" s="4" t="s">
        <v>619</v>
      </c>
      <c r="B11" s="5">
        <v>136</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0"/>
  <sheetViews>
    <sheetView workbookViewId="0">
      <selection sqref="A1:D20"/>
    </sheetView>
  </sheetViews>
  <sheetFormatPr baseColWidth="10" defaultColWidth="8.83203125" defaultRowHeight="15" x14ac:dyDescent="0.2"/>
  <cols>
    <col min="1" max="1" width="80" customWidth="1"/>
    <col min="2" max="2" width="16" customWidth="1"/>
    <col min="3" max="4" width="14" customWidth="1"/>
  </cols>
  <sheetData>
    <row r="1" spans="1:4" x14ac:dyDescent="0.2">
      <c r="A1" s="26" t="s">
        <v>117</v>
      </c>
      <c r="B1" s="28" t="s">
        <v>1</v>
      </c>
      <c r="C1" s="27"/>
      <c r="D1" s="27"/>
    </row>
    <row r="2" spans="1:4" ht="16" x14ac:dyDescent="0.2">
      <c r="A2" s="27"/>
      <c r="B2" s="2" t="s">
        <v>2</v>
      </c>
      <c r="C2" s="2" t="s">
        <v>81</v>
      </c>
      <c r="D2" s="2" t="s">
        <v>118</v>
      </c>
    </row>
    <row r="3" spans="1:4" ht="16" x14ac:dyDescent="0.2">
      <c r="A3" s="3" t="s">
        <v>119</v>
      </c>
      <c r="B3" s="4" t="s">
        <v>6</v>
      </c>
      <c r="C3" s="4" t="s">
        <v>6</v>
      </c>
      <c r="D3" s="4" t="s">
        <v>6</v>
      </c>
    </row>
    <row r="4" spans="1:4" ht="16" x14ac:dyDescent="0.2">
      <c r="A4" s="4" t="s">
        <v>120</v>
      </c>
      <c r="B4" s="5">
        <v>68</v>
      </c>
      <c r="C4" s="5">
        <v>82</v>
      </c>
      <c r="D4" s="5">
        <v>0</v>
      </c>
    </row>
    <row r="5" spans="1:4" ht="16" x14ac:dyDescent="0.2">
      <c r="A5" s="3" t="s">
        <v>121</v>
      </c>
      <c r="B5" s="4" t="s">
        <v>6</v>
      </c>
      <c r="C5" s="4" t="s">
        <v>6</v>
      </c>
      <c r="D5" s="4" t="s">
        <v>6</v>
      </c>
    </row>
    <row r="6" spans="1:4" ht="16" x14ac:dyDescent="0.2">
      <c r="A6" s="4" t="s">
        <v>122</v>
      </c>
      <c r="B6" s="6">
        <v>677</v>
      </c>
      <c r="C6" s="6">
        <v>697</v>
      </c>
      <c r="D6" s="6">
        <v>179</v>
      </c>
    </row>
    <row r="7" spans="1:4" ht="16" x14ac:dyDescent="0.2">
      <c r="A7" s="4" t="s">
        <v>123</v>
      </c>
      <c r="B7" s="6">
        <v>129</v>
      </c>
      <c r="C7" s="6">
        <v>116</v>
      </c>
      <c r="D7" s="6">
        <v>39</v>
      </c>
    </row>
    <row r="8" spans="1:4" ht="16" x14ac:dyDescent="0.2">
      <c r="A8" s="4" t="s">
        <v>124</v>
      </c>
      <c r="B8" s="6">
        <v>1114</v>
      </c>
      <c r="C8" s="6">
        <v>0</v>
      </c>
      <c r="D8" s="6">
        <v>0</v>
      </c>
    </row>
    <row r="9" spans="1:4" ht="16" x14ac:dyDescent="0.2">
      <c r="A9" s="4" t="s">
        <v>125</v>
      </c>
      <c r="B9" s="6">
        <v>1920</v>
      </c>
      <c r="C9" s="6">
        <v>813</v>
      </c>
      <c r="D9" s="6">
        <v>218</v>
      </c>
    </row>
    <row r="10" spans="1:4" ht="16" x14ac:dyDescent="0.2">
      <c r="A10" s="4" t="s">
        <v>126</v>
      </c>
      <c r="B10" s="6">
        <v>-1852</v>
      </c>
      <c r="C10" s="6">
        <v>-731</v>
      </c>
      <c r="D10" s="6">
        <v>-218</v>
      </c>
    </row>
    <row r="11" spans="1:4" ht="16" x14ac:dyDescent="0.2">
      <c r="A11" s="3" t="s">
        <v>127</v>
      </c>
      <c r="B11" s="4" t="s">
        <v>6</v>
      </c>
      <c r="C11" s="4" t="s">
        <v>6</v>
      </c>
      <c r="D11" s="4" t="s">
        <v>6</v>
      </c>
    </row>
    <row r="12" spans="1:4" ht="16" x14ac:dyDescent="0.2">
      <c r="A12" s="4" t="s">
        <v>128</v>
      </c>
      <c r="B12" s="6">
        <v>114</v>
      </c>
      <c r="C12" s="6">
        <v>-20</v>
      </c>
      <c r="D12" s="6">
        <v>0</v>
      </c>
    </row>
    <row r="13" spans="1:4" ht="16" x14ac:dyDescent="0.2">
      <c r="A13" s="4" t="s">
        <v>129</v>
      </c>
      <c r="B13" s="6">
        <v>15</v>
      </c>
      <c r="C13" s="6">
        <v>-9</v>
      </c>
      <c r="D13" s="6">
        <v>4</v>
      </c>
    </row>
    <row r="14" spans="1:4" ht="16" x14ac:dyDescent="0.2">
      <c r="A14" s="4" t="s">
        <v>130</v>
      </c>
      <c r="B14" s="6">
        <v>-1723</v>
      </c>
      <c r="C14" s="6">
        <v>-760</v>
      </c>
      <c r="D14" s="6">
        <v>-214</v>
      </c>
    </row>
    <row r="15" spans="1:4" ht="16" x14ac:dyDescent="0.2">
      <c r="A15" s="4" t="s">
        <v>131</v>
      </c>
      <c r="B15" s="6">
        <v>0</v>
      </c>
      <c r="C15" s="6">
        <v>-5</v>
      </c>
      <c r="D15" s="6">
        <v>0</v>
      </c>
    </row>
    <row r="16" spans="1:4" ht="16" x14ac:dyDescent="0.2">
      <c r="A16" s="4" t="s">
        <v>132</v>
      </c>
      <c r="B16" s="5">
        <v>-1723</v>
      </c>
      <c r="C16" s="5">
        <v>-755</v>
      </c>
      <c r="D16" s="5">
        <v>-214</v>
      </c>
    </row>
    <row r="17" spans="1:4" ht="16" x14ac:dyDescent="0.2">
      <c r="A17" s="4" t="s">
        <v>133</v>
      </c>
      <c r="B17" s="8">
        <v>-1.51</v>
      </c>
      <c r="C17" s="8">
        <v>-1.22</v>
      </c>
      <c r="D17" s="8">
        <v>-0.79</v>
      </c>
    </row>
    <row r="18" spans="1:4" ht="16" x14ac:dyDescent="0.2">
      <c r="A18" s="4" t="s">
        <v>134</v>
      </c>
      <c r="B18" s="8">
        <v>-1.51</v>
      </c>
      <c r="C18" s="8">
        <v>-1.22</v>
      </c>
      <c r="D18" s="8">
        <v>-0.79</v>
      </c>
    </row>
    <row r="19" spans="1:4" ht="16" x14ac:dyDescent="0.2">
      <c r="A19" s="4" t="s">
        <v>135</v>
      </c>
      <c r="B19" s="6">
        <v>1143</v>
      </c>
      <c r="C19" s="6">
        <v>621</v>
      </c>
      <c r="D19" s="6">
        <v>271</v>
      </c>
    </row>
    <row r="20" spans="1:4" ht="16" x14ac:dyDescent="0.2">
      <c r="A20" s="4" t="s">
        <v>136</v>
      </c>
      <c r="B20" s="6">
        <v>1143</v>
      </c>
      <c r="C20" s="6">
        <v>621</v>
      </c>
      <c r="D20" s="6">
        <v>271</v>
      </c>
    </row>
  </sheetData>
  <mergeCells count="2">
    <mergeCell ref="A1:A2"/>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C20"/>
  <sheetViews>
    <sheetView workbookViewId="0"/>
  </sheetViews>
  <sheetFormatPr baseColWidth="10" defaultColWidth="8.83203125" defaultRowHeight="15" x14ac:dyDescent="0.2"/>
  <cols>
    <col min="1" max="1" width="80" customWidth="1"/>
    <col min="2" max="3" width="14" customWidth="1"/>
  </cols>
  <sheetData>
    <row r="1" spans="1:3" ht="16" x14ac:dyDescent="0.2">
      <c r="A1" s="1" t="s">
        <v>620</v>
      </c>
      <c r="B1" s="2" t="s">
        <v>2</v>
      </c>
      <c r="C1" s="2" t="s">
        <v>81</v>
      </c>
    </row>
    <row r="2" spans="1:3" ht="16" x14ac:dyDescent="0.2">
      <c r="A2" s="3" t="s">
        <v>342</v>
      </c>
      <c r="B2" s="4" t="s">
        <v>6</v>
      </c>
      <c r="C2" s="4" t="s">
        <v>6</v>
      </c>
    </row>
    <row r="3" spans="1:3" ht="16" x14ac:dyDescent="0.2">
      <c r="A3" s="4" t="s">
        <v>621</v>
      </c>
      <c r="B3" s="5">
        <v>130</v>
      </c>
      <c r="C3" s="5">
        <v>114</v>
      </c>
    </row>
    <row r="4" spans="1:3" ht="16" x14ac:dyDescent="0.2">
      <c r="A4" s="4" t="s">
        <v>622</v>
      </c>
      <c r="B4" s="6">
        <v>-39</v>
      </c>
      <c r="C4" s="6">
        <v>-20</v>
      </c>
    </row>
    <row r="5" spans="1:3" ht="16" x14ac:dyDescent="0.2">
      <c r="A5" s="4" t="s">
        <v>623</v>
      </c>
      <c r="B5" s="6">
        <v>91</v>
      </c>
      <c r="C5" s="6">
        <v>94</v>
      </c>
    </row>
    <row r="6" spans="1:3" ht="16" x14ac:dyDescent="0.2">
      <c r="A6" s="4" t="s">
        <v>624</v>
      </c>
      <c r="B6" s="4" t="s">
        <v>6</v>
      </c>
      <c r="C6" s="4" t="s">
        <v>6</v>
      </c>
    </row>
    <row r="7" spans="1:3" ht="16" x14ac:dyDescent="0.2">
      <c r="A7" s="3" t="s">
        <v>342</v>
      </c>
      <c r="B7" s="4" t="s">
        <v>6</v>
      </c>
      <c r="C7" s="4" t="s">
        <v>6</v>
      </c>
    </row>
    <row r="8" spans="1:3" ht="16" x14ac:dyDescent="0.2">
      <c r="A8" s="4" t="s">
        <v>621</v>
      </c>
      <c r="B8" s="6">
        <v>14</v>
      </c>
      <c r="C8" s="6">
        <v>14</v>
      </c>
    </row>
    <row r="9" spans="1:3" ht="16" x14ac:dyDescent="0.2">
      <c r="A9" s="4" t="s">
        <v>625</v>
      </c>
      <c r="B9" s="4" t="s">
        <v>6</v>
      </c>
      <c r="C9" s="4" t="s">
        <v>6</v>
      </c>
    </row>
    <row r="10" spans="1:3" ht="16" x14ac:dyDescent="0.2">
      <c r="A10" s="3" t="s">
        <v>342</v>
      </c>
      <c r="B10" s="4" t="s">
        <v>6</v>
      </c>
      <c r="C10" s="4" t="s">
        <v>6</v>
      </c>
    </row>
    <row r="11" spans="1:3" ht="16" x14ac:dyDescent="0.2">
      <c r="A11" s="4" t="s">
        <v>621</v>
      </c>
      <c r="B11" s="6">
        <v>70</v>
      </c>
      <c r="C11" s="6">
        <v>62</v>
      </c>
    </row>
    <row r="12" spans="1:3" ht="16" x14ac:dyDescent="0.2">
      <c r="A12" s="4" t="s">
        <v>626</v>
      </c>
      <c r="B12" s="4" t="s">
        <v>6</v>
      </c>
      <c r="C12" s="4" t="s">
        <v>6</v>
      </c>
    </row>
    <row r="13" spans="1:3" ht="16" x14ac:dyDescent="0.2">
      <c r="A13" s="3" t="s">
        <v>342</v>
      </c>
      <c r="B13" s="4" t="s">
        <v>6</v>
      </c>
      <c r="C13" s="4" t="s">
        <v>6</v>
      </c>
    </row>
    <row r="14" spans="1:3" ht="16" x14ac:dyDescent="0.2">
      <c r="A14" s="4" t="s">
        <v>621</v>
      </c>
      <c r="B14" s="6">
        <v>24</v>
      </c>
      <c r="C14" s="6">
        <v>20</v>
      </c>
    </row>
    <row r="15" spans="1:3" ht="16" x14ac:dyDescent="0.2">
      <c r="A15" s="4" t="s">
        <v>627</v>
      </c>
      <c r="B15" s="4" t="s">
        <v>6</v>
      </c>
      <c r="C15" s="4" t="s">
        <v>6</v>
      </c>
    </row>
    <row r="16" spans="1:3" ht="16" x14ac:dyDescent="0.2">
      <c r="A16" s="3" t="s">
        <v>342</v>
      </c>
      <c r="B16" s="4" t="s">
        <v>6</v>
      </c>
      <c r="C16" s="4" t="s">
        <v>6</v>
      </c>
    </row>
    <row r="17" spans="1:3" ht="16" x14ac:dyDescent="0.2">
      <c r="A17" s="4" t="s">
        <v>621</v>
      </c>
      <c r="B17" s="6">
        <v>7</v>
      </c>
      <c r="C17" s="6">
        <v>3</v>
      </c>
    </row>
    <row r="18" spans="1:3" ht="16" x14ac:dyDescent="0.2">
      <c r="A18" s="4" t="s">
        <v>344</v>
      </c>
      <c r="B18" s="4" t="s">
        <v>6</v>
      </c>
      <c r="C18" s="4" t="s">
        <v>6</v>
      </c>
    </row>
    <row r="19" spans="1:3" ht="16" x14ac:dyDescent="0.2">
      <c r="A19" s="3" t="s">
        <v>342</v>
      </c>
      <c r="B19" s="4" t="s">
        <v>6</v>
      </c>
      <c r="C19" s="4" t="s">
        <v>6</v>
      </c>
    </row>
    <row r="20" spans="1:3" ht="16" x14ac:dyDescent="0.2">
      <c r="A20" s="4" t="s">
        <v>621</v>
      </c>
      <c r="B20" s="5">
        <v>15</v>
      </c>
      <c r="C20" s="5">
        <v>15</v>
      </c>
    </row>
  </sheetData>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C5"/>
  <sheetViews>
    <sheetView workbookViewId="0"/>
  </sheetViews>
  <sheetFormatPr baseColWidth="10" defaultColWidth="8.83203125" defaultRowHeight="15" x14ac:dyDescent="0.2"/>
  <cols>
    <col min="1" max="1" width="80" customWidth="1"/>
    <col min="2" max="3" width="14" customWidth="1"/>
  </cols>
  <sheetData>
    <row r="1" spans="1:3" ht="16" x14ac:dyDescent="0.2">
      <c r="A1" s="1" t="s">
        <v>628</v>
      </c>
      <c r="B1" s="2" t="s">
        <v>2</v>
      </c>
      <c r="C1" s="2" t="s">
        <v>81</v>
      </c>
    </row>
    <row r="2" spans="1:3" ht="16" x14ac:dyDescent="0.2">
      <c r="A2" s="3" t="s">
        <v>205</v>
      </c>
      <c r="B2" s="4" t="s">
        <v>6</v>
      </c>
      <c r="C2" s="4" t="s">
        <v>6</v>
      </c>
    </row>
    <row r="3" spans="1:3" ht="16" x14ac:dyDescent="0.2">
      <c r="A3" s="4" t="s">
        <v>629</v>
      </c>
      <c r="B3" s="5">
        <v>52</v>
      </c>
      <c r="C3" s="5">
        <v>51</v>
      </c>
    </row>
    <row r="4" spans="1:3" ht="16" x14ac:dyDescent="0.2">
      <c r="A4" s="4" t="s">
        <v>630</v>
      </c>
      <c r="B4" s="6">
        <v>18</v>
      </c>
      <c r="C4" s="6">
        <v>28</v>
      </c>
    </row>
    <row r="5" spans="1:3" ht="16" x14ac:dyDescent="0.2">
      <c r="A5" s="4" t="s">
        <v>631</v>
      </c>
      <c r="B5" s="5">
        <v>70</v>
      </c>
      <c r="C5" s="5">
        <v>79</v>
      </c>
    </row>
  </sheetData>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D22"/>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26" t="s">
        <v>632</v>
      </c>
      <c r="B1" s="28" t="s">
        <v>1</v>
      </c>
      <c r="C1" s="27"/>
      <c r="D1" s="27"/>
    </row>
    <row r="2" spans="1:4" ht="16" x14ac:dyDescent="0.2">
      <c r="A2" s="27"/>
      <c r="B2" s="2" t="s">
        <v>2</v>
      </c>
      <c r="C2" s="2" t="s">
        <v>81</v>
      </c>
      <c r="D2" s="2" t="s">
        <v>118</v>
      </c>
    </row>
    <row r="3" spans="1:4" ht="16" x14ac:dyDescent="0.2">
      <c r="A3" s="3" t="s">
        <v>633</v>
      </c>
      <c r="B3" s="4" t="s">
        <v>6</v>
      </c>
      <c r="C3" s="4" t="s">
        <v>6</v>
      </c>
      <c r="D3" s="4" t="s">
        <v>6</v>
      </c>
    </row>
    <row r="4" spans="1:4" ht="16" x14ac:dyDescent="0.2">
      <c r="A4" s="4" t="s">
        <v>634</v>
      </c>
      <c r="B4" s="6">
        <v>194</v>
      </c>
      <c r="C4" s="6">
        <v>143</v>
      </c>
      <c r="D4" s="6">
        <v>370</v>
      </c>
    </row>
    <row r="5" spans="1:4" ht="16" x14ac:dyDescent="0.2">
      <c r="A5" s="4" t="s">
        <v>635</v>
      </c>
      <c r="B5" s="4" t="s">
        <v>6</v>
      </c>
      <c r="C5" s="4" t="s">
        <v>6</v>
      </c>
      <c r="D5" s="4" t="s">
        <v>6</v>
      </c>
    </row>
    <row r="6" spans="1:4" ht="16" x14ac:dyDescent="0.2">
      <c r="A6" s="3" t="s">
        <v>633</v>
      </c>
      <c r="B6" s="4" t="s">
        <v>6</v>
      </c>
      <c r="C6" s="4" t="s">
        <v>6</v>
      </c>
      <c r="D6" s="4" t="s">
        <v>6</v>
      </c>
    </row>
    <row r="7" spans="1:4" ht="16" x14ac:dyDescent="0.2">
      <c r="A7" s="4" t="s">
        <v>634</v>
      </c>
      <c r="B7" s="6">
        <v>0</v>
      </c>
      <c r="C7" s="6">
        <v>0</v>
      </c>
      <c r="D7" s="6">
        <v>290</v>
      </c>
    </row>
    <row r="8" spans="1:4" ht="16" x14ac:dyDescent="0.2">
      <c r="A8" s="4" t="s">
        <v>481</v>
      </c>
      <c r="B8" s="4" t="s">
        <v>6</v>
      </c>
      <c r="C8" s="4" t="s">
        <v>6</v>
      </c>
      <c r="D8" s="4" t="s">
        <v>6</v>
      </c>
    </row>
    <row r="9" spans="1:4" ht="16" x14ac:dyDescent="0.2">
      <c r="A9" s="3" t="s">
        <v>633</v>
      </c>
      <c r="B9" s="4" t="s">
        <v>6</v>
      </c>
      <c r="C9" s="4" t="s">
        <v>6</v>
      </c>
      <c r="D9" s="4" t="s">
        <v>6</v>
      </c>
    </row>
    <row r="10" spans="1:4" ht="16" x14ac:dyDescent="0.2">
      <c r="A10" s="4" t="s">
        <v>634</v>
      </c>
      <c r="B10" s="6">
        <v>65</v>
      </c>
      <c r="C10" s="6">
        <v>82</v>
      </c>
      <c r="D10" s="6">
        <v>77</v>
      </c>
    </row>
    <row r="11" spans="1:4" ht="16" x14ac:dyDescent="0.2">
      <c r="A11" s="4" t="s">
        <v>403</v>
      </c>
      <c r="B11" s="4" t="s">
        <v>6</v>
      </c>
      <c r="C11" s="4" t="s">
        <v>6</v>
      </c>
      <c r="D11" s="4" t="s">
        <v>6</v>
      </c>
    </row>
    <row r="12" spans="1:4" ht="16" x14ac:dyDescent="0.2">
      <c r="A12" s="3" t="s">
        <v>633</v>
      </c>
      <c r="B12" s="4" t="s">
        <v>6</v>
      </c>
      <c r="C12" s="4" t="s">
        <v>6</v>
      </c>
      <c r="D12" s="4" t="s">
        <v>6</v>
      </c>
    </row>
    <row r="13" spans="1:4" ht="16" x14ac:dyDescent="0.2">
      <c r="A13" s="4" t="s">
        <v>634</v>
      </c>
      <c r="B13" s="6">
        <v>103</v>
      </c>
      <c r="C13" s="6">
        <v>35</v>
      </c>
      <c r="D13" s="6">
        <v>3</v>
      </c>
    </row>
    <row r="14" spans="1:4" ht="16" x14ac:dyDescent="0.2">
      <c r="A14" s="4" t="s">
        <v>636</v>
      </c>
      <c r="B14" s="4" t="s">
        <v>6</v>
      </c>
      <c r="C14" s="4" t="s">
        <v>6</v>
      </c>
      <c r="D14" s="4" t="s">
        <v>6</v>
      </c>
    </row>
    <row r="15" spans="1:4" ht="16" x14ac:dyDescent="0.2">
      <c r="A15" s="3" t="s">
        <v>633</v>
      </c>
      <c r="B15" s="4" t="s">
        <v>6</v>
      </c>
      <c r="C15" s="4" t="s">
        <v>6</v>
      </c>
      <c r="D15" s="4" t="s">
        <v>6</v>
      </c>
    </row>
    <row r="16" spans="1:4" ht="16" x14ac:dyDescent="0.2">
      <c r="A16" s="4" t="s">
        <v>634</v>
      </c>
      <c r="B16" s="6">
        <v>12</v>
      </c>
      <c r="C16" s="6">
        <v>12</v>
      </c>
      <c r="D16" s="6">
        <v>0</v>
      </c>
    </row>
    <row r="17" spans="1:4" ht="16" x14ac:dyDescent="0.2">
      <c r="A17" s="4" t="s">
        <v>637</v>
      </c>
      <c r="B17" s="4" t="s">
        <v>6</v>
      </c>
      <c r="C17" s="4" t="s">
        <v>6</v>
      </c>
      <c r="D17" s="4" t="s">
        <v>6</v>
      </c>
    </row>
    <row r="18" spans="1:4" ht="16" x14ac:dyDescent="0.2">
      <c r="A18" s="3" t="s">
        <v>633</v>
      </c>
      <c r="B18" s="4" t="s">
        <v>6</v>
      </c>
      <c r="C18" s="4" t="s">
        <v>6</v>
      </c>
      <c r="D18" s="4" t="s">
        <v>6</v>
      </c>
    </row>
    <row r="19" spans="1:4" ht="16" x14ac:dyDescent="0.2">
      <c r="A19" s="4" t="s">
        <v>634</v>
      </c>
      <c r="B19" s="6">
        <v>9</v>
      </c>
      <c r="C19" s="6">
        <v>9</v>
      </c>
      <c r="D19" s="6">
        <v>0</v>
      </c>
    </row>
    <row r="20" spans="1:4" ht="16" x14ac:dyDescent="0.2">
      <c r="A20" s="4" t="s">
        <v>638</v>
      </c>
      <c r="B20" s="4" t="s">
        <v>6</v>
      </c>
      <c r="C20" s="4" t="s">
        <v>6</v>
      </c>
      <c r="D20" s="4" t="s">
        <v>6</v>
      </c>
    </row>
    <row r="21" spans="1:4" ht="16" x14ac:dyDescent="0.2">
      <c r="A21" s="3" t="s">
        <v>633</v>
      </c>
      <c r="B21" s="4" t="s">
        <v>6</v>
      </c>
      <c r="C21" s="4" t="s">
        <v>6</v>
      </c>
      <c r="D21" s="4" t="s">
        <v>6</v>
      </c>
    </row>
    <row r="22" spans="1:4" ht="16" x14ac:dyDescent="0.2">
      <c r="A22" s="4" t="s">
        <v>634</v>
      </c>
      <c r="B22" s="6">
        <v>5</v>
      </c>
      <c r="C22" s="6">
        <v>5</v>
      </c>
      <c r="D22" s="6">
        <v>0</v>
      </c>
    </row>
  </sheetData>
  <mergeCells count="2">
    <mergeCell ref="A1:A2"/>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D7"/>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26" t="s">
        <v>639</v>
      </c>
      <c r="B1" s="28" t="s">
        <v>1</v>
      </c>
      <c r="C1" s="27"/>
      <c r="D1" s="27"/>
    </row>
    <row r="2" spans="1:4" ht="16" x14ac:dyDescent="0.2">
      <c r="A2" s="27"/>
      <c r="B2" s="2" t="s">
        <v>2</v>
      </c>
      <c r="C2" s="2" t="s">
        <v>81</v>
      </c>
      <c r="D2" s="2" t="s">
        <v>118</v>
      </c>
    </row>
    <row r="3" spans="1:4" ht="16" x14ac:dyDescent="0.2">
      <c r="A3" s="3" t="s">
        <v>640</v>
      </c>
      <c r="B3" s="4" t="s">
        <v>6</v>
      </c>
      <c r="C3" s="4" t="s">
        <v>6</v>
      </c>
      <c r="D3" s="4" t="s">
        <v>6</v>
      </c>
    </row>
    <row r="4" spans="1:4" ht="16" x14ac:dyDescent="0.2">
      <c r="A4" s="4" t="s">
        <v>641</v>
      </c>
      <c r="B4" s="5">
        <v>0</v>
      </c>
      <c r="C4" s="5">
        <v>-4</v>
      </c>
      <c r="D4" s="5">
        <v>0</v>
      </c>
    </row>
    <row r="5" spans="1:4" ht="16" x14ac:dyDescent="0.2">
      <c r="A5" s="4" t="s">
        <v>642</v>
      </c>
      <c r="B5" s="6">
        <v>0</v>
      </c>
      <c r="C5" s="6">
        <v>-1</v>
      </c>
      <c r="D5" s="6">
        <v>0</v>
      </c>
    </row>
    <row r="6" spans="1:4" ht="16" x14ac:dyDescent="0.2">
      <c r="A6" s="4" t="s">
        <v>643</v>
      </c>
      <c r="B6" s="6">
        <v>0</v>
      </c>
      <c r="C6" s="6">
        <v>-5</v>
      </c>
      <c r="D6" s="6">
        <v>0</v>
      </c>
    </row>
    <row r="7" spans="1:4" ht="16" x14ac:dyDescent="0.2">
      <c r="A7" s="4" t="s">
        <v>131</v>
      </c>
      <c r="B7" s="5">
        <v>0</v>
      </c>
      <c r="C7" s="5">
        <v>-5</v>
      </c>
      <c r="D7" s="5">
        <v>0</v>
      </c>
    </row>
  </sheetData>
  <mergeCells count="2">
    <mergeCell ref="A1:A2"/>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D12"/>
  <sheetViews>
    <sheetView workbookViewId="0"/>
  </sheetViews>
  <sheetFormatPr baseColWidth="10" defaultColWidth="8.83203125" defaultRowHeight="15" x14ac:dyDescent="0.2"/>
  <cols>
    <col min="1" max="1" width="61" customWidth="1"/>
    <col min="2" max="2" width="16" customWidth="1"/>
    <col min="3" max="4" width="14" customWidth="1"/>
  </cols>
  <sheetData>
    <row r="1" spans="1:4" x14ac:dyDescent="0.2">
      <c r="A1" s="26" t="s">
        <v>644</v>
      </c>
      <c r="B1" s="28" t="s">
        <v>1</v>
      </c>
      <c r="C1" s="27"/>
      <c r="D1" s="27"/>
    </row>
    <row r="2" spans="1:4" ht="16" x14ac:dyDescent="0.2">
      <c r="A2" s="27"/>
      <c r="B2" s="2" t="s">
        <v>2</v>
      </c>
      <c r="C2" s="2" t="s">
        <v>81</v>
      </c>
      <c r="D2" s="2" t="s">
        <v>118</v>
      </c>
    </row>
    <row r="3" spans="1:4" ht="16" x14ac:dyDescent="0.2">
      <c r="A3" s="3" t="s">
        <v>239</v>
      </c>
      <c r="B3" s="4" t="s">
        <v>6</v>
      </c>
      <c r="C3" s="4" t="s">
        <v>6</v>
      </c>
      <c r="D3" s="4" t="s">
        <v>6</v>
      </c>
    </row>
    <row r="4" spans="1:4" ht="16" x14ac:dyDescent="0.2">
      <c r="A4" s="4" t="s">
        <v>645</v>
      </c>
      <c r="B4" s="10">
        <v>0.21</v>
      </c>
      <c r="C4" s="10">
        <v>0.21</v>
      </c>
      <c r="D4" s="10">
        <v>0.21</v>
      </c>
    </row>
    <row r="5" spans="1:4" ht="16" x14ac:dyDescent="0.2">
      <c r="A5" s="4" t="s">
        <v>646</v>
      </c>
      <c r="B5" s="10">
        <v>0</v>
      </c>
      <c r="C5" s="12">
        <v>1E-3</v>
      </c>
      <c r="D5" s="10">
        <v>0</v>
      </c>
    </row>
    <row r="6" spans="1:4" ht="16" x14ac:dyDescent="0.2">
      <c r="A6" s="4" t="s">
        <v>158</v>
      </c>
      <c r="B6" s="4" t="s">
        <v>647</v>
      </c>
      <c r="C6" s="4" t="s">
        <v>648</v>
      </c>
      <c r="D6" s="4" t="s">
        <v>649</v>
      </c>
    </row>
    <row r="7" spans="1:4" ht="16" x14ac:dyDescent="0.2">
      <c r="A7" s="4" t="s">
        <v>650</v>
      </c>
      <c r="B7" s="12">
        <v>1.4999999999999999E-2</v>
      </c>
      <c r="C7" s="12">
        <v>2.5000000000000001E-2</v>
      </c>
      <c r="D7" s="12">
        <v>3.5000000000000003E-2</v>
      </c>
    </row>
    <row r="8" spans="1:4" ht="16" x14ac:dyDescent="0.2">
      <c r="A8" s="4" t="s">
        <v>651</v>
      </c>
      <c r="B8" s="12">
        <v>1.4E-2</v>
      </c>
      <c r="C8" s="4" t="s">
        <v>652</v>
      </c>
      <c r="D8" s="10">
        <v>0</v>
      </c>
    </row>
    <row r="9" spans="1:4" ht="16" x14ac:dyDescent="0.2">
      <c r="A9" s="4" t="s">
        <v>124</v>
      </c>
      <c r="B9" s="4" t="s">
        <v>653</v>
      </c>
      <c r="C9" s="10">
        <v>0</v>
      </c>
      <c r="D9" s="10">
        <v>0</v>
      </c>
    </row>
    <row r="10" spans="1:4" ht="16" x14ac:dyDescent="0.2">
      <c r="A10" s="4" t="s">
        <v>344</v>
      </c>
      <c r="B10" s="4" t="s">
        <v>654</v>
      </c>
      <c r="C10" s="4" t="s">
        <v>654</v>
      </c>
      <c r="D10" s="12">
        <v>2E-3</v>
      </c>
    </row>
    <row r="11" spans="1:4" ht="16" x14ac:dyDescent="0.2">
      <c r="A11" s="4" t="s">
        <v>655</v>
      </c>
      <c r="B11" s="4" t="s">
        <v>656</v>
      </c>
      <c r="C11" s="4" t="s">
        <v>657</v>
      </c>
      <c r="D11" s="4" t="s">
        <v>658</v>
      </c>
    </row>
    <row r="12" spans="1:4" ht="16" x14ac:dyDescent="0.2">
      <c r="A12" s="4" t="s">
        <v>659</v>
      </c>
      <c r="B12" s="10">
        <v>0</v>
      </c>
      <c r="C12" s="12">
        <v>6.0000000000000001E-3</v>
      </c>
      <c r="D12" s="10">
        <v>0</v>
      </c>
    </row>
  </sheetData>
  <mergeCells count="2">
    <mergeCell ref="A1:A2"/>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E17"/>
  <sheetViews>
    <sheetView workbookViewId="0"/>
  </sheetViews>
  <sheetFormatPr baseColWidth="10" defaultColWidth="8.83203125" defaultRowHeight="15" x14ac:dyDescent="0.2"/>
  <cols>
    <col min="1" max="1" width="80" customWidth="1"/>
    <col min="2" max="5" width="14" customWidth="1"/>
  </cols>
  <sheetData>
    <row r="1" spans="1:5" ht="16" x14ac:dyDescent="0.2">
      <c r="A1" s="1" t="s">
        <v>660</v>
      </c>
      <c r="B1" s="2" t="s">
        <v>2</v>
      </c>
      <c r="C1" s="2" t="s">
        <v>81</v>
      </c>
      <c r="D1" s="2" t="s">
        <v>118</v>
      </c>
      <c r="E1" s="2" t="s">
        <v>439</v>
      </c>
    </row>
    <row r="2" spans="1:5" ht="16" x14ac:dyDescent="0.2">
      <c r="A2" s="3" t="s">
        <v>661</v>
      </c>
      <c r="B2" s="4" t="s">
        <v>6</v>
      </c>
      <c r="C2" s="4" t="s">
        <v>6</v>
      </c>
      <c r="D2" s="4" t="s">
        <v>6</v>
      </c>
      <c r="E2" s="4" t="s">
        <v>6</v>
      </c>
    </row>
    <row r="3" spans="1:5" ht="16" x14ac:dyDescent="0.2">
      <c r="A3" s="4" t="s">
        <v>662</v>
      </c>
      <c r="B3" s="5">
        <v>324</v>
      </c>
      <c r="C3" s="5">
        <v>244</v>
      </c>
      <c r="D3" s="4" t="s">
        <v>6</v>
      </c>
      <c r="E3" s="4" t="s">
        <v>6</v>
      </c>
    </row>
    <row r="4" spans="1:5" ht="16" x14ac:dyDescent="0.2">
      <c r="A4" s="4" t="s">
        <v>663</v>
      </c>
      <c r="B4" s="6">
        <v>83</v>
      </c>
      <c r="C4" s="6">
        <v>45</v>
      </c>
      <c r="D4" s="4" t="s">
        <v>6</v>
      </c>
      <c r="E4" s="4" t="s">
        <v>6</v>
      </c>
    </row>
    <row r="5" spans="1:5" ht="16" x14ac:dyDescent="0.2">
      <c r="A5" s="4" t="s">
        <v>158</v>
      </c>
      <c r="B5" s="6">
        <v>17</v>
      </c>
      <c r="C5" s="6">
        <v>41</v>
      </c>
      <c r="D5" s="4" t="s">
        <v>6</v>
      </c>
      <c r="E5" s="4" t="s">
        <v>6</v>
      </c>
    </row>
    <row r="6" spans="1:5" ht="16" x14ac:dyDescent="0.2">
      <c r="A6" s="4" t="s">
        <v>664</v>
      </c>
      <c r="B6" s="6">
        <v>130</v>
      </c>
      <c r="C6" s="6">
        <v>0</v>
      </c>
      <c r="D6" s="4" t="s">
        <v>6</v>
      </c>
      <c r="E6" s="4" t="s">
        <v>6</v>
      </c>
    </row>
    <row r="7" spans="1:5" ht="16" x14ac:dyDescent="0.2">
      <c r="A7" s="4" t="s">
        <v>665</v>
      </c>
      <c r="B7" s="6">
        <v>29</v>
      </c>
      <c r="C7" s="6">
        <v>31</v>
      </c>
      <c r="D7" s="4" t="s">
        <v>6</v>
      </c>
      <c r="E7" s="4" t="s">
        <v>6</v>
      </c>
    </row>
    <row r="8" spans="1:5" ht="16" x14ac:dyDescent="0.2">
      <c r="A8" s="4" t="s">
        <v>344</v>
      </c>
      <c r="B8" s="6">
        <v>14</v>
      </c>
      <c r="C8" s="6">
        <v>12</v>
      </c>
      <c r="D8" s="4" t="s">
        <v>6</v>
      </c>
      <c r="E8" s="4" t="s">
        <v>6</v>
      </c>
    </row>
    <row r="9" spans="1:5" ht="16" x14ac:dyDescent="0.2">
      <c r="A9" s="4" t="s">
        <v>666</v>
      </c>
      <c r="B9" s="6">
        <v>597</v>
      </c>
      <c r="C9" s="6">
        <v>373</v>
      </c>
      <c r="D9" s="4" t="s">
        <v>6</v>
      </c>
      <c r="E9" s="4" t="s">
        <v>6</v>
      </c>
    </row>
    <row r="10" spans="1:5" ht="16" x14ac:dyDescent="0.2">
      <c r="A10" s="4" t="s">
        <v>667</v>
      </c>
      <c r="B10" s="6">
        <v>-542</v>
      </c>
      <c r="C10" s="6">
        <v>-331</v>
      </c>
      <c r="D10" s="5">
        <v>-87</v>
      </c>
      <c r="E10" s="5">
        <v>-31</v>
      </c>
    </row>
    <row r="11" spans="1:5" ht="16" x14ac:dyDescent="0.2">
      <c r="A11" s="4" t="s">
        <v>668</v>
      </c>
      <c r="B11" s="6">
        <v>55</v>
      </c>
      <c r="C11" s="6">
        <v>42</v>
      </c>
      <c r="D11" s="4" t="s">
        <v>6</v>
      </c>
      <c r="E11" s="4" t="s">
        <v>6</v>
      </c>
    </row>
    <row r="12" spans="1:5" ht="16" x14ac:dyDescent="0.2">
      <c r="A12" s="3" t="s">
        <v>669</v>
      </c>
      <c r="B12" s="4" t="s">
        <v>6</v>
      </c>
      <c r="C12" s="4" t="s">
        <v>6</v>
      </c>
      <c r="D12" s="4" t="s">
        <v>6</v>
      </c>
      <c r="E12" s="4" t="s">
        <v>6</v>
      </c>
    </row>
    <row r="13" spans="1:5" ht="16" x14ac:dyDescent="0.2">
      <c r="A13" s="4" t="s">
        <v>178</v>
      </c>
      <c r="B13" s="6">
        <v>-27</v>
      </c>
      <c r="C13" s="6">
        <v>-7</v>
      </c>
      <c r="D13" s="4" t="s">
        <v>6</v>
      </c>
      <c r="E13" s="4" t="s">
        <v>6</v>
      </c>
    </row>
    <row r="14" spans="1:5" ht="16" x14ac:dyDescent="0.2">
      <c r="A14" s="4" t="s">
        <v>670</v>
      </c>
      <c r="B14" s="6">
        <v>-29</v>
      </c>
      <c r="C14" s="6">
        <v>-32</v>
      </c>
      <c r="D14" s="4" t="s">
        <v>6</v>
      </c>
      <c r="E14" s="4" t="s">
        <v>6</v>
      </c>
    </row>
    <row r="15" spans="1:5" ht="16" x14ac:dyDescent="0.2">
      <c r="A15" s="4" t="s">
        <v>344</v>
      </c>
      <c r="B15" s="6">
        <v>-3</v>
      </c>
      <c r="C15" s="6">
        <v>-7</v>
      </c>
      <c r="D15" s="4" t="s">
        <v>6</v>
      </c>
      <c r="E15" s="4" t="s">
        <v>6</v>
      </c>
    </row>
    <row r="16" spans="1:5" ht="16" x14ac:dyDescent="0.2">
      <c r="A16" s="4" t="s">
        <v>671</v>
      </c>
      <c r="B16" s="6">
        <v>-59</v>
      </c>
      <c r="C16" s="6">
        <v>-46</v>
      </c>
      <c r="D16" s="4" t="s">
        <v>6</v>
      </c>
      <c r="E16" s="4" t="s">
        <v>6</v>
      </c>
    </row>
    <row r="17" spans="1:5" ht="16" x14ac:dyDescent="0.2">
      <c r="A17" s="4" t="s">
        <v>672</v>
      </c>
      <c r="B17" s="5">
        <v>-4</v>
      </c>
      <c r="C17" s="5">
        <v>-4</v>
      </c>
      <c r="D17" s="4" t="s">
        <v>6</v>
      </c>
      <c r="E17" s="4" t="s">
        <v>6</v>
      </c>
    </row>
  </sheetData>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B13"/>
  <sheetViews>
    <sheetView workbookViewId="0"/>
  </sheetViews>
  <sheetFormatPr baseColWidth="10" defaultColWidth="8.83203125" defaultRowHeight="15" x14ac:dyDescent="0.2"/>
  <cols>
    <col min="1" max="1" width="64" customWidth="1"/>
    <col min="2" max="2" width="22" customWidth="1"/>
  </cols>
  <sheetData>
    <row r="1" spans="1:2" ht="16" x14ac:dyDescent="0.2">
      <c r="A1" s="1" t="s">
        <v>673</v>
      </c>
      <c r="B1" s="2" t="s">
        <v>361</v>
      </c>
    </row>
    <row r="2" spans="1:2" ht="16" x14ac:dyDescent="0.2">
      <c r="A2" s="4" t="s">
        <v>674</v>
      </c>
      <c r="B2" s="4" t="s">
        <v>6</v>
      </c>
    </row>
    <row r="3" spans="1:2" ht="16" x14ac:dyDescent="0.2">
      <c r="A3" s="3" t="s">
        <v>675</v>
      </c>
      <c r="B3" s="4" t="s">
        <v>6</v>
      </c>
    </row>
    <row r="4" spans="1:2" ht="16" x14ac:dyDescent="0.2">
      <c r="A4" s="4" t="s">
        <v>676</v>
      </c>
      <c r="B4" s="5">
        <v>1116</v>
      </c>
    </row>
    <row r="5" spans="1:2" ht="16" x14ac:dyDescent="0.2">
      <c r="A5" s="4" t="s">
        <v>677</v>
      </c>
      <c r="B5" s="4" t="s">
        <v>6</v>
      </c>
    </row>
    <row r="6" spans="1:2" ht="16" x14ac:dyDescent="0.2">
      <c r="A6" s="3" t="s">
        <v>675</v>
      </c>
      <c r="B6" s="4" t="s">
        <v>6</v>
      </c>
    </row>
    <row r="7" spans="1:2" ht="16" x14ac:dyDescent="0.2">
      <c r="A7" s="4" t="s">
        <v>678</v>
      </c>
      <c r="B7" s="6">
        <v>29</v>
      </c>
    </row>
    <row r="8" spans="1:2" ht="16" x14ac:dyDescent="0.2">
      <c r="A8" s="4" t="s">
        <v>679</v>
      </c>
      <c r="B8" s="4" t="s">
        <v>6</v>
      </c>
    </row>
    <row r="9" spans="1:2" ht="16" x14ac:dyDescent="0.2">
      <c r="A9" s="3" t="s">
        <v>675</v>
      </c>
      <c r="B9" s="4" t="s">
        <v>6</v>
      </c>
    </row>
    <row r="10" spans="1:2" ht="16" x14ac:dyDescent="0.2">
      <c r="A10" s="4" t="s">
        <v>676</v>
      </c>
      <c r="B10" s="6">
        <v>1166</v>
      </c>
    </row>
    <row r="11" spans="1:2" ht="16" x14ac:dyDescent="0.2">
      <c r="A11" s="4" t="s">
        <v>680</v>
      </c>
      <c r="B11" s="4" t="s">
        <v>6</v>
      </c>
    </row>
    <row r="12" spans="1:2" ht="16" x14ac:dyDescent="0.2">
      <c r="A12" s="3" t="s">
        <v>675</v>
      </c>
      <c r="B12" s="4" t="s">
        <v>6</v>
      </c>
    </row>
    <row r="13" spans="1:2" ht="16" x14ac:dyDescent="0.2">
      <c r="A13" s="4" t="s">
        <v>678</v>
      </c>
      <c r="B13" s="5">
        <v>76</v>
      </c>
    </row>
  </sheetData>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D6"/>
  <sheetViews>
    <sheetView workbookViewId="0"/>
  </sheetViews>
  <sheetFormatPr baseColWidth="10" defaultColWidth="8.83203125" defaultRowHeight="15" x14ac:dyDescent="0.2"/>
  <cols>
    <col min="1" max="1" width="69" customWidth="1"/>
    <col min="2" max="2" width="16" customWidth="1"/>
    <col min="3" max="4" width="14" customWidth="1"/>
  </cols>
  <sheetData>
    <row r="1" spans="1:4" x14ac:dyDescent="0.2">
      <c r="A1" s="26" t="s">
        <v>681</v>
      </c>
      <c r="B1" s="28" t="s">
        <v>1</v>
      </c>
      <c r="C1" s="27"/>
      <c r="D1" s="27"/>
    </row>
    <row r="2" spans="1:4" ht="16" x14ac:dyDescent="0.2">
      <c r="A2" s="27"/>
      <c r="B2" s="2" t="s">
        <v>2</v>
      </c>
      <c r="C2" s="2" t="s">
        <v>81</v>
      </c>
      <c r="D2" s="2" t="s">
        <v>118</v>
      </c>
    </row>
    <row r="3" spans="1:4" ht="16" x14ac:dyDescent="0.2">
      <c r="A3" s="3" t="s">
        <v>682</v>
      </c>
      <c r="B3" s="4" t="s">
        <v>6</v>
      </c>
      <c r="C3" s="4" t="s">
        <v>6</v>
      </c>
      <c r="D3" s="4" t="s">
        <v>6</v>
      </c>
    </row>
    <row r="4" spans="1:4" ht="16" x14ac:dyDescent="0.2">
      <c r="A4" s="4" t="s">
        <v>683</v>
      </c>
      <c r="B4" s="5">
        <v>331</v>
      </c>
      <c r="C4" s="5">
        <v>87</v>
      </c>
      <c r="D4" s="5">
        <v>31</v>
      </c>
    </row>
    <row r="5" spans="1:4" ht="16" x14ac:dyDescent="0.2">
      <c r="A5" s="4" t="s">
        <v>684</v>
      </c>
      <c r="B5" s="6">
        <v>211</v>
      </c>
      <c r="C5" s="6">
        <v>244</v>
      </c>
      <c r="D5" s="6">
        <v>56</v>
      </c>
    </row>
    <row r="6" spans="1:4" ht="16" x14ac:dyDescent="0.2">
      <c r="A6" s="4" t="s">
        <v>685</v>
      </c>
      <c r="B6" s="5">
        <v>542</v>
      </c>
      <c r="C6" s="5">
        <v>331</v>
      </c>
      <c r="D6" s="5">
        <v>87</v>
      </c>
    </row>
  </sheetData>
  <mergeCells count="2">
    <mergeCell ref="A1:A2"/>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dimension ref="A1:D8"/>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26" t="s">
        <v>686</v>
      </c>
      <c r="B1" s="28" t="s">
        <v>1</v>
      </c>
      <c r="C1" s="27"/>
      <c r="D1" s="27"/>
    </row>
    <row r="2" spans="1:4" ht="16" x14ac:dyDescent="0.2">
      <c r="A2" s="27"/>
      <c r="B2" s="2" t="s">
        <v>2</v>
      </c>
      <c r="C2" s="2" t="s">
        <v>81</v>
      </c>
      <c r="D2" s="2" t="s">
        <v>118</v>
      </c>
    </row>
    <row r="3" spans="1:4" ht="32" x14ac:dyDescent="0.2">
      <c r="A3" s="3" t="s">
        <v>687</v>
      </c>
      <c r="B3" s="4" t="s">
        <v>6</v>
      </c>
      <c r="C3" s="4" t="s">
        <v>6</v>
      </c>
      <c r="D3" s="4" t="s">
        <v>6</v>
      </c>
    </row>
    <row r="4" spans="1:4" ht="16" x14ac:dyDescent="0.2">
      <c r="A4" s="4" t="s">
        <v>688</v>
      </c>
      <c r="B4" s="5">
        <v>18</v>
      </c>
      <c r="C4" s="5">
        <v>5</v>
      </c>
      <c r="D4" s="5">
        <v>2</v>
      </c>
    </row>
    <row r="5" spans="1:4" ht="16" x14ac:dyDescent="0.2">
      <c r="A5" s="4" t="s">
        <v>689</v>
      </c>
      <c r="B5" s="6">
        <v>1</v>
      </c>
      <c r="C5" s="6">
        <v>1</v>
      </c>
      <c r="D5" s="6">
        <v>0</v>
      </c>
    </row>
    <row r="6" spans="1:4" ht="16" x14ac:dyDescent="0.2">
      <c r="A6" s="4" t="s">
        <v>690</v>
      </c>
      <c r="B6" s="6">
        <v>8</v>
      </c>
      <c r="C6" s="6">
        <v>12</v>
      </c>
      <c r="D6" s="6">
        <v>3</v>
      </c>
    </row>
    <row r="7" spans="1:4" ht="16" x14ac:dyDescent="0.2">
      <c r="A7" s="4" t="s">
        <v>691</v>
      </c>
      <c r="B7" s="6">
        <v>-6</v>
      </c>
      <c r="C7" s="6">
        <v>0</v>
      </c>
      <c r="D7" s="6">
        <v>0</v>
      </c>
    </row>
    <row r="8" spans="1:4" ht="16" x14ac:dyDescent="0.2">
      <c r="A8" s="4" t="s">
        <v>692</v>
      </c>
      <c r="B8" s="5">
        <v>21</v>
      </c>
      <c r="C8" s="5">
        <v>18</v>
      </c>
      <c r="D8" s="5">
        <v>5</v>
      </c>
    </row>
  </sheetData>
  <mergeCells count="2">
    <mergeCell ref="A1:A2"/>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dimension ref="A1:B8"/>
  <sheetViews>
    <sheetView workbookViewId="0"/>
  </sheetViews>
  <sheetFormatPr baseColWidth="10" defaultColWidth="8.83203125" defaultRowHeight="15" x14ac:dyDescent="0.2"/>
  <cols>
    <col min="1" max="1" width="53" customWidth="1"/>
    <col min="2" max="2" width="22" customWidth="1"/>
  </cols>
  <sheetData>
    <row r="1" spans="1:2" ht="16" x14ac:dyDescent="0.2">
      <c r="A1" s="1" t="s">
        <v>693</v>
      </c>
      <c r="B1" s="2" t="s">
        <v>361</v>
      </c>
    </row>
    <row r="2" spans="1:2" ht="16" x14ac:dyDescent="0.2">
      <c r="A2" s="3" t="s">
        <v>242</v>
      </c>
      <c r="B2" s="4" t="s">
        <v>6</v>
      </c>
    </row>
    <row r="3" spans="1:2" ht="16" x14ac:dyDescent="0.2">
      <c r="A3" s="4" t="s">
        <v>611</v>
      </c>
      <c r="B3" s="5">
        <v>61</v>
      </c>
    </row>
    <row r="4" spans="1:2" ht="16" x14ac:dyDescent="0.2">
      <c r="A4" s="4" t="s">
        <v>612</v>
      </c>
      <c r="B4" s="6">
        <v>61</v>
      </c>
    </row>
    <row r="5" spans="1:2" ht="16" x14ac:dyDescent="0.2">
      <c r="A5" s="4" t="s">
        <v>613</v>
      </c>
      <c r="B5" s="6">
        <v>64</v>
      </c>
    </row>
    <row r="6" spans="1:2" ht="16" x14ac:dyDescent="0.2">
      <c r="A6" s="4" t="s">
        <v>614</v>
      </c>
      <c r="B6" s="6">
        <v>38</v>
      </c>
    </row>
    <row r="7" spans="1:2" ht="16" x14ac:dyDescent="0.2">
      <c r="A7" s="4" t="s">
        <v>616</v>
      </c>
      <c r="B7" s="6">
        <v>0</v>
      </c>
    </row>
    <row r="8" spans="1:2" ht="16" x14ac:dyDescent="0.2">
      <c r="A8" s="4" t="s">
        <v>144</v>
      </c>
      <c r="B8" s="5">
        <v>224</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8"/>
  <sheetViews>
    <sheetView workbookViewId="0">
      <selection sqref="A1:A2"/>
    </sheetView>
  </sheetViews>
  <sheetFormatPr baseColWidth="10" defaultColWidth="8.83203125" defaultRowHeight="15" x14ac:dyDescent="0.2"/>
  <cols>
    <col min="1" max="1" width="70" customWidth="1"/>
    <col min="2" max="2" width="16" customWidth="1"/>
    <col min="3" max="4" width="14" customWidth="1"/>
  </cols>
  <sheetData>
    <row r="1" spans="1:4" x14ac:dyDescent="0.2">
      <c r="A1" s="26" t="s">
        <v>137</v>
      </c>
      <c r="B1" s="28" t="s">
        <v>1</v>
      </c>
      <c r="C1" s="27"/>
      <c r="D1" s="27"/>
    </row>
    <row r="2" spans="1:4" ht="16" x14ac:dyDescent="0.2">
      <c r="A2" s="27"/>
      <c r="B2" s="2" t="s">
        <v>2</v>
      </c>
      <c r="C2" s="2" t="s">
        <v>81</v>
      </c>
      <c r="D2" s="2" t="s">
        <v>118</v>
      </c>
    </row>
    <row r="3" spans="1:4" ht="16" x14ac:dyDescent="0.2">
      <c r="A3" s="3" t="s">
        <v>138</v>
      </c>
      <c r="B3" s="4" t="s">
        <v>6</v>
      </c>
      <c r="C3" s="4" t="s">
        <v>6</v>
      </c>
      <c r="D3" s="4" t="s">
        <v>6</v>
      </c>
    </row>
    <row r="4" spans="1:4" ht="16" x14ac:dyDescent="0.2">
      <c r="A4" s="4" t="s">
        <v>132</v>
      </c>
      <c r="B4" s="5">
        <v>-1723</v>
      </c>
      <c r="C4" s="5">
        <v>-755</v>
      </c>
      <c r="D4" s="5">
        <v>-214</v>
      </c>
    </row>
    <row r="5" spans="1:4" ht="16" x14ac:dyDescent="0.2">
      <c r="A5" s="3" t="s">
        <v>139</v>
      </c>
      <c r="B5" s="4" t="s">
        <v>6</v>
      </c>
      <c r="C5" s="4" t="s">
        <v>6</v>
      </c>
      <c r="D5" s="4" t="s">
        <v>6</v>
      </c>
    </row>
    <row r="6" spans="1:4" ht="16" x14ac:dyDescent="0.2">
      <c r="A6" s="4" t="s">
        <v>140</v>
      </c>
      <c r="B6" s="6">
        <v>-2</v>
      </c>
      <c r="C6" s="6">
        <v>0</v>
      </c>
      <c r="D6" s="6">
        <v>0</v>
      </c>
    </row>
    <row r="7" spans="1:4" ht="16" x14ac:dyDescent="0.2">
      <c r="A7" s="4" t="s">
        <v>141</v>
      </c>
      <c r="B7" s="6">
        <v>-2</v>
      </c>
      <c r="C7" s="6">
        <v>0</v>
      </c>
      <c r="D7" s="6">
        <v>0</v>
      </c>
    </row>
    <row r="8" spans="1:4" ht="16" x14ac:dyDescent="0.2">
      <c r="A8" s="4" t="s">
        <v>142</v>
      </c>
      <c r="B8" s="5">
        <v>-1725</v>
      </c>
      <c r="C8" s="5">
        <v>-755</v>
      </c>
      <c r="D8" s="5">
        <v>-214</v>
      </c>
    </row>
  </sheetData>
  <mergeCells count="2">
    <mergeCell ref="A1:A2"/>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46"/>
  <sheetViews>
    <sheetView workbookViewId="0"/>
  </sheetViews>
  <sheetFormatPr baseColWidth="10" defaultColWidth="8.83203125" defaultRowHeight="15" x14ac:dyDescent="0.2"/>
  <cols>
    <col min="1" max="1" width="80" customWidth="1"/>
    <col min="2" max="3" width="13" customWidth="1"/>
    <col min="4" max="4" width="27" customWidth="1"/>
    <col min="5" max="5" width="37" customWidth="1"/>
    <col min="6" max="6" width="20" customWidth="1"/>
  </cols>
  <sheetData>
    <row r="1" spans="1:6" ht="32" x14ac:dyDescent="0.2">
      <c r="A1" s="1" t="s">
        <v>143</v>
      </c>
      <c r="B1" s="2" t="s">
        <v>144</v>
      </c>
      <c r="C1" s="2" t="s">
        <v>145</v>
      </c>
      <c r="D1" s="2" t="s">
        <v>146</v>
      </c>
      <c r="E1" s="2" t="s">
        <v>106</v>
      </c>
      <c r="F1" s="2" t="s">
        <v>107</v>
      </c>
    </row>
    <row r="2" spans="1:6" ht="16" x14ac:dyDescent="0.2">
      <c r="A2" s="4" t="s">
        <v>147</v>
      </c>
      <c r="B2" s="6">
        <v>290</v>
      </c>
      <c r="C2" s="4" t="s">
        <v>6</v>
      </c>
      <c r="D2" s="4" t="s">
        <v>6</v>
      </c>
      <c r="E2" s="4" t="s">
        <v>6</v>
      </c>
      <c r="F2" s="4" t="s">
        <v>6</v>
      </c>
    </row>
    <row r="3" spans="1:6" ht="16" x14ac:dyDescent="0.2">
      <c r="A3" s="4" t="s">
        <v>148</v>
      </c>
      <c r="B3" s="5">
        <v>764</v>
      </c>
      <c r="C3" s="4" t="s">
        <v>6</v>
      </c>
      <c r="D3" s="4" t="s">
        <v>6</v>
      </c>
      <c r="E3" s="4" t="s">
        <v>6</v>
      </c>
      <c r="F3" s="4" t="s">
        <v>6</v>
      </c>
    </row>
    <row r="4" spans="1:6" ht="16" x14ac:dyDescent="0.2">
      <c r="A4" s="3" t="s">
        <v>149</v>
      </c>
      <c r="B4" s="4" t="s">
        <v>6</v>
      </c>
      <c r="C4" s="4" t="s">
        <v>6</v>
      </c>
      <c r="D4" s="4" t="s">
        <v>6</v>
      </c>
      <c r="E4" s="4" t="s">
        <v>6</v>
      </c>
      <c r="F4" s="4" t="s">
        <v>6</v>
      </c>
    </row>
    <row r="5" spans="1:6" ht="16" x14ac:dyDescent="0.2">
      <c r="A5" s="4" t="s">
        <v>150</v>
      </c>
      <c r="B5" s="6">
        <v>0</v>
      </c>
      <c r="C5" s="4" t="s">
        <v>6</v>
      </c>
      <c r="D5" s="4" t="s">
        <v>6</v>
      </c>
      <c r="E5" s="4" t="s">
        <v>6</v>
      </c>
      <c r="F5" s="4" t="s">
        <v>6</v>
      </c>
    </row>
    <row r="6" spans="1:6" ht="16" x14ac:dyDescent="0.2">
      <c r="A6" s="4" t="s">
        <v>151</v>
      </c>
      <c r="B6" s="5">
        <v>-1</v>
      </c>
      <c r="C6" s="4" t="s">
        <v>6</v>
      </c>
      <c r="D6" s="4" t="s">
        <v>6</v>
      </c>
      <c r="E6" s="4" t="s">
        <v>6</v>
      </c>
      <c r="F6" s="4" t="s">
        <v>6</v>
      </c>
    </row>
    <row r="7" spans="1:6" ht="16" x14ac:dyDescent="0.2">
      <c r="A7" s="4" t="s">
        <v>152</v>
      </c>
      <c r="B7" s="6">
        <v>290</v>
      </c>
      <c r="C7" s="4" t="s">
        <v>6</v>
      </c>
      <c r="D7" s="4" t="s">
        <v>6</v>
      </c>
      <c r="E7" s="4" t="s">
        <v>6</v>
      </c>
      <c r="F7" s="4" t="s">
        <v>6</v>
      </c>
    </row>
    <row r="8" spans="1:6" ht="16" x14ac:dyDescent="0.2">
      <c r="A8" s="4" t="s">
        <v>153</v>
      </c>
      <c r="B8" s="5">
        <v>763</v>
      </c>
      <c r="C8" s="4" t="s">
        <v>6</v>
      </c>
      <c r="D8" s="4" t="s">
        <v>6</v>
      </c>
      <c r="E8" s="4" t="s">
        <v>6</v>
      </c>
      <c r="F8" s="4" t="s">
        <v>6</v>
      </c>
    </row>
    <row r="9" spans="1:6" ht="16" x14ac:dyDescent="0.2">
      <c r="A9" s="4" t="s">
        <v>154</v>
      </c>
      <c r="B9" s="4" t="s">
        <v>6</v>
      </c>
      <c r="C9" s="6">
        <v>264</v>
      </c>
      <c r="D9" s="4" t="s">
        <v>6</v>
      </c>
      <c r="E9" s="4" t="s">
        <v>6</v>
      </c>
      <c r="F9" s="4" t="s">
        <v>6</v>
      </c>
    </row>
    <row r="10" spans="1:6" ht="16" x14ac:dyDescent="0.2">
      <c r="A10" s="4" t="s">
        <v>148</v>
      </c>
      <c r="B10" s="6">
        <v>-83</v>
      </c>
      <c r="C10" s="5">
        <v>0</v>
      </c>
      <c r="D10" s="5">
        <v>39</v>
      </c>
      <c r="E10" s="5">
        <v>0</v>
      </c>
      <c r="F10" s="5">
        <v>-122</v>
      </c>
    </row>
    <row r="11" spans="1:6" ht="16" x14ac:dyDescent="0.2">
      <c r="A11" s="3" t="s">
        <v>155</v>
      </c>
      <c r="B11" s="4" t="s">
        <v>6</v>
      </c>
      <c r="C11" s="4" t="s">
        <v>6</v>
      </c>
      <c r="D11" s="4" t="s">
        <v>6</v>
      </c>
      <c r="E11" s="4" t="s">
        <v>6</v>
      </c>
      <c r="F11" s="4" t="s">
        <v>6</v>
      </c>
    </row>
    <row r="12" spans="1:6" ht="16" x14ac:dyDescent="0.2">
      <c r="A12" s="4" t="s">
        <v>156</v>
      </c>
      <c r="B12" s="4" t="s">
        <v>6</v>
      </c>
      <c r="C12" s="6">
        <v>15</v>
      </c>
      <c r="D12" s="4" t="s">
        <v>6</v>
      </c>
      <c r="E12" s="4" t="s">
        <v>6</v>
      </c>
      <c r="F12" s="4" t="s">
        <v>6</v>
      </c>
    </row>
    <row r="13" spans="1:6" ht="16" x14ac:dyDescent="0.2">
      <c r="A13" s="4" t="s">
        <v>157</v>
      </c>
      <c r="B13" s="6">
        <v>3</v>
      </c>
      <c r="C13" s="4" t="s">
        <v>6</v>
      </c>
      <c r="D13" s="6">
        <v>3</v>
      </c>
      <c r="E13" s="4" t="s">
        <v>6</v>
      </c>
      <c r="F13" s="4" t="s">
        <v>6</v>
      </c>
    </row>
    <row r="14" spans="1:6" ht="16" x14ac:dyDescent="0.2">
      <c r="A14" s="4" t="s">
        <v>158</v>
      </c>
      <c r="B14" s="6">
        <v>17</v>
      </c>
      <c r="C14" s="4" t="s">
        <v>6</v>
      </c>
      <c r="D14" s="6">
        <v>17</v>
      </c>
      <c r="E14" s="4" t="s">
        <v>6</v>
      </c>
      <c r="F14" s="4" t="s">
        <v>6</v>
      </c>
    </row>
    <row r="15" spans="1:6" ht="16" x14ac:dyDescent="0.2">
      <c r="A15" s="4" t="s">
        <v>142</v>
      </c>
      <c r="B15" s="6">
        <v>-214</v>
      </c>
      <c r="C15" s="4" t="s">
        <v>6</v>
      </c>
      <c r="D15" s="4" t="s">
        <v>6</v>
      </c>
      <c r="E15" s="4" t="s">
        <v>6</v>
      </c>
      <c r="F15" s="6">
        <v>-214</v>
      </c>
    </row>
    <row r="16" spans="1:6" ht="16" x14ac:dyDescent="0.2">
      <c r="A16" s="4" t="s">
        <v>159</v>
      </c>
      <c r="B16" s="4" t="s">
        <v>6</v>
      </c>
      <c r="C16" s="6">
        <v>279</v>
      </c>
      <c r="D16" s="4" t="s">
        <v>6</v>
      </c>
      <c r="E16" s="4" t="s">
        <v>6</v>
      </c>
      <c r="F16" s="4" t="s">
        <v>6</v>
      </c>
    </row>
    <row r="17" spans="1:6" ht="16" x14ac:dyDescent="0.2">
      <c r="A17" s="4" t="s">
        <v>153</v>
      </c>
      <c r="B17" s="5">
        <v>-277</v>
      </c>
      <c r="C17" s="5">
        <v>0</v>
      </c>
      <c r="D17" s="6">
        <v>59</v>
      </c>
      <c r="E17" s="6">
        <v>0</v>
      </c>
      <c r="F17" s="6">
        <v>-336</v>
      </c>
    </row>
    <row r="18" spans="1:6" ht="16" x14ac:dyDescent="0.2">
      <c r="A18" s="3" t="s">
        <v>149</v>
      </c>
      <c r="B18" s="4" t="s">
        <v>6</v>
      </c>
      <c r="C18" s="4" t="s">
        <v>6</v>
      </c>
      <c r="D18" s="4" t="s">
        <v>6</v>
      </c>
      <c r="E18" s="4" t="s">
        <v>6</v>
      </c>
      <c r="F18" s="4" t="s">
        <v>6</v>
      </c>
    </row>
    <row r="19" spans="1:6" ht="32" x14ac:dyDescent="0.2">
      <c r="A19" s="4" t="s">
        <v>160</v>
      </c>
      <c r="B19" s="6">
        <v>110</v>
      </c>
      <c r="C19" s="4" t="s">
        <v>6</v>
      </c>
      <c r="D19" s="4" t="s">
        <v>6</v>
      </c>
      <c r="E19" s="4" t="s">
        <v>6</v>
      </c>
      <c r="F19" s="4" t="s">
        <v>6</v>
      </c>
    </row>
    <row r="20" spans="1:6" ht="16" x14ac:dyDescent="0.2">
      <c r="A20" s="4" t="s">
        <v>161</v>
      </c>
      <c r="B20" s="5">
        <v>1000</v>
      </c>
      <c r="C20" s="4" t="s">
        <v>6</v>
      </c>
      <c r="D20" s="4" t="s">
        <v>6</v>
      </c>
      <c r="E20" s="4" t="s">
        <v>6</v>
      </c>
      <c r="F20" s="4" t="s">
        <v>6</v>
      </c>
    </row>
    <row r="21" spans="1:6" ht="32" x14ac:dyDescent="0.2">
      <c r="A21" s="4" t="s">
        <v>162</v>
      </c>
      <c r="B21" s="6">
        <v>45</v>
      </c>
      <c r="C21" s="4" t="s">
        <v>6</v>
      </c>
      <c r="D21" s="4" t="s">
        <v>6</v>
      </c>
      <c r="E21" s="4" t="s">
        <v>6</v>
      </c>
      <c r="F21" s="4" t="s">
        <v>6</v>
      </c>
    </row>
    <row r="22" spans="1:6" ht="32" x14ac:dyDescent="0.2">
      <c r="A22" s="4" t="s">
        <v>163</v>
      </c>
      <c r="B22" s="5">
        <v>398</v>
      </c>
      <c r="C22" s="4" t="s">
        <v>6</v>
      </c>
      <c r="D22" s="4" t="s">
        <v>6</v>
      </c>
      <c r="E22" s="4" t="s">
        <v>6</v>
      </c>
      <c r="F22" s="4" t="s">
        <v>6</v>
      </c>
    </row>
    <row r="23" spans="1:6" ht="16" x14ac:dyDescent="0.2">
      <c r="A23" s="4" t="s">
        <v>164</v>
      </c>
      <c r="B23" s="6">
        <v>-445</v>
      </c>
      <c r="C23" s="4" t="s">
        <v>6</v>
      </c>
      <c r="D23" s="4" t="s">
        <v>6</v>
      </c>
      <c r="E23" s="4" t="s">
        <v>6</v>
      </c>
      <c r="F23" s="4" t="s">
        <v>6</v>
      </c>
    </row>
    <row r="24" spans="1:6" ht="16" x14ac:dyDescent="0.2">
      <c r="A24" s="4" t="s">
        <v>165</v>
      </c>
      <c r="B24" s="5">
        <v>-2161</v>
      </c>
      <c r="C24" s="4" t="s">
        <v>6</v>
      </c>
      <c r="D24" s="4" t="s">
        <v>6</v>
      </c>
      <c r="E24" s="4" t="s">
        <v>6</v>
      </c>
      <c r="F24" s="4" t="s">
        <v>6</v>
      </c>
    </row>
    <row r="25" spans="1:6" ht="16" x14ac:dyDescent="0.2">
      <c r="A25" s="4" t="s">
        <v>166</v>
      </c>
      <c r="B25" s="6">
        <v>0</v>
      </c>
      <c r="C25" s="4" t="s">
        <v>6</v>
      </c>
      <c r="D25" s="4" t="s">
        <v>6</v>
      </c>
      <c r="E25" s="4" t="s">
        <v>6</v>
      </c>
      <c r="F25" s="4" t="s">
        <v>6</v>
      </c>
    </row>
    <row r="26" spans="1:6" ht="16" x14ac:dyDescent="0.2">
      <c r="A26" s="4" t="s">
        <v>167</v>
      </c>
      <c r="B26" s="5">
        <v>0</v>
      </c>
      <c r="C26" s="4" t="s">
        <v>6</v>
      </c>
      <c r="D26" s="4" t="s">
        <v>6</v>
      </c>
      <c r="E26" s="4" t="s">
        <v>6</v>
      </c>
      <c r="F26" s="4" t="s">
        <v>6</v>
      </c>
    </row>
    <row r="27" spans="1:6" ht="16" x14ac:dyDescent="0.2">
      <c r="A27" s="3" t="s">
        <v>155</v>
      </c>
      <c r="B27" s="4" t="s">
        <v>6</v>
      </c>
      <c r="C27" s="4" t="s">
        <v>6</v>
      </c>
      <c r="D27" s="4" t="s">
        <v>6</v>
      </c>
      <c r="E27" s="4" t="s">
        <v>6</v>
      </c>
      <c r="F27" s="4" t="s">
        <v>6</v>
      </c>
    </row>
    <row r="28" spans="1:6" ht="16" x14ac:dyDescent="0.2">
      <c r="A28" s="4" t="s">
        <v>156</v>
      </c>
      <c r="B28" s="4" t="s">
        <v>6</v>
      </c>
      <c r="C28" s="6">
        <v>12</v>
      </c>
      <c r="D28" s="4" t="s">
        <v>6</v>
      </c>
      <c r="E28" s="4" t="s">
        <v>6</v>
      </c>
      <c r="F28" s="4" t="s">
        <v>6</v>
      </c>
    </row>
    <row r="29" spans="1:6" ht="16" x14ac:dyDescent="0.2">
      <c r="A29" s="4" t="s">
        <v>157</v>
      </c>
      <c r="B29" s="6">
        <v>4</v>
      </c>
      <c r="C29" s="4" t="s">
        <v>6</v>
      </c>
      <c r="D29" s="6">
        <v>4</v>
      </c>
      <c r="E29" s="4" t="s">
        <v>6</v>
      </c>
      <c r="F29" s="4" t="s">
        <v>6</v>
      </c>
    </row>
    <row r="30" spans="1:6" ht="16" x14ac:dyDescent="0.2">
      <c r="A30" s="4" t="s">
        <v>168</v>
      </c>
      <c r="B30" s="4" t="s">
        <v>6</v>
      </c>
      <c r="C30" s="6">
        <v>258</v>
      </c>
      <c r="D30" s="4" t="s">
        <v>6</v>
      </c>
      <c r="E30" s="4" t="s">
        <v>6</v>
      </c>
      <c r="F30" s="4" t="s">
        <v>6</v>
      </c>
    </row>
    <row r="31" spans="1:6" ht="16" x14ac:dyDescent="0.2">
      <c r="A31" s="4" t="s">
        <v>169</v>
      </c>
      <c r="B31" s="6">
        <v>946</v>
      </c>
      <c r="C31" s="4" t="s">
        <v>6</v>
      </c>
      <c r="D31" s="6">
        <v>946</v>
      </c>
      <c r="E31" s="4" t="s">
        <v>6</v>
      </c>
      <c r="F31" s="4" t="s">
        <v>6</v>
      </c>
    </row>
    <row r="32" spans="1:6" ht="16" x14ac:dyDescent="0.2">
      <c r="A32" s="4" t="s">
        <v>164</v>
      </c>
      <c r="B32" s="4" t="s">
        <v>6</v>
      </c>
      <c r="C32" s="6">
        <v>445</v>
      </c>
      <c r="D32" s="4" t="s">
        <v>6</v>
      </c>
      <c r="E32" s="4" t="s">
        <v>6</v>
      </c>
      <c r="F32" s="4" t="s">
        <v>6</v>
      </c>
    </row>
    <row r="33" spans="1:6" ht="16" x14ac:dyDescent="0.2">
      <c r="A33" s="4" t="s">
        <v>165</v>
      </c>
      <c r="B33" s="6">
        <v>2161</v>
      </c>
      <c r="C33" s="4" t="s">
        <v>6</v>
      </c>
      <c r="D33" s="6">
        <v>2161</v>
      </c>
      <c r="E33" s="4" t="s">
        <v>6</v>
      </c>
      <c r="F33" s="4" t="s">
        <v>6</v>
      </c>
    </row>
    <row r="34" spans="1:6" ht="16" x14ac:dyDescent="0.2">
      <c r="A34" s="4" t="s">
        <v>170</v>
      </c>
      <c r="B34" s="4" t="s">
        <v>6</v>
      </c>
      <c r="C34" s="6">
        <v>129</v>
      </c>
      <c r="D34" s="4" t="s">
        <v>6</v>
      </c>
      <c r="E34" s="4" t="s">
        <v>6</v>
      </c>
      <c r="F34" s="4" t="s">
        <v>6</v>
      </c>
    </row>
    <row r="35" spans="1:6" ht="16" x14ac:dyDescent="0.2">
      <c r="A35" s="4" t="s">
        <v>171</v>
      </c>
      <c r="B35" s="6">
        <v>1041</v>
      </c>
      <c r="C35" s="4" t="s">
        <v>6</v>
      </c>
      <c r="D35" s="6">
        <v>1041</v>
      </c>
      <c r="E35" s="4" t="s">
        <v>6</v>
      </c>
      <c r="F35" s="4" t="s">
        <v>6</v>
      </c>
    </row>
    <row r="36" spans="1:6" ht="16" x14ac:dyDescent="0.2">
      <c r="A36" s="4" t="s">
        <v>158</v>
      </c>
      <c r="B36" s="6">
        <v>222</v>
      </c>
      <c r="C36" s="4" t="s">
        <v>6</v>
      </c>
      <c r="D36" s="6">
        <v>222</v>
      </c>
      <c r="E36" s="4" t="s">
        <v>6</v>
      </c>
      <c r="F36" s="4" t="s">
        <v>6</v>
      </c>
    </row>
    <row r="37" spans="1:6" ht="16" x14ac:dyDescent="0.2">
      <c r="A37" s="4" t="s">
        <v>142</v>
      </c>
      <c r="B37" s="5">
        <v>-755</v>
      </c>
      <c r="C37" s="4" t="s">
        <v>6</v>
      </c>
      <c r="D37" s="4" t="s">
        <v>6</v>
      </c>
      <c r="E37" s="4" t="s">
        <v>6</v>
      </c>
      <c r="F37" s="6">
        <v>-755</v>
      </c>
    </row>
    <row r="38" spans="1:6" ht="16" x14ac:dyDescent="0.2">
      <c r="A38" s="4" t="s">
        <v>172</v>
      </c>
      <c r="B38" s="6">
        <v>1123</v>
      </c>
      <c r="C38" s="6">
        <v>1123</v>
      </c>
      <c r="D38" s="4" t="s">
        <v>6</v>
      </c>
      <c r="E38" s="4" t="s">
        <v>6</v>
      </c>
      <c r="F38" s="4" t="s">
        <v>6</v>
      </c>
    </row>
    <row r="39" spans="1:6" ht="16" x14ac:dyDescent="0.2">
      <c r="A39" s="4" t="s">
        <v>167</v>
      </c>
      <c r="B39" s="5">
        <v>3342</v>
      </c>
      <c r="C39" s="5">
        <v>0</v>
      </c>
      <c r="D39" s="6">
        <v>4433</v>
      </c>
      <c r="E39" s="6">
        <v>0</v>
      </c>
      <c r="F39" s="6">
        <v>-1091</v>
      </c>
    </row>
    <row r="40" spans="1:6" ht="16" x14ac:dyDescent="0.2">
      <c r="A40" s="3" t="s">
        <v>155</v>
      </c>
      <c r="B40" s="4" t="s">
        <v>6</v>
      </c>
      <c r="C40" s="4" t="s">
        <v>6</v>
      </c>
      <c r="D40" s="4" t="s">
        <v>6</v>
      </c>
      <c r="E40" s="4" t="s">
        <v>6</v>
      </c>
      <c r="F40" s="4" t="s">
        <v>6</v>
      </c>
    </row>
    <row r="41" spans="1:6" ht="16" x14ac:dyDescent="0.2">
      <c r="A41" s="4" t="s">
        <v>156</v>
      </c>
      <c r="B41" s="4" t="s">
        <v>6</v>
      </c>
      <c r="C41" s="6">
        <v>43</v>
      </c>
      <c r="D41" s="4" t="s">
        <v>6</v>
      </c>
      <c r="E41" s="4" t="s">
        <v>6</v>
      </c>
      <c r="F41" s="4" t="s">
        <v>6</v>
      </c>
    </row>
    <row r="42" spans="1:6" ht="16" x14ac:dyDescent="0.2">
      <c r="A42" s="4" t="s">
        <v>157</v>
      </c>
      <c r="B42" s="6">
        <v>11</v>
      </c>
      <c r="C42" s="4" t="s">
        <v>6</v>
      </c>
      <c r="D42" s="6">
        <v>11</v>
      </c>
      <c r="E42" s="4" t="s">
        <v>6</v>
      </c>
      <c r="F42" s="4" t="s">
        <v>6</v>
      </c>
    </row>
    <row r="43" spans="1:6" ht="16" x14ac:dyDescent="0.2">
      <c r="A43" s="4" t="s">
        <v>158</v>
      </c>
      <c r="B43" s="6">
        <v>156</v>
      </c>
      <c r="C43" s="4" t="s">
        <v>6</v>
      </c>
      <c r="D43" s="6">
        <v>156</v>
      </c>
      <c r="E43" s="4" t="s">
        <v>6</v>
      </c>
      <c r="F43" s="4" t="s">
        <v>6</v>
      </c>
    </row>
    <row r="44" spans="1:6" ht="16" x14ac:dyDescent="0.2">
      <c r="A44" s="4" t="s">
        <v>142</v>
      </c>
      <c r="B44" s="5">
        <v>-1725</v>
      </c>
      <c r="C44" s="4" t="s">
        <v>6</v>
      </c>
      <c r="D44" s="4" t="s">
        <v>6</v>
      </c>
      <c r="E44" s="6">
        <v>-2</v>
      </c>
      <c r="F44" s="6">
        <v>-1723</v>
      </c>
    </row>
    <row r="45" spans="1:6" ht="16" x14ac:dyDescent="0.2">
      <c r="A45" s="4" t="s">
        <v>173</v>
      </c>
      <c r="B45" s="6">
        <v>1166</v>
      </c>
      <c r="C45" s="6">
        <v>1166</v>
      </c>
      <c r="D45" s="4" t="s">
        <v>6</v>
      </c>
      <c r="E45" s="4" t="s">
        <v>6</v>
      </c>
      <c r="F45" s="4" t="s">
        <v>6</v>
      </c>
    </row>
    <row r="46" spans="1:6" ht="16" x14ac:dyDescent="0.2">
      <c r="A46" s="4" t="s">
        <v>174</v>
      </c>
      <c r="B46" s="5">
        <v>1784</v>
      </c>
      <c r="C46" s="5">
        <v>0</v>
      </c>
      <c r="D46" s="5">
        <v>4600</v>
      </c>
      <c r="E46" s="5">
        <v>-2</v>
      </c>
      <c r="F46" s="5">
        <v>-2814</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40DA7-CB71-E24A-B553-2B5A5B7D4E62}">
  <dimension ref="A1"/>
  <sheetViews>
    <sheetView workbookViewId="0"/>
  </sheetViews>
  <sheetFormatPr baseColWidth="10"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69</vt:i4>
      </vt:variant>
    </vt:vector>
  </HeadingPairs>
  <TitlesOfParts>
    <vt:vector size="69" baseType="lpstr">
      <vt:lpstr>Cover</vt:lpstr>
      <vt:lpstr>Audit Information</vt:lpstr>
      <vt:lpstr>Consolidated Balance Sheets</vt:lpstr>
      <vt:lpstr>DCF</vt:lpstr>
      <vt:lpstr>Consolidated Balance Sheets (Pa</vt:lpstr>
      <vt:lpstr>Consolidated Statements of Oper</vt:lpstr>
      <vt:lpstr>Consolidated Statements of Comp</vt:lpstr>
      <vt:lpstr>Consolidated Statements of Rede</vt:lpstr>
      <vt:lpstr>Sheet1</vt:lpstr>
      <vt:lpstr>Consolidated Statements of Cash</vt:lpstr>
      <vt:lpstr>Overview of the Organization</vt:lpstr>
      <vt:lpstr>Summary of Significant Accounti</vt:lpstr>
      <vt:lpstr>Acquisitions</vt:lpstr>
      <vt:lpstr>Goodwill</vt:lpstr>
      <vt:lpstr>Cash, Cash Equivalents and Shor</vt:lpstr>
      <vt:lpstr>Collaboration Revenue</vt:lpstr>
      <vt:lpstr>Stockholders_ Equity</vt:lpstr>
      <vt:lpstr>Equity Incentive Plans</vt:lpstr>
      <vt:lpstr>Derivative Liabilities</vt:lpstr>
      <vt:lpstr>Leases</vt:lpstr>
      <vt:lpstr>Balance Sheet Details</vt:lpstr>
      <vt:lpstr>Earnings Per Share</vt:lpstr>
      <vt:lpstr>Income Taxes</vt:lpstr>
      <vt:lpstr>Commitment and Contingencies</vt:lpstr>
      <vt:lpstr>Summary of Significant Accoun_2</vt:lpstr>
      <vt:lpstr>Acquisitions (Tables)</vt:lpstr>
      <vt:lpstr>Goodwill (Tables)</vt:lpstr>
      <vt:lpstr>Cash, Cash Equivalents and Sh_2</vt:lpstr>
      <vt:lpstr>Equity Incentive Plans (Tables)</vt:lpstr>
      <vt:lpstr>Derivative Liabilities (Tables)</vt:lpstr>
      <vt:lpstr>Leases (Tables)</vt:lpstr>
      <vt:lpstr>Balance Sheet Details (Tables)</vt:lpstr>
      <vt:lpstr>Earnings Per Share (Tables)</vt:lpstr>
      <vt:lpstr>Income Taxes (Tables)</vt:lpstr>
      <vt:lpstr>Commitment and Contingencies (T</vt:lpstr>
      <vt:lpstr>Summary of Significant Accoun_3</vt:lpstr>
      <vt:lpstr>Acquisitions - Narrative (Detai</vt:lpstr>
      <vt:lpstr>Acquisitions - Schedule of Comm</vt:lpstr>
      <vt:lpstr>Acquisitions - Schedule of Asse</vt:lpstr>
      <vt:lpstr>Acquisitions - Consideration Tr</vt:lpstr>
      <vt:lpstr>Goodwill (Details)</vt:lpstr>
      <vt:lpstr>Cash, Cash Equivalents and Sh_3</vt:lpstr>
      <vt:lpstr>Cash, Cash Equivalents and Sh_4</vt:lpstr>
      <vt:lpstr>Cash, Cash Equivalents and Sh_5</vt:lpstr>
      <vt:lpstr>Collaboration Revenue (Details)</vt:lpstr>
      <vt:lpstr>Stockholders_ Equity - Narrativ</vt:lpstr>
      <vt:lpstr>Equity Incentive Plans - Narrat</vt:lpstr>
      <vt:lpstr>Equity Incentive Plans - Schedu</vt:lpstr>
      <vt:lpstr>Equity Incentive Plans - Sche_2</vt:lpstr>
      <vt:lpstr>Equity Incentive Plans - Stock </vt:lpstr>
      <vt:lpstr>Equity Incentive Plans - Stoc_2</vt:lpstr>
      <vt:lpstr>Equity Incentive Plans - Stock-</vt:lpstr>
      <vt:lpstr>Derivative Liabilities - Fair V</vt:lpstr>
      <vt:lpstr>Derivative Liabilities - Valuat</vt:lpstr>
      <vt:lpstr>Derivative Liabilities - Earnou</vt:lpstr>
      <vt:lpstr>Derivative Liabilities - Fair_2</vt:lpstr>
      <vt:lpstr>Derivative Liabilities - Narrat</vt:lpstr>
      <vt:lpstr>Leases - Narrative (Details)</vt:lpstr>
      <vt:lpstr>Leases - Future Minimum Payment</vt:lpstr>
      <vt:lpstr>Balance Sheet Details - Propert</vt:lpstr>
      <vt:lpstr>Balance Sheet Details - Other C</vt:lpstr>
      <vt:lpstr>Earnings Per Share - Antidiluti</vt:lpstr>
      <vt:lpstr>Income Taxes - Components of In</vt:lpstr>
      <vt:lpstr>Income Taxes - Effective Income</vt:lpstr>
      <vt:lpstr>Income Taxes - Schedule of Defe</vt:lpstr>
      <vt:lpstr>Income Taxes - Narrative (Detai</vt:lpstr>
      <vt:lpstr>Income Taxes - Valuation Allowa</vt:lpstr>
      <vt:lpstr>Income Taxes - Unrecognized Tax</vt:lpstr>
      <vt:lpstr>Commitment and Contingencies (D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Satish Upadhyay</cp:lastModifiedBy>
  <dcterms:created xsi:type="dcterms:W3CDTF">2023-02-21T21:08:14Z</dcterms:created>
  <dcterms:modified xsi:type="dcterms:W3CDTF">2023-08-13T11:29:40Z</dcterms:modified>
</cp:coreProperties>
</file>