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esktop/"/>
    </mc:Choice>
  </mc:AlternateContent>
  <xr:revisionPtr revIDLastSave="0" documentId="13_ncr:1_{4FD40B01-88AB-B24D-8A4F-E3DD92223D03}" xr6:coauthVersionLast="45" xr6:coauthVersionMax="45" xr10:uidLastSave="{00000000-0000-0000-0000-000000000000}"/>
  <bookViews>
    <workbookView xWindow="0" yWindow="0" windowWidth="25600" windowHeight="16000" activeTab="1" xr2:uid="{00000000-000D-0000-FFFF-FFFF00000000}"/>
  </bookViews>
  <sheets>
    <sheet name="Document and Entity Information" sheetId="1" r:id="rId1"/>
    <sheet name="DCF" sheetId="97" r:id="rId2"/>
    <sheet name="Consolidated Balance Sheets" sheetId="2" r:id="rId3"/>
    <sheet name="Consolidated Balance Sheets (Pa" sheetId="3" r:id="rId4"/>
    <sheet name="Consolidated Statements of Inco" sheetId="4" r:id="rId5"/>
    <sheet name="Consolidated Statements of Stoc" sheetId="5" r:id="rId6"/>
    <sheet name="Consolidated Statements of St_2" sheetId="6" r:id="rId7"/>
    <sheet name="Consolidated Statements of Cash" sheetId="7" r:id="rId8"/>
    <sheet name="Nature of Operations" sheetId="8" r:id="rId9"/>
    <sheet name="Basis of Presentation" sheetId="9" r:id="rId10"/>
    <sheet name="Significant Accounting Policies" sheetId="10" r:id="rId11"/>
    <sheet name="Changes In Significant Accounti" sheetId="11" r:id="rId12"/>
    <sheet name="Net Earnings Per Share" sheetId="12" r:id="rId13"/>
    <sheet name="Other Current Assets" sheetId="13" r:id="rId14"/>
    <sheet name="Property and Equipment, Net" sheetId="14" r:id="rId15"/>
    <sheet name="Intangible Assets and Goodwill" sheetId="15" r:id="rId16"/>
    <sheet name="Investments in and Loans to Equ" sheetId="16" r:id="rId17"/>
    <sheet name="Accounts Payable and Other Liab" sheetId="17" r:id="rId18"/>
    <sheet name="Shareholders' Equity" sheetId="18" r:id="rId19"/>
    <sheet name="Revenue" sheetId="19" r:id="rId20"/>
    <sheet name="Government Funding" sheetId="20" r:id="rId21"/>
    <sheet name="Income Taxes" sheetId="21" r:id="rId22"/>
    <sheet name="Leases" sheetId="22" r:id="rId23"/>
    <sheet name="Financial Instruments" sheetId="23" r:id="rId24"/>
    <sheet name="Commitments and Contingencies" sheetId="24" r:id="rId25"/>
    <sheet name="Financial Risk Management" sheetId="25" r:id="rId26"/>
    <sheet name="Related party transactions" sheetId="26" r:id="rId27"/>
    <sheet name="Acquisitions" sheetId="27" r:id="rId28"/>
    <sheet name="Significant Accounting Polici_2" sheetId="28" r:id="rId29"/>
    <sheet name="Significant Accounting Polici_3" sheetId="29" r:id="rId30"/>
    <sheet name="Net Earnings Per Share (Tables)" sheetId="30" r:id="rId31"/>
    <sheet name="Other Current Assets (Tables)" sheetId="31" r:id="rId32"/>
    <sheet name="Property and Equipment, Net (Ta" sheetId="32" r:id="rId33"/>
    <sheet name="Intangible Assets and Goodwill " sheetId="33" r:id="rId34"/>
    <sheet name="Accounts Payable and Other Li_2" sheetId="34" r:id="rId35"/>
    <sheet name="Shareholders' Equity (Tables)" sheetId="35" r:id="rId36"/>
    <sheet name="Revenue (Tables)" sheetId="36" r:id="rId37"/>
    <sheet name="Income Taxes (Tables)" sheetId="37" r:id="rId38"/>
    <sheet name="Leases (Tables)" sheetId="38" r:id="rId39"/>
    <sheet name="Financial Instruments (Tables)" sheetId="39" r:id="rId40"/>
    <sheet name="Commitments and Contingencies (" sheetId="40" r:id="rId41"/>
    <sheet name="Acquisitions (Tables)" sheetId="41" r:id="rId42"/>
    <sheet name="Basis of Presentation - Additio" sheetId="42" r:id="rId43"/>
    <sheet name="Significant Accounting Polici_4" sheetId="43" r:id="rId44"/>
    <sheet name="Significant Accounting Polici_5" sheetId="44" r:id="rId45"/>
    <sheet name="Significant Accounting Polici_6" sheetId="45" r:id="rId46"/>
    <sheet name="Net Earnings Per Share - Schedu" sheetId="46" r:id="rId47"/>
    <sheet name="Net Earnings Per Share - Additi" sheetId="47" r:id="rId48"/>
    <sheet name="Other Current Assets - Schedule" sheetId="48" r:id="rId49"/>
    <sheet name="Property and Equipment, Net - S" sheetId="49" r:id="rId50"/>
    <sheet name="Property and Equipment, Net - A" sheetId="50" r:id="rId51"/>
    <sheet name="Intangible Assets and Goodwil_2" sheetId="51" r:id="rId52"/>
    <sheet name="Intangible Assets and Goodwil_3" sheetId="52" r:id="rId53"/>
    <sheet name="Intangible Assets and Goodwil_4" sheetId="53" r:id="rId54"/>
    <sheet name="Intangible Assets and Goodwil_5" sheetId="54" r:id="rId55"/>
    <sheet name="Intangible Assets and Goodwil_6" sheetId="55" r:id="rId56"/>
    <sheet name="Investments in and Loans to E_2" sheetId="56" r:id="rId57"/>
    <sheet name="Accounts Payable and Other Li_3" sheetId="57" r:id="rId58"/>
    <sheet name="Shareholders' Equity - Addition" sheetId="58" r:id="rId59"/>
    <sheet name="Shareholders' Equity - Schedule" sheetId="59" r:id="rId60"/>
    <sheet name="Shareholders' Equity - Summary " sheetId="60" r:id="rId61"/>
    <sheet name="Shareholders' Equity - Summar_2" sheetId="61" r:id="rId62"/>
    <sheet name="Shareholders' Equity - Summar_3" sheetId="62" r:id="rId63"/>
    <sheet name="Shareholders' Equity - Summar_4" sheetId="63" r:id="rId64"/>
    <sheet name="Shareholders' Equity - Summar_5" sheetId="64" r:id="rId65"/>
    <sheet name="Revenue - Summary of Deferred R" sheetId="65" r:id="rId66"/>
    <sheet name="Revenue - Additional Informatio" sheetId="66" r:id="rId67"/>
    <sheet name="Revenue - Additional Informat_2" sheetId="67" r:id="rId68"/>
    <sheet name="Government Funding - Additional" sheetId="68" r:id="rId69"/>
    <sheet name="Income Taxes - Additional Infor" sheetId="69" r:id="rId70"/>
    <sheet name="Income Taxes - Summary of Incom" sheetId="70" r:id="rId71"/>
    <sheet name="Income Taxes - Schedule of Expe" sheetId="71" r:id="rId72"/>
    <sheet name="Income Taxes - Summary of Inc_2" sheetId="72" r:id="rId73"/>
    <sheet name="Income Taxes - Summary of Recon" sheetId="73" r:id="rId74"/>
    <sheet name="Income Taxes - Schedule of Defe" sheetId="74" r:id="rId75"/>
    <sheet name="Income Taxes - Summary of Opera" sheetId="75" r:id="rId76"/>
    <sheet name="Income Taxes - Reconciliation o" sheetId="76" r:id="rId77"/>
    <sheet name="Leases - Additional Information" sheetId="77" r:id="rId78"/>
    <sheet name="Leases - Schedule of Lease Liab" sheetId="78" r:id="rId79"/>
    <sheet name="Leases - Schedule of Future Min" sheetId="79" r:id="rId80"/>
    <sheet name="Financial Instruments - Additio" sheetId="80" r:id="rId81"/>
    <sheet name="Financial Instruments - Changes" sheetId="81" r:id="rId82"/>
    <sheet name="Financial Instruments - Summary" sheetId="82" r:id="rId83"/>
    <sheet name="Commitments and Contingencies -" sheetId="83" r:id="rId84"/>
    <sheet name="Commitments and Contingencies_2" sheetId="84" r:id="rId85"/>
    <sheet name="Financial Risk Management - Add" sheetId="85" r:id="rId86"/>
    <sheet name="Related Party Transactions - Ad" sheetId="86" r:id="rId87"/>
    <sheet name="Acquisitions - Additional Infor" sheetId="87" r:id="rId88"/>
    <sheet name="Acquisitions - Summary of Final" sheetId="88" r:id="rId89"/>
    <sheet name="Acquisitions - Summary of Fin_2" sheetId="89" r:id="rId90"/>
    <sheet name="Acquisitions - Summary of Fin_3" sheetId="90" r:id="rId91"/>
    <sheet name="Acquisitions - Summary of Estim" sheetId="91" r:id="rId92"/>
    <sheet name="Acquisitions - Summary of Est_2" sheetId="92" r:id="rId93"/>
    <sheet name="Acquisitions - Summary of Unaud" sheetId="93" r:id="rId94"/>
    <sheet name="Acquisitions - Summary of Est_3" sheetId="94" r:id="rId95"/>
    <sheet name="Acquisitions - Summary of Est_4" sheetId="95" r:id="rId96"/>
    <sheet name="Acquisitions - Summary of Preli" sheetId="96" r:id="rId9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3" i="97" l="1"/>
  <c r="K75" i="97"/>
  <c r="J75" i="97"/>
  <c r="I75" i="97"/>
  <c r="H75" i="97"/>
  <c r="G75" i="97"/>
  <c r="F76" i="97"/>
  <c r="E76" i="97"/>
  <c r="D76" i="97"/>
  <c r="E78" i="97"/>
  <c r="F78" i="97"/>
  <c r="D89" i="97"/>
  <c r="D90" i="97" s="1"/>
  <c r="G86" i="97"/>
  <c r="F84" i="97"/>
  <c r="E84" i="97"/>
  <c r="F83" i="97"/>
  <c r="E83" i="97"/>
  <c r="F82" i="97"/>
  <c r="E82" i="97"/>
  <c r="F81" i="97"/>
  <c r="E81" i="97"/>
  <c r="C87" i="97"/>
  <c r="C8" i="97"/>
  <c r="D8" i="97"/>
  <c r="C89" i="97"/>
  <c r="C90" i="97" s="1"/>
  <c r="D110" i="97"/>
  <c r="D109" i="97"/>
  <c r="E94" i="97"/>
  <c r="F94" i="97"/>
  <c r="D94" i="97"/>
  <c r="F79" i="97"/>
  <c r="E79" i="97"/>
  <c r="F69" i="97"/>
  <c r="E69" i="97"/>
  <c r="D59" i="97"/>
  <c r="D60" i="97" s="1"/>
  <c r="E59" i="97"/>
  <c r="E60" i="97" s="1"/>
  <c r="F59" i="97"/>
  <c r="F60" i="97" s="1"/>
  <c r="D61" i="97"/>
  <c r="E61" i="97"/>
  <c r="E62" i="97" s="1"/>
  <c r="F61" i="97"/>
  <c r="F62" i="97" s="1"/>
  <c r="D63" i="97"/>
  <c r="D64" i="97" s="1"/>
  <c r="E63" i="97"/>
  <c r="E64" i="97" s="1"/>
  <c r="F63" i="97"/>
  <c r="F64" i="97" s="1"/>
  <c r="F57" i="97"/>
  <c r="F70" i="97" s="1"/>
  <c r="E57" i="97"/>
  <c r="E70" i="97" s="1"/>
  <c r="A63" i="97"/>
  <c r="A61" i="97"/>
  <c r="A59" i="97"/>
  <c r="D57" i="97"/>
  <c r="D70" i="97" s="1"/>
  <c r="D72" i="97" s="1"/>
  <c r="D96" i="97" s="1"/>
  <c r="G7" i="97"/>
  <c r="G42" i="97" s="1"/>
  <c r="G94" i="97" s="1"/>
  <c r="F30" i="97"/>
  <c r="E30" i="97"/>
  <c r="D30" i="97"/>
  <c r="F32" i="97"/>
  <c r="E32" i="97"/>
  <c r="D32" i="97"/>
  <c r="F34" i="97"/>
  <c r="E34" i="97"/>
  <c r="D34" i="97"/>
  <c r="D37" i="97"/>
  <c r="F49" i="97"/>
  <c r="E49" i="97"/>
  <c r="D49" i="97"/>
  <c r="D43" i="97"/>
  <c r="F43" i="97"/>
  <c r="E43" i="97"/>
  <c r="D39" i="97"/>
  <c r="D40" i="97" s="1"/>
  <c r="E36" i="97"/>
  <c r="E37" i="97" s="1"/>
  <c r="F36" i="97"/>
  <c r="F37" i="97" s="1"/>
  <c r="D36" i="97"/>
  <c r="E25" i="97"/>
  <c r="E26" i="97" s="1"/>
  <c r="D25" i="97"/>
  <c r="D22" i="97"/>
  <c r="E22" i="97"/>
  <c r="F22" i="97"/>
  <c r="F25" i="97" s="1"/>
  <c r="F39" i="97" s="1"/>
  <c r="D26" i="97"/>
  <c r="F23" i="97"/>
  <c r="E23" i="97"/>
  <c r="D23" i="97"/>
  <c r="F20" i="97"/>
  <c r="E20" i="97"/>
  <c r="D20" i="97"/>
  <c r="F18" i="97"/>
  <c r="E18" i="97"/>
  <c r="D18" i="97"/>
  <c r="F16" i="97"/>
  <c r="E16" i="97"/>
  <c r="D16" i="97"/>
  <c r="F14" i="97"/>
  <c r="E14" i="97"/>
  <c r="D14" i="97"/>
  <c r="E12" i="97"/>
  <c r="F12" i="97"/>
  <c r="D12" i="97"/>
  <c r="F8" i="97"/>
  <c r="E8" i="97"/>
  <c r="F86" i="97" l="1"/>
  <c r="F89" i="97"/>
  <c r="E86" i="97"/>
  <c r="E89" i="97"/>
  <c r="E90" i="97" s="1"/>
  <c r="F40" i="97"/>
  <c r="F45" i="97"/>
  <c r="G11" i="97"/>
  <c r="G89" i="97"/>
  <c r="G63" i="97"/>
  <c r="G59" i="97"/>
  <c r="G48" i="97"/>
  <c r="G33" i="97"/>
  <c r="G29" i="97"/>
  <c r="G17" i="97"/>
  <c r="G13" i="97"/>
  <c r="G72" i="97"/>
  <c r="G96" i="97" s="1"/>
  <c r="G61" i="97"/>
  <c r="G57" i="97"/>
  <c r="G70" i="97" s="1"/>
  <c r="G19" i="97"/>
  <c r="G22" i="97" s="1"/>
  <c r="G23" i="97" s="1"/>
  <c r="F26" i="97"/>
  <c r="E39" i="97"/>
  <c r="D45" i="97"/>
  <c r="H7" i="97"/>
  <c r="H86" i="97" s="1"/>
  <c r="H95" i="97" s="1"/>
  <c r="G15" i="97"/>
  <c r="G31" i="97"/>
  <c r="G36" i="97" s="1"/>
  <c r="G37" i="97" s="1"/>
  <c r="E72" i="97"/>
  <c r="E96" i="97" s="1"/>
  <c r="E73" i="97"/>
  <c r="F72" i="97"/>
  <c r="D58" i="97"/>
  <c r="G25" i="97"/>
  <c r="D73" i="97"/>
  <c r="D87" i="97" s="1"/>
  <c r="F90" i="97"/>
  <c r="F58" i="97"/>
  <c r="D62" i="97"/>
  <c r="E58" i="97"/>
  <c r="F95" i="97" l="1"/>
  <c r="G95" i="97"/>
  <c r="H72" i="97"/>
  <c r="H96" i="97" s="1"/>
  <c r="H61" i="97"/>
  <c r="H57" i="97"/>
  <c r="H70" i="97" s="1"/>
  <c r="H42" i="97"/>
  <c r="H94" i="97" s="1"/>
  <c r="H31" i="97"/>
  <c r="H19" i="97"/>
  <c r="H15" i="97"/>
  <c r="H13" i="97"/>
  <c r="I7" i="97"/>
  <c r="I86" i="97" s="1"/>
  <c r="I95" i="97" s="1"/>
  <c r="H89" i="97"/>
  <c r="H63" i="97"/>
  <c r="H59" i="97"/>
  <c r="H48" i="97"/>
  <c r="H29" i="97"/>
  <c r="H17" i="97"/>
  <c r="H33" i="97"/>
  <c r="H36" i="97" s="1"/>
  <c r="H37" i="97" s="1"/>
  <c r="H11" i="97"/>
  <c r="E40" i="97"/>
  <c r="E45" i="97"/>
  <c r="F46" i="97"/>
  <c r="F51" i="97"/>
  <c r="E87" i="97"/>
  <c r="D51" i="97"/>
  <c r="D46" i="97"/>
  <c r="G39" i="97"/>
  <c r="G26" i="97"/>
  <c r="F96" i="97"/>
  <c r="F73" i="97"/>
  <c r="F87" i="97" s="1"/>
  <c r="J7" i="97" l="1"/>
  <c r="J86" i="97" s="1"/>
  <c r="J95" i="97" s="1"/>
  <c r="I89" i="97"/>
  <c r="I63" i="97"/>
  <c r="I59" i="97"/>
  <c r="I48" i="97"/>
  <c r="I33" i="97"/>
  <c r="I29" i="97"/>
  <c r="I17" i="97"/>
  <c r="I11" i="97"/>
  <c r="I72" i="97"/>
  <c r="I96" i="97" s="1"/>
  <c r="I61" i="97"/>
  <c r="I57" i="97"/>
  <c r="I70" i="97" s="1"/>
  <c r="I42" i="97"/>
  <c r="I94" i="97" s="1"/>
  <c r="I19" i="97"/>
  <c r="I13" i="97"/>
  <c r="I31" i="97"/>
  <c r="I15" i="97"/>
  <c r="D56" i="97"/>
  <c r="D66" i="97" s="1"/>
  <c r="D93" i="97" s="1"/>
  <c r="D98" i="97" s="1"/>
  <c r="D100" i="97" s="1"/>
  <c r="D52" i="97"/>
  <c r="F56" i="97"/>
  <c r="F66" i="97" s="1"/>
  <c r="F93" i="97" s="1"/>
  <c r="F52" i="97"/>
  <c r="E51" i="97"/>
  <c r="E46" i="97"/>
  <c r="H22" i="97"/>
  <c r="G45" i="97"/>
  <c r="G40" i="97"/>
  <c r="F98" i="97" l="1"/>
  <c r="F100" i="97" s="1"/>
  <c r="H25" i="97"/>
  <c r="H23" i="97"/>
  <c r="E52" i="97"/>
  <c r="E56" i="97"/>
  <c r="E66" i="97" s="1"/>
  <c r="E93" i="97" s="1"/>
  <c r="E98" i="97" s="1"/>
  <c r="E100" i="97" s="1"/>
  <c r="I22" i="97"/>
  <c r="I36" i="97"/>
  <c r="I37" i="97" s="1"/>
  <c r="K7" i="97"/>
  <c r="K86" i="97" s="1"/>
  <c r="K95" i="97" s="1"/>
  <c r="J72" i="97"/>
  <c r="J96" i="97" s="1"/>
  <c r="J61" i="97"/>
  <c r="J57" i="97"/>
  <c r="J70" i="97" s="1"/>
  <c r="J42" i="97"/>
  <c r="J94" i="97" s="1"/>
  <c r="J31" i="97"/>
  <c r="J19" i="97"/>
  <c r="J15" i="97"/>
  <c r="J13" i="97"/>
  <c r="J89" i="97"/>
  <c r="J63" i="97"/>
  <c r="J59" i="97"/>
  <c r="J33" i="97"/>
  <c r="J17" i="97"/>
  <c r="J11" i="97"/>
  <c r="J48" i="97"/>
  <c r="J29" i="97"/>
  <c r="G51" i="97"/>
  <c r="G46" i="97"/>
  <c r="J36" i="97" l="1"/>
  <c r="J37" i="97" s="1"/>
  <c r="J22" i="97"/>
  <c r="K89" i="97"/>
  <c r="K63" i="97"/>
  <c r="K59" i="97"/>
  <c r="K48" i="97"/>
  <c r="K33" i="97"/>
  <c r="K29" i="97"/>
  <c r="K17" i="97"/>
  <c r="K11" i="97"/>
  <c r="K72" i="97"/>
  <c r="K96" i="97" s="1"/>
  <c r="K61" i="97"/>
  <c r="K57" i="97"/>
  <c r="K70" i="97" s="1"/>
  <c r="K31" i="97"/>
  <c r="K15" i="97"/>
  <c r="K13" i="97"/>
  <c r="K42" i="97"/>
  <c r="K94" i="97" s="1"/>
  <c r="K19" i="97"/>
  <c r="I23" i="97"/>
  <c r="I25" i="97"/>
  <c r="H39" i="97"/>
  <c r="H26" i="97"/>
  <c r="G52" i="97"/>
  <c r="G56" i="97"/>
  <c r="G66" i="97" s="1"/>
  <c r="G93" i="97" s="1"/>
  <c r="G98" i="97" s="1"/>
  <c r="G100" i="97" s="1"/>
  <c r="K36" i="97" l="1"/>
  <c r="K37" i="97" s="1"/>
  <c r="I26" i="97"/>
  <c r="I39" i="97"/>
  <c r="K22" i="97"/>
  <c r="J23" i="97"/>
  <c r="J25" i="97"/>
  <c r="H45" i="97"/>
  <c r="H40" i="97"/>
  <c r="H46" i="97" l="1"/>
  <c r="H51" i="97"/>
  <c r="I40" i="97"/>
  <c r="I45" i="97"/>
  <c r="J39" i="97"/>
  <c r="J26" i="97"/>
  <c r="K23" i="97"/>
  <c r="K25" i="97"/>
  <c r="K26" i="97" l="1"/>
  <c r="K39" i="97"/>
  <c r="I46" i="97"/>
  <c r="I51" i="97"/>
  <c r="H56" i="97"/>
  <c r="H66" i="97" s="1"/>
  <c r="H93" i="97" s="1"/>
  <c r="H98" i="97" s="1"/>
  <c r="H100" i="97" s="1"/>
  <c r="H52" i="97"/>
  <c r="J45" i="97"/>
  <c r="J40" i="97"/>
  <c r="K40" i="97" l="1"/>
  <c r="K45" i="97"/>
  <c r="I56" i="97"/>
  <c r="I66" i="97" s="1"/>
  <c r="I93" i="97" s="1"/>
  <c r="I98" i="97" s="1"/>
  <c r="I100" i="97" s="1"/>
  <c r="I52" i="97"/>
  <c r="J46" i="97"/>
  <c r="J51" i="97"/>
  <c r="K46" i="97" l="1"/>
  <c r="K51" i="97"/>
  <c r="J56" i="97"/>
  <c r="J66" i="97" s="1"/>
  <c r="J93" i="97" s="1"/>
  <c r="J98" i="97" s="1"/>
  <c r="J100" i="97" s="1"/>
  <c r="J52" i="97"/>
  <c r="K52" i="97" l="1"/>
  <c r="K56" i="97"/>
  <c r="K66" i="97" s="1"/>
  <c r="K93" i="97" s="1"/>
  <c r="K98" i="97" s="1"/>
  <c r="L98" i="97" s="1"/>
  <c r="K100" i="97" s="1"/>
  <c r="D108" i="97" l="1"/>
  <c r="D112" i="97" s="1"/>
  <c r="D115" i="97" s="1"/>
</calcChain>
</file>

<file path=xl/sharedStrings.xml><?xml version="1.0" encoding="utf-8"?>
<sst xmlns="http://schemas.openxmlformats.org/spreadsheetml/2006/main" count="3628" uniqueCount="916">
  <si>
    <t>Document and Entity Information - USD ($) $ in Thousands</t>
  </si>
  <si>
    <t>12 Months Ended</t>
  </si>
  <si>
    <t>Dec. 31, 2022</t>
  </si>
  <si>
    <t>Feb. 17, 2023</t>
  </si>
  <si>
    <t>Jun. 30, 2022</t>
  </si>
  <si>
    <t>Cover [Abstract]</t>
  </si>
  <si>
    <t> </t>
  </si>
  <si>
    <t>Document Type</t>
  </si>
  <si>
    <t>10-K</t>
  </si>
  <si>
    <t>Amendment Flag</t>
  </si>
  <si>
    <t>false</t>
  </si>
  <si>
    <t>Document Fiscal Year Focus</t>
  </si>
  <si>
    <t>2022</t>
  </si>
  <si>
    <t>Document Fiscal Period Focus</t>
  </si>
  <si>
    <t>FY</t>
  </si>
  <si>
    <t>Document Period End Date</t>
  </si>
  <si>
    <t>Dec. 31,  2022</t>
  </si>
  <si>
    <t>Current Fiscal Year End Date</t>
  </si>
  <si>
    <t>--12-31</t>
  </si>
  <si>
    <t>Entity Registrant Name</t>
  </si>
  <si>
    <t>AbCellera Biologics Inc.</t>
  </si>
  <si>
    <t>Entity Central Index Key</t>
  </si>
  <si>
    <t>0001703057</t>
  </si>
  <si>
    <t>Entity Filer Category</t>
  </si>
  <si>
    <t>Large Accelerated Filer</t>
  </si>
  <si>
    <t>Entity Emerging Growth Company</t>
  </si>
  <si>
    <t>Entity Shell Company</t>
  </si>
  <si>
    <t>Entity File Number</t>
  </si>
  <si>
    <t>001-39781</t>
  </si>
  <si>
    <t>Entity Incorporation, State or Country Code</t>
  </si>
  <si>
    <t>A1</t>
  </si>
  <si>
    <t>Entity Tax Identification Number</t>
  </si>
  <si>
    <t>00-0000000</t>
  </si>
  <si>
    <t>Entity Address, Address Line One</t>
  </si>
  <si>
    <t>2215 Yukon Street</t>
  </si>
  <si>
    <t>Entity Address, City or Town</t>
  </si>
  <si>
    <t>Vancouver</t>
  </si>
  <si>
    <t>Entity Address, State or Province</t>
  </si>
  <si>
    <t>BC</t>
  </si>
  <si>
    <t>Entity Address, Postal Zip Code</t>
  </si>
  <si>
    <t>V5Y 0A1</t>
  </si>
  <si>
    <t>City Area Code</t>
  </si>
  <si>
    <t>604</t>
  </si>
  <si>
    <t>Local Phone Number</t>
  </si>
  <si>
    <t>559-9005</t>
  </si>
  <si>
    <t>Title of 12(b) Security</t>
  </si>
  <si>
    <t>Common shares, no par value per share</t>
  </si>
  <si>
    <t>Trading Symbol</t>
  </si>
  <si>
    <t>ABCL</t>
  </si>
  <si>
    <t>Security Exchange Name</t>
  </si>
  <si>
    <t>NASDAQ</t>
  </si>
  <si>
    <t>Entity Well-known Seasoned Issuer</t>
  </si>
  <si>
    <t>Yes</t>
  </si>
  <si>
    <t>Entity Current Reporting Status</t>
  </si>
  <si>
    <t>Entity Voluntary Filers</t>
  </si>
  <si>
    <t>No</t>
  </si>
  <si>
    <t>Entity Interactive Data Current</t>
  </si>
  <si>
    <t>ICFR Auditor Attestation Flag</t>
  </si>
  <si>
    <t>true</t>
  </si>
  <si>
    <t>Entity Small Business</t>
  </si>
  <si>
    <t>Entity Public Float</t>
  </si>
  <si>
    <t>Entity Common Stock, Shares Outstanding</t>
  </si>
  <si>
    <t>Document Annual Report</t>
  </si>
  <si>
    <t>Document Transition Report</t>
  </si>
  <si>
    <t>Auditor Firm ID</t>
  </si>
  <si>
    <t>85</t>
  </si>
  <si>
    <t>Auditor Name</t>
  </si>
  <si>
    <t>KPMG LLP</t>
  </si>
  <si>
    <t>Auditor Location</t>
  </si>
  <si>
    <t>Vancouver, Canada</t>
  </si>
  <si>
    <t>Documents Incorporated by Reference</t>
  </si>
  <si>
    <t>The registrant’s definitive proxy statement relating to the annual meeting of shareholders will be filed with the Securities and Exchange Commission within 120 days after the close of the registrant’s fiscal year ended December 31, 2022 and is incorporated by reference in Part III to the extent described herein.</t>
  </si>
  <si>
    <t>Consolidated Balance Sheets $ in Thousands, $ in Millions</t>
  </si>
  <si>
    <t>Dec. 31, 2022 USD ($)</t>
  </si>
  <si>
    <t>Dec. 31, 2021 USD ($)</t>
  </si>
  <si>
    <t>Current assets:</t>
  </si>
  <si>
    <t>Cash and cash equivalents</t>
  </si>
  <si>
    <t>Marketable securities</t>
  </si>
  <si>
    <t>Total cash, cash equivalents, and marketable securities</t>
  </si>
  <si>
    <t>Accounts and accrued receivable</t>
  </si>
  <si>
    <t>Restricted cash</t>
  </si>
  <si>
    <t>Other current assets</t>
  </si>
  <si>
    <t>Total current assets</t>
  </si>
  <si>
    <t>Long-term assets:</t>
  </si>
  <si>
    <t>Property and equipment, net</t>
  </si>
  <si>
    <t>Intangible assets, net</t>
  </si>
  <si>
    <t>Goodwill</t>
  </si>
  <si>
    <t>[1]</t>
  </si>
  <si>
    <t>Investments in and loans to equity accounted investees</t>
  </si>
  <si>
    <t>Other long-term assets</t>
  </si>
  <si>
    <t>Total long-term assets</t>
  </si>
  <si>
    <t>Total assets</t>
  </si>
  <si>
    <t>Current liabilities:</t>
  </si>
  <si>
    <t>Accounts payable and other liabilities</t>
  </si>
  <si>
    <t>Current portion of contingent consideration payable</t>
  </si>
  <si>
    <t>Income taxes payable</t>
  </si>
  <si>
    <t>Accrued royalties payable</t>
  </si>
  <si>
    <t>Deferred revenue</t>
  </si>
  <si>
    <t>Total current liabilities</t>
  </si>
  <si>
    <t>Long-term liabilities:</t>
  </si>
  <si>
    <t>Operating lease liability</t>
  </si>
  <si>
    <t>Deferred grant funding</t>
  </si>
  <si>
    <t>Contingent consideration payable</t>
  </si>
  <si>
    <t>Deferred tax liability</t>
  </si>
  <si>
    <t>Other long-term liabilities</t>
  </si>
  <si>
    <t>Total long-term liabilities</t>
  </si>
  <si>
    <t>Total liabilities</t>
  </si>
  <si>
    <t>Commitments and contingencies</t>
  </si>
  <si>
    <t xml:space="preserve"> </t>
  </si>
  <si>
    <t>Shareholders' equity:</t>
  </si>
  <si>
    <t>Common shares: no par value, unlimited authorized shares at December 31, 2021 and 2022: 283,257,104 and 286,851,595 shares issued and outstanding at December 31, 2021 and 2022 respectively</t>
  </si>
  <si>
    <t>Additional paid-in capital</t>
  </si>
  <si>
    <t>Accumulated other comprehensive income (loss)</t>
  </si>
  <si>
    <t>Accumulated earnings</t>
  </si>
  <si>
    <t>Total shareholders' equity</t>
  </si>
  <si>
    <t>Total liabilities and shareholders' equity</t>
  </si>
  <si>
    <t>[1] 1</t>
  </si>
  <si>
    <t>Consolidated Balance Sheets (Parenthetical) - $ / shares</t>
  </si>
  <si>
    <t>Dec. 31, 2021</t>
  </si>
  <si>
    <t>Statement Of Financial Position [Abstract]</t>
  </si>
  <si>
    <t>Common stock, no par value</t>
  </si>
  <si>
    <t>Common stock, shares authorized</t>
  </si>
  <si>
    <t>Unlimited</t>
  </si>
  <si>
    <t>Common stock, shares issued</t>
  </si>
  <si>
    <t>Common stock, shares outstanding</t>
  </si>
  <si>
    <t>Consolidated Statements of Income and Comprehensive Income - USD ($) $ in Thousands</t>
  </si>
  <si>
    <t>Dec. 31, 2020</t>
  </si>
  <si>
    <t>Revenue:</t>
  </si>
  <si>
    <t>Total revenue</t>
  </si>
  <si>
    <t>Operating expenses:</t>
  </si>
  <si>
    <t>Royalty fees</t>
  </si>
  <si>
    <t>Research and development</t>
  </si>
  <si>
    <t>Sales and marketing</t>
  </si>
  <si>
    <t>General and administrative</t>
  </si>
  <si>
    <t>Depreciation, amortization, and impairment</t>
  </si>
  <si>
    <t>Total operating expenses</t>
  </si>
  <si>
    <t>Income from operations</t>
  </si>
  <si>
    <t>Other (income) expense</t>
  </si>
  <si>
    <t>Interest (income)</t>
  </si>
  <si>
    <t>Interest and other</t>
  </si>
  <si>
    <t>Grants and incentives</t>
  </si>
  <si>
    <t>Total other income</t>
  </si>
  <si>
    <t>Net earnings before income tax</t>
  </si>
  <si>
    <t>Income tax expense</t>
  </si>
  <si>
    <t>Net earnings</t>
  </si>
  <si>
    <t>Foreign currency translation adjustment</t>
  </si>
  <si>
    <t>Comprehensive income</t>
  </si>
  <si>
    <t>Net earnings per share attributable to common shareholders</t>
  </si>
  <si>
    <t>Basic</t>
  </si>
  <si>
    <t>Diluted</t>
  </si>
  <si>
    <t>Weighted-average common shares outstanding</t>
  </si>
  <si>
    <t>Research Fees</t>
  </si>
  <si>
    <t>Licensing Revenue</t>
  </si>
  <si>
    <t>Milestone Payments</t>
  </si>
  <si>
    <t>Royalty Revenue</t>
  </si>
  <si>
    <t>[1]Exclusive of depreciation, amortization, and impairment</t>
  </si>
  <si>
    <t>Consolidated Statements of Stockholders' Equity - USD ($) $ in Thousands</t>
  </si>
  <si>
    <t>Total</t>
  </si>
  <si>
    <t>IPO</t>
  </si>
  <si>
    <t>Convertible Note</t>
  </si>
  <si>
    <t>Preferred Shares Series A1</t>
  </si>
  <si>
    <t>Preferred Shares Series A2</t>
  </si>
  <si>
    <t>Common Shares</t>
  </si>
  <si>
    <t>Common Shares IPO</t>
  </si>
  <si>
    <t>Common Shares Convertible Note</t>
  </si>
  <si>
    <t>Additional Paid-in Capital</t>
  </si>
  <si>
    <t>Accumulated Earnings (Deficit)</t>
  </si>
  <si>
    <t>Accumulated Other Comprehensive Income (Loss)</t>
  </si>
  <si>
    <t>Beginning balances at Dec. 31, 2019</t>
  </si>
  <si>
    <t>Beginning balances, Shares at Dec. 31, 2019</t>
  </si>
  <si>
    <t>Issuance of stock, value</t>
  </si>
  <si>
    <t>Issuance of stock, shares</t>
  </si>
  <si>
    <t>Shares issued under stock option plan</t>
  </si>
  <si>
    <t>Shares issued under stock option plan, Shares</t>
  </si>
  <si>
    <t>Stock-based compensation expense</t>
  </si>
  <si>
    <t>Stock issued upon conversion convertible securities, value</t>
  </si>
  <si>
    <t>Stock issued upon conversion convertible securities, shares</t>
  </si>
  <si>
    <t>Ending balances at Dec. 31, 2020</t>
  </si>
  <si>
    <t>Ending balances, Shares at Dec. 31, 2020</t>
  </si>
  <si>
    <t>Shares issued under stock option plan and other</t>
  </si>
  <si>
    <t>Shares issued under stock option plan and other, Shares</t>
  </si>
  <si>
    <t>Reclassification of liability classified options</t>
  </si>
  <si>
    <t>Ending balances at Dec. 31, 2021</t>
  </si>
  <si>
    <t>Ending balances, Shares at Dec. 31, 2021</t>
  </si>
  <si>
    <t>Shares issued and restricted stock units ("RSUs") vested under stock option plan</t>
  </si>
  <si>
    <t>Shares issued and restricted stock units ("RSUs") vested under stock option plan, Shares</t>
  </si>
  <si>
    <t>Ending balances at Dec. 31, 2022</t>
  </si>
  <si>
    <t>Ending balances, Shares at Dec. 31, 2022</t>
  </si>
  <si>
    <t>Consolidated Statements of Stockholders' Equity (Parenthetical) $ in Thousands</t>
  </si>
  <si>
    <t>Dec. 31, 2020 USD ($)</t>
  </si>
  <si>
    <t>Net issuance costs</t>
  </si>
  <si>
    <t>Consolidated Statements of Cash Flows - USD ($) $ in Thousands</t>
  </si>
  <si>
    <t>Cash flows from operating activities:</t>
  </si>
  <si>
    <t>Depreciation of property and equipment</t>
  </si>
  <si>
    <t>Amortization and impairment of intangible assets</t>
  </si>
  <si>
    <t>Amortization of operating lease right-of-use assets</t>
  </si>
  <si>
    <t>Stock-based compensation</t>
  </si>
  <si>
    <t>Deferred tax expense</t>
  </si>
  <si>
    <t>Other</t>
  </si>
  <si>
    <t>Changes in operating assets and liabilities:</t>
  </si>
  <si>
    <t>Accounts and accrued research fees receivable</t>
  </si>
  <si>
    <t>Accrued royalties receivable</t>
  </si>
  <si>
    <t>Accounts payable and accrued liabilities</t>
  </si>
  <si>
    <t>Operating lease liabilities</t>
  </si>
  <si>
    <t>Deferred grant revenue</t>
  </si>
  <si>
    <t>Other operating assets and liabilities</t>
  </si>
  <si>
    <t>Net cash provided by operating activities</t>
  </si>
  <si>
    <t>Cash flows from investing activities:</t>
  </si>
  <si>
    <t>Purchases of property and equipment</t>
  </si>
  <si>
    <t>Purchase of intangible assets</t>
  </si>
  <si>
    <t>Purchases of marketable securities</t>
  </si>
  <si>
    <t>Proceeds from marketable securities</t>
  </si>
  <si>
    <t>Receipt of grant funding</t>
  </si>
  <si>
    <t>Acquisitions, net of cash acquired</t>
  </si>
  <si>
    <t>Long-term investments and other</t>
  </si>
  <si>
    <t>Investment in and loans to equity accounted investees</t>
  </si>
  <si>
    <t>Net cash used in investing activities</t>
  </si>
  <si>
    <t>Cash flows from financing activities:</t>
  </si>
  <si>
    <t>Repayment of long-term debt and contingent consideration</t>
  </si>
  <si>
    <t>Proceeds from long-term debt and exercise of stock options</t>
  </si>
  <si>
    <t>Proceeds from convertible debentures</t>
  </si>
  <si>
    <t>Payment of liability for in-licensing agreement and other</t>
  </si>
  <si>
    <t>Net proceeds from issuance of common shares</t>
  </si>
  <si>
    <t>Proceeds from issuance of preferred shares - series A1 and A2 financing</t>
  </si>
  <si>
    <t>Net cash provided by (used in) financing activities</t>
  </si>
  <si>
    <t>Effect of exchange rate changes on cash and cash equivalents</t>
  </si>
  <si>
    <t>Increase (decrease) in cash and cash equivalents</t>
  </si>
  <si>
    <t>Cash and cash equivalents and restricted cash, beginning of year</t>
  </si>
  <si>
    <t>Cash and cash equivalents and restricted cash, end of year</t>
  </si>
  <si>
    <t>Restricted cash included within other current and other long-term assets</t>
  </si>
  <si>
    <t>Total cash, cash equivalents, and restricted cash shown on the balance sheets</t>
  </si>
  <si>
    <t>Supplemental disclosure of non-cash investing and financing activities:</t>
  </si>
  <si>
    <t>Property and equipment purchases in accounts payable</t>
  </si>
  <si>
    <t>Right-of-use assets obtained in exchange for operating lease obligation</t>
  </si>
  <si>
    <t>Purchase of intangible assets in exchange for in-licensing agreement payable</t>
  </si>
  <si>
    <t>Nature of Operations</t>
  </si>
  <si>
    <t>Organization Consolidation And Presentation Of Financial Statements [Abstract]</t>
  </si>
  <si>
    <t>1. Nature of operations AbCellera Biologics Inc.’s (the “Company”) mission is to bring better antibody drugs to patients faster, solve long-standing problems, and transform how antibody drugs are discovered. The Company aims to bring antibody therapeutics from target to clinic by combining expertise, technologies, and infrastructure to build an engine for antibody drug discovery and development. The Company uses the engine to work with partners to build a large and diversified portfolio of royalty (and equivalent) stakes in future antibody drugs</t>
  </si>
  <si>
    <t>Basis of Presentation</t>
  </si>
  <si>
    <t>Basis of presentation</t>
  </si>
  <si>
    <t>2. Basis of presentation These consolidated financial statements are presented in U.S. dollars and have been prepared in accordance with generally accepted accounting principles in the United States of America (“U.S. GAAP”). All intercompany transactions and balances have been eliminated. All amounts expressed in the consolidated financial statements of the Company and the accompanying notes thereto are expressed in thousands of U.S. dollars, except for share and per share data and where otherwise indicated. References to “$” are to U.S. dollars and references to “C$” and “CAD” are to Canadian dollars. Initial public offering The Company’s registration statement on Form S-1 related to its initial public offering (“IPO”) was declared effective on December 10, 2020, by the SEC, and the Company’s common shares began trading on the Nasdaq on December 11, 2020. Upon close of the IPO, the Company sold 27,772,500 common shares at a price to the public of $20.00 per share. The Company received gross proceeds of $555.5 million, or aggregate net proceeds of $522.8 million, after deducting offering costs, underwriting discounts and commissions. Immediately prior to the completion of the IPO, all convertible preferred stock and notes then outstanding converted into an equivalent number of shares of common shares. On December 4, 2020, the Board of Directors of the Company approved a 1-for-10 forward stock split of its issued and outstanding common shares and stock options, which was affected on December 4, 2020. All share and per share information in these consolidated financial statements has been retroactively restated to reflect the stock split.</t>
  </si>
  <si>
    <t>Significant Accounting Policies</t>
  </si>
  <si>
    <t>Accounting Policies [Abstract]</t>
  </si>
  <si>
    <t xml:space="preserve">3. Significant accounting policies Principles of Consolidation The consolidated financial statements include the accounts of the Company, its wholly-owned subsidiaries and variable interest entities (“VIE”) when the Company possesses both (1) the power to direct the economically significant activities of the entity and (2) the obligation to absorb losses of, or the right to receive benefits from, the entity that could potentially be significant to that entity. Intercompany accounts and transactions have been eliminated. In 2021, the Company entered into a participation agreement with a segregated accounts company for purposes of Director and Officer’s insurance. The Company contributed $25.0 million to the segregated account, representing the Company’s maximum loss exposure under the participation agreement, for security for a letter of credit issued to a third-party insurer. As the funds cannot be transferred to other parts of the Company, the funds are presented in current assets on the consolidated balance sheets as Restricted Cash. Use of estimates The preparation of the consolidated financial statements in accordance with U.S. GAAP requires management to make estimates and assumptions that affect the reported amounts of assets and liabilities and disclosure of contingent liabilities at the date of the consolidated financial statements and the reported amounts of revenues and expenses during the reporting period. Areas of significant estimates include, but are not limited to, revenue recognition including estimated timing of completion of performance obligations and determining whether an option for additional goods or services represents a material right, the fair value of acquired intangible assets, and contingent consideration payable , and the estimates of stock-based compensation awards. The Company bases its estimates on historical experience, known trends and other market-specific or other relevant factors that it believes to be reasonable under the circumstances. On an ongoing basis, management evaluates its estimates when there are changes in circumstances, facts and experience. Changes in estimates are recorded in the period in which they become known. Actual results could significantly differ from those estimates. COVID-19 Pandemic The full extent to which the ongoing COVID-19 pandemic and related developments may affect the Company’s future financial results and operations will depend on future developments which are difficult to predict . Revenue recognition The Company accounts for revenue from contracts with customers, which includes the identification and assessment of the goods and/or services promised within a contract to evaluate which promises are distinct from each other. The terms of our arrangements generally include the payment of one or more of the following: (i) non-refundable, up-front fixed fees, (ii) fixed fees for ‘discovery’ research support, (iii) fixed technology assignment fees, (iv) fixed payments based on the achievement of specified development and/or commercial milestones, (v) royalties on net sales by the customer of licensed products, and in some cases, (vi) early termination penalties, and (vii) reimbursements for costs incurred to fulfill the contract with the customer at cost or at cost plus an agreed upon mark-up. Promises that are not distinct at contract inception are combined into a single performance obligation. An option to acquire additional goods and/or services is evaluated on both quantitative and qualitative aspects to determine if such an option provides a material right to the customer that it would not have received without entering into the contract. If so, the option is accounted for as a separate performance obligation. If not, the option is considered a marketing offer and is accounted for as a separate contract upon the customer’s election. The transaction price generally includes fixed fees due at contract inception as well as fixed fees payable at the beginning and end of different phases of the discovery research support services performed. Where a fixed fee due at contract inception is an option to obtain additional goods or services and is considered to be a material right, we allocate the transaction price to the optional goods or services we expect to provide to the corresponding consideration we expect to receive. The Company utilizes either the expected value method or the most likely amount method to estimate the amount of variable consideration to include in the transaction price, as most appropriate in the circumstances. With respect to development and commercial milestone payments, at the inception of the arrangement, the Company evaluates whether the associated event is considered probable of achievement and estimate the amount to be included in the transaction price using the most likely amount method. In determining the transaction price the Company constrains the transaction price for variable consideration to limit its inclusion so that it only includes the amount that it is probable that a significant reversal in the amount of cumulative revenue recognized will not occur when the uncertainty associated with the variable consideration is subsequently resolved. The Company allocates the transaction price to each performance obligation identified in the contract based on relative observable standalone selling prices. Revenue is recognized based on the amount of the transaction price that is allocated to each respective performance obligation when or as the performance obligation is satisfied by transferring a promised good and/or service to the customer. The Company generally uses output methods to measure the progress toward satisfaction of performance obligations that are satisfied over time. Due to different types of end customers and nature of work involved, revenue contracts require formal inspection and approval of experiments and research plans at each stage of work, therefore, the output method is the most faithful depiction of the Company’s performance. Royalty revenue is recognized in the period in which the obligation is satisfied and the corresponding sales by our corporate partners occur. For the licenses of our intellectual property the Company recognizes revenue from non-refundable, up-front fees when the license is transferred to the customer and the customer is able to use and benefit from the license. Substantially all license revenue for the Collaborative Arrangements We may enter into collaborative and other similar arrangements with respect to the development and commercialization of potential drug candidates. Collaborative arrangements are contractual agreements with third parties that involve a joint operating activity, typically a research and/or commercialization effort, where both we and our partner are active participants in the activity and are exposed to the significant risks and rewards of the activity. Our rights and obligations under our collaborative arrangements vary and typically involve the partners to jointly perform research and development activities and/or participate together in commercializing, marketing, promoting, manufacturing and/or distributing a drug product. These arrangements typically include milestone as well as royalty or profit-share payments, contingent upon the occurrence of certain future events linked to the success of the asset in development, as well as expense reimbursements from or payments to the collaboration partner The Company considers the nature and contractual terms of arrangements and assesses whether an arrangement involves a joint operating activity pursuant to which the Company is an active participant and is exposed to significant risks and rewards dependent on the commercial success of the activity as described under ASC 808, Collaborative Arrangements ( Revenue from Contracts with Customers (ASC 606) The Company applied ASC 606 to all arrangements to date. Segmented and Enterprise-wide information The Company manages its operations as a single operating segment for the purposes of assessing performance and making operating decisions. The Company’s focus is on the discovery and development of antibodies. The Company’s revenues from external customers in which the services originated were in Canada in 2020. In 2021, $353.4 million and $21.8 million of revenues originated from services in Canada and the U.S., respectively, and in 2022, $484.2 million and $1.2 million of revenues originated from services in Canada and the U.S., respectively. Of the Company’s long-term assets at December 31, 2021, $200.3 million was in the U.S. and $159.5 million in Canada and $28.9 million in other foreign countries. Of the Company’s long-term assets at December 31, 2022, $183.7 million was in the US, $300.2 million in Canada, and $31.5 million in other foreign countries. Government grants and credits Government grants are recognized when there is reasonable assurance that the grant will be received, and all associated conditions will be complied with. Reimbursements of eligible expenditures pursuant to government assistance programs are recorded when the related costs have been incurred and there is reasonable assurance regarding collection of the claim. The Company recognizes the benefits of refundable government investment tax credits for scientific research and development expenditures in the year the qualifying expenditure is made providing there is reasonable assurance of recoverability. The Company records the investment tax credits based on its estimates of amounts expected to be recovered. Government grants and credits received for expenditures on eligible research, development and capital expenditures are recognized ratably over the benefit period of the related expenditure for which the grants are intended to compensate in grants and incentives in other income. Grant claims not settled by the balance sheet date are recorded as receivables provided their receipt is probable. The determination of the amount of the claim and the corresponding receivable amount requires management judgement and interpretation of eligible expenditures in accordance with the terms of the programs. The reimbursement claims submitted by the Company are subject to review by the relevant government agencies. The Company has used its best estimate and understanding of the related program agreements in determining the receivable amount. Functional currency The reporting currency of the Company and its subsidiaries is the U.S. dollar. The functional currency of the Company and its subsidiaries is the U.S. dollar, and for the Dayhu JV and Beedie JV, is the Canadian Dollar. Transactions in foreign currencies are translated to the functional currency at exchange rates at the date of the transactions. Period end balances of monetary assets and liabilities in foreign currencies are translated to the functional currency using the period end foreign currency rates. Foreign currency gains and losses are recognized in the consolidated statements of income and comprehensive income. The functional currency of the Dayhu JV and Beedie JV, our equity method investments, is Canadian dollars and are translated into US dollars using the period-end exchange rate for assets and liabilities and the average exchange rates during the period for revenues, expenses, gains and losses. Foreign exchange gains or losses arising from the translation of these joint ventures’ assets and liabilities are included in foreign currency translation adjustment in the consolidated statements of income and comprehensive income. Cash and cash equivalents and restricted cash Cash and cash equivalents are defined as cash on hand and deposits held with banks with maturity dates of less than three months. Cash and cash equivalents that are restricted as to withdrawal or usage, in accordance with specific commercial arrangements, are presented as restricted cash on the consolidated balance sheets. As of December 31, 2021, we had $100.5 million cash, $375.6 million cash equivalents, and $ 25.0 million restricted cash. As of December 31, 2022, we had $126.2 million cash, $260.3 million cash equivalents and $28.1 million restricted cash. Of the total restricted cash at December 31, 2022, $25.0 million is presented as a current asset, $2.2 million is included within other current assets, and $0.9 million is included within other long-term assets on the consolidated balance sheets. Marketable Securities The Company’s marketable securities consist of U.S. government agency securities, certificates of deposit, commercial paper, non-U.S. government agency securities, and asset-backed securities. The Company has classified and accounted for these marketable securities as held-for-trading and they are reported at fair value with $0.5 million and $1.7 million of unrealized fair value losses recorded as a component of interest and other on the consolidated statements of income and comprehensive income for the years ended December 31, 2021, and 2022, respectively. Non-Marketable Securities Non-marketable securities not accounted for under the equity method are accounted for under the measurement alternative. Under the measurement alternative, the carrying value is measured at cost, less any impairment, plus or minus changes resulting from observable price changes in orderly transactions for identical or similar investments of the same issuer. Non-marketable securities are included as part of other long-term assets on the consolidated balance sheets. Adjustments are determined primarily based on a market approach as of the transaction date and are recorded a component of interest and other on the consolidated statements of income and comprehensive income. Accounts receivable The Company has trade receivables which are recorded at the invoiced amount and do not bear interest. The Company evaluates the collectability of accounts receivable on a regular basis based on economic assessment of market conditions and review of customer financial history. There was no allowance for doubtful accounts recorded as of December 31, 2021, and 2022. Property and equipment Property and equipment are recorded at cost less accumulated depreciation. Expenditures for major additions and improvements to property and equipment are capitalized and repairs and maintenance costs are expensed as incurred. Excluding land and assets not yet placed into service, p roperty and equipment are amortized using the straight-line method over the estimated useful lives of the property and equipment as follows:
Asset
Rate
Computer equipment
3 years
Laboratory equipment
5-10 years
Office furniture and equipment
5 years
Leasehold improvements
Shorter of lease term or estimated useful life Estimated useful lives are periodically assessed to determine if changes are appropriate. When assets are retired or otherwise disposed of, the cost of these assets and related accumulated depreciation or amortization are removed from the accounts and any resulting gains or losses are included in loss from operations in the period of disposal. Costs for capital assets not yet placed into service are capitalized as construction-in-progress and depreciated once placed into service. Intangible assets Costs incurred to acquire patents and to prosecute and maintain intellectual property rights are expensed as incurred to general and administrative expense due to the uncertainty surrounding the drug development process and the uncertainty of future benefits. Patents, and intellectual property acquired from third parties are capitalized and amortized over the remaining life of the patent, if related to approved products or if there are alternative future uses for the underlying technology. No patent or intellectual property costs have been capitalized to date. In process research and development (IPR&amp;D) will be amortized on completion of IPR&amp;D activities. Acquired IPR&amp;D represent the fair value assigned to research and development assets that have not reached technological feasibility. IPR&amp;D is classified as an indefinite-lived intangible asset and is not amortized. All research and development costs incurred subsequent to the acquisition of IPR&amp;D are expensed as incurred. Definite lived intangible assets are amortized using the straight-line method over the estimated useful lives of the assets as follows:
Asset
Useful Life
License
3-10 years
Technology
20 years Impairment of long-lived assets The Company assesses the recoverability of its long-lived assets, including property and equipment and intangible assets subject to amortization, for indicators of impairment on each reporting date. If events or changes in circumstances indicate impairment, the Company measures recoverability by a comparison of the asset’s carrying amount to the estimated undiscounted future cash flows expected to be generated by the asset. If the carrying amount of the asset exceeds its estimated future cash flows, an impairment charge is recognized for the amount by which the carrying amount of the asset exceeds the fair value of the asset. When quoted market prices are not available, the Company uses the expected future cash flows discounted at a rate commensurate with the risks associated with the recovery of the asset as an estimate of fair value. No indicators of impairment were identified at the respective balance sheet dates. Indefinite-lived intangible assets are tested annually for impairment as of October 1, and between annual tests if indicators of potential impairment exist. The Company has the option of performing a qualitative assessment to first determine whether the quantitative impairment test is necessary. This involves an assessment of qualitative factors to determine the existence of events or circumstances that would indicate whether it is more likely than not that the carrying amount of the indefinite-lived intangible asset is less than its fair value. If the qualitative assessment indicates it is not more likely than not that the carrying amount is less than its fair value, a quantitative impairment test is not required. Where a quantitative impairment test is required, the procedure is to compare the indefinite-lived intangible asset’s fair value with its carrying amount. An impairment loss is recognized as the difference between the indefinite-lived intangible asset’s carrying amount and its fair value. Leases The lease term includes all periods covered by renewal and termination options where the Company is reasonably certain to exercise the renewal options or not to exercise the termination options. Corresponding right-of-use assets are recognized consisting of the lease liabilities, initial direct costs and any lease incentive payments. Lease liabilities are drawn down as lease payments are made and right-of-use assets are depreciated over the term of the lease. Operating lease expenses are recognized on a straight-line basis over the term of the lease, consisting of interest accrued on the lease liability and depreciation of the right-of-use asset. Lease payments are remeasured when a contingency upon which some or all of the variable lease payments to be paid over the remainder of the lease is resolved. Lease payments on short-term operating leases with lease terms twelve months or less are recognized on a straight-line basis over the lease term . The Company has elected to not separate non-lease elements embedded in its lease agreements. For the years ended December 31, 2021 , and December 31, 2022, all of our leases are classified as operating leases. Research and development costs Research and development costs are expensed in the period incurred. These costs related to spending for partner projects in addition to internal platform development programs and include required materials, salaries and benefits including stock-based compensation, and service contracts. These costs exclude depreciation and amortization. Royalty fees Royalty fees consist of certain contractual royalty payments to our strategic partners upon receipt of royalty revenue based on our customers’ third-party net sales. Royalty fees are recorded when the third-party sale occurs. Income taxes The Company accounts for income taxes under the asset and liability method, which requires the recognition of deferred tax assets (“DTAs”) and deferred tax liabilities (“DTLs”) for the expected future tax consequences of existing differences between the financial statement and tax bases of assets and liabilities, and net operating loss and tax credit carryforwards for tax purposes. The DTAs and DTLs are computed using enacted tax rates and the effect of a change in enacted tax rates on DTAs and DTLs is recognized in income in the period of enactment. The Company recognizes DTAs to the extent that these assets are more likely than not to be realized. In making such a determination, all available positive and negative evidence are considered, including, but not limited to, future reversals of existing taxable temporary differences, projected future taxable income, tax-planning strategies, and results of recent operations. Valuation allowances are established for certain deferred tax assets to reduce the DTA to a level which, more-likely-than-not, will be realized. Assets and liabilities are established for uncertain tax positions taken or positions expected to be taken in income tax returns when such positions, in the Company’s judgement, do not meet a more-likely-than-not threshold based on the technical merits of the positions. The Company realizes the largest amount of the tax benefit that is more than 50 percent likely to be realized upon ultimate settlement with the related tax authority. The Company files consolidated federal income tax returns in the United States, which includes eligible subsidiaries. In addition, we file income tax returns in state, local and foreign jurisdictions as applicable. The Company's income tax provision is calculated and allocated under the separate return method. Income tax credit (“ITC”) policy The Company earns income tax credits (ITCs) in jurisdictions in which it incurs eligible research and development expenditures. The Company uses the flow-through method to account for ITCs. Under this method, the ITCs subject to income tax accounting are recognized as a reduction to income tax expense in the year they are earned. Stock-based compensation The Company accounts for awards of stock options and shares to directors, employees, consultants, and non-employees using the fair value method. Under this method, stock-based compensation expense is measured at the fair value at the date of grant and is expensed over the award’s vesting period. The requisite service period generally equals the vesting period of the awards. Equity classified awards are measured using their grant date fair value. For equity classified awards, a corresponding increase in additional paid-in capital is recorded when stock-based compensation is recognized. When stock options are exercised, share capital is credited by the sum of the consideration received and the related portion of the stock-based compensation previously recorded in additional paid-in capital. The effects of forfeitures of options and share awards are accounted for as they occur. Awards with an exercise price which is not denominated in: (a) the currency of a market in which a substantial portion of the Company’s equity securities traded, (b) the currency in which the individual’s pay is denominated, or (c) the Company’s functional currency, are classified as liabilities. Liability classified awards are initially measured using their grant date fair value and are subsequently re-measured to fair value at each balance sheet date until exercised or cancelled, with changes in fair value recognized as compensation cost for the period. As of Dec ember 31, 20 21 , and 20 22 , there were no liability classified options outstanding. Business combinations and goodwill Business combinations are accounted for using the acquisition method. The fair value of total purchase consideration is allocated to the fair values of identifiable tangible and intangible assets acquired and liabilities assumed, with the remaining amount being classified as goodwill. All assets, liabilities and contingent liabilities acquired or assumed in a business combination are recorded at their fair values at the date of acquisition. If the Company’s interest in the fair value of the acquiree’s net identifiable assets exceeds the cost of the acquisition, the excess is recognized in earnings or loss immediately. Transaction costs that are incurred in connection with a business combination, other than costs associated with the issuance of debt or equity securities, are expensed as incurred. Goodwill is evaluated for impairment on an annual basis as of October 1, or more frequently if an indicator of impairment is present. As part of the impairment evaluation, the Company may elect to perform an assessment of qualitative factors. If this qualitative assessment indicates that it is more likely than not that the fair value of the reporting unit that includes the goodwill is less than its carrying value, then a quantitative impairment test would be prepared to compare this fair value to the carrying value and record an impairment charge if the carrying value exceeds the fair value. As of October 1, 2022, the Company performed a qualitative assessment for its annual impairment test of goodwill after concluding that it was not more likely than not that the fair value of the reporting unit was less than its carrying value. Consequently, the quantitative impairment test was not required. The Company concluded that there were no impairment indicators related to goodwill as at December 31, 2021 and 2022. Equity method investments The Company accounts for its investments in equity-accounted joint ventures using the equity method. Under the equity method, the initial cost of the investment is adjusted for subsequent additional investments and the Company’s proportionate share of earnings or losses and distributions. The Company does not control the equity-accounted investments and as a result, the Company does not have the unilateral ability to determine whether cash generated by its equity-accounted investees is retained within the equity-investee or is distributed to the Company and other owners. In addition, equity-accounted investees do not control the timing of such distributions to the Company and other owners. The Company evaluates its investments in joint ventures for impairment when events or circumstances indicate that the carrying value of such investments may have experienced an other-than-temporary decline in value below carrying value. If the estimated fair value is less than the carrying value, the carrying value is written down to its estimated fair value and the resulting impairment is recorded in the Company’s consolidated statements of income and comprehensive income. Net earnings per share The Company follows the two-class method when computing net earnings per share as the Company has issued shares that meet the definition of participating securities. The two-class method determines net earnings per share for each class of common and participating securities according to dividends declared or accumulated and participation rights in undistributed earnings. The two-class method requires income available to common shareholders for the period to be allocated between common and participating securities based upon their respective rights to receive dividends as if all income for the period had been distributed. Basic net earnings per share attributable to common shareholders is computed by dividing the net earnings attributable to common shareholders by the weighted-average number of common shares outstanding for the period. Diluted net earnings attributable to common shareholders is computed by adjusting net earnings attributable to common shareholders to reallocate undistributed earnings based on the potential impact of dilutive securities. Diluted net earnings per share attributable to common shareholders is computed by dividing the diluted net earnings attributable to common shareholders by the weighted-average number of common shares outstanding for the period, including potential dilutive common shares. For purpose of this calculation, outstanding stock options, restricted share units (RSUs), and convertible preferred shares and notes are considered potential dilutive common shares. The Company’s convertible preferred shares, all of which converted prior to the completion of our IPO in 2020, </t>
  </si>
  <si>
    <t>Changes In Significant Accounting Policies</t>
  </si>
  <si>
    <t>Changes in Significant Accounting Policies</t>
  </si>
  <si>
    <t xml:space="preserve">4. Changes in significant accounting policies Recent accounting pronouncements adopted There was no adoption of any new accounting standards that had a significant impact on the consolidated financial statements. Recent accounting pronouncements not yet adopted The Company has reviewed recent accounting pronouncements and concluded that they are either not applicable to the Company or that no material impact is expected in the consolidated financial statements as a result of future adoption. </t>
  </si>
  <si>
    <t>Net Earnings Per Share</t>
  </si>
  <si>
    <t>Earnings Per Share [Abstract]</t>
  </si>
  <si>
    <t>Net earnings per share</t>
  </si>
  <si>
    <t xml:space="preserve">5. Net earnings per share Basic and diluted net earnings per share attributable to common shareholders was calculated as follows:
Year Ended December 31,
2020
2021
2022
Basic earnings per share
Net earnings
$
118,918
$
153,464
$
158,519
Less: earnings allocated to Preferred Shareholders ( 1)
(33,817
)
-
-
Net earnings attributable to common shareholders - basic
$
85,101
$
153,464
$
158,519
Weighted-average common shares outstanding - basic
159,195,023
275,763,745
285,056,606
Net earnings per share attributable to common shareholders - basic
$
0.53
$
0.56
$
0.56
Diluted earnings per share
Net earnings attributable to common shareholders - diluted
$
118,918
$
153,464
$
158,519
Weighted-average common shares outstanding - basic
159,195,023
275,763,745
285,056,606
Convertible preferred shares
63,260,090
-
-
Stock options and RSUs
40,674,652
42,530,491
29,770,649
Weighted-average common shares outstanding - diluted
263,129,765
318,294,236
314,827,255
Net earnings per share attributable to common shareholders - diluted
$
0.45
$
0.48
$
0.50
1 The Company excluded nil, 908,409, and 11,824,006 potential common shares for the years ended December 31, 2020, 2021, and 2022, respectively, from the computation of diluted net earnings per share attributable to common shareholders for the periods indicated because including them would have had an anti-dilutive effect. </t>
  </si>
  <si>
    <t>Other Current Assets</t>
  </si>
  <si>
    <t>Deferred Costs Capitalized Prepaid And Other Assets Disclosure [Abstract]</t>
  </si>
  <si>
    <t>6. Other current assets Other current assets consisted of the following:
December 31,
2021
2022
Taxes receivable
$
14,282
$
64,817
Prepaid expenses and other
5,293
9,064
Materials and supplies
1,672
1,532
Total other current assets
$
21,247
$
75,413</t>
  </si>
  <si>
    <t>Property and Equipment, Net</t>
  </si>
  <si>
    <t>Property Plant And Equipment [Abstract]</t>
  </si>
  <si>
    <t xml:space="preserve">7. Property and equipment, net Property and equipment, net consisted of the following:
December 31,
2021
2022
Computers
$
7,843
$
8,303
Land
33,044
53,405
Building
1,212
11,361
Laboratory equipment
18,805
41,256
Leasehold improvements
22,750
40,567
Operating lease right-of-use assets
37,788
80,838
Property and equipment
121,442
235,730
Less accumulated depreciation
(9,826
)
(18,475
)
Property and equipment, net
$
111,616
$
217,255
As of December 31, 2021 and December 31, 2022, building and leasehold improvements include construction and tenant improvements in progress that have not commenced depreciation in the amount of $19.8 million and $25.6 million, respectively. Depreciation expense on property and equipment for the years ended December 31, 2020, 2021 and 2022 was $2.3 million, $4.4 million and $9.0 million, respectively. </t>
  </si>
  <si>
    <t>Intangible Assets and Goodwill</t>
  </si>
  <si>
    <t>Goodwill And Intangible Assets Disclosure [Abstract]</t>
  </si>
  <si>
    <t xml:space="preserve">8. Intangible assets and goodwill Intangible Assets Intangible assets consisted of the following:
December 31, 2021
December 31, 2022
Gross carrying amount
Accumulated amortization
Net book value
Gross carrying amount
Accumulated amortization
Net book value
License
$
35,873
$
9,994
$
25,879
$
37,873
$
17,859
$
20,014
Technology
52,700
2,587
50,113
52,700
5,222
$
47,478
IPR&amp;D
72,400
-
72,400
64,010
-
$
64,010
$
160,973
$
12,581
$
148,392
$
154,583
$
23,081
$
131,502
Amortization expense related to intangible assets for the years ended December 31, 2020, 2021 and 2022 was $2.5 million, $10.1 million and $10.5 million, respectively. Depreciation and amortization expense is reflected on the consolidated statements of income and comprehensive income. For the year ended December 31, 2022, the Company recorded a full impairment charge of the carrying value of $8.4 million (or $6.3 million, net of deferred income tax) associated with one of the next-generation transgenic humanized mice that was acquired through the 2020 Trianni acquisition. The impairment was a result of the discontinuance of the validation and development of this specific rodent line. Impairment expense is reflected within Depreciation, amortization, and impairment expense on the consolidated statements of income and comprehensive income. The Company concluded that there were no impairment indicators from the remaining intangible assets. Amortization expense on intangible assets subject to amortization is estimated to be as follows for each of the next five years ended December 31 :
Amortization Expense
2023
$
10,625
2024
5,810
2025
4,241
2026
4,241
2027
4,241
$
29,158
In March 2020, the Company entered into an agreement with Alloy Therapeutics (Alloy) to use the ATX-Gx™ humanized mice platform to enable in vivo human antibody discovery for its partner programs. Under the terms of the agreement, the Company will offer its biotechnology and pharmaceutical partners access to ATX-Gx™, Alloy’s proprietary suite of immunocompetent transgenic mice, for use in any antibody discovery program and against any therapeutic target. The agreement provides for future alternative use to the Company and as such the corresponding value has been recorded as an intangible asset. The asset will be amortized on a straight-line basis over the 10-year term of the license agreement with Alloy. The acquisition of $14.1 million consisted of an initial cash payment of $5.0 million, with two additional $5.0 million installment payments paid in twelve and twenty-four months, respectively. The estimated fair value of the non-current portion of the financial obligation was determined by discounting future principal and interest amounts at estimated interest rates expected to be available to the Company with an interest rate of 10.98%. </t>
  </si>
  <si>
    <t>Investments in and Loans to Equity Accounted Investees</t>
  </si>
  <si>
    <t>Equity Method Investments And Joint Ventures [Abstract]</t>
  </si>
  <si>
    <t xml:space="preserve">9. Investments in and loans to equity accounted investees The Company has entered into two separate 50% joint ventures, Dayhu JV and Beedie JV, as part of the construction of future office and laboratory headquarters. To date, the Company has recorded immaterial amounts of proportionate income or loss with respect to either venture. Dayhu JV During 2020, the Company entered into a joint venture with Dayhu (Dayhu JV). At December 31, 2021 and December 31, 2022, the equity investment balance was $19.6 million and $18.7 million, respectively. In March, 2021, th e Company made a commitment of up to CAD $82.7 million ($61.1 million at December 31, 2022) to the Dayhu JV (Dayhu JV Loan) to fund the construction at a rate referenced to a Canadian bank prime rate adjusted for applicable margins as defined in the agreement, and repayment on the earlier of thirty months from the date of initial advancement and September 1, 2023, or upon the trigger of certain liquidity events as defined in the agreement. The loan is secured by the underlying land and future assets of the Dayhu JV. At December 31, 2021, and December 31, 2022, the outstanding related party loan balance was $18.0 million and $38.1 million, respectively, to the Dayhu JV. In July 2022, the Company entered into an agreement of up to CAD $ 46.0 million ($ million a t December 31, 2022) with Dayhu (New Dayhu Loan) to replace Dayhu’s portion of the outstanding Dayhu JV L oan balance as at January 1, 2023, at a rate referenced to a Canadian bank prime rate adjusted for applicable margins as defined in the agreement. The agreement has a maturity of December 31, 2025 , with a call provision, callable by the Company after September 30, 2023, including customary make whole provisions. The loan is secured by the underlying land and existing and future assets of the Dayhu JV . Subsequent to December 31, 2022, the Company issued CAD $46.0 million ($34.0 million at December 31, 2022) to Dayhu from the New Dayhu loan, which was used to repay, in part, Dayhu’s 50% portion of the Dayhu JV Loan. Beedie JV In March, 2021, the Company entered into the Beedie joint venture (Beedie JV). At December 31, 2021 and December 31, 2022, the equity investment balance was $12.7 million and $15.7 million, respectively. In June 2022, the Company made a commitment to our partner Beedie for a land loan of up to CAD $7.5 million ($5.5 million at December 31, 2022) plus a construction loan for up to 80% of Beedie’s share of construction costs. The commitment is at a rate referenced to a Canadian bank prime rate adjusted for applicable margins as defined in the agreement, and repayment on the earlier of thirty months from the date of initial advancement of the construction loan and five years from the initial advancement of the land loan, or upon the triggering of certain repayment events as defined in the agreement. The loan is secured by the underlying land and existing and future assets of the Beedie JV. The loan receivable balance, which was solely relates to the land loan to date, was $5.5 million as at December 31, 2022 and is included in other long-term assets. </t>
  </si>
  <si>
    <t>Accounts Payable and Other Liabilities</t>
  </si>
  <si>
    <t>Payables And Accruals [Abstract]</t>
  </si>
  <si>
    <t>10. Accounts payable and other liabilities Accounts payable and other liabilities consisted of the following:
December 31,
2021
2022
Accounts payable and accrued liabilities
$
14,924
$
14,828
Liability for in-licensing agreement
4,933
-
Current portion of operating lease liability
3,652
5,583
Payroll liabilities
4,035
6,454
Current portion of deferred grant funding
4,473
6,285
Total accounts payable and other liabilities
$
32,017
$
33,150</t>
  </si>
  <si>
    <t>Shareholders' Equity</t>
  </si>
  <si>
    <t>Disclosure Of Compensation Related Costs Sharebased Payments [Abstract]</t>
  </si>
  <si>
    <t xml:space="preserve">11. Shareholders’ Equity Common Shares As of December 31, 2021 and 2022, the Company’s articles of the corporation, as amended and restated, authorized the Company to issue unlimited voting common shares, each with no par value per share. The voting, dividend, and liquidation rights of the holders of the Company’s common shares are subject to and qualified by the rights, powers and preferences of the holders of the Series A preferred shares set forth below. As of each balance sheet date, common shares consisted of the following:
December 31, 2021
December 31, 2022
Shares authorized
Shares issued and outstanding
Shares authorized
Shares issued and outstanding
Common shares
Unlimited
283,257,104
Unlimited
286,851,595
Each voting common share entitles the holder to one vote on all matters submitted to a vote of the Company’s shareholders. Common shareholders are entitled to receive dividends, if any, as may be declared by the board of directors, subject to the preferential dividend rights of the preferred shares. Through December 31, 2022, no cash dividends had been declared or paid by the Company. Series A1 and Series A2 Preferred shares On August 3, 2018, the Company entered into an investment agreement with DCVC Bio, L.P. for gross proceeds of CAD $10.0 million ($7.7 million) in exchange for 2,105,264 Series A1 preferred shares. Total proceeds received net of financing costs were $7.6 million. On March 23, 2020, the Company entered into an investment agreement with certain shareholders for gross proceeds of $75.0 million in exchange for 6,017,784 Series A2 preferred shares. Total proceeds received net of financing costs were $74.7 million. The Series A1 and A2 preferred shares were voting and were convertible, at any time and from time to time at the option of its holder, into fully paid and non-assessable common shares at a 1:10 Conversion of preferred shares to common shares was mandatory in the event of a Qualified Initial Public Offering with proceeds of at least $70.0 million. The holders of the Series A1 and A2 preferred shares were entitled to vote, together with the holders of common shares, as a single class, on all matters submitted to the shareholders for a vote and were entitled to the number of votes equal to the number of common shares into which the Series A1 and A2 preferred shares could convert on the record date for determination of shareholders entitled to vote. The holders of the Series A1 and A2 preferred shares were entitled to receive noncumulative dividends, as and if declared by the board of directors (the “Preferred Dividend”). The Company may not pay any dividends on common shares of the Company unless the holders of Preferred Shares then outstanding first receive, or simultaneously receive, the Preferred Dividend on each outstanding Series A1 and A2 preferred share and a dividend on each outstanding Series A1 and A2 preferred share in an amount at least equal to the product of the dividend payable on each share of such class or series determined, if applicable, as if all shares of such class or series had been converted into common shares. To the date of conversion, no cash dividends had been declared or paid by the Company. In the event of any voluntary or involuntary liquidation, dissolution or winding up of the Company or Deemed Liquidation Event, the holders of Series A1 and A2 preferred shares then outstanding were entitled to a 1x non-participating liquidation preference. Due to the various rights and privileges within the existing Series A1 and A2 Preferred and Common shareholder agreements, the Company concluded triggering a deemed liquidation event was within the control of the Company, and therefore the Series A1 and A2 preferred shares were classified as permanent equity. Immediately prior to the completion of our IPO, all Series A1 and A2 preferred shares converted to an equal number of common shares. Stock-based compensation Sixth Amended and Restated Stock Option Plan: We maintain the AbCellera Biologics Inc. Sixth Amended and Restated Stock Option Plan, our Pre-IPO Plan, which was approved by our board of directors on November 18, 2020. The Pre-IPO Plan allows for the grant of options (and for U.S. participants, either incentive stock options and/or nonstatutory stock options) to employees, directors, and consultants, subject in each case to compliance with applicable tax laws. Our 2020 Share option and Incentive Plan, or 2020 Plan Options were granted under the Company’s Pre-IPO Plan in Canadian dollars and were converted to U.S dollars for In March 2021, substantially all employee option holders whose awards were liability-classified elected to convert the currency of their option exercise price from Canadian dollars to U.S. dollars for administrative convenience. As a result of the modification, $ 2020 Share Option and Incentive Plan: Our 2020 Plan was approved by our board of directors on November 18, 2020 and approved by our shareholders on December 1, 2020, and became effective on the date immediately prior to the date on which our initial S-1 registration statement was declared effective by the SEC on December 10, 2020. The 2020 Plan replaced our Pre-IPO Plan, as our board of directors will not make additional awards under the Pre-IPO Plan. The shares we issue under the 2020 Plan will be authorized but unissued shares or shares that we reacquire and typically vest over four years. The common shares underlying any awards that are forfeited, cancelled, held back upon exercise or settlement of an award to satisfy the exercise price or tax withholding, reacquired by us prior to vesting, satisfied without any issuance of shares, expire or are otherwise terminated (other than by exercise) under the 2020 Plan and the Pre-IPO Plan will be added back to the common shares available for issuance under the 2020 Plan. The maximum aggregate number of common shares that may be issued as incentive share options may not exceed the Initial Limit cumulatively increased on January 1, 2022, and on each January 1 thereafter by the lesser of (i) the Annual Increase for such year or (ii) 21,280,000 common shares. As of December 31, 2022, the number of shares available for issuance under the 2020 Plan was 21,329,770 which includes awards granted and outstanding under the Pre-IPO Plan that are forfeited after December 10, 2020. The following table summarizes the Company’s stock options granted under the Pre-IPO Plan:
Number of Shares
Weighted- Average Exercise Price
Weighted- Average Contractual Term (years)
Outstanding as of December 31, 2021
39,206,307
$
0.86
7.02
Granted
-
-
Exercised
(3,354,740
)
0.36
Forfeited
(2,157,417
)
1.03
Outstanding as of December 31, 2022
33,694,150
$
0.90
6.21
Options exercisable as of December 31, 2022
23,355,838
$
0.71
5.75
The following table summarizes the Company’s stock options granted under the 2020 Plan:
Number of Shares
Weighted- Average Exercise Price
Weighted- Average Remaining Contractual Term (years)
Outstanding as of December 31, 2021
5,284,347
$
19.19
9.56
Granted
7,603,999
11.91
Exercised
-
-
Forfeited
(565,413
)
16.82
Outstanding as of December 31, 2022
12,322,933
$
14.81
9.14
Options exercisable as of December 31, 2022
1,778,166
$
20.21
8.47
The intrinsic value of options exercised during 2020, 2021, and 2022 was $6.8 million, $295.6 million and $34.4 million, respectively. As of December 31, 2022, there was $113.4 million of unrecognized compensation cost related to unvested stock options granted under the Plans, which is expected to be recognized over a weighted average period of 2.88 years. Restricted Share Units T he Company grants Restricted Share Units (RSUs) to certain employees that vest over a period of four years, in the amount of one-quarter each year on the anniversary of the grant date. RSUs are equity-settled on each vesting date, subject to the grantee’s continued employment with the Company on the vesting date. The fair value of RSUs granted was calculated by using the Company’s closing stock price on the grant date. The following table summarizes the Company’s RSUs granted under the 2020 Plan:
Number of Shares
Weighted- Average Grant Date Fair Value
Outstanding as of December 31, 2021
1,080,413
$
23.62
Granted
3,370,710
11.36
Vested and settled
(239,751
)
24.45
Forfeited
(264,387
)
14.43
Outstanding as of December 31, 2022
3,946,985
$
13.71
As of December 31, 2022, there was $44.9 million of unamortized RSU expense that will be recognized over a weighted average period of 3.25 years. Stock-based compensation expense was classified in the consolidated statements of income and comprehensive income as follows:
Year ended December 31,
2020
2021
2022
Research and development expenses
$
5,365
$
15,663
$
24,327
Sales and marketing expenses
1,691
2,120
3,134
General and administrative expenses
1,341
12,863
22,020
$
8,397
$
30,646
$
49,481
The fair value of each option award is determined on the date of grant using the Black-Scholes option pricing model. The weighted-average valuation assumptions for stock options granted in the period are as follows:
Year ended December 31,
2020
2021
2022
Average risk-free interest rate 1
0.64
%
1.23
%
2.86
%
Expected volatility 2
79.00
%
72.00
%
70.00
%
Average expected term (years) 3
6.11
6.21
6.24
Expected dividend yield 4
0.00
%
0.00
%
0.00
%
Weighted average fair value of options granted 5
$
5.60
$
12.31
$
7.77
The weighted-average valuation assumptions for liability classified stock options outstanding at December 31, 2022 are as follows:
Year ended December 31,
2020
2021
2022
Average risk-free interest rate 1
0.46
%
-
-
Expected volatility 2
75.00
%
-
-
Average expected term (years) 3
6.25
-
-
Expected dividend yield 4
0.00
%
-
-
Weighted average fair value of options granted 5
$
37.44
-
-
(1)
This rate is from federal government marketable bonds for each option grant during the year, having a term that most closely resembles the expected life of the option.
(2)
(3)
This is the period of time that the options granted are expected to remain unexercised. Options granted have a maximum term of ten years. The Company uses the simplified method to calculate the average expected term, which represents the average of the vesting period and the contractual term.
(4)
No dividends have been paid by the Company yet.
(5)
The Company granted stock options at exercise prices not less than the fair value of its common shares as determined by the Board, with input from management. Management estimated the fair value of its common shares based on a number of objective and subjective factors, including internal valuations, external market considerations affecting the biotechnology industry and the historic prices at which the Company sold common shares. </t>
  </si>
  <si>
    <t>Revenue</t>
  </si>
  <si>
    <t>Revenue From Contract With Customer [Abstract]</t>
  </si>
  <si>
    <t xml:space="preserve">12. Revenue The disaggregated revenue categories are presented on the consolidated statements of income and comprehensive income. Deferred Revenue Deferred revenue represents payments received for performance obligations not yet satisfied and are presented as current or long-term in the accompanying consolidated balance sheets based on the expected timing of satisfaction of the underlying goods and/or services. Deferred revenue outstanding at each respective period is as follows:
December 31,
2021
2022
Deferred revenue
34,954
41,128
During the years ended December 31, 2020, 2021 and 2022, the Company recognized $3.0 million, $4.7 million and $11.5 million, respectively, In March of 2020, the Company entered into a research collaboration and license agreement with Eli Lilly pursuant to which the Company will perform discovery research for several targets for Eli Lilly to develop and commercialize. Under the agreement, the Company is entitled to receive an aggregate of up to $29.0 million of milestone payments as well as royalties in the low single digits based on net sales for non-COVID-19 targets and in the low- to mid-teens for aggregate sales below $125.0 million and mid-teens to mid-twenties on aggregate sales above $125.0 million. The agreement resulted in an initial upfront payment of $26.7 million, of which $21.9 million was included in deferred revenue at December 31, 2020. For the year ended December 31, 2021, the Company received an additional $1.7 million in payments, for total payments received in respect of this agreement of $28.4 million. For the year ended December 31, 2022, the Company received $0.8 million in additional payments. The Company recognized $6.9 million of revenue in the year ended December 31, 2022. The Company expects to recognize approximately $1.4 million in revenue in the next 12 months related to these payments under the agreement. Of the remaining deferred revenue balance of $26.9 million, which is related to various other agreements, approximately $20.2 million is expected to be recognized in revenue in the next 12 months. </t>
  </si>
  <si>
    <t>Government Funding</t>
  </si>
  <si>
    <t>Government Funding Disclosure [Abstract]</t>
  </si>
  <si>
    <t>Government Funding Text Block</t>
  </si>
  <si>
    <t xml:space="preserve">13. Government Funding In 2020, the Company received a funding commitment from the Government of Canada under Innovation, Science and Economic Development’s (ISED) Strategic Innovation Fund (SIF) for a total of CAD $175.6 million ($129.7 million as of December 31, 2022) which is intended to support research and development efforts related to the discovery of antibodies to treat COVID-19, and to build technology and manufacturing infrastructure for antibody therapeutics against future pandemic threats. Since inception, the Company incurred $79.3 million in expenditures in respect of the SIF grant funding. $46.1 million relates to spending under phase 1 of the agreement and such amounts are not repayable, while $33.2 million was claimed in respect of phase 2 of the funding commitment, where repayment is conditional on achieving certain revenue thresholds in seven years starting a year following the completion of the funded project. Repayment will be calculated as a percentage rate of the Company’s revenue, with payment made on an annual basis during the repayment period of fifteen years. The funding and its associated conditional repayment is not and will not be secured by any of the Company’s assets, and includes certain non-financial covenants and restrictive covenants on dividend payments or other shareholder distributions that would prevent the Company in satisfying its obligations under the arrangement. As of December 31, 2022, no amounts have been accrued related to the repayment terms as the conditions are estimated to be non-probable at December 31, 2022. For the year ended December 31, 2020, 2021 and 2022, the Company incurred $12.4 million, $47.1 million, $18.9 million in expenditures in respect of the SIF grant funding, respectively. For the year ended December 31, 2020, 2021 and 2022, $5.3 million, $13.8 million, $3.9 million, respectively, relates to research and development expenditures and is reflected in grants and incentives on the consolidated statements of income and comprehensive income. The remaining $15.0 million is attributable to capital asset expenditures and is amortized into other income over the average asset life of seven years. Unamortized amounts are included in accounts payable and other liabilities and long term deferred grant funding on the consolidated balance sheets. The balance of SIF grant funding included in the balance of accounts and accrued receivable is $14.8 million and $6.9 million as of December 31, 2021 and 2022, respectively. </t>
  </si>
  <si>
    <t>Income Taxes</t>
  </si>
  <si>
    <t>Income Tax Disclosure [Abstract]</t>
  </si>
  <si>
    <t xml:space="preserve">14. Income taxes a. For financial reporting purposes, income before income taxes includes the following components:
December 31,
2020
2021
2022
Canadian
$
163,077
$
211,471
$
279,771
Foreign
(5,244
)
7,678
(40,672
)
Total
$
157,833
$
219,149
$
239,099
The expense (benefit) for income taxes consists of:
December 31,
2020
2021
2022
Current
Canadian
$
36,931
$
60,498
$
81,392
Foreign
(114
)
7,248
1,300
36,817
67,746
82,692
Deferred and other:
Canadian
2,461
(1,342
)
2,322
Foreign
(363
)
(719
)
(4,434
)
2,098
(2,061
)
(2,112
)
Income tax expense
$
38,915
$
65,685
$
80,580
December 31,
2020
2021
2022
Current tax expense
$
36,817
$
67,746
$
82,692
Deferred tax expense (benefit)
2,098
(2,061
)
(2,112
)
Total tax expense
$
38,915
$
65,685
$
80,580
b. The consolidated effective income tax rate differs from the expected Canadian statutory tax rate of 27% (2020, 2021, 2022: 27%). Reconciliation between the expected tax rate on income from operations and the statutory tax rate was as follows:
December 31,
2020
2021
2022
Net earnings before income taxes
$
157,833
$
219,149
$
239,099
Combined statutory tax rate
27
%
27
%
27
%
Expected income tax expense (recovery) at statutory rates
42,615
59,170
64,557
Stock-based compensation
1,934
7,007
11,710
Change in valuation allowance
(680
)
5,007
8,318
Tax rate differential
-
-
(1,911
)
Prior year tax assessments and adjustments
36
1
3,529
Change due to SR&amp;ED
(1,698
)
(4,809
)
(5,908
)
Foreign exchange
(4,048
)
47
536
Other
756
(738
)
(251
)
Income tax expense
$
38,915
$
65,685
$
80,580
c. Deferred income tax assets (“DTAs”) and liabilities (“DTLs”) result from the temporary differences between assets and liabilities recognized for financial statement and income tax purposes. The significant components of the Company’s deferred income tax assets and liabilities were as follows:
December 31,
2021
2022
Deferred tax assets:
Long-term debt
$
6,293
$
7,695
Financing fee
6,575
4,827
Operating lease liability
5,299
17,355
Deferred revenue
4,768
6,042
Net operating losses carried forward
4,996
5,054
Capitalized research and development costs for tax purposes
-
1,807
Other
3,019
4,696
30,950
47,476
Deferred tax liabilities:
Property and equipment
$
(3,256
)
$
(6,443
)
Land
(2,135
)
(2,007
)
Intangibles
(36,866
)
(32,682
)
Operating lease right-of-use assets
(4,732
)
(16,687
)
Government funding receivable
(3,029
)
(1,657
)
Other
(1,661
)
(2,437
)
(51,679
)
(61,913
)
(20,729
)
(14,437
)
Less: valuation allowance
(9,233
)
(13,411
)
Net deferred tax asset (liability)
(29,962
)
(27,848
)
Deferred tax asset
21,717
34,065
Deferred tax liability
(51,679
)
(61,913
)
Net deferred tax assets (liability)
$
(29,962
)
$
(27,848
) Amounts recognized in the Company's consolidated balance sheets as of December 31, 2021 and 2022 comprise of $7.4 million and $5.3 million, respectively, included in other long-term assets and $37.4 million and $33.2 million, respectively, as deferred tax liability. Management assesses the available positive and negative evidence to estimate whether sufficient future taxable income will be generated to permit use of the existing DTAs. A significant piece of objective negative evidence evaluated was the cumulative loss incurred over the three-year period ended December 31, 2022, in foreign subsidiaries. Such objective evidence limits the ability to consider other subjective evidence, such as our projections for future growth. On the basis of this evaluation, valuation allowances of $9.2 million and $13.4 million as of December 31, 2021 and 2022, respectively, have been recorded to recognize only the portion of the DTA that is more likely than not to be realized against DTL that reverses in carryforward period. The amount of the DTA considered realizable, however, could be adjusted if estimates of future taxable income during the carryforward period are reduced or increased or if objective negative evidence in the form of cumulative losses is longer present and additional weight is given to subjective evidence such as our projections for growth. d. As of December 31, 2022 the Company has Canadian a non-capital loss of approximately $58.2 million and we generated federal and provincial investment tax credit of approximately $7.2 million. The non-capital loss and investment tax credits are available to be carried back up to three years against taxable income. The Company had no unclaimed tax deductions for scientific research and experimental development. The Company had operating losses carried forward related to foreign operations of approximately $1.5 million, $18.2 million and $19.4 million as of December 31, 2020, 2021 and 2022 respectively. Certain tax attributes are subject to an annual limitation as a result of the acquisitions of Lineage and TetraGenetics which constitute a change of ownership as defined under IRC Section 382. Certain operating losses available for the foreign subsidiary deferred tax assets can be carried forward indefinitely while the rest expire ranging from 2034 to 2037.
Expiry date
Net Operating Loss
2034
$
1,929
2035
1,449
2036
941
2037
1,231
Indefinite
8,435
Total amount
$
13,985
e. As of December 31, 2022, the Company has immaterial accumulated undistributed earnings generated by foreign subsidiaries. The Company has not provided a deferred liability for the income taxes associated with its foreign investments because it is the Company’s intention to indefinitely reinvest in its foreign investments. f. A reconciliation of total unrecognized tax benefits for the years ended December 31, 2020, 2021 and 2022 were as follows:
2020
2021
2022
January 1 balance
$
387
$
109
$
-
Gross increase - tax position in prior period
-
-
-
Gross increase - tax position in current period
109
-
-
Gross decrease - tax position in current period
(387
)
(109
)
-
December 31 balance
$
109
$
-
$
-
Included in the balance of unrecognized tax benefits at December 31, 2020, 2021 and 2022 are potential benefits of nil Net operating losses arising in tax years ending after December 31, 2017 can be carried over to each taxable year following the tax year of loss indefinitely. Under the Coronavirus Aid, Relief, and Economic Security Act, losses incurred effective 2021 can only be used to offset 80% of taxable income. The Company is subject to taxation primarily in Canada, the United States, and Australia. Further, while the statute of limitations in each jurisdiction where an income tax return has been filed generally limits the examination period, as a result of loss carry-forwards, the limitation period for examination generally does not expire until several years after the loss carry-forwards are utilized. Tax years ranging from 2018 to 2022 remain subject to Canadian income tax examinations. Tax years ranging from 2018 to 2022 remain subject to the foreign income tax examinations. Other than routine audits done by tax authorities for tax credits and tax refunds that the Company has claimed, management is not aware of any other material income tax examination currently in progress by any taxing jurisdiction. </t>
  </si>
  <si>
    <t>Leases</t>
  </si>
  <si>
    <t>Commitments And Contingencies Disclosure [Abstract]</t>
  </si>
  <si>
    <t>15. Leases The Company leases office and laboratory facilities in Vancouver, Canada and Sydney, Australia, Cambridge, United Kingdom and Boston, USA. The Company's operating leases have a fixed term with a remaining life between fourteen months and 15 years, with renewal options included in the contracts ranging from one to ten years. The leases have varying contract terms, escalation clauses and renewal options. Generally, there are no restrictions placed upon the lessee by entering into these leases, other than restrictions on use of property, sub-letting and alterations. T he balance sheet classification of the Company's lease liabilities was as follows:
December 31, 2021
December 31, 2022
Operating lease liabilities:
Current portion
$
3,652
$
5,583
Long-term portion
36,413
76,675
Total operating lease liabilities
$
40,065
$
82,258
At December 31, 2022, the future minimum lease payments of the Company’s operating lease liabilities were as follows:
Amount
2023
$
9,610
2024
9,242
2025
9,132
2026
8,872
2027
8,857
Thereafter
65,912
As of December 31, 2022, the weighted-average remaining lease term is 12.1 years and the weighted-average discount rate used to determine the operating lease liabilities was approximately 4.9%. The Company incurred total operating lease expenses, including fixed lease payments, of $0.8 million, $3.7 million and $7.1 million and variable lease payments, of $0.3 million, $0.4 million and $1.8 million during the years ended December 31, 2020, 2021 and 2022, respectively.</t>
  </si>
  <si>
    <t>Financial Instruments</t>
  </si>
  <si>
    <t>Investments All Other Investments [Abstract]</t>
  </si>
  <si>
    <t>Financial instruments</t>
  </si>
  <si>
    <t>16. Financial Instruments The Company categorizes its financial assets and liabilities measured at fair value into a three-level hierarchy established by U.S. GAAP that prioritizes those inputs to valuation techniques used to measure fair value based on the degree to which they are observable. The three levels of the fair value hierarchy are as follows: Level 1 inputs are quoted prices in active markets for identical assets and liabilities; Level 2 inputs, other than quoted prices included within Level 1, are observable for the asset or liability either directly or indirectly; and Level 3 inputs are not observable in the market. The Company’s financial instruments consist of cash and cash equivalents, restricted cash, marketable securities, accounts receivable, loans receivable, loans to equity accounted investees, accounts payable and accrued liabilities and royalties payable, and contingent consideration payable. The carrying values of cash and cash equivalents, restricted cash, accounts receivable, accounts payable and accrued liabilities, royalties payable, loans receivable, and loans to equity accounted investees approximate their fair values. Contingent Consideration Contingent consideration related to business acquisitions is recorded at fair value on the acquisition date and adjusted on a recurring basis for changes in its fair value. Changes in the fair value of contingent consideration liabilities can result from changes in anticipated payments and changes in assumed discount periods and rates. These inputs are unobservable in the market and are therefore categorized as Level 3 inputs. Further information related to the Trianni and TetraGenetics contingent consideration is disclosed in Note 20. There were no changes to the valuation technique or significant changes to the inputs used in these fair value measurements since acquisition . The discount rate applied increased to 10.7 % (from 8.0% since acquisition date) associated to the TetraGenetics contingent consideration at December 31, 2022. The following table presents the changes in fair value of the liability for contingent consideration:
December 31, 2021
Liability at beginning of the period
Additions
Increase in fair value of liability for contingent consideration 1
Repayment of contingent consideration
Liability at end of the year
Trianni
$
22,559
$
-
$
2,925
$
(2,550
)
$
22,934
TetraGenetics
$
-
$
35,100
$
786
$
-
$
35,886
December 31, 2022
Liability at beginning of the period
Additions
Increase in fair value of liability for contingent consideration 1
Repayment of contingent consideration
Liability at end of the year
Trianni
$
22,934
$
-
$
571
$
-
$
23,505
TetraGenetics
$
35,886
$
-
$
874
$
-
$
36,760
(1) Increase in fair value of liability for contingent consideration is included within interest and other in other income on the consolidated statements of income and comprehensive income. Marketable Securities As part of the Company’s cash management strategy, the Company holds a diversified portfolio of high credit quality marketable securities that are available to support the Company’s operations. Level 2 marketable securities in the fair value hierarchy were based on quoted market prices to the extent available or alternative pricing sources and models utilizing market observable inputs to determine fair value. There were no transfers between Level 1, Level 2 and Level 3 during the period. The following table presents information about the Company’s marketable securities that are measured at fair value on a recurring basis and indicates the level of the fair value hierarchy used to determine such fair values:
Fair Value Measurements at December 31, 2021:
Level 1
Level 2
Level 3
Total
Marketable securities
U.S. government agencies
$
10,100
$
-
$
-
$
10,100
Certificate of deposit
-
8,699
-
8,699
Commercial paper
-
6,726
-
6,726
Corporate bonds
-
172,046
-
172,046
Non-U.S. government agencies
25,480
25,480
Asset backed securities
-
23,784
-
23,784
$
10,100
$
236,735
$
-
$
246,835
Fair Value Measurements at December 31, 2022:
Level 1
Level 2
Level 3
Total
Marketable securities
U.S. government agencies
$
103,938
$
-
$
-
$
103,938
Certificate of deposit
-
167,907
-
167,907
Commercial paper
-
76,268
-
76,268
Corporate bonds
-
138,776
-
138,776
Asset backed securities
-
13,061
-
13,061
$
103,938
$
396,012
$
-
$
499,950</t>
  </si>
  <si>
    <t>Commitments and Contingencies</t>
  </si>
  <si>
    <t>17. Commitments and contingencies From time to time, the Company may become involved in routine litigation arising in the ordinary course of business. At each reporting date, the Company evaluates whether or not a potential loss amount or a potential range of loss is probable and reasonably estimable under the provisions of the authoritative guidance that addresses accounting for contingencies. The Company does not have contingency reserves established for any litigation liabilities and any of the costs related to such legal proceedings are expensed as incurred. The Company may enter into certain agreements with strategic partners in the ordinary course of operations that may include contractual milestone payments related to the achievement of pre-specified research, development, regulatory and commercialization events and indemnification provisions, which are common in such agreements. Pursuant to the agreements, the Company may be obligated to make research and development and regulatory milestone payments upon the occurrence of certain events and upon receipt of royalty payments in the low single-digits to mid-twenties based on certain net sales targets. For the years ended December 31, 2020, 2021, and 2022, the Company expensed approximately $27.1 million, $45.5 million, and $66.4 million, respectively, related to such obligations, of which $27.1 million, $22.5 million, and $19.3 million, respectively, is included in current liabilities as accued royalties payable. Excluding the lease arrangements as accounted for in Note 15 – Leases, the Company has the following additional commitments in respect of leased facilities where the lease commencement dates are subsequent to December 31, 2022:
Amount
2023
$
-
2024
-
2025
6,761
2026
6,761
2027
6,761
Thereafter
142,942</t>
  </si>
  <si>
    <t>Financial Risk Management</t>
  </si>
  <si>
    <t>Financial Risk Management [Abstract]</t>
  </si>
  <si>
    <t xml:space="preserve">18. Financial Risk Management Concentration of Credit Risk Financial instruments that potentially subject the Company to a concentration of credit risk consist primarily of cash and cash equivalents, marketable securities, restricted cash, and accounts and accrued receivable. Cash and cash equivalents, marketable securities, and restricted cash are invested with the primary objective being the preservation of capital and maintenance of liquidity. The guidelines on the diversification of the marketable securities portfolio and credit quality of financial instruments that the Company holds minimizes the exposure to concentration of credit risk. The Company further limits its exposure to credit loss by placing its cash and cash equivalents with multiple high credit quality financial institutions. The Company’s exposure to credit risk for accounts and accrued receivables is indicated by the carrying value of its accounts receivable and accrued receivables. We review our trade receivables, accrued revenue, and accrued royalties and reserve for amounts if collectability is no longer reasonably assured based on an assessment of various factors including historical loss rates and expectations of forward-looking loss estimates. Any adjustments made to our historical loss experience reflect current differences in asset-specific risk characteristics and current economic conditions. At December 31, 2021 and 2022, accounts and accrued royalty receivable amounts were due from thirteen and twenty-one customers, respectively. For the year ended December 31, 2021, we recognized milestone payments of $7.0 million and royalty revenue totaling $327.3 million, exclusively from our partnership with Lilly, of which $138.4 million was receivable at December 31, 2021. For the year ended December 31, 2022, we recognized royalty revenue totaling $443.0 million, exclusively from our partnership with Lilly, of which $9.3 million was a receivable as of December 31, 2022. Interest Rate Risk The Company’s exposure to interest rate risk is primarily attributable to its cash and cash equivalents, restricted cash, marketable securities, long-term contingent consideration payable and long-term operating lease liability. As of December 31, 2022, the Company had cash and cash equivalents of $386.5 million, restricted cash of $28.1 million, and marketable securities of $500.0 million, a majority of which was maintained in high credit quality and liquid bank accounts, term deposits, and held for trading marketable securities. The Company does not enter into investments for speculative purposes and has not used any derivative financial instruments to manage interest rate exposure. The Company is further exposed to the risk that the fair value of the contingent consideration payable and operating lease liability will vary as a result of changes in market interest rates. In order to manage funding needs or capital structure goals, the Company may enter into arrangements that are subject to either fixed market interest rates set at the time of issue or floating rates determined by ongoing market conditions. Debt subject to variable interest rates exposes the Company to variability in interest expense, while debt subject to fixed interest rates exposes the Company to variability in the fair value of debt. To manage interest rate exposure, the Company may access various sources of financing and manages borrowings in line with debt ratings, liquidity needs, maturity schedule, and currency and interest rate profiles. Foreign Currency Risk The Company holds cash primarily in U.S. and Canadian dollars. The Company had Canadian denominated cash and cash equivalents of CAD $8.2 million and CAD $44.9 million as of December 31, 2021 and 2022, respectively. The Company incurs certain operating expenses and accounts payable in currencies other than the U.S. dollar, primarily in Canadian dollars, and accordingly is subject to foreign exchange risk due to fluctuations in exchange rates. The Company does not use derivative instruments to hedge exposure to foreign exchange risk. The operating results and financial position of the Company are reported in U.S. dollars in the Company’s consolidated financial statements. The fluctuation of the U.S. dollar relative to the Canadian dollar will have an impact on the reported balances for net assets, net earnings and shareholders’ equity in the Company’s consolidated financial statements. Partner Program Counterparty Risk For the year ended December 31, 2021, four of our partners accounted for 29%, 17%, 11% and 10% of our research fees revenue. Our partnership with Lilly constituted one of the partnerships that generated 10% or more of our consolidated revenues. For the year ended December 31, 2022, three of our partners accounted for 29%, 17% and 11% </t>
  </si>
  <si>
    <t>Related party transactions</t>
  </si>
  <si>
    <t>Related Party Transactions [Abstract]</t>
  </si>
  <si>
    <t>19. Related party transactions In addition to the Dayhu JV Loan disclosed in Note 9, the Company had the following related party transaction s
a)
0.3 0.2</t>
  </si>
  <si>
    <t>Acquisitions</t>
  </si>
  <si>
    <t>Business Combination And Asset Acquisition [Abstract]</t>
  </si>
  <si>
    <t>20. Acquisitions Trianni On November 3, 2020, the Company completed a business combination with Trianni, Inc. (“Trianni”), a biotechnology company with a humanized rodent platform, in which we were the acquirer. To fund the merger, on October 30, 2020 AbCellera entered into convertible note agreement wherein AbCellera issued convertible notes in consideration of $90.0 million. Issuance costs associated with the convertible notes was immaterial. The convertible notes mature five years from the date of issuance and bear no interest for the first twelve months and bear five percent ( 5 %) interest per annum thereafter. Interest is payable annually starting twenty-four months from the date of issuance until maturity . Upon a liquidity event, such as an IPO, if occurred within 6 months of the issue date, then immediately prior to the liquidity event, noteholders may convert the principal amount of the note into common shares of the company at 85 % of the IPO issue price of common shares. The convertible notes are also convertible at the option of the holders on the interest commencement date, which is 12 months after the issuance date. The number of common shares to be issued will be equal to 800,000 common shares (for certain specified investors) plus the number of common shares determined by dividing (i) the aggregate of the outstanding principal of the convertible note by (ii) AbCellera’s pre-money valuation of as defined in the agreement divided by the aggregate number of our common shares outstanding at the time of conversion. W e determined that no value should be assigned to the embedded derivatives and that there was no beneficial conversion feature. Immediately prior to the completion of our IPO, the convertible notes were converted into 6,093,524 common shares of the Company in accordance with the terms of the convertible note agreement. The convertible note was fully extinguished upon conversion and the carrying value of the convertible note was reclassified into common shares.
Estimated Purchase Price Consideration
Estimated Fair Value
Closing Payment
$
97,432
(i)
Earn-out payment
21,782
(ii)
$
119,214
(i)
(ii)
In accordance with the acquisition method of accounting, the purchase price of Trianni has been allocated to the acquired assets and assumed liabilities based on their estimated acquisition date fair values. The fair value estimates were based on income, estimates and other analyses. The excess of the total consideration over the estimated fair value of the amounts initially assigned to the identifiable assets acquired and liabilities assumed has been recorded as goodwill, which is not deductible for income tax purposes. The goodwill balance represents the combined company’s expectations of the strategic opportunities available to it as a result of the merger, as well as other synergies that will be derived from the merger. Goodwill also reflects the requirement to record deferred tax balances for the difference between the assigned values and the tax bases of assets acquired and liabilities assumed in the business combination. Total transaction costs expensed in the consolidated statements of income and comprehensive income was immaterial. During the period ended December 31, 2021, the Company has re corded immaterial adjustments to the preliminary allocation of the purchase price for the finalization of working capital adjustments, income taxes, and the resulting impact to goodwill. The following table summarizes the final purchase price allocation for the Trianni transaction:
Fair value of assets and liabilities acquired
Purchase Price Allocation
Cash and cash equivalents
$
8,282
Other current assets
2,794
Total current assets
11,076
Other assets
221
Intangibles
103,582
(i)
Goodwill
30,944
(ii)
Total assets
145,823
Current liabilities
92
Deferred income tax liability
26,517
(ii)
Total liabilities
26,609
Estimated fair value of net identifiable assets acquired and liabilities assumed
$
119,214
(i)
Estimated fair value (a)
Estimated useful lives in years (b)
License
$
21,782
3
Technology
41,400
20
IPR&amp;D
40,400
(c)
$
103,582
(a)
(b)
(c)
(ii)
Net earnings for the period Unaudited Pro Forma Financial Information The following unaudited pro forma financial information presents consolidated results assuming the acquisition of Trianni occurred January 1, 2019.
Years Ended December 31,
2020
Sales
$
239,410
Net earnings
115,088
TetraGenetics On September 10, 2021, the Company completed a business combination with TetraGenetics, Inc. (“TetraGenetics”), a biotechnology company with a proprietary platform for generating recombinant human ion channels and other transmembrane proteins. The Company acquired 100% of the issued and outstanding shares of TetraGenetics in exchange for: upfront cash consideration of $12.5 million adjusted for certain closing amounts; potential milestone payments up to $37.5 million based on the achievement of technical milestones, and additional development and commercial milestone payments related to successfully developed therapeutics. The Company deposited an additional $12.5 million in escrow included as part of other long-term assets subject to release to the former shareholders of TetraGenetics upon the achievement of certain technical milestones. The estimated fair value of the potential milestone payouts have been included in the final consideration. The acquisition date fair value of the final purchase price consideration consisted of the following:
Estimated Fair Value
Closing consideration
$
12,926
(i)
Contingent consideration
35,100
(ii)
$
48,026
i)
Pursuant to the merger agreement, the initial cash consideration adjusted for certain preliminary closing adjustments.
ii)
Represents the estimated fair value of the contingent consideration related to potentially successful milestone events. The estimated fair value was categorized within Level 3 of the fair value hierarchy and determined by estimating the expected future cash flows associated with the potential milestone events. The significant assumptions inherent in estimating the fair value include the amount and timing of projected future cash flows, risk adjusted for various factors including probability of success and discounted at an 8.0% discount rate to estimate the present value of the risk adjusted future cash flows. In accordance with the acquisition method of accounting, the purchase price of TetraGenetics has been allocated to the acquired assets and assumed liabilities based on their estimated acquisition date fair values. The fair value estimates were based on income, estimates and other analyses. The excess of the total consideration over the estimated fair value of the amounts initially assigned to the identifiable assets acquired and liabilities assumed has been recorded as goodwill, which is not deductible for income tax purposes. The goodwill balance represents the assembled workforce acquired, the combined company’s expectations of the strategic opportunities available as a result of the merger, and other synergies that will be derived from the merger. Total transaction costs expensed in the consolidated statements of income and comprehensive income were immaterial. During the year ended December 31, 2022, no adjustments were made to the preliminary allocation of the purchase price The following table summarizes the final purchase price allocation for the TetraGenetics transaction:
Fair value of assets and liabilities acquired
Purchase Price Allocation
Other assets, including cash of $955
2,632
Intangibles
43,300
(i)
Goodwill
16,906
(ii)
Total assets
62,838
Other liabilities
2,984
Deferred tax liability
11,830
Total liabilities
14,814
Estimated fair value of net identifiable assets acquired and liabilities assumed
$
48,024
(i)
The estimated fair value and useful lives of the intangible assets acquired is as follows:
Estimated fair value (a)
Estimated useful lives in years (b)
Technology
$
11,300
20
IPR&amp;D
32,000
(c)
$
43,300
(a)
The estimated fair values were categorized within Level 3 of the fair value hierarchy and were determined using an income-based approach, which was based on the present value of the future estimated after-tax cash flows attributable to each intangible asset. The significant assumptions inherent in estimating the fair values, from the perspective of a market participant, include the amount and timing of projected future after-tax cash flows including revenue, operating costs, milestone and regulatory success, obsolescence, and profitability. The discount rate selected to present value the future after-tax cash flows attributable to the Technology is a 20.1% fully risked discount rate. A de-risked discount rate of 8.0% was used to present value the probability of success risk adjusted after-tax cash flows attributable to the IPR&amp;D.
(b)
The estimate of the useful life was based on an analysis of the expected use of the asset by the Company, any legal, regulatory or contractual provisions that may limit the useful life, the effects of obsolescence, competition and other relevant economic factors, and consideration of the expected cash flows used to measure the fair value of the intangible asset.
(c)
IPR&amp;D assets are indefinite life intangible assets at the time of acquisition and will be amortized upon completion of IPR&amp;D activities.
(ii)
Goodwill represents the excess of the estimated purchase price over the estimated fair value of TetraGenetics’ identifiable assets acquired and liabilities assumed. The Company has not provided post acquisition and pro forma information relating to the pre-acquisition period as it is not material.</t>
  </si>
  <si>
    <t>Significant Accounting Policies (Policies)</t>
  </si>
  <si>
    <t>Principles of Consolidation</t>
  </si>
  <si>
    <t>Principles of Consolidation The consolidated financial statements include the accounts of the Company, its wholly-owned subsidiaries and variable interest entities (“VIE”) when the Company possesses both (1) the power to direct the economically significant activities of the entity and (2) the obligation to absorb losses of, or the right to receive benefits from, the entity that could potentially be significant to that entity. Intercompany accounts and transactions have been eliminated. In 2021, the Company entered into a participation agreement with a segregated accounts company for purposes of Director and Officer’s insurance. The Company contributed $25.0 million to the segregated account, representing the Company’s maximum loss exposure under the participation agreement, for security for a letter of credit issued to a third-party insurer. As the funds cannot be transferred to other parts of the Company, the funds are presented in current assets on the consolidated balance sheets as Restricted Cash.</t>
  </si>
  <si>
    <t>Use of Estimates</t>
  </si>
  <si>
    <t xml:space="preserve">Use of estimates The preparation of the consolidated financial statements in accordance with U.S. GAAP requires management to make estimates and assumptions that affect the reported amounts of assets and liabilities and disclosure of contingent liabilities at the date of the consolidated financial statements and the reported amounts of revenues and expenses during the reporting period. Areas of significant estimates include, but are not limited to, revenue recognition including estimated timing of completion of performance obligations and determining whether an option for additional goods or services represents a material right, the fair value of acquired intangible assets, and contingent consideration payable , and the estimates of stock-based compensation awards. The Company bases its estimates on historical experience, known trends and other market-specific or other relevant factors that it believes to be reasonable under the circumstances. On an ongoing basis, management evaluates its estimates when there are changes in circumstances, facts and experience. Changes in estimates are recorded in the period in which they become known. Actual results could significantly differ from those estimates. </t>
  </si>
  <si>
    <t>COVID-19 Pandemic</t>
  </si>
  <si>
    <t>COVID-19 Pandemic The full extent to which the ongoing COVID-19 pandemic and related developments may affect the Company’s future financial results and operations will depend on future developments which are difficult to predict .</t>
  </si>
  <si>
    <t>Revenue Recognition</t>
  </si>
  <si>
    <t xml:space="preserve">Revenue recognition The Company accounts for revenue from contracts with customers, which includes the identification and assessment of the goods and/or services promised within a contract to evaluate which promises are distinct from each other. The terms of our arrangements generally include the payment of one or more of the following: (i) non-refundable, up-front fixed fees, (ii) fixed fees for ‘discovery’ research support, (iii) fixed technology assignment fees, (iv) fixed payments based on the achievement of specified development and/or commercial milestones, (v) royalties on net sales by the customer of licensed products, and in some cases, (vi) early termination penalties, and (vii) reimbursements for costs incurred to fulfill the contract with the customer at cost or at cost plus an agreed upon mark-up. Promises that are not distinct at contract inception are combined into a single performance obligation. An option to acquire additional goods and/or services is evaluated on both quantitative and qualitative aspects to determine if such an option provides a material right to the customer that it would not have received without entering into the contract. If so, the option is accounted for as a separate performance obligation. If not, the option is considered a marketing offer and is accounted for as a separate contract upon the customer’s election. The transaction price generally includes fixed fees due at contract inception as well as fixed fees payable at the beginning and end of different phases of the discovery research support services performed. Where a fixed fee due at contract inception is an option to obtain additional goods or services and is considered to be a material right, we allocate the transaction price to the optional goods or services we expect to provide to the corresponding consideration we expect to receive. The Company utilizes either the expected value method or the most likely amount method to estimate the amount of variable consideration to include in the transaction price, as most appropriate in the circumstances. With respect to development and commercial milestone payments, at the inception of the arrangement, the Company evaluates whether the associated event is considered probable of achievement and estimate the amount to be included in the transaction price using the most likely amount method. In determining the transaction price the Company constrains the transaction price for variable consideration to limit its inclusion so that it only includes the amount that it is probable that a significant reversal in the amount of cumulative revenue recognized will not occur when the uncertainty associated with the variable consideration is subsequently resolved. The Company allocates the transaction price to each performance obligation identified in the contract based on relative observable standalone selling prices. Revenue is recognized based on the amount of the transaction price that is allocated to each respective performance obligation when or as the performance obligation is satisfied by transferring a promised good and/or service to the customer. The Company generally uses output methods to measure the progress toward satisfaction of performance obligations that are satisfied over time. Due to different types of end customers and nature of work involved, revenue contracts require formal inspection and approval of experiments and research plans at each stage of work, therefore, the output method is the most faithful depiction of the Company’s performance. Royalty revenue is recognized in the period in which the obligation is satisfied and the corresponding sales by our corporate partners occur. For the licenses of our intellectual property the Company recognizes revenue from non-refundable, up-front fees when the license is transferred to the customer and the customer is able to use and benefit from the license. Substantially all license revenue for the </t>
  </si>
  <si>
    <t>Collaborative Arrangements</t>
  </si>
  <si>
    <t xml:space="preserve">Collaborative Arrangements We may enter into collaborative and other similar arrangements with respect to the development and commercialization of potential drug candidates. Collaborative arrangements are contractual agreements with third parties that involve a joint operating activity, typically a research and/or commercialization effort, where both we and our partner are active participants in the activity and are exposed to the significant risks and rewards of the activity. Our rights and obligations under our collaborative arrangements vary and typically involve the partners to jointly perform research and development activities and/or participate together in commercializing, marketing, promoting, manufacturing and/or distributing a drug product. These arrangements typically include milestone as well as royalty or profit-share payments, contingent upon the occurrence of certain future events linked to the success of the asset in development, as well as expense reimbursements from or payments to the collaboration partner The Company considers the nature and contractual terms of arrangements and assesses whether an arrangement involves a joint operating activity pursuant to which the Company is an active participant and is exposed to significant risks and rewards dependent on the commercial success of the activity as described under ASC 808, Collaborative Arrangements ( Revenue from Contracts with Customers (ASC 606) The Company applied ASC 606 to all arrangements to date. </t>
  </si>
  <si>
    <t>Segmented and Enterprise Wide Information</t>
  </si>
  <si>
    <t>Segmented and Enterprise-wide information The Company manages its operations as a single operating segment for the purposes of assessing performance and making operating decisions. The Company’s focus is on the discovery and development of antibodies. The Company’s revenues from external customers in which the services originated were in Canada in 2020. In 2021, $353.4 million and $21.8 million of revenues originated from services in Canada and the U.S., respectively, and in 2022, $484.2 million and $1.2 million of revenues originated from services in Canada and the U.S., respectively. Of the Company’s long-term assets at December 31, 2021, $200.3 million was in the U.S. and $159.5 million in Canada and $28.9 million in other foreign countries. Of the Company’s long-term assets at December 31, 2022, $183.7 million was in the US, $300.2 million in Canada, and $31.5 million in other foreign countries.</t>
  </si>
  <si>
    <t>Government Grants and Credits</t>
  </si>
  <si>
    <t xml:space="preserve">Government grants and credits Government grants are recognized when there is reasonable assurance that the grant will be received, and all associated conditions will be complied with. Reimbursements of eligible expenditures pursuant to government assistance programs are recorded when the related costs have been incurred and there is reasonable assurance regarding collection of the claim. The Company recognizes the benefits of refundable government investment tax credits for scientific research and development expenditures in the year the qualifying expenditure is made providing there is reasonable assurance of recoverability. The Company records the investment tax credits based on its estimates of amounts expected to be recovered. Government grants and credits received for expenditures on eligible research, development and capital expenditures are recognized ratably over the benefit period of the related expenditure for which the grants are intended to compensate in grants and incentives in other income. Grant claims not settled by the balance sheet date are recorded as receivables provided their receipt is probable. The determination of the amount of the claim and the corresponding receivable amount requires management judgement and interpretation of eligible expenditures in accordance with the terms of the programs. The reimbursement claims submitted by the Company are subject to review by the relevant government agencies. The Company has used its best estimate and understanding of the related program agreements in determining the receivable amount. </t>
  </si>
  <si>
    <t>Functional Currency</t>
  </si>
  <si>
    <t>Functional currency The reporting currency of the Company and its subsidiaries is the U.S. dollar. The functional currency of the Company and its subsidiaries is the U.S. dollar, and for the Dayhu JV and Beedie JV, is the Canadian Dollar. Transactions in foreign currencies are translated to the functional currency at exchange rates at the date of the transactions. Period end balances of monetary assets and liabilities in foreign currencies are translated to the functional currency using the period end foreign currency rates. Foreign currency gains and losses are recognized in the consolidated statements of income and comprehensive income. The functional currency of the Dayhu JV and Beedie JV, our equity method investments, is Canadian dollars and are translated into US dollars using the period-end exchange rate for assets and liabilities and the average exchange rates during the period for revenues, expenses, gains and losses. Foreign exchange gains or losses arising from the translation of these joint ventures’ assets and liabilities are included in foreign currency translation adjustment in the consolidated statements of income and comprehensive income.</t>
  </si>
  <si>
    <t>Cash And Cash Equivalents And Restricted Cash</t>
  </si>
  <si>
    <t>Cash and cash equivalents and restricted cash Cash and cash equivalents are defined as cash on hand and deposits held with banks with maturity dates of less than three months. Cash and cash equivalents that are restricted as to withdrawal or usage, in accordance with specific commercial arrangements, are presented as restricted cash on the consolidated balance sheets. As of December 31, 2021, we had $100.5 million cash, $375.6 million cash equivalents, and $ 25.0 million restricted cash. As of December 31, 2022, we had $126.2 million cash, $260.3 million cash equivalents and $28.1 million restricted cash. Of the total restricted cash at December 31, 2022, $25.0 million is presented as a current asset, $2.2 million is included within other current assets, and $0.9 million is included within other long-term assets on the consolidated balance sheets.</t>
  </si>
  <si>
    <t>Marketable Securities</t>
  </si>
  <si>
    <t>Marketable Securities The Company’s marketable securities consist of U.S. government agency securities, certificates of deposit, commercial paper, non-U.S. government agency securities, and asset-backed securities. The Company has classified and accounted for these marketable securities as held-for-trading and they are reported at fair value with $0.5 million and $1.7 million of unrealized fair value losses recorded as a component of interest and other on the consolidated statements of income and comprehensive income for the years ended December 31, 2021, and 2022, respectively.</t>
  </si>
  <si>
    <t>Non-Marketable Securities</t>
  </si>
  <si>
    <t>Non-Marketable Securities Non-marketable securities not accounted for under the equity method are accounted for under the measurement alternative. Under the measurement alternative, the carrying value is measured at cost, less any impairment, plus or minus changes resulting from observable price changes in orderly transactions for identical or similar investments of the same issuer. Non-marketable securities are included as part of other long-term assets on the consolidated balance sheets. Adjustments are determined primarily based on a market approach as of the transaction date and are recorded a component of interest and other on the consolidated statements of income and comprehensive income.</t>
  </si>
  <si>
    <t>Accounts Receivable</t>
  </si>
  <si>
    <t>Accounts receivable The Company has trade receivables which are recorded at the invoiced amount and do not bear interest. The Company evaluates the collectability of accounts receivable on a regular basis based on economic assessment of market conditions and review of customer financial history. There was no allowance for doubtful accounts recorded as of December 31, 2021, and 2022.</t>
  </si>
  <si>
    <t>Property and Equipment</t>
  </si>
  <si>
    <t xml:space="preserve">Property and equipment Property and equipment are recorded at cost less accumulated depreciation. Expenditures for major additions and improvements to property and equipment are capitalized and repairs and maintenance costs are expensed as incurred. Excluding land and assets not yet placed into service, p roperty and equipment are amortized using the straight-line method over the estimated useful lives of the property and equipment as follows:
Asset
Rate
Computer equipment
3 years
Laboratory equipment
5-10 years
Office furniture and equipment
5 years
Leasehold improvements
Shorter of lease term or estimated useful life Estimated useful lives are periodically assessed to determine if changes are appropriate. When assets are retired or otherwise disposed of, the cost of these assets and related accumulated depreciation or amortization are removed from the accounts and any resulting gains or losses are included in loss from operations in the period of disposal. Costs for capital assets not yet placed into service are capitalized as construction-in-progress and depreciated once placed into service. </t>
  </si>
  <si>
    <t>Intangible Assets</t>
  </si>
  <si>
    <t>Intangible assets Costs incurred to acquire patents and to prosecute and maintain intellectual property rights are expensed as incurred to general and administrative expense due to the uncertainty surrounding the drug development process and the uncertainty of future benefits. Patents, and intellectual property acquired from third parties are capitalized and amortized over the remaining life of the patent, if related to approved products or if there are alternative future uses for the underlying technology. No patent or intellectual property costs have been capitalized to date. In process research and development (IPR&amp;D) will be amortized on completion of IPR&amp;D activities. Acquired IPR&amp;D represent the fair value assigned to research and development assets that have not reached technological feasibility. IPR&amp;D is classified as an indefinite-lived intangible asset and is not amortized. All research and development costs incurred subsequent to the acquisition of IPR&amp;D are expensed as incurred. Definite lived intangible assets are amortized using the straight-line method over the estimated useful lives of the assets as follows:
Asset
Useful Life
License
3-10 years
Technology
20 years</t>
  </si>
  <si>
    <t>Impairment of Long-Lived Assets</t>
  </si>
  <si>
    <t xml:space="preserve">Impairment of long-lived assets The Company assesses the recoverability of its long-lived assets, including property and equipment and intangible assets subject to amortization, for indicators of impairment on each reporting date. If events or changes in circumstances indicate impairment, the Company measures recoverability by a comparison of the asset’s carrying amount to the estimated undiscounted future cash flows expected to be generated by the asset. If the carrying amount of the asset exceeds its estimated future cash flows, an impairment charge is recognized for the amount by which the carrying amount of the asset exceeds the fair value of the asset. When quoted market prices are not available, the Company uses the expected future cash flows discounted at a rate commensurate with the risks associated with the recovery of the asset as an estimate of fair value. No indicators of impairment were identified at the respective balance sheet dates. Indefinite-lived intangible assets are tested annually for impairment as of October 1, and between annual tests if indicators of potential impairment exist. The Company has the option of performing a qualitative assessment to first determine whether the quantitative impairment test is necessary. This involves an assessment of qualitative factors to determine the existence of events or circumstances that would indicate whether it is more likely than not that the carrying amount of the indefinite-lived intangible asset is less than its fair value. If the qualitative assessment indicates it is not more likely than not that the carrying amount is less than its fair value, a quantitative impairment test is not required. Where a quantitative impairment test is required, the procedure is to compare the indefinite-lived intangible asset’s fair value with its carrying amount. An impairment loss is recognized as the difference between the indefinite-lived intangible asset’s carrying amount and its fair value. </t>
  </si>
  <si>
    <t>Leases The lease term includes all periods covered by renewal and termination options where the Company is reasonably certain to exercise the renewal options or not to exercise the termination options. Corresponding right-of-use assets are recognized consisting of the lease liabilities, initial direct costs and any lease incentive payments. Lease liabilities are drawn down as lease payments are made and right-of-use assets are depreciated over the term of the lease. Operating lease expenses are recognized on a straight-line basis over the term of the lease, consisting of interest accrued on the lease liability and depreciation of the right-of-use asset. Lease payments are remeasured when a contingency upon which some or all of the variable lease payments to be paid over the remainder of the lease is resolved. Lease payments on short-term operating leases with lease terms twelve months or less are recognized on a straight-line basis over the lease term . The Company has elected to not separate non-lease elements embedded in its lease agreements. For the years ended December 31, 2021 , and December 31, 2022, all of our leases are classified as operating leases.</t>
  </si>
  <si>
    <t>Research and Development Costs</t>
  </si>
  <si>
    <t xml:space="preserve">Research and development costs Research and development costs are expensed in the period incurred. These costs related to spending for partner projects in addition to internal platform development programs and include required materials, salaries and benefits including stock-based compensation, and service contracts. These costs exclude depreciation and amortization. </t>
  </si>
  <si>
    <t>Royalty Fees</t>
  </si>
  <si>
    <t>Royalty fees Royalty fees consist of certain contractual royalty payments to our strategic partners upon receipt of royalty revenue based on our customers’ third-party net sales. Royalty fees are recorded when the third-party sale occurs.</t>
  </si>
  <si>
    <t>Income taxes The Company accounts for income taxes under the asset and liability method, which requires the recognition of deferred tax assets (“DTAs”) and deferred tax liabilities (“DTLs”) for the expected future tax consequences of existing differences between the financial statement and tax bases of assets and liabilities, and net operating loss and tax credit carryforwards for tax purposes. The DTAs and DTLs are computed using enacted tax rates and the effect of a change in enacted tax rates on DTAs and DTLs is recognized in income in the period of enactment. The Company recognizes DTAs to the extent that these assets are more likely than not to be realized. In making such a determination, all available positive and negative evidence are considered, including, but not limited to, future reversals of existing taxable temporary differences, projected future taxable income, tax-planning strategies, and results of recent operations. Valuation allowances are established for certain deferred tax assets to reduce the DTA to a level which, more-likely-than-not, will be realized. Assets and liabilities are established for uncertain tax positions taken or positions expected to be taken in income tax returns when such positions, in the Company’s judgement, do not meet a more-likely-than-not threshold based on the technical merits of the positions. The Company realizes the largest amount of the tax benefit that is more than 50 percent likely to be realized upon ultimate settlement with the related tax authority. The Company files consolidated federal income tax returns in the United States, which includes eligible subsidiaries. In addition, we file income tax returns in state, local and foreign jurisdictions as applicable. The Company's income tax provision is calculated and allocated under the separate return method.</t>
  </si>
  <si>
    <t>Income Tax Credit ("ITC") Policy</t>
  </si>
  <si>
    <t xml:space="preserve">Income tax credit (“ITC”) policy The Company earns income tax credits (ITCs) in jurisdictions in which it incurs eligible research and development expenditures. The Company uses the flow-through method to account for ITCs. Under this method, the ITCs subject to income tax accounting are recognized as a reduction to income tax expense in the year they are earned. </t>
  </si>
  <si>
    <t>Stock-based Compensation</t>
  </si>
  <si>
    <t>Stock-based compensation The Company accounts for awards of stock options and shares to directors, employees, consultants, and non-employees using the fair value method. Under this method, stock-based compensation expense is measured at the fair value at the date of grant and is expensed over the award’s vesting period. The requisite service period generally equals the vesting period of the awards. Equity classified awards are measured using their grant date fair value. For equity classified awards, a corresponding increase in additional paid-in capital is recorded when stock-based compensation is recognized. When stock options are exercised, share capital is credited by the sum of the consideration received and the related portion of the stock-based compensation previously recorded in additional paid-in capital. The effects of forfeitures of options and share awards are accounted for as they occur. Awards with an exercise price which is not denominated in: (a) the currency of a market in which a substantial portion of the Company’s equity securities traded, (b) the currency in which the individual’s pay is denominated, or (c) the Company’s functional currency, are classified as liabilities. Liability classified awards are initially measured using their grant date fair value and are subsequently re-measured to fair value at each balance sheet date until exercised or cancelled, with changes in fair value recognized as compensation cost for the period. As of Dec ember 31, 20 21 , and 20 22 , there were no liability classified options outstanding.</t>
  </si>
  <si>
    <t>Business Combinations and Goodwill</t>
  </si>
  <si>
    <t>Business combinations and goodwill Business combinations are accounted for using the acquisition method. The fair value of total purchase consideration is allocated to the fair values of identifiable tangible and intangible assets acquired and liabilities assumed, with the remaining amount being classified as goodwill. All assets, liabilities and contingent liabilities acquired or assumed in a business combination are recorded at their fair values at the date of acquisition. If the Company’s interest in the fair value of the acquiree’s net identifiable assets exceeds the cost of the acquisition, the excess is recognized in earnings or loss immediately. Transaction costs that are incurred in connection with a business combination, other than costs associated with the issuance of debt or equity securities, are expensed as incurred. Goodwill is evaluated for impairment on an annual basis as of October 1, or more frequently if an indicator of impairment is present. As part of the impairment evaluation, the Company may elect to perform an assessment of qualitative factors. If this qualitative assessment indicates that it is more likely than not that the fair value of the reporting unit that includes the goodwill is less than its carrying value, then a quantitative impairment test would be prepared to compare this fair value to the carrying value and record an impairment charge if the carrying value exceeds the fair value. As of October 1, 2022, the Company performed a qualitative assessment for its annual impairment test of goodwill after concluding that it was not more likely than not that the fair value of the reporting unit was less than its carrying value. Consequently, the quantitative impairment test was not required. The Company concluded that there were no impairment indicators related to goodwill as at December 31, 2021 and 2022.</t>
  </si>
  <si>
    <t>Equity Method Investments</t>
  </si>
  <si>
    <t xml:space="preserve">Equity method investments The Company accounts for its investments in equity-accounted joint ventures using the equity method. Under the equity method, the initial cost of the investment is adjusted for subsequent additional investments and the Company’s proportionate share of earnings or losses and distributions. The Company does not control the equity-accounted investments and as a result, the Company does not have the unilateral ability to determine whether cash generated by its equity-accounted investees is retained within the equity-investee or is distributed to the Company and other owners. In addition, equity-accounted investees do not control the timing of such distributions to the Company and other owners. The Company evaluates its investments in joint ventures for impairment when events or circumstances indicate that the carrying value of such investments may have experienced an other-than-temporary decline in value below carrying value. If the estimated fair value is less than the carrying value, the carrying value is written down to its estimated fair value and the resulting impairment is recorded in the Company’s consolidated statements of income and comprehensive income. </t>
  </si>
  <si>
    <t>Net earnings per share The Company follows the two-class method when computing net earnings per share as the Company has issued shares that meet the definition of participating securities. The two-class method determines net earnings per share for each class of common and participating securities according to dividends declared or accumulated and participation rights in undistributed earnings. The two-class method requires income available to common shareholders for the period to be allocated between common and participating securities based upon their respective rights to receive dividends as if all income for the period had been distributed. Basic net earnings per share attributable to common shareholders is computed by dividing the net earnings attributable to common shareholders by the weighted-average number of common shares outstanding for the period. Diluted net earnings attributable to common shareholders is computed by adjusting net earnings attributable to common shareholders to reallocate undistributed earnings based on the potential impact of dilutive securities. Diluted net earnings per share attributable to common shareholders is computed by dividing the diluted net earnings attributable to common shareholders by the weighted-average number of common shares outstanding for the period, including potential dilutive common shares. For purpose of this calculation, outstanding stock options, restricted share units (RSUs), and convertible preferred shares and notes are considered potential dilutive common shares. The Company’s convertible preferred shares, all of which converted prior to the completion of our IPO in 2020,</t>
  </si>
  <si>
    <t>Significant Accounting Policies (Tables)</t>
  </si>
  <si>
    <t>Schedule of Property Equipment</t>
  </si>
  <si>
    <t>Excluding land and assets not yet placed into service, p roperty and equipment are amortized using the straight-line method over the estimated useful lives of the property and equipment as follows:
Asset
Rate
Computer equipment
3 years
Laboratory equipment
5-10 years
Office furniture and equipment
5 years
Leasehold improvements
Shorter of lease term or estimated useful life Property and equipment, net consisted of the following:
December 31,
2021
2022
Computers
$
7,843
$
8,303
Land
33,044
53,405
Building
1,212
11,361
Laboratory equipment
18,805
41,256
Leasehold improvements
22,750
40,567
Operating lease right-of-use assets
37,788
80,838
Property and equipment
121,442
235,730
Less accumulated depreciation
(9,826
)
(18,475
)
Property and equipment, net
$
111,616
$
217,255</t>
  </si>
  <si>
    <t>Schedule of Definite Lived Intangible Assets</t>
  </si>
  <si>
    <t>Definite lived intangible assets are amortized using the straight-line method over the estimated useful lives of the assets as follows:
Asset
Useful Life
License
3-10 years
Technology
20 years Intangible assets consisted of the following:
December 31, 2021
December 31, 2022
Gross carrying amount
Accumulated amortization
Net book value
Gross carrying amount
Accumulated amortization
Net book value
License
$
35,873
$
9,994
$
25,879
$
37,873
$
17,859
$
20,014
Technology
52,700
2,587
50,113
52,700
5,222
$
47,478
IPR&amp;D
72,400
-
72,400
64,010
-
$
64,010
$
160,973
$
12,581
$
148,392
$
154,583
$
23,081
$
131,502</t>
  </si>
  <si>
    <t>Net Earnings Per Share (Tables)</t>
  </si>
  <si>
    <t>Schedule of Basic and Diluted Net Earnings Per Share Attributable to Common Shareholders</t>
  </si>
  <si>
    <t>Basic and diluted net earnings per share attributable to common shareholders was calculated as follows:
Year Ended December 31,
2020
2021
2022
Basic earnings per share
Net earnings
$
118,918
$
153,464
$
158,519
Less: earnings allocated to Preferred Shareholders ( 1)
(33,817
)
-
-
Net earnings attributable to common shareholders - basic
$
85,101
$
153,464
$
158,519
Weighted-average common shares outstanding - basic
159,195,023
275,763,745
285,056,606
Net earnings per share attributable to common shareholders - basic
$
0.53
$
0.56
$
0.56
Diluted earnings per share
Net earnings attributable to common shareholders - diluted
$
118,918
$
153,464
$
158,519
Weighted-average common shares outstanding - basic
159,195,023
275,763,745
285,056,606
Convertible preferred shares
63,260,090
-
-
Stock options and RSUs
40,674,652
42,530,491
29,770,649
Weighted-average common shares outstanding - diluted
263,129,765
318,294,236
314,827,255
Net earnings per share attributable to common shareholders - diluted
$
0.45
$
0.48
$
0.50</t>
  </si>
  <si>
    <t>Other Current Assets (Tables)</t>
  </si>
  <si>
    <t>Schedule of Other Current Assets</t>
  </si>
  <si>
    <t>Other current assets consisted of the following:
December 31,
2021
2022
Taxes receivable
$
14,282
$
64,817
Prepaid expenses and other
5,293
9,064
Materials and supplies
1,672
1,532
Total other current assets
$
21,247
$
75,413</t>
  </si>
  <si>
    <t>Property and Equipment, Net (Tables)</t>
  </si>
  <si>
    <t>Intangible Assets and Goodwill (Tables)</t>
  </si>
  <si>
    <t>Schedule of Estimated Amortization Expense on Intangible Assets</t>
  </si>
  <si>
    <t>Amortization expense on intangible assets subject to amortization is estimated to be as follows for each of the next five years ended December 31 :
Amortization Expense
2023
$
10,625
2024
5,810
2025
4,241
2026
4,241
2027
4,241
$
29,158</t>
  </si>
  <si>
    <t>Schedule of Goodwill</t>
  </si>
  <si>
    <t>Goodwill consisted of the following:
Net carry amount
Balance at December 31, 2020 1
$
31,500
Additions
16,306
Balance at December 31, 2021 1
$
47,806
Additions
-
Balance at December 31, 2022 1
$
47,806</t>
  </si>
  <si>
    <t>Accounts Payable and Other Liabilities (Tables)</t>
  </si>
  <si>
    <t>Schedule of Accounts Payable and Other Liabilities</t>
  </si>
  <si>
    <t>Accounts payable and other liabilities consisted of the following:
December 31,
2021
2022
Accounts payable and accrued liabilities
$
14,924
$
14,828
Liability for in-licensing agreement
4,933
-
Current portion of operating lease liability
3,652
5,583
Payroll liabilities
4,035
6,454
Current portion of deferred grant funding
4,473
6,285
Total accounts payable and other liabilities
$
32,017
$
33,150</t>
  </si>
  <si>
    <t>Shareholders' Equity (Tables)</t>
  </si>
  <si>
    <t>Share Based Compensation Arrangement By Share Based Payment Award [Line Items]</t>
  </si>
  <si>
    <t>Schedule of Common Shares</t>
  </si>
  <si>
    <t>As of each balance sheet date, common shares consisted of the following:
December 31, 2021
December 31, 2022
Shares authorized
Shares issued and outstanding
Shares authorized
Shares issued and outstanding
Common shares
Unlimited
283,257,104
Unlimited
286,851,595</t>
  </si>
  <si>
    <t>Summary of Restricted Share Units Activity</t>
  </si>
  <si>
    <t>The following table summarizes the Company’s RSUs granted under the 2020 Plan:
Number of Shares
Weighted- Average Grant Date Fair Value
Outstanding as of December 31, 2021
1,080,413
$
23.62
Granted
3,370,710
11.36
Vested and settled
(239,751
)
24.45
Forfeited
(264,387
)
14.43
Outstanding as of December 31, 2022
3,946,985
$
13.71</t>
  </si>
  <si>
    <t>Summary of Stock-Based Compensation Expense</t>
  </si>
  <si>
    <t>Stock-based compensation expense was classified in the consolidated statements of income and comprehensive income as follows:
Year ended December 31,
2020
2021
2022
Research and development expenses
$
5,365
$
15,663
$
24,327
Sales and marketing expenses
1,691
2,120
3,134
General and administrative expenses
1,341
12,863
22,020
$
8,397
$
30,646
$
49,481</t>
  </si>
  <si>
    <t>Schedule of Valuation Assumptions</t>
  </si>
  <si>
    <t xml:space="preserve">The fair value of each option award is determined on the date of grant using the Black-Scholes option pricing model. The weighted-average valuation assumptions for stock options granted in the period are as follows:
Year ended December 31,
2020
2021
2022
Average risk-free interest rate 1
0.64
%
1.23
%
2.86
%
Expected volatility 2
79.00
%
72.00
%
70.00
%
Average expected term (years) 3
6.11
6.21
6.24
Expected dividend yield 4
0.00
%
0.00
%
0.00
%
Weighted average fair value of options granted 5
$
5.60
$
12.31
$
7.77
The weighted-average valuation assumptions for liability classified stock options outstanding at December 31, 2022 are as follows:
Year ended December 31,
2020
2021
2022
Average risk-free interest rate 1
0.46
%
-
-
Expected volatility 2
75.00
%
-
-
Average expected term (years) 3
6.25
-
-
Expected dividend yield 4
0.00
%
-
-
Weighted average fair value of options granted 5
$
37.44
-
-
(1)
This rate is from federal government marketable bonds for each option grant during the year, having a term that most closely resembles the expected life of the option.
(2)
(3)
This is the period of time that the options granted are expected to remain unexercised. Options granted have a maximum term of ten years. The Company uses the simplified method to calculate the average expected term, which represents the average of the vesting period and the contractual term.
(4)
No dividends have been paid by the Company yet.
(5)
The Company granted stock options at exercise prices not less than the fair value of its common shares as determined by the Board, with input from management. Management estimated the fair value of its common shares based on a number of objective and subjective factors, including internal valuations, external market considerations affecting the biotechnology industry and the historic prices at which the Company sold common shares. </t>
  </si>
  <si>
    <t>Pre-IPO Plan</t>
  </si>
  <si>
    <t>Summary of Stock Option Activity</t>
  </si>
  <si>
    <t>The following table summarizes the Company’s stock options granted under the Pre-IPO Plan:
Number of Shares
Weighted- Average Exercise Price
Weighted- Average Contractual Term (years)
Outstanding as of December 31, 2021
39,206,307
$
0.86
7.02
Granted
-
-
Exercised
(3,354,740
)
0.36
Forfeited
(2,157,417
)
1.03
Outstanding as of December 31, 2022
33,694,150
$
0.90
6.21
Options exercisable as of December 31, 2022
23,355,838
$
0.71
5.75</t>
  </si>
  <si>
    <t>2020 Share Option and Incentive Plan</t>
  </si>
  <si>
    <t>The following table summarizes the Company’s stock options granted under the 2020 Plan:
Number of Shares
Weighted- Average Exercise Price
Weighted- Average Remaining Contractual Term (years)
Outstanding as of December 31, 2021
5,284,347
$
19.19
9.56
Granted
7,603,999
11.91
Exercised
-
-
Forfeited
(565,413
)
16.82
Outstanding as of December 31, 2022
12,322,933
$
14.81
9.14
Options exercisable as of December 31, 2022
1,778,166
$
20.21
8.47</t>
  </si>
  <si>
    <t>Revenue (Tables)</t>
  </si>
  <si>
    <t>Summary of Deferred Revenue Outstanding</t>
  </si>
  <si>
    <t>Deferred revenue outstanding at each respective period is as follows:
December 31,
2021
2022
Deferred revenue
34,954
41,128</t>
  </si>
  <si>
    <t>Income Taxes (Tables)</t>
  </si>
  <si>
    <t>Summary of Income Before Income Taxes</t>
  </si>
  <si>
    <t>a. For financial reporting purposes, income before income taxes includes the following components:
December 31,
2020
2021
2022
Canadian
$
163,077
$
211,471
$
279,771
Foreign
(5,244
)
7,678
(40,672
)
Total
$
157,833
$
219,149
$
239,099</t>
  </si>
  <si>
    <t>Schedule of Expense (Benefit) for Income Taxes</t>
  </si>
  <si>
    <t>The expense (benefit) for income taxes consists of:
December 31,
2020
2021
2022
Current
Canadian
$
36,931
$
60,498
$
81,392
Foreign
(114
)
7,248
1,300
36,817
67,746
82,692
Deferred and other:
Canadian
2,461
(1,342
)
2,322
Foreign
(363
)
(719
)
(4,434
)
2,098
(2,061
)
(2,112
)
Income tax expense
$
38,915
$
65,685
$
80,580
December 31,
2020
2021
2022
Current tax expense
$
36,817
$
67,746
$
82,692
Deferred tax expense (benefit)
2,098
(2,061
)
(2,112
)
Total tax expense
$
38,915
$
65,685
$
80,580</t>
  </si>
  <si>
    <t>Summary of Reconciliation Between Expected Tax Rate on Income From Operations and Statutory Tax Rate</t>
  </si>
  <si>
    <t>b. The consolidated effective income tax rate differs from the expected Canadian statutory tax rate of 27% (2020, 2021, 2022: 27%). Reconciliation between the expected tax rate on income from operations and the statutory tax rate was as follows:
December 31,
2020
2021
2022
Net earnings before income taxes
$
157,833
$
219,149
$
239,099
Combined statutory tax rate
27
%
27
%
27
%
Expected income tax expense (recovery) at statutory rates
42,615
59,170
64,557
Stock-based compensation
1,934
7,007
11,710
Change in valuation allowance
(680
)
5,007
8,318
Tax rate differential
-
-
(1,911
)
Prior year tax assessments and adjustments
36
1
3,529
Change due to SR&amp;ED
(1,698
)
(4,809
)
(5,908
)
Foreign exchange
(4,048
)
47
536
Other
756
(738
)
(251
)
Income tax expense
$
38,915
$
65,685
$
80,580</t>
  </si>
  <si>
    <t>Schedule of Deferred Income Tax Assets and Liabilities</t>
  </si>
  <si>
    <t>c. Deferred income tax assets (“DTAs”) and liabilities (“DTLs”) result from the temporary differences between assets and liabilities recognized for financial statement and income tax purposes. The significant components of the Company’s deferred income tax assets and liabilities were as follows:
December 31,
2021
2022
Deferred tax assets:
Long-term debt
$
6,293
$
7,695
Financing fee
6,575
4,827
Operating lease liability
5,299
17,355
Deferred revenue
4,768
6,042
Net operating losses carried forward
4,996
5,054
Capitalized research and development costs for tax purposes
-
1,807
Other
3,019
4,696
30,950
47,476
Deferred tax liabilities:
Property and equipment
$
(3,256
)
$
(6,443
)
Land
(2,135
)
(2,007
)
Intangibles
(36,866
)
(32,682
)
Operating lease right-of-use assets
(4,732
)
(16,687
)
Government funding receivable
(3,029
)
(1,657
)
Other
(1,661
)
(2,437
)
(51,679
)
(61,913
)
(20,729
)
(14,437
)
Less: valuation allowance
(9,233
)
(13,411
)
Net deferred tax asset (liability)
(29,962
)
(27,848
)
Deferred tax asset
21,717
34,065
Deferred tax liability
(51,679
)
(61,913
)
Net deferred tax assets (liability)
$
(29,962
)
$
(27,848
)</t>
  </si>
  <si>
    <t>Summary of Operating Losses Available for Foreign Subsidiary Deferred Tax Assets Carried Forward</t>
  </si>
  <si>
    <t>Certain operating losses available for the foreign subsidiary deferred tax assets can be carried forward indefinitely while the rest expire ranging from 2034 to 2037.
Expiry date
Net Operating Loss
2034
$
1,929
2035
1,449
2036
941
2037
1,231
Indefinite
8,435
Total amount
$
13,985</t>
  </si>
  <si>
    <t>Reconciliation of Total Unrecognized Tax Benefits</t>
  </si>
  <si>
    <t>f. A reconciliation of total unrecognized tax benefits for the years ended December 31, 2020, 2021 and 2022 were as follows:
2020
2021
2022
January 1 balance
$
387
$
109
$
-
Gross increase - tax position in prior period
-
-
-
Gross increase - tax position in current period
109
-
-
Gross decrease - tax position in current period
(387
)
(109
)
-
December 31 balance
$
109
$
-
$
-</t>
  </si>
  <si>
    <t>Leases (Tables)</t>
  </si>
  <si>
    <t>Operating Lease Liabilities Table Text Block</t>
  </si>
  <si>
    <t>T he balance sheet classification of the Company's lease liabilities was as follows:
December 31, 2021
December 31, 2022
Operating lease liabilities:
Current portion
$
3,652
$
5,583
Long-term portion
36,413
76,675
Total operating lease liabilities
$
40,065
$
82,258</t>
  </si>
  <si>
    <t>Schedule of Future Minimum Lease Payments</t>
  </si>
  <si>
    <t>At December 31, 2022, the future minimum lease payments of the Company’s operating lease liabilities were as follows:
Amount
2023
$
9,610
2024
9,242
2025
9,132
2026
8,872
2027
8,857
Thereafter
65,912
Excluding the lease arrangements as accounted for in Note 15 – Leases, the Company has the following additional commitments in respect of leased facilities where the lease commencement dates are subsequent to December 31, 2022:
Amount
2023
$
-
2024
-
2025
6,761
2026
6,761
2027
6,761
Thereafter
142,942</t>
  </si>
  <si>
    <t>Financial Instruments (Tables)</t>
  </si>
  <si>
    <t>Changes in Fair Value of Liability for Contingent Consideration</t>
  </si>
  <si>
    <t>The following table presents the changes in fair value of the liability for contingent consideration:
December 31, 2021
Liability at beginning of the period
Additions
Increase in fair value of liability for contingent consideration 1
Repayment of contingent consideration
Liability at end of the year
Trianni
$
22,559
$
-
$
2,925
$
(2,550
)
$
22,934
TetraGenetics
$
-
$
35,100
$
786
$
-
$
35,886
December 31, 2022
Liability at beginning of the period
Additions
Increase in fair value of liability for contingent consideration 1
Repayment of contingent consideration
Liability at end of the year
Trianni
$
22,934
$
-
$
571
$
-
$
23,505
TetraGenetics
$
35,886
$
-
$
874
$
-
$
36,760
(1) Increase in fair value of liability for contingent consideration is included within interest and other in other income on the consolidated statements of income and comprehensive income.</t>
  </si>
  <si>
    <t>Summary of Financial Assets Measured at Fair Value on Recurring Basis</t>
  </si>
  <si>
    <t>The following table presents information about the Company’s marketable securities that are measured at fair value on a recurring basis and indicates the level of the fair value hierarchy used to determine such fair values:
Fair Value Measurements at December 31, 2021:
Level 1
Level 2
Level 3
Total
Marketable securities
U.S. government agencies
$
10,100
$
-
$
-
$
10,100
Certificate of deposit
-
8,699
-
8,699
Commercial paper
-
6,726
-
6,726
Corporate bonds
-
172,046
-
172,046
Non-U.S. government agencies
25,480
25,480
Asset backed securities
-
23,784
-
23,784
$
10,100
$
236,735
$
-
$
246,835
Fair Value Measurements at December 31, 2022:
Level 1
Level 2
Level 3
Total
Marketable securities
U.S. government agencies
$
103,938
$
-
$
-
$
103,938
Certificate of deposit
-
167,907
-
167,907
Commercial paper
-
76,268
-
76,268
Corporate bonds
-
138,776
-
138,776
Asset backed securities
-
13,061
-
13,061
$
103,938
$
396,012
$
-
$
499,950</t>
  </si>
  <si>
    <t>Commitments and Contingencies (Tables)</t>
  </si>
  <si>
    <t>Acquisitions (Tables)</t>
  </si>
  <si>
    <t>Trianni Inc</t>
  </si>
  <si>
    <t>Summary of Estimated or Final Purchase Price Consideration</t>
  </si>
  <si>
    <t>Estimated Purchase Price Consideration
Estimated Fair Value
Closing Payment
$
97,432
(i)
Earn-out payment
21,782
(ii)
$
119,214
(i)
(ii)</t>
  </si>
  <si>
    <t>Summary of Final Purchase Price Allocation</t>
  </si>
  <si>
    <t>The following table summarizes the final purchase price allocation for the Trianni transaction:
Fair value of assets and liabilities acquired
Purchase Price Allocation
Cash and cash equivalents
$
8,282
Other current assets
2,794
Total current assets
11,076
Other assets
221
Intangibles
103,582
(i)
Goodwill
30,944
(ii)
Total assets
145,823
Current liabilities
92
Deferred income tax liability
26,517
(ii)
Total liabilities
26,609
Estimated fair value of net identifiable assets acquired and liabilities assumed
$
119,214</t>
  </si>
  <si>
    <t>Summary of Estimated Fair Value and Useful Lives of Intangible Assets Acquired</t>
  </si>
  <si>
    <t>(i)
Estimated fair value (a)
Estimated useful lives in years (b)
License
$
21,782
3
Technology
41,400
20
IPR&amp;D
40,400
(c)
$
103,582
(a)
(b)
(c)
(ii)</t>
  </si>
  <si>
    <t>Summary of Unaudited Pro Forma Financial Information</t>
  </si>
  <si>
    <t>The following unaudited pro forma financial information presents consolidated results assuming the acquisition of Trianni occurred January 1, 2019.
Years Ended December 31,
2020
Sales
$
239,410
Net earnings
115,088</t>
  </si>
  <si>
    <t>TetraGenetics Inc</t>
  </si>
  <si>
    <t>The acquisition date fair value of the final purchase price consideration consisted of the following:
Estimated Fair Value
Closing consideration
$
12,926
(i)
Contingent consideration
35,100
(ii)
$
48,026
i)
Pursuant to the merger agreement, the initial cash consideration adjusted for certain preliminary closing adjustments.
ii)
Represents the estimated fair value of the contingent consideration related to potentially successful milestone events. The estimated fair value was categorized within Level 3 of the fair value hierarchy and determined by estimating the expected future cash flows associated with the potential milestone events. The significant assumptions inherent in estimating the fair value include the amount and timing of projected future cash flows, risk adjusted for various factors including probability of success and discounted at an 8.0% discount rate to estimate the present value of the risk adjusted future cash flows.</t>
  </si>
  <si>
    <t>The following table summarizes the final purchase price allocation for the TetraGenetics transaction:
Fair value of assets and liabilities acquired
Purchase Price Allocation
Other assets, including cash of $955
2,632
Intangibles
43,300
(i)
Goodwill
16,906
(ii)
Total assets
62,838
Other liabilities
2,984
Deferred tax liability
11,830
Total liabilities
14,814
Estimated fair value of net identifiable assets acquired and liabilities assumed
$
48,024</t>
  </si>
  <si>
    <t>(i)
The estimated fair value and useful lives of the intangible assets acquired is as follows:
Estimated fair value (a)
Estimated useful lives in years (b)
Technology
$
11,300
20
IPR&amp;D
32,000
(c)
$
43,300
(a)
The estimated fair values were categorized within Level 3 of the fair value hierarchy and were determined using an income-based approach, which was based on the present value of the future estimated after-tax cash flows attributable to each intangible asset. The significant assumptions inherent in estimating the fair values, from the perspective of a market participant, include the amount and timing of projected future after-tax cash flows including revenue, operating costs, milestone and regulatory success, obsolescence, and profitability. The discount rate selected to present value the future after-tax cash flows attributable to the Technology is a 20.1% fully risked discount rate. A de-risked discount rate of 8.0% was used to present value the probability of success risk adjusted after-tax cash flows attributable to the IPR&amp;D.
(b)
The estimate of the useful life was based on an analysis of the expected use of the asset by the Company, any legal, regulatory or contractual provisions that may limit the useful life, the effects of obsolescence, competition and other relevant economic factors, and consideration of the expected cash flows used to measure the fair value of the intangible asset.
(c)
IPR&amp;D assets are indefinite life intangible assets at the time of acquisition and will be amortized upon completion of IPR&amp;D activities.</t>
  </si>
  <si>
    <t>Basis of Presentation - Additional Information (Details) $ / shares in Units, $ in Thousands</t>
  </si>
  <si>
    <t>Dec. 10, 2020 USD ($) $ / shares shares</t>
  </si>
  <si>
    <t>Dec. 04, 2020</t>
  </si>
  <si>
    <t>Basis Of Presentation [Line Items]</t>
  </si>
  <si>
    <t>Stock split</t>
  </si>
  <si>
    <t>1-for-10</t>
  </si>
  <si>
    <t>Stock split ratio</t>
  </si>
  <si>
    <t>Issuance of stock, shares | shares</t>
  </si>
  <si>
    <t>Share price | $ / shares</t>
  </si>
  <si>
    <t>Proceeds from shares sold, net of costs</t>
  </si>
  <si>
    <t>Significant Accounting Policies - Additional Information (Details) - USD ($)</t>
  </si>
  <si>
    <t>Significant Accounting Policies [Line Items]</t>
  </si>
  <si>
    <t>Company contributed segregated account representing loss</t>
  </si>
  <si>
    <t>Cash</t>
  </si>
  <si>
    <t>Cash equivalents</t>
  </si>
  <si>
    <t>Restricted cash current</t>
  </si>
  <si>
    <t>Restricted cash current within other current assets</t>
  </si>
  <si>
    <t>Restricted cash noncurrent</t>
  </si>
  <si>
    <t>Marketable securities unrealized fair value losses</t>
  </si>
  <si>
    <t>Allowance for doubtful accounts recorded</t>
  </si>
  <si>
    <t>Effective income tax related</t>
  </si>
  <si>
    <t>Options outstanding</t>
  </si>
  <si>
    <t>UNITED STATES</t>
  </si>
  <si>
    <t>Long-term assets</t>
  </si>
  <si>
    <t>CANADA</t>
  </si>
  <si>
    <t>Other Foreign Countries</t>
  </si>
  <si>
    <t>Significant Accounting Policies - Schedule of Property and Equipment Amortized Using Straight Line Method (Details)</t>
  </si>
  <si>
    <t>Computer Equipment</t>
  </si>
  <si>
    <t>Property Plant And Equipment [Line Items]</t>
  </si>
  <si>
    <t>Property and equipment, useful life</t>
  </si>
  <si>
    <t>3 years</t>
  </si>
  <si>
    <t>Laboratory Equipment | Minimum</t>
  </si>
  <si>
    <t>5 years</t>
  </si>
  <si>
    <t>Laboratory Equipment | Maximum</t>
  </si>
  <si>
    <t>10 years</t>
  </si>
  <si>
    <t>Office Equipment and Equipment</t>
  </si>
  <si>
    <t>Leasehold Improvements</t>
  </si>
  <si>
    <t>Shorter of lease term or estimated useful life</t>
  </si>
  <si>
    <t>Significant Accounting Policies- Schedule of Definite Lived Intangible Assets (Details)</t>
  </si>
  <si>
    <t>License | Minimum</t>
  </si>
  <si>
    <t>Acquired Finite Lived Intangible Assets [Line Items]</t>
  </si>
  <si>
    <t>Estimated useful lives of assets</t>
  </si>
  <si>
    <t>License | Maximum</t>
  </si>
  <si>
    <t>Technology</t>
  </si>
  <si>
    <t>20 years</t>
  </si>
  <si>
    <t>Net Earnings Per Share - Schedule of Basic and Diluted Net Earnings Per Share Attributable to Common Shareholders (Details) - USD ($) $ / shares in Units, $ in Thousands</t>
  </si>
  <si>
    <t>Basic earnings per share</t>
  </si>
  <si>
    <t>Less: earnings allocated to Preferred Shareholders(1)</t>
  </si>
  <si>
    <t>Net earnings attributable to common shareholders - basic</t>
  </si>
  <si>
    <t>Weighted-average common shares outstanding - basic</t>
  </si>
  <si>
    <t>Net earnings per share attributable to common shareholders - basic</t>
  </si>
  <si>
    <t>Diluted earnings per share</t>
  </si>
  <si>
    <t>Net earnings attributable to common shareholders - diluted</t>
  </si>
  <si>
    <t>Convertible preferred shares</t>
  </si>
  <si>
    <t>Stock options and RSUs</t>
  </si>
  <si>
    <t>Weighted-average common shares outstanding - diluted</t>
  </si>
  <si>
    <t>Net earnings per share attributable to common shareholders - diluted</t>
  </si>
  <si>
    <t>Net Earnings Per Share - Additional Information (Details) - shares</t>
  </si>
  <si>
    <t>Total potential common shares excluded</t>
  </si>
  <si>
    <t>Other Current Assets - Schedule of Other Current Assets (Details) - USD ($) $ in Thousands</t>
  </si>
  <si>
    <t>Taxes receivable</t>
  </si>
  <si>
    <t>Prepaid expenses and other</t>
  </si>
  <si>
    <t>Materials and supplies</t>
  </si>
  <si>
    <t>Total other current assets</t>
  </si>
  <si>
    <t>Property and Equipment, Net - Schedule of Property and Equipment, Net (Details) - USD ($) $ in Thousands</t>
  </si>
  <si>
    <t>Property and equipment</t>
  </si>
  <si>
    <t>Less accumulated depreciation</t>
  </si>
  <si>
    <t>Computers</t>
  </si>
  <si>
    <t>Land</t>
  </si>
  <si>
    <t>Building</t>
  </si>
  <si>
    <t>Laboratory Equipment</t>
  </si>
  <si>
    <t>Operating Lease Right-of-use Assets</t>
  </si>
  <si>
    <t>Property and Equipment, Net - Additional Information (Details) - USD ($) $ in Thousands</t>
  </si>
  <si>
    <t>Building and leasehold improvements include construction and tenant improvements</t>
  </si>
  <si>
    <t>Intangible Assets and Goodwill - Schedule of Intangible Assets (Details) - USD ($) $ in Thousands</t>
  </si>
  <si>
    <t>Indefinite And Finite Lived Intangible Assets [Line Items]</t>
  </si>
  <si>
    <t>Gross carrying amount</t>
  </si>
  <si>
    <t>Accumulated amortization</t>
  </si>
  <si>
    <t>Net book value</t>
  </si>
  <si>
    <t>IPR&amp;D</t>
  </si>
  <si>
    <t>License</t>
  </si>
  <si>
    <t>Intangible Assets and Goodwill - Additional Information (Details)</t>
  </si>
  <si>
    <t>1 Months Ended</t>
  </si>
  <si>
    <t>Mar. 31, 2020 USD ($) Installment</t>
  </si>
  <si>
    <t>Impairment charge</t>
  </si>
  <si>
    <t>Impairment, Intangible Asset, Indefinite-Lived (Excluding Goodwill), Statement of Income or Comprehensive Income [Extensible Enumeration]</t>
  </si>
  <si>
    <t>Operating Expenses</t>
  </si>
  <si>
    <t>Amortization expense related to intangible assets</t>
  </si>
  <si>
    <t>Impairment charges, net of deferred income tax</t>
  </si>
  <si>
    <t>Payments to acquire intangible assets</t>
  </si>
  <si>
    <t>License Agreement</t>
  </si>
  <si>
    <t>Finite-lived intangible asset, useful life</t>
  </si>
  <si>
    <t>Finite-lived intangible assets acquired</t>
  </si>
  <si>
    <t>Number of additional installment payment | Installment</t>
  </si>
  <si>
    <t>Additional installment payments to acquire intangible assets</t>
  </si>
  <si>
    <t>Period of first installment payments to be paid for acquiring intangible assets.</t>
  </si>
  <si>
    <t>12 months</t>
  </si>
  <si>
    <t>Period of second installment payments to be paid for acquiring intangible assets</t>
  </si>
  <si>
    <t>24 months</t>
  </si>
  <si>
    <t>Estimated interest rate for discounting future principal and interest amount</t>
  </si>
  <si>
    <t>Intangible Assets and Goodwill - Schedule of Estimated Amortization Expense on Intangible Assets (Details) $ in Thousands</t>
  </si>
  <si>
    <t>2023</t>
  </si>
  <si>
    <t>2024</t>
  </si>
  <si>
    <t>2025</t>
  </si>
  <si>
    <t>2026</t>
  </si>
  <si>
    <t>2027</t>
  </si>
  <si>
    <t>Finite lived intangible assets amortization expense</t>
  </si>
  <si>
    <t>Intangible Assets and Goodwill - Schedule of Goodwill (Details) $ in Thousands</t>
  </si>
  <si>
    <t>Goodwill beginning balance</t>
  </si>
  <si>
    <t>Additions</t>
  </si>
  <si>
    <t>Goodwill ending balance</t>
  </si>
  <si>
    <t>Intangible Assets and Goodwill - Schedule of Goodwill (Parenthetical) (Details) - USD ($)</t>
  </si>
  <si>
    <t>Accumulated impairment</t>
  </si>
  <si>
    <t>Investments in and Loans to Equity Accounted Investees - Additional Information (Details)</t>
  </si>
  <si>
    <t>Feb. 23, 2023 USD ($)</t>
  </si>
  <si>
    <t>Feb. 23, 2023 CAD ($)</t>
  </si>
  <si>
    <t>Jul. 31, 2022 CAD ($)</t>
  </si>
  <si>
    <t>Jun. 30, 2022 CAD ($)</t>
  </si>
  <si>
    <t>Mar. 31, 2021 CAD ($)</t>
  </si>
  <si>
    <t>Dec. 31, 2022 USD ($) JointVenture</t>
  </si>
  <si>
    <t>Schedule Of Equity Method Investments [Line Items]</t>
  </si>
  <si>
    <t>Number Of Joint Ventures | JointVenture</t>
  </si>
  <si>
    <t>Dayhu JV</t>
  </si>
  <si>
    <t>Equity investment balance, contributions made in joint venture</t>
  </si>
  <si>
    <t>Commitment amount, repayment term</t>
  </si>
  <si>
    <t>30 months</t>
  </si>
  <si>
    <t>Commitment amount, maturity date</t>
  </si>
  <si>
    <t>Dec. 31,  2025</t>
  </si>
  <si>
    <t>Sep.  01,  2023</t>
  </si>
  <si>
    <t>Debt instrument, repayment description</t>
  </si>
  <si>
    <t>repayment on the earlier of thirty months from the date of initial advancement and September 1, 2023, or upon the trigger of certain liquidity events as defined in the agreement.</t>
  </si>
  <si>
    <t>Equity method investment, outstanding related party loan</t>
  </si>
  <si>
    <t>Dayhu JV | Subsequent Event</t>
  </si>
  <si>
    <t>Percentage of construction loan</t>
  </si>
  <si>
    <t>Equity method investment issued amount</t>
  </si>
  <si>
    <t>Dayhu JV | Maximum</t>
  </si>
  <si>
    <t>Equity method investment, commitment amount</t>
  </si>
  <si>
    <t>Beedie JV</t>
  </si>
  <si>
    <t>repayment on the earlier of thirty months from the date of initial advancement of the construction loan and five years from the initial advancement of the land loan, or upon the triggering of certain repayment events as defined in the agreement.</t>
  </si>
  <si>
    <t>Beedie JV | Other Long-Term Assets</t>
  </si>
  <si>
    <t>Loan receivable, relates to the land</t>
  </si>
  <si>
    <t>Beedie JV | Maximum</t>
  </si>
  <si>
    <t>Accounts Payable and Other Liabilities - Schedule of Accounts Payable and Other Liabilities (Details) - USD ($) $ in Thousands</t>
  </si>
  <si>
    <t>Liability for in-licensing agreement</t>
  </si>
  <si>
    <t>Current portion of operating lease liability</t>
  </si>
  <si>
    <t>Operating Lease, Liability, Current, Statement of Financial Position [Extensible Enumeration]</t>
  </si>
  <si>
    <t>Payroll liabilities</t>
  </si>
  <si>
    <t>Current portion of deferred grant funding</t>
  </si>
  <si>
    <t>Total accounts payable and other liabilities</t>
  </si>
  <si>
    <t>Shareholders' Equity - Additional Information (Details) $ / shares in Units, $ in Millions</t>
  </si>
  <si>
    <t>Mar. 23, 2020 USD ($) shares</t>
  </si>
  <si>
    <t>Aug. 03, 2018 USD ($) shares</t>
  </si>
  <si>
    <t>Aug. 03, 2018 CAD ($) shares</t>
  </si>
  <si>
    <t>Mar. 31, 2021 USD ($)</t>
  </si>
  <si>
    <t>Dec. 31, 2022 USD ($) $ / shares shares</t>
  </si>
  <si>
    <t>Dec. 31, 2021 USD ($) $ / shares</t>
  </si>
  <si>
    <t>Common stock, par value | $ / shares</t>
  </si>
  <si>
    <t>Common stock, voting rights</t>
  </si>
  <si>
    <t>Each voting common share entitles the holder to one vote on all matters submitted to a vote of the Company’s shareholders.</t>
  </si>
  <si>
    <t>Cash dividends</t>
  </si>
  <si>
    <t>Conversion of liability classified options to equity</t>
  </si>
  <si>
    <t>Intrinsic value</t>
  </si>
  <si>
    <t>Unrecognized compensation cost related to unvested stock options granted</t>
  </si>
  <si>
    <t>Weighted average period for recognition of unamortized share based compensation expense</t>
  </si>
  <si>
    <t>2 years 10 months 17 days</t>
  </si>
  <si>
    <t>Restricted Share Units</t>
  </si>
  <si>
    <t>Vesting term</t>
  </si>
  <si>
    <t>4 years</t>
  </si>
  <si>
    <t>3 years 3 months</t>
  </si>
  <si>
    <t>Unamortized share based compensation expense</t>
  </si>
  <si>
    <t>Maximum aggregate number of common shares that may be issued as incentive share option. | shares</t>
  </si>
  <si>
    <t>Number of shares available for issuance | shares</t>
  </si>
  <si>
    <t>Series A1 Preferred Stock</t>
  </si>
  <si>
    <t>Non-assessable common shares ratio</t>
  </si>
  <si>
    <t>Series A1 Preferred Stock | Maximum</t>
  </si>
  <si>
    <t>Proceeds from qualified initial public offering</t>
  </si>
  <si>
    <t>Series A1 Preferred Stock | DCVC Bio, L.P.</t>
  </si>
  <si>
    <t>Gross proceeds in exchange of share value</t>
  </si>
  <si>
    <t>Number of shares exchanged in investment agreement | shares</t>
  </si>
  <si>
    <t>Proceeds received, net of financing costs</t>
  </si>
  <si>
    <t>Series A2 Preferred Stock</t>
  </si>
  <si>
    <t>Series A2 Preferred Stock | Maximum</t>
  </si>
  <si>
    <t>Shareholders' Equity - Schedule of Common Shares (Details) - shares</t>
  </si>
  <si>
    <t>Shareholders' Equity - Summary of Stock Option Activity (Details) - $ / shares</t>
  </si>
  <si>
    <t>Weighted-Average Contractual Term, Options Outstanding</t>
  </si>
  <si>
    <t>6 years 2 months 15 days</t>
  </si>
  <si>
    <t>7 years 7 days</t>
  </si>
  <si>
    <t>Weighted-Average Contractual Term, Options exercisable as of December 31, 2022</t>
  </si>
  <si>
    <t>5 years 9 months</t>
  </si>
  <si>
    <t>Number of Shares Outstanding, Beginning Balance</t>
  </si>
  <si>
    <t>Number of Shares, Exercised</t>
  </si>
  <si>
    <t>Number of Shares, Forfeited</t>
  </si>
  <si>
    <t>Number of Shares Outstanding, Ending Balance</t>
  </si>
  <si>
    <t>Number of Options exercisable as of December 31, 2022</t>
  </si>
  <si>
    <t>Weighted-Average Exercise Price, Beginning Balance</t>
  </si>
  <si>
    <t>Weighted-Average Exercise Price, Exercised</t>
  </si>
  <si>
    <t>Weighted-Average Exercise Price, Forfeited</t>
  </si>
  <si>
    <t>Weighted-Average Exercise Price, Ending Balance</t>
  </si>
  <si>
    <t>Weighted-Average Exercise Price, Options exercisable as of December 31, 2022</t>
  </si>
  <si>
    <t>9 years 1 month 20 days</t>
  </si>
  <si>
    <t>9 years 6 months 21 days</t>
  </si>
  <si>
    <t>8 years 5 months 19 days</t>
  </si>
  <si>
    <t>Number of Shares, Granted</t>
  </si>
  <si>
    <t>Weighted-Average Exercise Price, Granted</t>
  </si>
  <si>
    <t>Shareholders' Equity - Summary of Restricted Share Units Activity (Details) - 2020 Share Option and Incentive Plan - Restricted Share Units</t>
  </si>
  <si>
    <t>Dec. 31, 2022 $ / shares shares</t>
  </si>
  <si>
    <t>Number of Shares Outstanding, Beginning Balance | shares</t>
  </si>
  <si>
    <t>Number of Shares, Granted | shares</t>
  </si>
  <si>
    <t>Number of Shares, Vested and settled | shares</t>
  </si>
  <si>
    <t>Number of Shares, Forfeited | shares</t>
  </si>
  <si>
    <t>Number of Shares Outstanding, Ending Balance | shares</t>
  </si>
  <si>
    <t>Weighted-Average Grant Date Fair Value, Beginning Balance | $ / shares</t>
  </si>
  <si>
    <t>Weighted-Average Grant Date Fair Value, Granted | $ / shares</t>
  </si>
  <si>
    <t>Weighted-Average Grant Date Fair Value, Vested and settled | $ / shares</t>
  </si>
  <si>
    <t>Weighted-Average Grant Date Fair Value, Forfeited | $ / shares</t>
  </si>
  <si>
    <t>Weighted-Average Grant Date Fair Value, Ending Balance | $ / shares</t>
  </si>
  <si>
    <t>Shareholders' Equity - Summary of Stock-Based Compensation Expense (Details) - USD ($) $ in Thousands</t>
  </si>
  <si>
    <t>Research and Development</t>
  </si>
  <si>
    <t>General and Administrative</t>
  </si>
  <si>
    <t>Sales and Marketing</t>
  </si>
  <si>
    <t>Shareholders' Equity - Summary of Weighted-Average Valuation Assumptions (Details) - $ / shares</t>
  </si>
  <si>
    <t>Stock Options</t>
  </si>
  <si>
    <t>Employee Service Share Based Compensation Allocation Of Recognized Period Costs [Line Items]</t>
  </si>
  <si>
    <t>Average risk-free interest rate</t>
  </si>
  <si>
    <t>Expected volatility</t>
  </si>
  <si>
    <t>[2]</t>
  </si>
  <si>
    <t>Average expected term (years)</t>
  </si>
  <si>
    <t>[3]</t>
  </si>
  <si>
    <t>6 years 2 months 26 days</t>
  </si>
  <si>
    <t>6 years 1 month 9 days</t>
  </si>
  <si>
    <t>Expected dividend yield</t>
  </si>
  <si>
    <t>[4]</t>
  </si>
  <si>
    <t>Weighted average fair value of options granted</t>
  </si>
  <si>
    <t>[5]</t>
  </si>
  <si>
    <t>Liability Classified Stock Options</t>
  </si>
  <si>
    <t>6 years 3 months</t>
  </si>
  <si>
    <t>[1]This rate is from federal government marketable bonds for each option grant during the year, having a term that most closely resembles the expected life of the option.[2]Volatility is a measure of the amount by which a financial variable such as a share price has fluctuated (historical volatility) or is expected to fluctuate (expected volatility) during a period. As the Company does not yet have sufficient history of its own volatility, the Company has identified several public entities of similar complexity and stage of development and calculates historical volatility using the volatility of these companies.[3]This is the period of time that the options granted are expected to remain unexercised. Options granted have a maximum term of ten years. The Company uses the simplified method to calculate the average expected term, which represents the average of the vesting period and the contractual term.[4] No dividends have been paid by the Company yet.</t>
  </si>
  <si>
    <t>Shareholders' Equity - Summary of Weighted-Average Valuation Assumptions (Parenthetical) (Details)</t>
  </si>
  <si>
    <t>Dividends paid</t>
  </si>
  <si>
    <t>Term of options granted</t>
  </si>
  <si>
    <t>Revenue - Summary of Deferred Revenue Outstanding (Details) - USD ($) $ in Thousands</t>
  </si>
  <si>
    <t>Revenue - Additional Information (Details) - USD ($)</t>
  </si>
  <si>
    <t>24 Months Ended</t>
  </si>
  <si>
    <t>Mar. 31, 2020</t>
  </si>
  <si>
    <t>Disaggregation Of Revenue [Line Items]</t>
  </si>
  <si>
    <t>Contract with customer liability, revenue recognized</t>
  </si>
  <si>
    <t>Research, Collaboration and License Agreement | Eli Lilly</t>
  </si>
  <si>
    <t>Upfront payment received</t>
  </si>
  <si>
    <t>Research, Collaboration and License Agreement | Maximum | Eli Lilly</t>
  </si>
  <si>
    <t>Milestone payment threshold amount</t>
  </si>
  <si>
    <t>Low to mid-teens royalty threshold sales amount</t>
  </si>
  <si>
    <t>Research, Collaboration and License Agreement | Minimum | Eli Lilly</t>
  </si>
  <si>
    <t>Mid-teens to mid-twenties royalty threshold sales amount</t>
  </si>
  <si>
    <t>Various Other Agreements</t>
  </si>
  <si>
    <t>Revenue - Additional Information (Details1) - Revenue, Remaining Performance Obligation, Expected Timing of Satisfaction, Start Date: 2023-01-01 $ in Millions</t>
  </si>
  <si>
    <t>Revenue, remaining performance obligation</t>
  </si>
  <si>
    <t>Revenue, remaining performance obligation, expected timing of satisfaction period</t>
  </si>
  <si>
    <t>Government Funding - Additional Information (Details) $ in Millions</t>
  </si>
  <si>
    <t>Dec. 31, 2020 CAD ($)</t>
  </si>
  <si>
    <t>Government Funding [Line Items]</t>
  </si>
  <si>
    <t>Received funding commitment</t>
  </si>
  <si>
    <t>Strategic innovation fund eligible expenditure</t>
  </si>
  <si>
    <t>Accrued liabilities, current</t>
  </si>
  <si>
    <t>Research and development eligible expenditure</t>
  </si>
  <si>
    <t>Capital expenditures incurred and paid</t>
  </si>
  <si>
    <t>Capital asset expenditures amortize over average asset life period</t>
  </si>
  <si>
    <t>7 years</t>
  </si>
  <si>
    <t>Phase 1 and 2</t>
  </si>
  <si>
    <t>Phase 1</t>
  </si>
  <si>
    <t>Phase 2</t>
  </si>
  <si>
    <t>Revenue thresholds duration</t>
  </si>
  <si>
    <t>Annual basis revenue repayment duration</t>
  </si>
  <si>
    <t>15 years</t>
  </si>
  <si>
    <t>S I F Grant Funding</t>
  </si>
  <si>
    <t>Government grant funding receivable</t>
  </si>
  <si>
    <t>Income Taxes - Additional Information (Details) - USD ($) $ in Thousands</t>
  </si>
  <si>
    <t>Income Tax Disclosure [Line Items]</t>
  </si>
  <si>
    <t>Deferred tax assets, other long-term assets</t>
  </si>
  <si>
    <t>Deferred tax assets, valuation allowance</t>
  </si>
  <si>
    <t>Tax credit carryforward, Amount</t>
  </si>
  <si>
    <t>Non capital loss and investment tax credits backup period</t>
  </si>
  <si>
    <t>Operating losses carried forward related to foreign operations</t>
  </si>
  <si>
    <t>Unrecognized tax benefits that would impact effective tax rate</t>
  </si>
  <si>
    <t>Canadian</t>
  </si>
  <si>
    <t>Non-capital loss</t>
  </si>
  <si>
    <t>Canadian | Minimum</t>
  </si>
  <si>
    <t>Tax years subject to income tax examinations</t>
  </si>
  <si>
    <t>2018</t>
  </si>
  <si>
    <t>Canadian | Maximum</t>
  </si>
  <si>
    <t>U.S. | Minimum</t>
  </si>
  <si>
    <t>U.S. | Maximum</t>
  </si>
  <si>
    <t>Income Taxes - Summary of Income Before Income Taxes (Details) - USD ($) $ in Thousands</t>
  </si>
  <si>
    <t>Foreign</t>
  </si>
  <si>
    <t>Income Taxes - Schedule of Expense (Benefit) for Income Taxes (Detail) - USD ($) $ in Thousands</t>
  </si>
  <si>
    <t>Current</t>
  </si>
  <si>
    <t>Current tax expense (benefit)</t>
  </si>
  <si>
    <t>Deferred and other:</t>
  </si>
  <si>
    <t>Deferred tax expense (benefit)</t>
  </si>
  <si>
    <t>Income Taxes - Summary of Income Tax Expense (Details) - USD ($) $ in Thousands</t>
  </si>
  <si>
    <t>Current tax expense</t>
  </si>
  <si>
    <t>Income Taxes - Summary of Reconciliation Between Expected Tax Rate on Income From Operations and Statutory Tax Rate (Detail) - USD ($) $ in Thousands</t>
  </si>
  <si>
    <t>Net earnings before income taxes</t>
  </si>
  <si>
    <t>Combined statutory tax rate</t>
  </si>
  <si>
    <t>Expected income tax expense (recovery) at statutory rates</t>
  </si>
  <si>
    <t>Change in valuation allowance</t>
  </si>
  <si>
    <t>Tax rate differential</t>
  </si>
  <si>
    <t>Prior year tax assessments and adjustments</t>
  </si>
  <si>
    <t>Change due to SR&amp;ED</t>
  </si>
  <si>
    <t>Foreign exchange</t>
  </si>
  <si>
    <t>Income Taxes - Schedule of Deferred Income Tax Assets and Liabilities (Details) - USD ($) $ in Thousands</t>
  </si>
  <si>
    <t>Deferred tax assets:</t>
  </si>
  <si>
    <t>Long-term debt</t>
  </si>
  <si>
    <t>Financing fee</t>
  </si>
  <si>
    <t>Net operating losses carried forward</t>
  </si>
  <si>
    <t>Capitalized research and development costs for tax purposes</t>
  </si>
  <si>
    <t>Deferred tax assets gross</t>
  </si>
  <si>
    <t>Deferred tax liabilities:</t>
  </si>
  <si>
    <t>Intangibles</t>
  </si>
  <si>
    <t>Operating lease right-of-use assets</t>
  </si>
  <si>
    <t>Government funding receivable</t>
  </si>
  <si>
    <t>Deferred tax liabilities gross</t>
  </si>
  <si>
    <t>Deferred Tax assets, net of valuation allowance</t>
  </si>
  <si>
    <t>Less: valuation allowance</t>
  </si>
  <si>
    <t>Net deferred tax asset (liability)</t>
  </si>
  <si>
    <t>Deferred tax asset</t>
  </si>
  <si>
    <t>Income Taxes - Summary of Operating Losses Available for Foreign Subsidiary Deferred Tax Assets Carried Forward (Details) - USD ($) $ in Thousands</t>
  </si>
  <si>
    <t>Operating Loss Carryforwards [Line Items]</t>
  </si>
  <si>
    <t>Indefinite</t>
  </si>
  <si>
    <t>Foreign | 2034</t>
  </si>
  <si>
    <t>2034</t>
  </si>
  <si>
    <t>Foreign | 2035</t>
  </si>
  <si>
    <t>Foreign | 2036</t>
  </si>
  <si>
    <t>Foreign | 2037</t>
  </si>
  <si>
    <t>Income Taxes - Reconciliation of Total Unrecognized Tax Benefits (Details) - USD ($) $ in Thousands</t>
  </si>
  <si>
    <t>January 1 balance</t>
  </si>
  <si>
    <t>Gross increase - tax position in current period</t>
  </si>
  <si>
    <t>Gross decrease - tax position in current period</t>
  </si>
  <si>
    <t>December 31 balance</t>
  </si>
  <si>
    <t>Leases - Additional Information (Details) - USD ($) $ in Millions</t>
  </si>
  <si>
    <t>Lessee Lease Description [Line Items]</t>
  </si>
  <si>
    <t>Weighted-average remaining lease term</t>
  </si>
  <si>
    <t>12 years 1 month 6 days</t>
  </si>
  <si>
    <t>Weighted-average discount rate</t>
  </si>
  <si>
    <t>Operating lease expenses</t>
  </si>
  <si>
    <t>Variable lease, payment</t>
  </si>
  <si>
    <t>Minimum</t>
  </si>
  <si>
    <t>Lease, term of contract</t>
  </si>
  <si>
    <t>14 months</t>
  </si>
  <si>
    <t>Lease, renewal term</t>
  </si>
  <si>
    <t>1 year</t>
  </si>
  <si>
    <t>Maximum</t>
  </si>
  <si>
    <t>Leases - Schedule of Lease Liabilities (Details) - USD ($) $ in Thousands</t>
  </si>
  <si>
    <t>Operating lease liabilities:</t>
  </si>
  <si>
    <t>Current portion</t>
  </si>
  <si>
    <t>Total operating lease liabilities</t>
  </si>
  <si>
    <t>Leases - Schedule of Future Minimum Lease Payments (Details) $ in Thousands</t>
  </si>
  <si>
    <t>Thereafter</t>
  </si>
  <si>
    <t>Financial Instruments - Additional Information (Details) - TetraGenetics Inc</t>
  </si>
  <si>
    <t>Discount Rate (Since Acquisition Date)</t>
  </si>
  <si>
    <t>Fair Value Liabilities Measured On Recurring Basis Unobservable Input Reconciliation [Line Items]</t>
  </si>
  <si>
    <t>Discount rate</t>
  </si>
  <si>
    <t>Discount Rate</t>
  </si>
  <si>
    <t>Financial Instruments - Changes in Fair Value of Liability for Contingent Consideration (Details) - Contingent Consideration - Level 3 - USD ($) $ in Thousands</t>
  </si>
  <si>
    <t>Trianni</t>
  </si>
  <si>
    <t>Liability at beginning of the period</t>
  </si>
  <si>
    <t>Increase in fair value of liability for contingent consideration</t>
  </si>
  <si>
    <t>Repayment of contingent consideration</t>
  </si>
  <si>
    <t>Liability at end of the year</t>
  </si>
  <si>
    <t>[1]Increase in fair value of liability for contingent consideration is included within interest and other in other income on the consolidated statements of income and comprehensive income.</t>
  </si>
  <si>
    <t>Financial Instruments - Summary of Financial Assets Measured at Fair Value on Recurring Basis (Details) - Fair Value Measurements on Recurring Basis - Marketable Securities - USD ($) $ in Thousands</t>
  </si>
  <si>
    <t>Assets</t>
  </si>
  <si>
    <t>US Government Agencies</t>
  </si>
  <si>
    <t>Certificate of Deposit</t>
  </si>
  <si>
    <t>Commercial Paper</t>
  </si>
  <si>
    <t>Non-U.S. Government Agencies</t>
  </si>
  <si>
    <t>Asset Backed Securities</t>
  </si>
  <si>
    <t>Corporate Bonds</t>
  </si>
  <si>
    <t>Level 1</t>
  </si>
  <si>
    <t>Level 1 | US Government Agencies</t>
  </si>
  <si>
    <t>Level 2</t>
  </si>
  <si>
    <t>Level 2 | Certificate of Deposit</t>
  </si>
  <si>
    <t>Level 2 | Commercial Paper</t>
  </si>
  <si>
    <t>Level 2 | Non-U.S. Government Agencies</t>
  </si>
  <si>
    <t>Level 2 | Asset Backed Securities</t>
  </si>
  <si>
    <t>Level 2 | Corporate Bonds</t>
  </si>
  <si>
    <t>Commitments and Contingencies - Additional Information (Details) - USD ($) $ in Thousands</t>
  </si>
  <si>
    <t>Commitments Contingencies And Leases [Line Items]</t>
  </si>
  <si>
    <t>Accrued Royalties Payable</t>
  </si>
  <si>
    <t>Commitments and Contingencies - Schedule of Additional Commitments of Leased Facilities (Details) $ in Thousands</t>
  </si>
  <si>
    <t>Additional Commitments on Leased Facilities</t>
  </si>
  <si>
    <t>Financial Risk Management - Additional Information (Details) $ in Thousands, $ in Millions</t>
  </si>
  <si>
    <t>Dec. 31, 2022 USD ($) Customer</t>
  </si>
  <si>
    <t>Dec. 31, 2021 USD ($) Customer</t>
  </si>
  <si>
    <t>Dec. 31, 2022 CAD ($) Customer</t>
  </si>
  <si>
    <t>Dec. 31, 2021 CAD ($) Customer</t>
  </si>
  <si>
    <t>Financial Risk Management [Line Items]</t>
  </si>
  <si>
    <t>Accounts and accrued royalty receivable due, number of customers | Customer</t>
  </si>
  <si>
    <t>Recognized milestone payments</t>
  </si>
  <si>
    <t>Interest rate (basis point)</t>
  </si>
  <si>
    <t>Customer One | Customer Concentration Risk | Revenue Benchmark</t>
  </si>
  <si>
    <t>Counterparty risk percentage</t>
  </si>
  <si>
    <t>Customer Two | Customer Concentration Risk | Revenue Benchmark</t>
  </si>
  <si>
    <t>Customer Three | Customer Concentration Risk | Revenue Benchmark</t>
  </si>
  <si>
    <t>Customer Four | Customer Concentration Risk | Revenue Benchmark</t>
  </si>
  <si>
    <t>Lilly</t>
  </si>
  <si>
    <t>Receivable</t>
  </si>
  <si>
    <t>Lilly | Customer One | Customer Concentration Risk | Revenue Benchmark</t>
  </si>
  <si>
    <t>Royalty revenue streams and milestone, recognized</t>
  </si>
  <si>
    <t>Related Party Transactions - Additional Information (Details) $ in Millions</t>
  </si>
  <si>
    <t>Account Payable</t>
  </si>
  <si>
    <t>Related Party Transaction [Line Items]</t>
  </si>
  <si>
    <t>Advisory services</t>
  </si>
  <si>
    <t>General and Administrative Expenses</t>
  </si>
  <si>
    <t>Acquisitions - Additional Information (Details) - USD ($)</t>
  </si>
  <si>
    <t>2 Months Ended</t>
  </si>
  <si>
    <t>Sep. 10, 2021</t>
  </si>
  <si>
    <t>Nov. 03, 2020</t>
  </si>
  <si>
    <t>Oct. 30, 2020</t>
  </si>
  <si>
    <t>Business Acquisition [Line Items]</t>
  </si>
  <si>
    <t>Business acquisitions, purchase price allocation, adjustments</t>
  </si>
  <si>
    <t>Business combination date</t>
  </si>
  <si>
    <t>Nov.  03,  2020</t>
  </si>
  <si>
    <t>Trianni Inc | Convertible Note</t>
  </si>
  <si>
    <t>Convertible Notes Issued for Consideration of Business Combination, Consideration</t>
  </si>
  <si>
    <t>Stated interest rate percentage for first twelve months</t>
  </si>
  <si>
    <t>Stated interest rate percentage after first twelve months</t>
  </si>
  <si>
    <t>Principal amount of note to be converted into common shares in liquidity event</t>
  </si>
  <si>
    <t>Interest payment description</t>
  </si>
  <si>
    <t>Interest is payable annually starting twenty-four months from the date of issuance until maturity</t>
  </si>
  <si>
    <t>Number of common shares to be issued on conversion debt securities</t>
  </si>
  <si>
    <t>Acquired percentage of issued and outstanding shares</t>
  </si>
  <si>
    <t>Upfront cash consideration</t>
  </si>
  <si>
    <t>Potential milestone payments</t>
  </si>
  <si>
    <t>Escrow deposit additional</t>
  </si>
  <si>
    <t>Acquisitions - Summary of Final Purchase Price Consideration (Details) - Trianni Inc $ in Thousands</t>
  </si>
  <si>
    <t>Nov. 03, 2020 USD ($)</t>
  </si>
  <si>
    <t>Closing Payment</t>
  </si>
  <si>
    <t>Earn-out payment</t>
  </si>
  <si>
    <t>Acquisitions - Summary of Final Purchase Price Consideration (Parenthetical) (Details) - Trianni Inc $ in Millions</t>
  </si>
  <si>
    <t>Business combination initial purchase price consideration</t>
  </si>
  <si>
    <t>Business combination estimated to discount rate</t>
  </si>
  <si>
    <t>Level 3 | Payout Rate</t>
  </si>
  <si>
    <t>Acquisitions - Summary of Final Purchase Price Allocation (Details) - USD ($) $ in Thousands</t>
  </si>
  <si>
    <t>Other assets</t>
  </si>
  <si>
    <t>Current liabilities</t>
  </si>
  <si>
    <t>Deferred income tax liability</t>
  </si>
  <si>
    <t>Estimated fair value of net identifiable assets acquired and liabilities assumed</t>
  </si>
  <si>
    <t>Acquisitions - Summary of Estimated Fair Value and Useful Lives of Intangible Assets Acquired (Details) - USD ($) $ in Thousands</t>
  </si>
  <si>
    <t>Estimated fair value</t>
  </si>
  <si>
    <t>Licensing Revenue | Trianni Inc</t>
  </si>
  <si>
    <t>Estimated useful lives in years</t>
  </si>
  <si>
    <t>Technology | Trianni Inc</t>
  </si>
  <si>
    <t>Technology | TetraGenetics Inc</t>
  </si>
  <si>
    <t>IPR&amp;D | Trianni Inc</t>
  </si>
  <si>
    <t>IPR&amp;D | TetraGenetics Inc</t>
  </si>
  <si>
    <t>Acquisitions - Summary of Estimated Fair Value and Useful Lives of Intangible Assets Acquired (Parenthetical) (Details) - Discount Rate $ in Millions</t>
  </si>
  <si>
    <t>Trianni Inc | Minimum</t>
  </si>
  <si>
    <t>Trianni Inc | Maximum</t>
  </si>
  <si>
    <t>TetraGenetics Inc | Technology</t>
  </si>
  <si>
    <t>TetraGenetics Inc | IPR&amp;D</t>
  </si>
  <si>
    <t>Acquisitions - Summary of Unaudited Pro Forma Financial Information (Details) - Trianni Inc $ in Thousands</t>
  </si>
  <si>
    <t>Sales</t>
  </si>
  <si>
    <t>Acquisitions - Summary of Estimated Purchase Price Consideration (Details) - TetraGenetics Inc $ in Thousands</t>
  </si>
  <si>
    <t>Sep. 10, 2021 USD ($)</t>
  </si>
  <si>
    <t>Acquisitions - Summary of Estimated Purchase Price Consideration (Parenthetical) (Details) $ in Millions</t>
  </si>
  <si>
    <t>TetraGenetics Inc | Discount Rate</t>
  </si>
  <si>
    <t>Acquisitions - Summary of Preliminary Purchase Price Allocation (Details) - USD ($) $ in Thousands</t>
  </si>
  <si>
    <t>Other liabilities</t>
  </si>
  <si>
    <t xml:space="preserve">    % Growth</t>
  </si>
  <si>
    <t xml:space="preserve">    % of Revenue</t>
  </si>
  <si>
    <t>T</t>
  </si>
  <si>
    <t>Adj EBITDA</t>
  </si>
  <si>
    <t>Net Income</t>
  </si>
  <si>
    <t xml:space="preserve">Depreciation and Amotization </t>
  </si>
  <si>
    <t>PPE</t>
  </si>
  <si>
    <t>Depreciation</t>
  </si>
  <si>
    <t>Capital Expenditure</t>
  </si>
  <si>
    <t>Current Assets</t>
  </si>
  <si>
    <t>Current Liabilities</t>
  </si>
  <si>
    <t xml:space="preserve">Net Working Capital </t>
  </si>
  <si>
    <t>Free Cash Flow</t>
  </si>
  <si>
    <t xml:space="preserve">   - Taxes</t>
  </si>
  <si>
    <t xml:space="preserve">   - Change In NWC</t>
  </si>
  <si>
    <t xml:space="preserve">   - CAPEX</t>
  </si>
  <si>
    <t>g</t>
  </si>
  <si>
    <t>wacc</t>
  </si>
  <si>
    <t>Discounted Cash Flow</t>
  </si>
  <si>
    <t xml:space="preserve">Enterprise Value </t>
  </si>
  <si>
    <t xml:space="preserve">   - Debt</t>
  </si>
  <si>
    <t xml:space="preserve">   + Cash </t>
  </si>
  <si>
    <t>Equity Value</t>
  </si>
  <si>
    <t xml:space="preserve">Shares Outstanding </t>
  </si>
  <si>
    <t>Share Price</t>
  </si>
  <si>
    <t>AR</t>
  </si>
  <si>
    <t>AP</t>
  </si>
  <si>
    <t xml:space="preserve">Cash </t>
  </si>
  <si>
    <t>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</si>
</sst>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164" formatCode="_(&quot;$ &quot;#,##0_);_(&quot;$ &quot;\(#,##0\)"/>
    <numFmt numFmtId="165" formatCode="_(&quot;$ &quot;#,##0.00_);_(&quot;$ &quot;\(#,##0.00\)"/>
    <numFmt numFmtId="166" formatCode="#,##0.0_);\(#,##0.0\)"/>
    <numFmt numFmtId="167" formatCode="#,##0%_);\(#,##0%\)"/>
    <numFmt numFmtId="168" formatCode="#,##0.0000_);\(#,##0.0000\)"/>
    <numFmt numFmtId="169" formatCode="#,##0.00%_);\(#,##0.00%\)"/>
    <numFmt numFmtId="170" formatCode="_(&quot;$ &quot;#,##0.0_);_(&quot;$ &quot;\(#,##0.0\)"/>
    <numFmt numFmtId="175" formatCode="0.0%"/>
    <numFmt numFmtId="183" formatCode="&quot;$&quot;#,##0.0000_);[Red]\(&quot;$&quot;#,##0.0000\)"/>
  </numFmts>
  <fonts count="13" x14ac:knownFonts="1">
    <font>
      <sz val="11"/>
      <color theme="1"/>
      <name val="Calibri"/>
      <family val="2"/>
      <scheme val="minor"/>
    </font>
    <font>
      <b/>
      <sz val="11"/>
      <name val="Calibri"/>
    </font>
    <font>
      <sz val="11"/>
      <name val="Calibri"/>
    </font>
    <font>
      <b/>
      <sz val="11"/>
      <color theme="1"/>
      <name val="Calibri"/>
      <family val="2"/>
      <scheme val="minor"/>
    </font>
    <font>
      <i/>
      <sz val="11"/>
      <color theme="1"/>
      <name val="Calibri"/>
      <family val="2"/>
      <scheme val="minor"/>
    </font>
    <font>
      <i/>
      <sz val="11"/>
      <color rgb="FF000000"/>
      <name val="Calibri"/>
      <family val="2"/>
      <scheme val="minor"/>
    </font>
    <font>
      <sz val="11"/>
      <color rgb="FF0070C0"/>
      <name val="Calibri"/>
      <family val="2"/>
      <scheme val="minor"/>
    </font>
    <font>
      <sz val="11"/>
      <name val="Calibri"/>
      <family val="2"/>
      <scheme val="minor"/>
    </font>
    <font>
      <b/>
      <sz val="11"/>
      <name val="Calibri"/>
      <family val="2"/>
      <scheme val="minor"/>
    </font>
    <font>
      <b/>
      <i/>
      <sz val="11"/>
      <color theme="1"/>
      <name val="Calibri"/>
      <family val="2"/>
      <scheme val="minor"/>
    </font>
    <font>
      <i/>
      <sz val="11"/>
      <color rgb="FF0070C0"/>
      <name val="Calibri"/>
      <family val="2"/>
      <scheme val="minor"/>
    </font>
    <font>
      <b/>
      <u/>
      <sz val="11"/>
      <color theme="1"/>
      <name val="Calibri"/>
      <family val="2"/>
      <scheme val="minor"/>
    </font>
    <font>
      <b/>
      <i/>
      <sz val="11"/>
      <color rgb="FF0070C0"/>
      <name val="Calibri"/>
      <family val="2"/>
      <scheme val="minor"/>
    </font>
  </fonts>
  <fills count="2">
    <fill>
      <patternFill patternType="none"/>
    </fill>
    <fill>
      <patternFill patternType="gray125"/>
    </fill>
  </fills>
  <borders count="5">
    <border>
      <left/>
      <right/>
      <top/>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style="thin">
        <color indexed="64"/>
      </top>
      <bottom style="double">
        <color indexed="64"/>
      </bottom>
      <diagonal/>
    </border>
  </borders>
  <cellStyleXfs count="1">
    <xf numFmtId="0" fontId="0" fillId="0" borderId="0"/>
  </cellStyleXfs>
  <cellXfs count="5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39"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vertical="top" wrapText="1"/>
    </xf>
    <xf numFmtId="0" fontId="2" fillId="0" borderId="0" xfId="0" applyFont="1" applyAlignment="1">
      <alignment horizontal="center" vertical="center" wrapText="1"/>
    </xf>
    <xf numFmtId="164" fontId="0" fillId="0" borderId="0" xfId="0" applyNumberFormat="1"/>
    <xf numFmtId="37" fontId="0" fillId="0" borderId="0" xfId="0" applyNumberFormat="1"/>
    <xf numFmtId="0" fontId="3" fillId="0" borderId="0" xfId="0" applyFont="1"/>
    <xf numFmtId="0" fontId="4" fillId="0" borderId="0" xfId="0" applyFont="1"/>
    <xf numFmtId="9" fontId="4" fillId="0" borderId="0" xfId="0" applyNumberFormat="1" applyFont="1"/>
    <xf numFmtId="0" fontId="5" fillId="0" borderId="0" xfId="0" applyFont="1"/>
    <xf numFmtId="9" fontId="5" fillId="0" borderId="0" xfId="0" applyNumberFormat="1" applyFont="1"/>
    <xf numFmtId="37" fontId="6" fillId="0" borderId="0" xfId="0" applyNumberFormat="1" applyFont="1"/>
    <xf numFmtId="164" fontId="6" fillId="0" borderId="0" xfId="0" applyNumberFormat="1" applyFont="1"/>
    <xf numFmtId="37" fontId="7" fillId="0" borderId="0" xfId="0" applyNumberFormat="1" applyFont="1"/>
    <xf numFmtId="37" fontId="8" fillId="0" borderId="0" xfId="0" applyNumberFormat="1" applyFont="1"/>
    <xf numFmtId="0" fontId="9" fillId="0" borderId="0" xfId="0" applyFont="1"/>
    <xf numFmtId="9" fontId="9" fillId="0" borderId="0" xfId="0" applyNumberFormat="1" applyFont="1"/>
    <xf numFmtId="0" fontId="0" fillId="0" borderId="0" xfId="0" applyFont="1"/>
    <xf numFmtId="175" fontId="4" fillId="0" borderId="0" xfId="0" applyNumberFormat="1" applyFont="1"/>
    <xf numFmtId="10" fontId="4" fillId="0" borderId="0" xfId="0" applyNumberFormat="1" applyFont="1"/>
    <xf numFmtId="0" fontId="6" fillId="0" borderId="0" xfId="0" applyFont="1"/>
    <xf numFmtId="0" fontId="3" fillId="0" borderId="2" xfId="0" applyFont="1" applyBorder="1"/>
    <xf numFmtId="164" fontId="3" fillId="0" borderId="2" xfId="0" applyNumberFormat="1" applyFont="1" applyBorder="1"/>
    <xf numFmtId="0" fontId="9" fillId="0" borderId="3" xfId="0" applyFont="1" applyBorder="1"/>
    <xf numFmtId="9" fontId="9" fillId="0" borderId="3" xfId="0" applyNumberFormat="1" applyFont="1" applyBorder="1"/>
    <xf numFmtId="37" fontId="3" fillId="0" borderId="0" xfId="0" applyNumberFormat="1" applyFont="1"/>
    <xf numFmtId="0" fontId="3" fillId="0" borderId="0" xfId="0" applyFont="1" applyAlignment="1">
      <alignment horizontal="center"/>
    </xf>
    <xf numFmtId="1" fontId="0" fillId="0" borderId="0" xfId="0" applyNumberFormat="1" applyAlignment="1">
      <alignment horizontal="center"/>
    </xf>
    <xf numFmtId="9" fontId="10" fillId="0" borderId="0" xfId="0" applyNumberFormat="1" applyFont="1" applyAlignment="1">
      <alignment horizontal="center"/>
    </xf>
    <xf numFmtId="0" fontId="11" fillId="0" borderId="0" xfId="0" applyFont="1"/>
    <xf numFmtId="0" fontId="3" fillId="0" borderId="1" xfId="0" applyFont="1" applyBorder="1"/>
    <xf numFmtId="164" fontId="3" fillId="0" borderId="1" xfId="0" applyNumberFormat="1" applyFont="1" applyBorder="1"/>
    <xf numFmtId="10" fontId="9" fillId="0" borderId="0" xfId="0" applyNumberFormat="1" applyFont="1"/>
    <xf numFmtId="9" fontId="12" fillId="0" borderId="0" xfId="0" applyNumberFormat="1" applyFont="1" applyAlignment="1">
      <alignment horizontal="center"/>
    </xf>
    <xf numFmtId="0" fontId="3" fillId="0" borderId="4" xfId="0" applyFont="1" applyBorder="1"/>
    <xf numFmtId="164" fontId="3" fillId="0" borderId="4" xfId="0" applyNumberFormat="1" applyFont="1" applyBorder="1"/>
    <xf numFmtId="9" fontId="6" fillId="0" borderId="0" xfId="0" applyNumberFormat="1" applyFont="1"/>
    <xf numFmtId="8" fontId="0" fillId="0" borderId="0" xfId="0" applyNumberFormat="1"/>
    <xf numFmtId="10" fontId="10" fillId="0" borderId="0" xfId="0" applyNumberFormat="1" applyFont="1" applyAlignment="1">
      <alignment horizontal="center"/>
    </xf>
    <xf numFmtId="183"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14" sqref="B14"/>
    </sheetView>
  </sheetViews>
  <sheetFormatPr baseColWidth="10" defaultColWidth="8.83203125" defaultRowHeight="15" x14ac:dyDescent="0.2"/>
  <cols>
    <col min="1" max="1" width="57" customWidth="1"/>
    <col min="2" max="2" width="80" customWidth="1"/>
    <col min="3" max="3" width="14" customWidth="1"/>
    <col min="4" max="4" width="15" customWidth="1"/>
  </cols>
  <sheetData>
    <row r="1" spans="1:4" ht="16" x14ac:dyDescent="0.2">
      <c r="A1" s="14" t="s">
        <v>0</v>
      </c>
      <c r="B1" s="2" t="s">
        <v>1</v>
      </c>
    </row>
    <row r="2" spans="1:4" ht="16" x14ac:dyDescent="0.2">
      <c r="A2" s="15"/>
      <c r="B2" s="2" t="s">
        <v>2</v>
      </c>
      <c r="C2" s="2" t="s">
        <v>3</v>
      </c>
      <c r="D2" s="2" t="s">
        <v>4</v>
      </c>
    </row>
    <row r="3" spans="1:4" ht="16" x14ac:dyDescent="0.2">
      <c r="A3" s="3" t="s">
        <v>5</v>
      </c>
      <c r="B3" s="4" t="s">
        <v>6</v>
      </c>
      <c r="C3" s="4" t="s">
        <v>6</v>
      </c>
      <c r="D3" s="4" t="s">
        <v>6</v>
      </c>
    </row>
    <row r="4" spans="1:4" ht="16" x14ac:dyDescent="0.2">
      <c r="A4" s="4" t="s">
        <v>7</v>
      </c>
      <c r="B4" s="4" t="s">
        <v>8</v>
      </c>
      <c r="C4" s="4" t="s">
        <v>6</v>
      </c>
      <c r="D4" s="4" t="s">
        <v>6</v>
      </c>
    </row>
    <row r="5" spans="1:4" ht="16" x14ac:dyDescent="0.2">
      <c r="A5" s="4" t="s">
        <v>9</v>
      </c>
      <c r="B5" s="4" t="s">
        <v>10</v>
      </c>
      <c r="C5" s="4" t="s">
        <v>6</v>
      </c>
      <c r="D5" s="4" t="s">
        <v>6</v>
      </c>
    </row>
    <row r="6" spans="1:4" ht="16" x14ac:dyDescent="0.2">
      <c r="A6" s="4" t="s">
        <v>11</v>
      </c>
      <c r="B6" s="4" t="s">
        <v>12</v>
      </c>
      <c r="C6" s="4" t="s">
        <v>6</v>
      </c>
      <c r="D6" s="4" t="s">
        <v>6</v>
      </c>
    </row>
    <row r="7" spans="1:4" ht="16" x14ac:dyDescent="0.2">
      <c r="A7" s="4" t="s">
        <v>13</v>
      </c>
      <c r="B7" s="4" t="s">
        <v>14</v>
      </c>
      <c r="C7" s="4" t="s">
        <v>6</v>
      </c>
      <c r="D7" s="4" t="s">
        <v>6</v>
      </c>
    </row>
    <row r="8" spans="1:4" ht="16" x14ac:dyDescent="0.2">
      <c r="A8" s="4" t="s">
        <v>15</v>
      </c>
      <c r="B8" s="4" t="s">
        <v>16</v>
      </c>
      <c r="C8" s="4" t="s">
        <v>6</v>
      </c>
      <c r="D8" s="4" t="s">
        <v>6</v>
      </c>
    </row>
    <row r="9" spans="1:4" ht="16" x14ac:dyDescent="0.2">
      <c r="A9" s="4" t="s">
        <v>17</v>
      </c>
      <c r="B9" s="4" t="s">
        <v>18</v>
      </c>
      <c r="C9" s="4" t="s">
        <v>6</v>
      </c>
      <c r="D9" s="4" t="s">
        <v>6</v>
      </c>
    </row>
    <row r="10" spans="1:4" ht="16" x14ac:dyDescent="0.2">
      <c r="A10" s="4" t="s">
        <v>19</v>
      </c>
      <c r="B10" s="4" t="s">
        <v>20</v>
      </c>
      <c r="C10" s="4" t="s">
        <v>6</v>
      </c>
      <c r="D10" s="4" t="s">
        <v>6</v>
      </c>
    </row>
    <row r="11" spans="1:4" ht="16" x14ac:dyDescent="0.2">
      <c r="A11" s="4" t="s">
        <v>21</v>
      </c>
      <c r="B11" s="4" t="s">
        <v>22</v>
      </c>
      <c r="C11" s="4" t="s">
        <v>6</v>
      </c>
      <c r="D11" s="4" t="s">
        <v>6</v>
      </c>
    </row>
    <row r="12" spans="1:4" ht="16" x14ac:dyDescent="0.2">
      <c r="A12" s="4" t="s">
        <v>23</v>
      </c>
      <c r="B12" s="4" t="s">
        <v>24</v>
      </c>
      <c r="C12" s="4" t="s">
        <v>6</v>
      </c>
      <c r="D12" s="4" t="s">
        <v>6</v>
      </c>
    </row>
    <row r="13" spans="1:4" ht="16" x14ac:dyDescent="0.2">
      <c r="A13" s="4" t="s">
        <v>25</v>
      </c>
      <c r="B13" s="4" t="s">
        <v>10</v>
      </c>
      <c r="C13" s="4" t="s">
        <v>6</v>
      </c>
      <c r="D13" s="4" t="s">
        <v>6</v>
      </c>
    </row>
    <row r="14" spans="1:4" ht="16" x14ac:dyDescent="0.2">
      <c r="A14" s="4" t="s">
        <v>26</v>
      </c>
      <c r="B14" s="4" t="s">
        <v>10</v>
      </c>
      <c r="C14" s="4" t="s">
        <v>6</v>
      </c>
      <c r="D14" s="4" t="s">
        <v>6</v>
      </c>
    </row>
    <row r="15" spans="1:4" ht="16" x14ac:dyDescent="0.2">
      <c r="A15" s="4" t="s">
        <v>27</v>
      </c>
      <c r="B15" s="4" t="s">
        <v>28</v>
      </c>
      <c r="C15" s="4" t="s">
        <v>6</v>
      </c>
      <c r="D15" s="4" t="s">
        <v>6</v>
      </c>
    </row>
    <row r="16" spans="1:4" ht="16" x14ac:dyDescent="0.2">
      <c r="A16" s="4" t="s">
        <v>29</v>
      </c>
      <c r="B16" s="4" t="s">
        <v>30</v>
      </c>
      <c r="C16" s="4" t="s">
        <v>6</v>
      </c>
      <c r="D16" s="4" t="s">
        <v>6</v>
      </c>
    </row>
    <row r="17" spans="1:4" ht="16" x14ac:dyDescent="0.2">
      <c r="A17" s="4" t="s">
        <v>31</v>
      </c>
      <c r="B17" s="4" t="s">
        <v>32</v>
      </c>
      <c r="C17" s="4" t="s">
        <v>6</v>
      </c>
      <c r="D17" s="4" t="s">
        <v>6</v>
      </c>
    </row>
    <row r="18" spans="1:4" ht="16" x14ac:dyDescent="0.2">
      <c r="A18" s="4" t="s">
        <v>33</v>
      </c>
      <c r="B18" s="4" t="s">
        <v>34</v>
      </c>
      <c r="C18" s="4" t="s">
        <v>6</v>
      </c>
      <c r="D18" s="4" t="s">
        <v>6</v>
      </c>
    </row>
    <row r="19" spans="1:4" ht="16" x14ac:dyDescent="0.2">
      <c r="A19" s="4" t="s">
        <v>35</v>
      </c>
      <c r="B19" s="4" t="s">
        <v>36</v>
      </c>
      <c r="C19" s="4" t="s">
        <v>6</v>
      </c>
      <c r="D19" s="4" t="s">
        <v>6</v>
      </c>
    </row>
    <row r="20" spans="1:4" ht="16" x14ac:dyDescent="0.2">
      <c r="A20" s="4" t="s">
        <v>37</v>
      </c>
      <c r="B20" s="4" t="s">
        <v>38</v>
      </c>
      <c r="C20" s="4" t="s">
        <v>6</v>
      </c>
      <c r="D20" s="4" t="s">
        <v>6</v>
      </c>
    </row>
    <row r="21" spans="1:4" ht="16" x14ac:dyDescent="0.2">
      <c r="A21" s="4" t="s">
        <v>39</v>
      </c>
      <c r="B21" s="4" t="s">
        <v>40</v>
      </c>
      <c r="C21" s="4" t="s">
        <v>6</v>
      </c>
      <c r="D21" s="4" t="s">
        <v>6</v>
      </c>
    </row>
    <row r="22" spans="1:4" ht="16" x14ac:dyDescent="0.2">
      <c r="A22" s="4" t="s">
        <v>41</v>
      </c>
      <c r="B22" s="4" t="s">
        <v>42</v>
      </c>
      <c r="C22" s="4" t="s">
        <v>6</v>
      </c>
      <c r="D22" s="4" t="s">
        <v>6</v>
      </c>
    </row>
    <row r="23" spans="1:4" ht="16" x14ac:dyDescent="0.2">
      <c r="A23" s="4" t="s">
        <v>43</v>
      </c>
      <c r="B23" s="4" t="s">
        <v>44</v>
      </c>
      <c r="C23" s="4" t="s">
        <v>6</v>
      </c>
      <c r="D23" s="4" t="s">
        <v>6</v>
      </c>
    </row>
    <row r="24" spans="1:4" ht="16" x14ac:dyDescent="0.2">
      <c r="A24" s="4" t="s">
        <v>45</v>
      </c>
      <c r="B24" s="4" t="s">
        <v>46</v>
      </c>
      <c r="C24" s="4" t="s">
        <v>6</v>
      </c>
      <c r="D24" s="4" t="s">
        <v>6</v>
      </c>
    </row>
    <row r="25" spans="1:4" ht="16" x14ac:dyDescent="0.2">
      <c r="A25" s="4" t="s">
        <v>47</v>
      </c>
      <c r="B25" s="4" t="s">
        <v>48</v>
      </c>
      <c r="C25" s="4" t="s">
        <v>6</v>
      </c>
      <c r="D25" s="4" t="s">
        <v>6</v>
      </c>
    </row>
    <row r="26" spans="1:4" ht="16" x14ac:dyDescent="0.2">
      <c r="A26" s="4" t="s">
        <v>49</v>
      </c>
      <c r="B26" s="4" t="s">
        <v>50</v>
      </c>
      <c r="C26" s="4" t="s">
        <v>6</v>
      </c>
      <c r="D26" s="4" t="s">
        <v>6</v>
      </c>
    </row>
    <row r="27" spans="1:4" ht="16" x14ac:dyDescent="0.2">
      <c r="A27" s="4" t="s">
        <v>51</v>
      </c>
      <c r="B27" s="4" t="s">
        <v>52</v>
      </c>
      <c r="C27" s="4" t="s">
        <v>6</v>
      </c>
      <c r="D27" s="4" t="s">
        <v>6</v>
      </c>
    </row>
    <row r="28" spans="1:4" ht="16" x14ac:dyDescent="0.2">
      <c r="A28" s="4" t="s">
        <v>53</v>
      </c>
      <c r="B28" s="4" t="s">
        <v>52</v>
      </c>
      <c r="C28" s="4" t="s">
        <v>6</v>
      </c>
      <c r="D28" s="4" t="s">
        <v>6</v>
      </c>
    </row>
    <row r="29" spans="1:4" ht="16" x14ac:dyDescent="0.2">
      <c r="A29" s="4" t="s">
        <v>54</v>
      </c>
      <c r="B29" s="4" t="s">
        <v>55</v>
      </c>
      <c r="C29" s="4" t="s">
        <v>6</v>
      </c>
      <c r="D29" s="4" t="s">
        <v>6</v>
      </c>
    </row>
    <row r="30" spans="1:4" ht="16" x14ac:dyDescent="0.2">
      <c r="A30" s="4" t="s">
        <v>56</v>
      </c>
      <c r="B30" s="4" t="s">
        <v>52</v>
      </c>
      <c r="C30" s="4" t="s">
        <v>6</v>
      </c>
      <c r="D30" s="4" t="s">
        <v>6</v>
      </c>
    </row>
    <row r="31" spans="1:4" ht="16" x14ac:dyDescent="0.2">
      <c r="A31" s="4" t="s">
        <v>57</v>
      </c>
      <c r="B31" s="4" t="s">
        <v>58</v>
      </c>
      <c r="C31" s="4" t="s">
        <v>6</v>
      </c>
      <c r="D31" s="4" t="s">
        <v>6</v>
      </c>
    </row>
    <row r="32" spans="1:4" ht="16" x14ac:dyDescent="0.2">
      <c r="A32" s="4" t="s">
        <v>59</v>
      </c>
      <c r="B32" s="4" t="s">
        <v>10</v>
      </c>
      <c r="C32" s="4" t="s">
        <v>6</v>
      </c>
      <c r="D32" s="4" t="s">
        <v>6</v>
      </c>
    </row>
    <row r="33" spans="1:4" ht="16" x14ac:dyDescent="0.2">
      <c r="A33" s="4" t="s">
        <v>60</v>
      </c>
      <c r="B33" s="4" t="s">
        <v>6</v>
      </c>
      <c r="C33" s="4" t="s">
        <v>6</v>
      </c>
      <c r="D33" s="5">
        <v>2404551632</v>
      </c>
    </row>
    <row r="34" spans="1:4" ht="16" x14ac:dyDescent="0.2">
      <c r="A34" s="4" t="s">
        <v>61</v>
      </c>
      <c r="B34" s="4" t="s">
        <v>6</v>
      </c>
      <c r="C34" s="6">
        <v>287686199</v>
      </c>
      <c r="D34" s="4" t="s">
        <v>6</v>
      </c>
    </row>
    <row r="35" spans="1:4" ht="16" x14ac:dyDescent="0.2">
      <c r="A35" s="4" t="s">
        <v>62</v>
      </c>
      <c r="B35" s="4" t="s">
        <v>58</v>
      </c>
      <c r="C35" s="4" t="s">
        <v>6</v>
      </c>
      <c r="D35" s="4" t="s">
        <v>6</v>
      </c>
    </row>
    <row r="36" spans="1:4" ht="16" x14ac:dyDescent="0.2">
      <c r="A36" s="4" t="s">
        <v>63</v>
      </c>
      <c r="B36" s="4" t="s">
        <v>10</v>
      </c>
      <c r="C36" s="4" t="s">
        <v>6</v>
      </c>
      <c r="D36" s="4" t="s">
        <v>6</v>
      </c>
    </row>
    <row r="37" spans="1:4" ht="16" x14ac:dyDescent="0.2">
      <c r="A37" s="4" t="s">
        <v>64</v>
      </c>
      <c r="B37" s="4" t="s">
        <v>65</v>
      </c>
      <c r="C37" s="4" t="s">
        <v>6</v>
      </c>
      <c r="D37" s="4" t="s">
        <v>6</v>
      </c>
    </row>
    <row r="38" spans="1:4" ht="16" x14ac:dyDescent="0.2">
      <c r="A38" s="4" t="s">
        <v>66</v>
      </c>
      <c r="B38" s="4" t="s">
        <v>67</v>
      </c>
      <c r="C38" s="4" t="s">
        <v>6</v>
      </c>
      <c r="D38" s="4" t="s">
        <v>6</v>
      </c>
    </row>
    <row r="39" spans="1:4" ht="16" x14ac:dyDescent="0.2">
      <c r="A39" s="4" t="s">
        <v>68</v>
      </c>
      <c r="B39" s="4" t="s">
        <v>69</v>
      </c>
      <c r="C39" s="4" t="s">
        <v>6</v>
      </c>
      <c r="D39" s="4" t="s">
        <v>6</v>
      </c>
    </row>
    <row r="40" spans="1:4" ht="64" x14ac:dyDescent="0.2">
      <c r="A40" s="4" t="s">
        <v>70</v>
      </c>
      <c r="B40" s="4" t="s">
        <v>71</v>
      </c>
      <c r="C40" s="4" t="s">
        <v>6</v>
      </c>
      <c r="D40" s="4" t="s">
        <v>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election sqref="A1:A2"/>
    </sheetView>
  </sheetViews>
  <sheetFormatPr baseColWidth="10" defaultColWidth="8.83203125" defaultRowHeight="15" x14ac:dyDescent="0.2"/>
  <cols>
    <col min="1" max="1" width="79" customWidth="1"/>
    <col min="2" max="2" width="80" customWidth="1"/>
  </cols>
  <sheetData>
    <row r="1" spans="1:2" ht="16" x14ac:dyDescent="0.2">
      <c r="A1" s="14" t="s">
        <v>238</v>
      </c>
      <c r="B1" s="2" t="s">
        <v>1</v>
      </c>
    </row>
    <row r="2" spans="1:2" ht="16" x14ac:dyDescent="0.2">
      <c r="A2" s="15"/>
      <c r="B2" s="2" t="s">
        <v>2</v>
      </c>
    </row>
    <row r="3" spans="1:2" ht="16" x14ac:dyDescent="0.2">
      <c r="A3" s="3" t="s">
        <v>236</v>
      </c>
      <c r="B3" s="4" t="s">
        <v>6</v>
      </c>
    </row>
    <row r="4" spans="1:2" ht="272" x14ac:dyDescent="0.2">
      <c r="A4" s="4" t="s">
        <v>239</v>
      </c>
      <c r="B4" s="4" t="s">
        <v>240</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14" t="s">
        <v>241</v>
      </c>
      <c r="B1" s="2" t="s">
        <v>1</v>
      </c>
    </row>
    <row r="2" spans="1:2" ht="16" x14ac:dyDescent="0.2">
      <c r="A2" s="15"/>
      <c r="B2" s="2" t="s">
        <v>2</v>
      </c>
    </row>
    <row r="3" spans="1:2" ht="16" x14ac:dyDescent="0.2">
      <c r="A3" s="3" t="s">
        <v>242</v>
      </c>
      <c r="B3" s="4" t="s">
        <v>6</v>
      </c>
    </row>
    <row r="4" spans="1:2" ht="409.6" x14ac:dyDescent="0.2">
      <c r="A4" s="4" t="s">
        <v>241</v>
      </c>
      <c r="B4" s="4" t="s">
        <v>243</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14" t="s">
        <v>244</v>
      </c>
      <c r="B1" s="2" t="s">
        <v>1</v>
      </c>
    </row>
    <row r="2" spans="1:2" ht="16" x14ac:dyDescent="0.2">
      <c r="A2" s="15"/>
      <c r="B2" s="2" t="s">
        <v>2</v>
      </c>
    </row>
    <row r="3" spans="1:2" ht="16" x14ac:dyDescent="0.2">
      <c r="A3" s="3" t="s">
        <v>242</v>
      </c>
      <c r="B3" s="4" t="s">
        <v>6</v>
      </c>
    </row>
    <row r="4" spans="1:2" ht="96" x14ac:dyDescent="0.2">
      <c r="A4" s="4" t="s">
        <v>245</v>
      </c>
      <c r="B4" s="4" t="s">
        <v>246</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x14ac:dyDescent="0.2"/>
  <cols>
    <col min="1" max="1" width="30" customWidth="1"/>
    <col min="2" max="2" width="80" customWidth="1"/>
  </cols>
  <sheetData>
    <row r="1" spans="1:2" ht="16" x14ac:dyDescent="0.2">
      <c r="A1" s="14" t="s">
        <v>247</v>
      </c>
      <c r="B1" s="2" t="s">
        <v>1</v>
      </c>
    </row>
    <row r="2" spans="1:2" ht="16" x14ac:dyDescent="0.2">
      <c r="A2" s="15"/>
      <c r="B2" s="2" t="s">
        <v>2</v>
      </c>
    </row>
    <row r="3" spans="1:2" ht="16" x14ac:dyDescent="0.2">
      <c r="A3" s="3" t="s">
        <v>248</v>
      </c>
      <c r="B3" s="4" t="s">
        <v>6</v>
      </c>
    </row>
    <row r="4" spans="1:2" ht="409.6" x14ac:dyDescent="0.2">
      <c r="A4" s="4" t="s">
        <v>249</v>
      </c>
      <c r="B4" s="4" t="s">
        <v>250</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x14ac:dyDescent="0.2"/>
  <cols>
    <col min="1" max="1" width="74" customWidth="1"/>
    <col min="2" max="2" width="80" customWidth="1"/>
  </cols>
  <sheetData>
    <row r="1" spans="1:2" ht="16" x14ac:dyDescent="0.2">
      <c r="A1" s="14" t="s">
        <v>251</v>
      </c>
      <c r="B1" s="2" t="s">
        <v>1</v>
      </c>
    </row>
    <row r="2" spans="1:2" ht="16" x14ac:dyDescent="0.2">
      <c r="A2" s="15"/>
      <c r="B2" s="2" t="s">
        <v>2</v>
      </c>
    </row>
    <row r="3" spans="1:2" ht="16" x14ac:dyDescent="0.2">
      <c r="A3" s="3" t="s">
        <v>252</v>
      </c>
      <c r="B3" s="4" t="s">
        <v>6</v>
      </c>
    </row>
    <row r="4" spans="1:2" ht="320" x14ac:dyDescent="0.2">
      <c r="A4" s="4" t="s">
        <v>251</v>
      </c>
      <c r="B4" s="4" t="s">
        <v>253</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x14ac:dyDescent="0.2"/>
  <cols>
    <col min="1" max="1" width="40" customWidth="1"/>
    <col min="2" max="2" width="80" customWidth="1"/>
  </cols>
  <sheetData>
    <row r="1" spans="1:2" ht="16" x14ac:dyDescent="0.2">
      <c r="A1" s="14" t="s">
        <v>254</v>
      </c>
      <c r="B1" s="2" t="s">
        <v>1</v>
      </c>
    </row>
    <row r="2" spans="1:2" ht="16" x14ac:dyDescent="0.2">
      <c r="A2" s="15"/>
      <c r="B2" s="2" t="s">
        <v>2</v>
      </c>
    </row>
    <row r="3" spans="1:2" ht="16" x14ac:dyDescent="0.2">
      <c r="A3" s="3" t="s">
        <v>255</v>
      </c>
      <c r="B3" s="4" t="s">
        <v>6</v>
      </c>
    </row>
    <row r="4" spans="1:2" ht="409.6" x14ac:dyDescent="0.2">
      <c r="A4" s="4" t="s">
        <v>84</v>
      </c>
      <c r="B4" s="4" t="s">
        <v>256</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x14ac:dyDescent="0.2"/>
  <cols>
    <col min="1" max="1" width="53" customWidth="1"/>
    <col min="2" max="2" width="80" customWidth="1"/>
  </cols>
  <sheetData>
    <row r="1" spans="1:2" ht="16" x14ac:dyDescent="0.2">
      <c r="A1" s="14" t="s">
        <v>257</v>
      </c>
      <c r="B1" s="2" t="s">
        <v>1</v>
      </c>
    </row>
    <row r="2" spans="1:2" ht="16" x14ac:dyDescent="0.2">
      <c r="A2" s="15"/>
      <c r="B2" s="2" t="s">
        <v>2</v>
      </c>
    </row>
    <row r="3" spans="1:2" ht="16" x14ac:dyDescent="0.2">
      <c r="A3" s="3" t="s">
        <v>258</v>
      </c>
      <c r="B3" s="4" t="s">
        <v>6</v>
      </c>
    </row>
    <row r="4" spans="1:2" ht="409.6" x14ac:dyDescent="0.2">
      <c r="A4" s="4" t="s">
        <v>257</v>
      </c>
      <c r="B4" s="4" t="s">
        <v>259</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x14ac:dyDescent="0.2"/>
  <cols>
    <col min="1" max="1" width="56" customWidth="1"/>
    <col min="2" max="2" width="80" customWidth="1"/>
  </cols>
  <sheetData>
    <row r="1" spans="1:2" ht="16" x14ac:dyDescent="0.2">
      <c r="A1" s="14" t="s">
        <v>260</v>
      </c>
      <c r="B1" s="2" t="s">
        <v>1</v>
      </c>
    </row>
    <row r="2" spans="1:2" ht="16" x14ac:dyDescent="0.2">
      <c r="A2" s="15"/>
      <c r="B2" s="2" t="s">
        <v>2</v>
      </c>
    </row>
    <row r="3" spans="1:2" ht="16" x14ac:dyDescent="0.2">
      <c r="A3" s="3" t="s">
        <v>261</v>
      </c>
      <c r="B3" s="4" t="s">
        <v>6</v>
      </c>
    </row>
    <row r="4" spans="1:2" ht="409.6" x14ac:dyDescent="0.2">
      <c r="A4" s="4" t="s">
        <v>260</v>
      </c>
      <c r="B4" s="4" t="s">
        <v>262</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x14ac:dyDescent="0.2"/>
  <cols>
    <col min="1" max="1" width="39" customWidth="1"/>
    <col min="2" max="2" width="80" customWidth="1"/>
  </cols>
  <sheetData>
    <row r="1" spans="1:2" ht="16" x14ac:dyDescent="0.2">
      <c r="A1" s="14" t="s">
        <v>263</v>
      </c>
      <c r="B1" s="2" t="s">
        <v>1</v>
      </c>
    </row>
    <row r="2" spans="1:2" ht="16" x14ac:dyDescent="0.2">
      <c r="A2" s="15"/>
      <c r="B2" s="2" t="s">
        <v>2</v>
      </c>
    </row>
    <row r="3" spans="1:2" ht="16" x14ac:dyDescent="0.2">
      <c r="A3" s="3" t="s">
        <v>264</v>
      </c>
      <c r="B3" s="4" t="s">
        <v>6</v>
      </c>
    </row>
    <row r="4" spans="1:2" ht="409.6" x14ac:dyDescent="0.2">
      <c r="A4" s="4" t="s">
        <v>263</v>
      </c>
      <c r="B4" s="4" t="s">
        <v>265</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x14ac:dyDescent="0.2"/>
  <cols>
    <col min="1" max="1" width="72" customWidth="1"/>
    <col min="2" max="2" width="80" customWidth="1"/>
  </cols>
  <sheetData>
    <row r="1" spans="1:2" ht="16" x14ac:dyDescent="0.2">
      <c r="A1" s="14" t="s">
        <v>266</v>
      </c>
      <c r="B1" s="2" t="s">
        <v>1</v>
      </c>
    </row>
    <row r="2" spans="1:2" ht="16" x14ac:dyDescent="0.2">
      <c r="A2" s="15"/>
      <c r="B2" s="2" t="s">
        <v>2</v>
      </c>
    </row>
    <row r="3" spans="1:2" ht="16" x14ac:dyDescent="0.2">
      <c r="A3" s="3" t="s">
        <v>267</v>
      </c>
      <c r="B3" s="4" t="s">
        <v>6</v>
      </c>
    </row>
    <row r="4" spans="1:2" ht="409.6" x14ac:dyDescent="0.2">
      <c r="A4" s="4" t="s">
        <v>266</v>
      </c>
      <c r="B4" s="4" t="s">
        <v>268</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5CDDC-70C5-C648-9177-D07EF4CB113F}">
  <dimension ref="A4:L115"/>
  <sheetViews>
    <sheetView tabSelected="1" workbookViewId="0">
      <pane xSplit="1" ySplit="5" topLeftCell="B87" activePane="bottomRight" state="frozen"/>
      <selection pane="topRight" activeCell="B1" sqref="B1"/>
      <selection pane="bottomLeft" activeCell="A6" sqref="A6"/>
      <selection pane="bottomRight" activeCell="D106" sqref="D106"/>
    </sheetView>
  </sheetViews>
  <sheetFormatPr baseColWidth="10" defaultRowHeight="15" x14ac:dyDescent="0.2"/>
  <cols>
    <col min="1" max="1" width="69" bestFit="1" customWidth="1"/>
    <col min="2" max="2" width="20.33203125" customWidth="1"/>
    <col min="3" max="3" width="16.33203125" customWidth="1"/>
    <col min="4" max="4" width="13.6640625" bestFit="1" customWidth="1"/>
    <col min="5" max="6" width="11.6640625" bestFit="1" customWidth="1"/>
    <col min="7" max="8" width="13.6640625" bestFit="1" customWidth="1"/>
    <col min="9" max="11" width="14.6640625" bestFit="1" customWidth="1"/>
    <col min="12" max="12" width="13" bestFit="1" customWidth="1"/>
  </cols>
  <sheetData>
    <row r="4" spans="1:12" x14ac:dyDescent="0.2">
      <c r="A4" s="43" t="s">
        <v>125</v>
      </c>
      <c r="B4" s="43"/>
      <c r="C4" s="43"/>
    </row>
    <row r="5" spans="1:12" x14ac:dyDescent="0.2">
      <c r="B5" s="40">
        <v>2018</v>
      </c>
      <c r="C5" s="40">
        <v>2019</v>
      </c>
      <c r="D5" s="20" t="s">
        <v>126</v>
      </c>
      <c r="E5" s="20" t="s">
        <v>118</v>
      </c>
      <c r="F5" s="20" t="s">
        <v>2</v>
      </c>
      <c r="G5" s="40">
        <v>2023</v>
      </c>
      <c r="H5" s="40">
        <v>2024</v>
      </c>
      <c r="I5" s="40">
        <v>2025</v>
      </c>
      <c r="J5" s="40">
        <v>2026</v>
      </c>
      <c r="K5" s="40">
        <v>2027</v>
      </c>
      <c r="L5" s="40" t="s">
        <v>889</v>
      </c>
    </row>
    <row r="6" spans="1:12" x14ac:dyDescent="0.2">
      <c r="A6" s="20" t="s">
        <v>127</v>
      </c>
      <c r="B6" s="20"/>
      <c r="C6" s="20"/>
      <c r="D6" t="s">
        <v>6</v>
      </c>
      <c r="E6" t="s">
        <v>6</v>
      </c>
      <c r="F6" t="s">
        <v>6</v>
      </c>
    </row>
    <row r="7" spans="1:12" x14ac:dyDescent="0.2">
      <c r="A7" t="s">
        <v>128</v>
      </c>
      <c r="B7" s="26">
        <v>8831</v>
      </c>
      <c r="C7" s="26">
        <v>11612</v>
      </c>
      <c r="D7" s="26">
        <v>233155</v>
      </c>
      <c r="E7" s="26">
        <v>375203</v>
      </c>
      <c r="F7" s="26">
        <v>485424</v>
      </c>
      <c r="G7" s="41">
        <f>F7*(1+G8)</f>
        <v>631051.20000000007</v>
      </c>
      <c r="H7" s="41">
        <f t="shared" ref="H7:K7" si="0">G7*(1+H8)</f>
        <v>1262102.4000000001</v>
      </c>
      <c r="I7" s="41">
        <f t="shared" si="0"/>
        <v>1893153.6</v>
      </c>
      <c r="J7" s="41">
        <f t="shared" si="0"/>
        <v>3029045.7600000002</v>
      </c>
      <c r="K7" s="41">
        <f t="shared" si="0"/>
        <v>4543568.6400000006</v>
      </c>
    </row>
    <row r="8" spans="1:12" s="21" customFormat="1" x14ac:dyDescent="0.2">
      <c r="A8" s="21" t="s">
        <v>887</v>
      </c>
      <c r="C8" s="22">
        <f>C7/B7-1</f>
        <v>0.31491337334390224</v>
      </c>
      <c r="D8" s="22">
        <f>D7/C7-1</f>
        <v>19.078797795384084</v>
      </c>
      <c r="E8" s="22">
        <f>E7/D7-1</f>
        <v>0.6092427784092127</v>
      </c>
      <c r="F8" s="22">
        <f>F7/E7-1</f>
        <v>0.29376364261479782</v>
      </c>
      <c r="G8" s="42">
        <v>0.3</v>
      </c>
      <c r="H8" s="42">
        <v>1</v>
      </c>
      <c r="I8" s="42">
        <v>0.5</v>
      </c>
      <c r="J8" s="42">
        <v>0.6</v>
      </c>
      <c r="K8" s="42">
        <v>0.5</v>
      </c>
    </row>
    <row r="9" spans="1:12" x14ac:dyDescent="0.2">
      <c r="D9" s="18"/>
      <c r="E9" s="18"/>
      <c r="F9" s="18"/>
    </row>
    <row r="10" spans="1:12" x14ac:dyDescent="0.2">
      <c r="A10" s="20" t="s">
        <v>129</v>
      </c>
      <c r="B10" s="20"/>
      <c r="C10" s="20"/>
      <c r="D10" t="s">
        <v>6</v>
      </c>
      <c r="E10" t="s">
        <v>6</v>
      </c>
      <c r="F10" t="s">
        <v>6</v>
      </c>
    </row>
    <row r="11" spans="1:12" x14ac:dyDescent="0.2">
      <c r="A11" t="s">
        <v>130</v>
      </c>
      <c r="D11" s="25">
        <v>27143</v>
      </c>
      <c r="E11" s="25">
        <v>45516</v>
      </c>
      <c r="F11" s="25">
        <v>66436</v>
      </c>
      <c r="G11" s="41">
        <f>G12*G$7</f>
        <v>82036.656000000017</v>
      </c>
      <c r="H11" s="41">
        <f t="shared" ref="H11:K11" si="1">H12*H$7</f>
        <v>164073.31200000003</v>
      </c>
      <c r="I11" s="41">
        <f t="shared" si="1"/>
        <v>246109.96800000002</v>
      </c>
      <c r="J11" s="41">
        <f t="shared" si="1"/>
        <v>393775.94880000007</v>
      </c>
      <c r="K11" s="41">
        <f t="shared" si="1"/>
        <v>590663.92320000008</v>
      </c>
    </row>
    <row r="12" spans="1:12" s="21" customFormat="1" x14ac:dyDescent="0.2">
      <c r="A12" s="21" t="s">
        <v>888</v>
      </c>
      <c r="D12" s="22">
        <f>D11/D$7</f>
        <v>0.11641611803306813</v>
      </c>
      <c r="E12" s="22">
        <f t="shared" ref="E12:F12" si="2">E11/E$7</f>
        <v>0.1213103306743283</v>
      </c>
      <c r="F12" s="22">
        <f t="shared" si="2"/>
        <v>0.13686179504927651</v>
      </c>
      <c r="G12" s="42">
        <v>0.13</v>
      </c>
      <c r="H12" s="42">
        <v>0.13</v>
      </c>
      <c r="I12" s="42">
        <v>0.13</v>
      </c>
      <c r="J12" s="42">
        <v>0.13</v>
      </c>
      <c r="K12" s="42">
        <v>0.13</v>
      </c>
    </row>
    <row r="13" spans="1:12" x14ac:dyDescent="0.2">
      <c r="A13" t="s">
        <v>131</v>
      </c>
      <c r="D13" s="25">
        <v>29393</v>
      </c>
      <c r="E13" s="25">
        <v>62062</v>
      </c>
      <c r="F13" s="25">
        <v>107879</v>
      </c>
      <c r="G13" s="41">
        <f>G14*G$7</f>
        <v>138831.26400000002</v>
      </c>
      <c r="H13" s="41">
        <f t="shared" ref="H13" si="3">H14*H$7</f>
        <v>189315.36000000002</v>
      </c>
      <c r="I13" s="41">
        <f t="shared" ref="I13" si="4">I14*I$7</f>
        <v>283973.03999999998</v>
      </c>
      <c r="J13" s="41">
        <f t="shared" ref="J13" si="5">J14*J$7</f>
        <v>454356.864</v>
      </c>
      <c r="K13" s="41">
        <f t="shared" ref="K13" si="6">K14*K$7</f>
        <v>681535.29600000009</v>
      </c>
    </row>
    <row r="14" spans="1:12" x14ac:dyDescent="0.2">
      <c r="A14" s="21" t="s">
        <v>888</v>
      </c>
      <c r="B14" s="21"/>
      <c r="C14" s="21"/>
      <c r="D14" s="22">
        <f>D13/D$7</f>
        <v>0.12606635071090047</v>
      </c>
      <c r="E14" s="22">
        <f t="shared" ref="E14" si="7">E13/E$7</f>
        <v>0.16540912519356188</v>
      </c>
      <c r="F14" s="22">
        <f t="shared" ref="F14" si="8">F13/F$7</f>
        <v>0.2222366426052276</v>
      </c>
      <c r="G14" s="42">
        <v>0.22</v>
      </c>
      <c r="H14" s="42">
        <v>0.15</v>
      </c>
      <c r="I14" s="42">
        <v>0.15</v>
      </c>
      <c r="J14" s="42">
        <v>0.15</v>
      </c>
      <c r="K14" s="42">
        <v>0.15</v>
      </c>
    </row>
    <row r="15" spans="1:12" x14ac:dyDescent="0.2">
      <c r="A15" t="s">
        <v>132</v>
      </c>
      <c r="D15" s="25">
        <v>3842</v>
      </c>
      <c r="E15" s="25">
        <v>6913</v>
      </c>
      <c r="F15" s="25">
        <v>11270</v>
      </c>
      <c r="G15" s="41">
        <f>G16*G$7</f>
        <v>12621.024000000001</v>
      </c>
      <c r="H15" s="41">
        <f t="shared" ref="H15" si="9">H16*H$7</f>
        <v>25242.048000000003</v>
      </c>
      <c r="I15" s="41">
        <f t="shared" ref="I15" si="10">I16*I$7</f>
        <v>37863.072</v>
      </c>
      <c r="J15" s="41">
        <f t="shared" ref="J15" si="11">J16*J$7</f>
        <v>60580.915200000003</v>
      </c>
      <c r="K15" s="41">
        <f t="shared" ref="K15" si="12">K16*K$7</f>
        <v>90871.372800000012</v>
      </c>
    </row>
    <row r="16" spans="1:12" x14ac:dyDescent="0.2">
      <c r="A16" s="21" t="s">
        <v>888</v>
      </c>
      <c r="B16" s="21"/>
      <c r="C16" s="21"/>
      <c r="D16" s="22">
        <f>D15/D$7</f>
        <v>1.6478308421436383E-2</v>
      </c>
      <c r="E16" s="22">
        <f t="shared" ref="E16" si="13">E15/E$7</f>
        <v>1.8424692766315833E-2</v>
      </c>
      <c r="F16" s="22">
        <f t="shared" ref="F16" si="14">F15/F$7</f>
        <v>2.3216816638649922E-2</v>
      </c>
      <c r="G16" s="42">
        <v>0.02</v>
      </c>
      <c r="H16" s="42">
        <v>0.02</v>
      </c>
      <c r="I16" s="42">
        <v>0.02</v>
      </c>
      <c r="J16" s="42">
        <v>0.02</v>
      </c>
      <c r="K16" s="42">
        <v>0.02</v>
      </c>
    </row>
    <row r="17" spans="1:11" x14ac:dyDescent="0.2">
      <c r="A17" t="s">
        <v>133</v>
      </c>
      <c r="D17" s="25">
        <v>11910</v>
      </c>
      <c r="E17" s="25">
        <v>41848</v>
      </c>
      <c r="F17" s="25">
        <v>55485</v>
      </c>
      <c r="G17" s="41">
        <f>G18*G$7</f>
        <v>69415.632000000012</v>
      </c>
      <c r="H17" s="41">
        <f t="shared" ref="H17" si="15">H18*H$7</f>
        <v>138831.26400000002</v>
      </c>
      <c r="I17" s="41">
        <f t="shared" ref="I17" si="16">I18*I$7</f>
        <v>208246.89600000001</v>
      </c>
      <c r="J17" s="41">
        <f t="shared" ref="J17" si="17">J18*J$7</f>
        <v>333195.03360000002</v>
      </c>
      <c r="K17" s="41">
        <f t="shared" ref="K17" si="18">K18*K$7</f>
        <v>499792.55040000007</v>
      </c>
    </row>
    <row r="18" spans="1:11" x14ac:dyDescent="0.2">
      <c r="A18" s="21" t="s">
        <v>888</v>
      </c>
      <c r="B18" s="21"/>
      <c r="C18" s="21"/>
      <c r="D18" s="22">
        <f>D17/D$7</f>
        <v>5.1081898307992535E-2</v>
      </c>
      <c r="E18" s="22">
        <f t="shared" ref="E18" si="19">E17/E$7</f>
        <v>0.11153428943798424</v>
      </c>
      <c r="F18" s="22">
        <f t="shared" ref="F18" si="20">F17/F$7</f>
        <v>0.11430213586472857</v>
      </c>
      <c r="G18" s="42">
        <v>0.11</v>
      </c>
      <c r="H18" s="42">
        <v>0.11</v>
      </c>
      <c r="I18" s="42">
        <v>0.11</v>
      </c>
      <c r="J18" s="42">
        <v>0.11</v>
      </c>
      <c r="K18" s="42">
        <v>0.11</v>
      </c>
    </row>
    <row r="19" spans="1:11" x14ac:dyDescent="0.2">
      <c r="A19" t="s">
        <v>134</v>
      </c>
      <c r="D19" s="25">
        <v>4836</v>
      </c>
      <c r="E19" s="25">
        <v>14451</v>
      </c>
      <c r="F19" s="25">
        <v>27843</v>
      </c>
      <c r="G19" s="41">
        <f>G20*G$7</f>
        <v>31552.560000000005</v>
      </c>
      <c r="H19" s="41">
        <f t="shared" ref="H19" si="21">H20*H$7</f>
        <v>63105.12000000001</v>
      </c>
      <c r="I19" s="41">
        <f t="shared" ref="I19" si="22">I20*I$7</f>
        <v>94657.680000000008</v>
      </c>
      <c r="J19" s="41">
        <f t="shared" ref="J19" si="23">J20*J$7</f>
        <v>151452.28800000003</v>
      </c>
      <c r="K19" s="41">
        <f t="shared" ref="K19" si="24">K20*K$7</f>
        <v>227178.43200000003</v>
      </c>
    </row>
    <row r="20" spans="1:11" x14ac:dyDescent="0.2">
      <c r="A20" s="21" t="s">
        <v>888</v>
      </c>
      <c r="B20" s="21"/>
      <c r="C20" s="21"/>
      <c r="D20" s="22">
        <f>D19/D$7</f>
        <v>2.0741566768887651E-2</v>
      </c>
      <c r="E20" s="22">
        <f t="shared" ref="E20" si="25">E19/E$7</f>
        <v>3.851515046521483E-2</v>
      </c>
      <c r="F20" s="22">
        <f t="shared" ref="F20" si="26">F19/F$7</f>
        <v>5.7358103431227131E-2</v>
      </c>
      <c r="G20" s="42">
        <v>0.05</v>
      </c>
      <c r="H20" s="42">
        <v>0.05</v>
      </c>
      <c r="I20" s="42">
        <v>0.05</v>
      </c>
      <c r="J20" s="42">
        <v>0.05</v>
      </c>
      <c r="K20" s="42">
        <v>0.05</v>
      </c>
    </row>
    <row r="21" spans="1:11" x14ac:dyDescent="0.2">
      <c r="A21" s="21"/>
      <c r="B21" s="21"/>
      <c r="C21" s="21"/>
      <c r="D21" s="22"/>
      <c r="E21" s="22"/>
      <c r="F21" s="22"/>
    </row>
    <row r="22" spans="1:11" x14ac:dyDescent="0.2">
      <c r="A22" s="31" t="s">
        <v>135</v>
      </c>
      <c r="B22" s="31"/>
      <c r="C22" s="31"/>
      <c r="D22" s="27">
        <f>D19+D17+D15+D13+D11</f>
        <v>77124</v>
      </c>
      <c r="E22" s="27">
        <f t="shared" ref="E22:F22" si="27">E19+E17+E15+E13+E11</f>
        <v>170790</v>
      </c>
      <c r="F22" s="27">
        <f t="shared" si="27"/>
        <v>268913</v>
      </c>
      <c r="G22" s="27">
        <f t="shared" ref="G22:K22" si="28">G19+G17+G15+G13+G11</f>
        <v>334457.13600000006</v>
      </c>
      <c r="H22" s="27">
        <f t="shared" si="28"/>
        <v>580567.10400000005</v>
      </c>
      <c r="I22" s="27">
        <f t="shared" si="28"/>
        <v>870850.65599999996</v>
      </c>
      <c r="J22" s="27">
        <f t="shared" si="28"/>
        <v>1393361.0496000003</v>
      </c>
      <c r="K22" s="27">
        <f t="shared" si="28"/>
        <v>2090041.5744000003</v>
      </c>
    </row>
    <row r="23" spans="1:11" x14ac:dyDescent="0.2">
      <c r="A23" s="21" t="s">
        <v>888</v>
      </c>
      <c r="B23" s="21"/>
      <c r="C23" s="21"/>
      <c r="D23" s="22">
        <f>D22/D$7</f>
        <v>0.3307842422422852</v>
      </c>
      <c r="E23" s="22">
        <f t="shared" ref="E23" si="29">E22/E$7</f>
        <v>0.4551935885374051</v>
      </c>
      <c r="F23" s="22">
        <f t="shared" ref="F23" si="30">F22/F$7</f>
        <v>0.55397549358910969</v>
      </c>
      <c r="G23" s="22">
        <f t="shared" ref="G23" si="31">G22/G$7</f>
        <v>0.53</v>
      </c>
      <c r="H23" s="22">
        <f t="shared" ref="H23" si="32">H22/H$7</f>
        <v>0.45999999999999996</v>
      </c>
      <c r="I23" s="22">
        <f t="shared" ref="I23" si="33">I22/I$7</f>
        <v>0.45999999999999996</v>
      </c>
      <c r="J23" s="22">
        <f t="shared" ref="J23" si="34">J22/J$7</f>
        <v>0.46000000000000008</v>
      </c>
      <c r="K23" s="22">
        <f t="shared" ref="K23" si="35">K22/K$7</f>
        <v>0.46</v>
      </c>
    </row>
    <row r="24" spans="1:11" x14ac:dyDescent="0.2">
      <c r="A24" s="21"/>
      <c r="B24" s="21"/>
      <c r="C24" s="21"/>
      <c r="D24" s="22"/>
      <c r="E24" s="22"/>
      <c r="F24" s="22"/>
    </row>
    <row r="25" spans="1:11" x14ac:dyDescent="0.2">
      <c r="A25" s="20" t="s">
        <v>136</v>
      </c>
      <c r="B25" s="20"/>
      <c r="C25" s="20"/>
      <c r="D25" s="28">
        <f>D7-D22</f>
        <v>156031</v>
      </c>
      <c r="E25" s="28">
        <f t="shared" ref="E25:F25" si="36">E7-E22</f>
        <v>204413</v>
      </c>
      <c r="F25" s="28">
        <f t="shared" si="36"/>
        <v>216511</v>
      </c>
      <c r="G25" s="28">
        <f t="shared" ref="G25:K25" si="37">G7-G22</f>
        <v>296594.06400000001</v>
      </c>
      <c r="H25" s="28">
        <f t="shared" si="37"/>
        <v>681535.29600000009</v>
      </c>
      <c r="I25" s="28">
        <f t="shared" si="37"/>
        <v>1022302.9440000001</v>
      </c>
      <c r="J25" s="28">
        <f t="shared" si="37"/>
        <v>1635684.7104</v>
      </c>
      <c r="K25" s="28">
        <f t="shared" si="37"/>
        <v>2453527.0656000003</v>
      </c>
    </row>
    <row r="26" spans="1:11" x14ac:dyDescent="0.2">
      <c r="A26" s="29" t="s">
        <v>888</v>
      </c>
      <c r="B26" s="29"/>
      <c r="C26" s="29"/>
      <c r="D26" s="30">
        <f>D25/D$7</f>
        <v>0.6692157577577148</v>
      </c>
      <c r="E26" s="30">
        <f t="shared" ref="E26" si="38">E25/E$7</f>
        <v>0.5448064114625949</v>
      </c>
      <c r="F26" s="30">
        <f t="shared" ref="F26" si="39">F25/F$7</f>
        <v>0.44602450641089025</v>
      </c>
      <c r="G26" s="30">
        <f t="shared" ref="G26" si="40">G25/G$7</f>
        <v>0.47</v>
      </c>
      <c r="H26" s="30">
        <f t="shared" ref="H26" si="41">H25/H$7</f>
        <v>0.54</v>
      </c>
      <c r="I26" s="30">
        <f t="shared" ref="I26" si="42">I25/I$7</f>
        <v>0.54</v>
      </c>
      <c r="J26" s="30">
        <f t="shared" ref="J26" si="43">J25/J$7</f>
        <v>0.53999999999999992</v>
      </c>
      <c r="K26" s="30">
        <f t="shared" ref="K26" si="44">K25/K$7</f>
        <v>0.54</v>
      </c>
    </row>
    <row r="27" spans="1:11" x14ac:dyDescent="0.2">
      <c r="A27" s="21"/>
      <c r="B27" s="21"/>
      <c r="C27" s="21"/>
      <c r="D27" s="22"/>
      <c r="E27" s="22"/>
      <c r="F27" s="22"/>
    </row>
    <row r="28" spans="1:11" x14ac:dyDescent="0.2">
      <c r="A28" s="20" t="s">
        <v>137</v>
      </c>
      <c r="B28" s="20"/>
      <c r="C28" s="20"/>
      <c r="D28" t="s">
        <v>6</v>
      </c>
      <c r="E28" t="s">
        <v>6</v>
      </c>
      <c r="F28" t="s">
        <v>6</v>
      </c>
    </row>
    <row r="29" spans="1:11" x14ac:dyDescent="0.2">
      <c r="A29" t="s">
        <v>138</v>
      </c>
      <c r="D29" s="25">
        <v>-293</v>
      </c>
      <c r="E29" s="25">
        <v>-3330</v>
      </c>
      <c r="F29" s="25">
        <v>-16079</v>
      </c>
      <c r="G29" s="41">
        <f>G30*G$7</f>
        <v>-12621.024000000001</v>
      </c>
      <c r="H29" s="41">
        <f t="shared" ref="H29" si="45">H30*H$7</f>
        <v>-25242.048000000003</v>
      </c>
      <c r="I29" s="41">
        <f t="shared" ref="I29" si="46">I30*I$7</f>
        <v>-37863.072</v>
      </c>
      <c r="J29" s="41">
        <f t="shared" ref="J29" si="47">J30*J$7</f>
        <v>-60580.915200000003</v>
      </c>
      <c r="K29" s="41">
        <f t="shared" ref="K29" si="48">K30*K$7</f>
        <v>-90871.372800000012</v>
      </c>
    </row>
    <row r="30" spans="1:11" x14ac:dyDescent="0.2">
      <c r="A30" s="21" t="s">
        <v>888</v>
      </c>
      <c r="B30" s="21"/>
      <c r="C30" s="21"/>
      <c r="D30" s="22">
        <f>D29/D$7</f>
        <v>-1.256674744268834E-3</v>
      </c>
      <c r="E30" s="32">
        <f t="shared" ref="E30" si="49">E29/E$7</f>
        <v>-8.8751955608030852E-3</v>
      </c>
      <c r="F30" s="32">
        <f t="shared" ref="F30" si="50">F29/F$7</f>
        <v>-3.3123619763340911E-2</v>
      </c>
      <c r="G30" s="42">
        <v>-0.02</v>
      </c>
      <c r="H30" s="42">
        <v>-0.02</v>
      </c>
      <c r="I30" s="42">
        <v>-0.02</v>
      </c>
      <c r="J30" s="42">
        <v>-0.02</v>
      </c>
      <c r="K30" s="42">
        <v>-0.02</v>
      </c>
    </row>
    <row r="31" spans="1:11" x14ac:dyDescent="0.2">
      <c r="A31" t="s">
        <v>139</v>
      </c>
      <c r="D31" s="25">
        <v>6811</v>
      </c>
      <c r="E31" s="25">
        <v>6080</v>
      </c>
      <c r="F31" s="25">
        <v>4045</v>
      </c>
      <c r="G31" s="41">
        <f>G32*G$7</f>
        <v>6310.5120000000006</v>
      </c>
      <c r="H31" s="41">
        <f t="shared" ref="H31" si="51">H32*H$7</f>
        <v>12621.024000000001</v>
      </c>
      <c r="I31" s="41">
        <f t="shared" ref="I31" si="52">I32*I$7</f>
        <v>18931.536</v>
      </c>
      <c r="J31" s="41">
        <f t="shared" ref="J31" si="53">J32*J$7</f>
        <v>30290.457600000002</v>
      </c>
      <c r="K31" s="41">
        <f t="shared" ref="K31" si="54">K32*K$7</f>
        <v>45435.686400000006</v>
      </c>
    </row>
    <row r="32" spans="1:11" x14ac:dyDescent="0.2">
      <c r="A32" s="21" t="s">
        <v>888</v>
      </c>
      <c r="B32" s="21"/>
      <c r="C32" s="21"/>
      <c r="D32" s="22">
        <f>D31/D$7</f>
        <v>2.9212326563873819E-2</v>
      </c>
      <c r="E32" s="32">
        <f t="shared" ref="E32" si="55">E31/E$7</f>
        <v>1.6204561264168995E-2</v>
      </c>
      <c r="F32" s="32">
        <f t="shared" ref="F32" si="56">F31/F$7</f>
        <v>8.3329213223903228E-3</v>
      </c>
      <c r="G32" s="42">
        <v>0.01</v>
      </c>
      <c r="H32" s="42">
        <v>0.01</v>
      </c>
      <c r="I32" s="42">
        <v>0.01</v>
      </c>
      <c r="J32" s="42">
        <v>0.01</v>
      </c>
      <c r="K32" s="42">
        <v>0.01</v>
      </c>
    </row>
    <row r="33" spans="1:11" x14ac:dyDescent="0.2">
      <c r="A33" t="s">
        <v>140</v>
      </c>
      <c r="D33" s="25">
        <v>-8320</v>
      </c>
      <c r="E33" s="25">
        <v>-17486</v>
      </c>
      <c r="F33" s="25">
        <v>-10554</v>
      </c>
      <c r="G33" s="41">
        <f>G34*G$7</f>
        <v>18931.536</v>
      </c>
      <c r="H33" s="41">
        <f t="shared" ref="H33" si="57">H34*H$7</f>
        <v>37863.072</v>
      </c>
      <c r="I33" s="41">
        <f t="shared" ref="I33" si="58">I34*I$7</f>
        <v>56794.608</v>
      </c>
      <c r="J33" s="41">
        <f t="shared" ref="J33" si="59">J34*J$7</f>
        <v>90871.372799999997</v>
      </c>
      <c r="K33" s="41">
        <f t="shared" ref="K33" si="60">K34*K$7</f>
        <v>136307.05920000002</v>
      </c>
    </row>
    <row r="34" spans="1:11" x14ac:dyDescent="0.2">
      <c r="A34" s="21" t="s">
        <v>888</v>
      </c>
      <c r="B34" s="21"/>
      <c r="C34" s="21"/>
      <c r="D34" s="22">
        <f>D33/D$7</f>
        <v>-3.5684415946473376E-2</v>
      </c>
      <c r="E34" s="32">
        <f t="shared" ref="E34" si="61">E33/E$7</f>
        <v>-4.6604104977838665E-2</v>
      </c>
      <c r="F34" s="32">
        <f t="shared" ref="F34" si="62">F33/F$7</f>
        <v>-2.1741817462671807E-2</v>
      </c>
      <c r="G34" s="42">
        <v>0.03</v>
      </c>
      <c r="H34" s="42">
        <v>0.03</v>
      </c>
      <c r="I34" s="42">
        <v>0.03</v>
      </c>
      <c r="J34" s="42">
        <v>0.03</v>
      </c>
      <c r="K34" s="42">
        <v>0.03</v>
      </c>
    </row>
    <row r="35" spans="1:11" x14ac:dyDescent="0.2">
      <c r="A35" s="23"/>
      <c r="B35" s="23"/>
      <c r="C35" s="23"/>
      <c r="D35" s="24"/>
      <c r="E35" s="24"/>
      <c r="F35" s="24"/>
    </row>
    <row r="36" spans="1:11" x14ac:dyDescent="0.2">
      <c r="A36" t="s">
        <v>141</v>
      </c>
      <c r="D36" s="19">
        <f>D33+D31+D29</f>
        <v>-1802</v>
      </c>
      <c r="E36" s="19">
        <f t="shared" ref="E36:F36" si="63">E33+E31+E29</f>
        <v>-14736</v>
      </c>
      <c r="F36" s="19">
        <f t="shared" si="63"/>
        <v>-22588</v>
      </c>
      <c r="G36" s="19">
        <f t="shared" ref="G36:K36" si="64">G33+G31+G29</f>
        <v>12621.024000000001</v>
      </c>
      <c r="H36" s="19">
        <f t="shared" si="64"/>
        <v>25242.048000000003</v>
      </c>
      <c r="I36" s="19">
        <f t="shared" si="64"/>
        <v>37863.072</v>
      </c>
      <c r="J36" s="19">
        <f t="shared" si="64"/>
        <v>60580.915200000003</v>
      </c>
      <c r="K36" s="19">
        <f t="shared" si="64"/>
        <v>90871.372800000012</v>
      </c>
    </row>
    <row r="37" spans="1:11" x14ac:dyDescent="0.2">
      <c r="A37" s="21" t="s">
        <v>888</v>
      </c>
      <c r="B37" s="21"/>
      <c r="C37" s="21"/>
      <c r="D37" s="22">
        <f>D36/D$7</f>
        <v>-7.7287641268683925E-3</v>
      </c>
      <c r="E37" s="22">
        <f t="shared" ref="E37" si="65">E36/E$7</f>
        <v>-3.9274739274472753E-2</v>
      </c>
      <c r="F37" s="22">
        <f t="shared" ref="F37" si="66">F36/F$7</f>
        <v>-4.6532515903622403E-2</v>
      </c>
      <c r="G37" s="22">
        <f t="shared" ref="G37" si="67">G36/G$7</f>
        <v>0.02</v>
      </c>
      <c r="H37" s="22">
        <f t="shared" ref="H37" si="68">H36/H$7</f>
        <v>0.02</v>
      </c>
      <c r="I37" s="22">
        <f t="shared" ref="I37" si="69">I36/I$7</f>
        <v>0.02</v>
      </c>
      <c r="J37" s="22">
        <f t="shared" ref="J37" si="70">J36/J$7</f>
        <v>0.02</v>
      </c>
      <c r="K37" s="22">
        <f t="shared" ref="K37" si="71">K36/K$7</f>
        <v>0.02</v>
      </c>
    </row>
    <row r="38" spans="1:11" x14ac:dyDescent="0.2">
      <c r="A38" s="23"/>
      <c r="B38" s="23"/>
      <c r="C38" s="23"/>
      <c r="D38" s="24"/>
      <c r="E38" s="24"/>
      <c r="F38" s="24"/>
    </row>
    <row r="39" spans="1:11" x14ac:dyDescent="0.2">
      <c r="A39" t="s">
        <v>142</v>
      </c>
      <c r="D39" s="19">
        <f>D25-D36</f>
        <v>157833</v>
      </c>
      <c r="E39" s="19">
        <f t="shared" ref="E39:F39" si="72">E25-E36</f>
        <v>219149</v>
      </c>
      <c r="F39" s="19">
        <f t="shared" si="72"/>
        <v>239099</v>
      </c>
      <c r="G39" s="19">
        <f t="shared" ref="G39:K39" si="73">G25-G36</f>
        <v>283973.04000000004</v>
      </c>
      <c r="H39" s="19">
        <f t="shared" si="73"/>
        <v>656293.24800000014</v>
      </c>
      <c r="I39" s="19">
        <f t="shared" si="73"/>
        <v>984439.87200000009</v>
      </c>
      <c r="J39" s="19">
        <f t="shared" si="73"/>
        <v>1575103.7952000001</v>
      </c>
      <c r="K39" s="19">
        <f t="shared" si="73"/>
        <v>2362655.6928000003</v>
      </c>
    </row>
    <row r="40" spans="1:11" x14ac:dyDescent="0.2">
      <c r="A40" s="21" t="s">
        <v>888</v>
      </c>
      <c r="B40" s="21"/>
      <c r="C40" s="21"/>
      <c r="D40" s="22">
        <f>D39/D$7</f>
        <v>0.67694452188458321</v>
      </c>
      <c r="E40" s="22">
        <f t="shared" ref="E40" si="74">E39/E$7</f>
        <v>0.58408115073706768</v>
      </c>
      <c r="F40" s="22">
        <f t="shared" ref="F40" si="75">F39/F$7</f>
        <v>0.49255702231451265</v>
      </c>
      <c r="G40" s="22">
        <f t="shared" ref="G40" si="76">G39/G$7</f>
        <v>0.45</v>
      </c>
      <c r="H40" s="22">
        <f t="shared" ref="H40" si="77">H39/H$7</f>
        <v>0.52</v>
      </c>
      <c r="I40" s="22">
        <f t="shared" ref="I40" si="78">I39/I$7</f>
        <v>0.52</v>
      </c>
      <c r="J40" s="22">
        <f t="shared" ref="J40" si="79">J39/J$7</f>
        <v>0.52</v>
      </c>
      <c r="K40" s="22">
        <f t="shared" ref="K40" si="80">K39/K$7</f>
        <v>0.52</v>
      </c>
    </row>
    <row r="41" spans="1:11" x14ac:dyDescent="0.2">
      <c r="A41" s="23"/>
      <c r="B41" s="23"/>
      <c r="C41" s="23"/>
      <c r="D41" s="24"/>
      <c r="E41" s="24"/>
      <c r="F41" s="24"/>
    </row>
    <row r="42" spans="1:11" x14ac:dyDescent="0.2">
      <c r="A42" t="s">
        <v>143</v>
      </c>
      <c r="D42" s="25">
        <v>38915</v>
      </c>
      <c r="E42" s="25">
        <v>65685</v>
      </c>
      <c r="F42" s="25">
        <v>80580</v>
      </c>
      <c r="G42" s="41">
        <f>G43*G$7</f>
        <v>113589.21600000001</v>
      </c>
      <c r="H42" s="41">
        <f t="shared" ref="H42" si="81">H43*H$7</f>
        <v>227178.43200000003</v>
      </c>
      <c r="I42" s="41">
        <f t="shared" ref="I42" si="82">I43*I$7</f>
        <v>340767.64799999999</v>
      </c>
      <c r="J42" s="41">
        <f t="shared" ref="J42" si="83">J43*J$7</f>
        <v>545228.23680000007</v>
      </c>
      <c r="K42" s="41">
        <f t="shared" ref="K42" si="84">K43*K$7</f>
        <v>817842.35520000011</v>
      </c>
    </row>
    <row r="43" spans="1:11" x14ac:dyDescent="0.2">
      <c r="A43" s="21" t="s">
        <v>888</v>
      </c>
      <c r="B43" s="21"/>
      <c r="C43" s="21"/>
      <c r="D43" s="22">
        <f>D42/D$7</f>
        <v>0.16690613540348695</v>
      </c>
      <c r="E43" s="22">
        <f t="shared" ref="E43" si="85">E42/E$7</f>
        <v>0.17506523135475996</v>
      </c>
      <c r="F43" s="22">
        <f t="shared" ref="F43" si="86">F42/F$7</f>
        <v>0.16599920893898942</v>
      </c>
      <c r="G43" s="42">
        <v>0.18</v>
      </c>
      <c r="H43" s="42">
        <v>0.18</v>
      </c>
      <c r="I43" s="42">
        <v>0.18</v>
      </c>
      <c r="J43" s="42">
        <v>0.18</v>
      </c>
      <c r="K43" s="42">
        <v>0.18</v>
      </c>
    </row>
    <row r="44" spans="1:11" x14ac:dyDescent="0.2">
      <c r="A44" s="23"/>
      <c r="B44" s="23"/>
      <c r="C44" s="23"/>
      <c r="D44" s="24"/>
      <c r="E44" s="24"/>
      <c r="F44" s="24"/>
    </row>
    <row r="45" spans="1:11" x14ac:dyDescent="0.2">
      <c r="A45" s="20" t="s">
        <v>144</v>
      </c>
      <c r="B45" s="20"/>
      <c r="C45" s="20"/>
      <c r="D45" s="39">
        <f>D39-D42</f>
        <v>118918</v>
      </c>
      <c r="E45" s="39">
        <f t="shared" ref="E45:F45" si="87">E39-E42</f>
        <v>153464</v>
      </c>
      <c r="F45" s="39">
        <f t="shared" si="87"/>
        <v>158519</v>
      </c>
      <c r="G45" s="39">
        <f t="shared" ref="G45:K45" si="88">G39-G42</f>
        <v>170383.82400000002</v>
      </c>
      <c r="H45" s="39">
        <f t="shared" si="88"/>
        <v>429114.81600000011</v>
      </c>
      <c r="I45" s="39">
        <f t="shared" si="88"/>
        <v>643672.22400000016</v>
      </c>
      <c r="J45" s="39">
        <f t="shared" si="88"/>
        <v>1029875.5584</v>
      </c>
      <c r="K45" s="39">
        <f t="shared" si="88"/>
        <v>1544813.3376000002</v>
      </c>
    </row>
    <row r="46" spans="1:11" x14ac:dyDescent="0.2">
      <c r="A46" s="29" t="s">
        <v>888</v>
      </c>
      <c r="B46" s="29"/>
      <c r="C46" s="29"/>
      <c r="D46" s="30">
        <f>D45/D$7</f>
        <v>0.51003838648109623</v>
      </c>
      <c r="E46" s="30">
        <f t="shared" ref="E46" si="89">E45/E$7</f>
        <v>0.40901591938230769</v>
      </c>
      <c r="F46" s="30">
        <f t="shared" ref="F46" si="90">F45/F$7</f>
        <v>0.32655781337552325</v>
      </c>
      <c r="G46" s="30">
        <f t="shared" ref="G46" si="91">G45/G$7</f>
        <v>0.27</v>
      </c>
      <c r="H46" s="30">
        <f t="shared" ref="H46" si="92">H45/H$7</f>
        <v>0.34</v>
      </c>
      <c r="I46" s="30">
        <f t="shared" ref="I46" si="93">I45/I$7</f>
        <v>0.34000000000000008</v>
      </c>
      <c r="J46" s="30">
        <f t="shared" ref="J46" si="94">J45/J$7</f>
        <v>0.33999999999999997</v>
      </c>
      <c r="K46" s="30">
        <f t="shared" ref="K46" si="95">K45/K$7</f>
        <v>0.34</v>
      </c>
    </row>
    <row r="47" spans="1:11" x14ac:dyDescent="0.2">
      <c r="A47" s="23"/>
      <c r="B47" s="23"/>
      <c r="C47" s="23"/>
      <c r="D47" s="24"/>
      <c r="E47" s="24"/>
      <c r="F47" s="24"/>
    </row>
    <row r="48" spans="1:11" x14ac:dyDescent="0.2">
      <c r="A48" t="s">
        <v>145</v>
      </c>
      <c r="D48" s="34">
        <v>0</v>
      </c>
      <c r="E48" s="25">
        <v>280</v>
      </c>
      <c r="F48" s="25">
        <v>-1671</v>
      </c>
      <c r="G48" s="41">
        <f>G49*G$7</f>
        <v>1893.1536000000003</v>
      </c>
      <c r="H48" s="41">
        <f t="shared" ref="H48" si="96">H49*H$7</f>
        <v>3786.3072000000006</v>
      </c>
      <c r="I48" s="41">
        <f t="shared" ref="I48" si="97">I49*I$7</f>
        <v>5679.4608000000007</v>
      </c>
      <c r="J48" s="41">
        <f t="shared" ref="J48" si="98">J49*J$7</f>
        <v>9087.1372800000008</v>
      </c>
      <c r="K48" s="41">
        <f t="shared" ref="K48" si="99">K49*K$7</f>
        <v>13630.705920000002</v>
      </c>
    </row>
    <row r="49" spans="1:12" x14ac:dyDescent="0.2">
      <c r="A49" s="21" t="s">
        <v>888</v>
      </c>
      <c r="B49" s="21"/>
      <c r="C49" s="21"/>
      <c r="D49" s="33">
        <f>D48/D$7</f>
        <v>0</v>
      </c>
      <c r="E49" s="33">
        <f t="shared" ref="E49" si="100">E48/E$7</f>
        <v>7.4626268979725646E-4</v>
      </c>
      <c r="F49" s="33">
        <f t="shared" ref="F49" si="101">F48/F$7</f>
        <v>-3.4423514288539504E-3</v>
      </c>
      <c r="G49" s="52">
        <v>3.0000000000000001E-3</v>
      </c>
      <c r="H49" s="52">
        <v>3.0000000000000001E-3</v>
      </c>
      <c r="I49" s="52">
        <v>3.0000000000000001E-3</v>
      </c>
      <c r="J49" s="52">
        <v>3.0000000000000001E-3</v>
      </c>
      <c r="K49" s="52">
        <v>3.0000000000000001E-3</v>
      </c>
      <c r="L49" s="42"/>
    </row>
    <row r="50" spans="1:12" x14ac:dyDescent="0.2">
      <c r="A50" s="23"/>
      <c r="B50" s="23"/>
      <c r="C50" s="23"/>
      <c r="D50" s="24"/>
      <c r="E50" s="24"/>
      <c r="F50" s="24"/>
    </row>
    <row r="51" spans="1:12" x14ac:dyDescent="0.2">
      <c r="A51" s="35" t="s">
        <v>146</v>
      </c>
      <c r="B51" s="35"/>
      <c r="C51" s="35"/>
      <c r="D51" s="36">
        <f>D45+D48</f>
        <v>118918</v>
      </c>
      <c r="E51" s="36">
        <f t="shared" ref="E51:F51" si="102">E45+E48</f>
        <v>153744</v>
      </c>
      <c r="F51" s="36">
        <f t="shared" si="102"/>
        <v>156848</v>
      </c>
      <c r="G51" s="36">
        <f t="shared" ref="G51:K51" si="103">G45+G48</f>
        <v>172276.97760000001</v>
      </c>
      <c r="H51" s="36">
        <f t="shared" si="103"/>
        <v>432901.12320000009</v>
      </c>
      <c r="I51" s="36">
        <f t="shared" si="103"/>
        <v>649351.68480000016</v>
      </c>
      <c r="J51" s="36">
        <f t="shared" si="103"/>
        <v>1038962.69568</v>
      </c>
      <c r="K51" s="36">
        <f t="shared" si="103"/>
        <v>1558444.0435200003</v>
      </c>
    </row>
    <row r="52" spans="1:12" ht="16" thickBot="1" x14ac:dyDescent="0.25">
      <c r="A52" s="37" t="s">
        <v>888</v>
      </c>
      <c r="B52" s="37"/>
      <c r="C52" s="37"/>
      <c r="D52" s="38">
        <f>D51/D$7</f>
        <v>0.51003838648109623</v>
      </c>
      <c r="E52" s="38">
        <f t="shared" ref="E52" si="104">E51/E$7</f>
        <v>0.40976218207210496</v>
      </c>
      <c r="F52" s="38">
        <f t="shared" ref="F52" si="105">F51/F$7</f>
        <v>0.32311546194666929</v>
      </c>
      <c r="G52" s="38">
        <f t="shared" ref="G52" si="106">G51/G$7</f>
        <v>0.27299999999999996</v>
      </c>
      <c r="H52" s="38">
        <f t="shared" ref="H52" si="107">H51/H$7</f>
        <v>0.34300000000000003</v>
      </c>
      <c r="I52" s="38">
        <f t="shared" ref="I52" si="108">I51/I$7</f>
        <v>0.34300000000000008</v>
      </c>
      <c r="J52" s="38">
        <f t="shared" ref="J52" si="109">J51/J$7</f>
        <v>0.34299999999999997</v>
      </c>
      <c r="K52" s="38">
        <f t="shared" ref="K52" si="110">K51/K$7</f>
        <v>0.34300000000000003</v>
      </c>
    </row>
    <row r="53" spans="1:12" x14ac:dyDescent="0.2">
      <c r="D53" t="s">
        <v>6</v>
      </c>
    </row>
    <row r="55" spans="1:12" x14ac:dyDescent="0.2">
      <c r="A55" s="43" t="s">
        <v>890</v>
      </c>
      <c r="B55" s="43"/>
      <c r="C55" s="43"/>
    </row>
    <row r="56" spans="1:12" x14ac:dyDescent="0.2">
      <c r="A56" t="s">
        <v>891</v>
      </c>
      <c r="D56" s="18">
        <f>D51</f>
        <v>118918</v>
      </c>
      <c r="E56" s="18">
        <f t="shared" ref="E56:K56" si="111">E51</f>
        <v>153744</v>
      </c>
      <c r="F56" s="18">
        <f t="shared" si="111"/>
        <v>156848</v>
      </c>
      <c r="G56" s="18">
        <f t="shared" si="111"/>
        <v>172276.97760000001</v>
      </c>
      <c r="H56" s="18">
        <f t="shared" si="111"/>
        <v>432901.12320000009</v>
      </c>
      <c r="I56" s="18">
        <f t="shared" si="111"/>
        <v>649351.68480000016</v>
      </c>
      <c r="J56" s="18">
        <f t="shared" si="111"/>
        <v>1038962.69568</v>
      </c>
      <c r="K56" s="18">
        <f t="shared" si="111"/>
        <v>1558444.0435200003</v>
      </c>
    </row>
    <row r="57" spans="1:12" x14ac:dyDescent="0.2">
      <c r="A57" t="s">
        <v>892</v>
      </c>
      <c r="D57" s="19">
        <f>'Consolidated Statements of Cash'!D6</f>
        <v>2317</v>
      </c>
      <c r="E57" s="19">
        <f>'Consolidated Statements of Cash'!C6</f>
        <v>4403</v>
      </c>
      <c r="F57" s="19">
        <f>'Consolidated Statements of Cash'!B6</f>
        <v>8953</v>
      </c>
      <c r="G57" s="41">
        <f>G58*G$7</f>
        <v>12621.024000000001</v>
      </c>
      <c r="H57" s="41">
        <f t="shared" ref="H57" si="112">H58*H$7</f>
        <v>12621.024000000001</v>
      </c>
      <c r="I57" s="41">
        <f t="shared" ref="I57" si="113">I58*I$7</f>
        <v>37863.072</v>
      </c>
      <c r="J57" s="41">
        <f t="shared" ref="J57" si="114">J58*J$7</f>
        <v>30290.457600000002</v>
      </c>
      <c r="K57" s="41">
        <f t="shared" ref="K57" si="115">K58*K$7</f>
        <v>90871.372800000012</v>
      </c>
    </row>
    <row r="58" spans="1:12" x14ac:dyDescent="0.2">
      <c r="A58" s="21" t="s">
        <v>888</v>
      </c>
      <c r="B58" s="21"/>
      <c r="C58" s="21"/>
      <c r="D58" s="33">
        <f>D57/D$7</f>
        <v>9.9375951620166835E-3</v>
      </c>
      <c r="E58" s="33">
        <f t="shared" ref="E58" si="116">E57/E$7</f>
        <v>1.1734980797061857E-2</v>
      </c>
      <c r="F58" s="33">
        <f t="shared" ref="F58" si="117">F57/F$7</f>
        <v>1.8443669863871585E-2</v>
      </c>
      <c r="G58" s="42">
        <v>0.02</v>
      </c>
      <c r="H58" s="42">
        <v>0.01</v>
      </c>
      <c r="I58" s="42">
        <v>0.02</v>
      </c>
      <c r="J58" s="42">
        <v>0.01</v>
      </c>
      <c r="K58" s="42">
        <v>0.02</v>
      </c>
    </row>
    <row r="59" spans="1:12" x14ac:dyDescent="0.2">
      <c r="A59" t="str">
        <f>'Consolidated Statements of Cash'!A7</f>
        <v>Amortization and impairment of intangible assets</v>
      </c>
      <c r="D59" s="19">
        <f>'Consolidated Statements of Cash'!D7</f>
        <v>2519</v>
      </c>
      <c r="E59" s="19">
        <f>'Consolidated Statements of Cash'!C7</f>
        <v>10062</v>
      </c>
      <c r="F59" s="19">
        <f>'Consolidated Statements of Cash'!B7</f>
        <v>18890</v>
      </c>
      <c r="G59" s="41">
        <f>G60*G$7</f>
        <v>12621.024000000001</v>
      </c>
      <c r="H59" s="41">
        <f t="shared" ref="H59" si="118">H60*H$7</f>
        <v>25242.048000000003</v>
      </c>
      <c r="I59" s="41">
        <f t="shared" ref="I59" si="119">I60*I$7</f>
        <v>37863.072</v>
      </c>
      <c r="J59" s="41">
        <f t="shared" ref="J59" si="120">J60*J$7</f>
        <v>60580.915200000003</v>
      </c>
      <c r="K59" s="41">
        <f t="shared" ref="K59" si="121">K60*K$7</f>
        <v>90871.372800000012</v>
      </c>
    </row>
    <row r="60" spans="1:12" x14ac:dyDescent="0.2">
      <c r="A60" s="21" t="s">
        <v>888</v>
      </c>
      <c r="B60" s="21"/>
      <c r="C60" s="21"/>
      <c r="D60" s="33">
        <f>D59/D$7</f>
        <v>1.0803971606870966E-2</v>
      </c>
      <c r="E60" s="33">
        <f t="shared" ref="E60" si="122">E59/E$7</f>
        <v>2.6817482802642838E-2</v>
      </c>
      <c r="F60" s="33">
        <f t="shared" ref="F60" si="123">F59/F$7</f>
        <v>3.891443356735555E-2</v>
      </c>
      <c r="G60" s="42">
        <v>0.02</v>
      </c>
      <c r="H60" s="42">
        <v>0.02</v>
      </c>
      <c r="I60" s="42">
        <v>0.02</v>
      </c>
      <c r="J60" s="42">
        <v>0.02</v>
      </c>
      <c r="K60" s="42">
        <v>0.02</v>
      </c>
    </row>
    <row r="61" spans="1:12" x14ac:dyDescent="0.2">
      <c r="A61" t="str">
        <f>'Consolidated Statements of Cash'!A8</f>
        <v>Amortization of operating lease right-of-use assets</v>
      </c>
      <c r="D61" s="19">
        <f>'Consolidated Statements of Cash'!D8</f>
        <v>435</v>
      </c>
      <c r="E61" s="19">
        <f>'Consolidated Statements of Cash'!C8</f>
        <v>2785</v>
      </c>
      <c r="F61" s="19">
        <f>'Consolidated Statements of Cash'!B8</f>
        <v>5259</v>
      </c>
      <c r="G61" s="41">
        <f>G62*G$7</f>
        <v>6310.5120000000006</v>
      </c>
      <c r="H61" s="41">
        <f t="shared" ref="H61" si="124">H62*H$7</f>
        <v>12621.024000000001</v>
      </c>
      <c r="I61" s="41">
        <f t="shared" ref="I61" si="125">I62*I$7</f>
        <v>18931.536</v>
      </c>
      <c r="J61" s="41">
        <f t="shared" ref="J61" si="126">J62*J$7</f>
        <v>30290.457600000002</v>
      </c>
      <c r="K61" s="41">
        <f t="shared" ref="K61" si="127">K62*K$7</f>
        <v>45435.686400000006</v>
      </c>
    </row>
    <row r="62" spans="1:12" x14ac:dyDescent="0.2">
      <c r="A62" s="21" t="s">
        <v>888</v>
      </c>
      <c r="B62" s="21"/>
      <c r="C62" s="21"/>
      <c r="D62" s="33">
        <f>D61/D$7</f>
        <v>1.8657116510475864E-3</v>
      </c>
      <c r="E62" s="33">
        <f t="shared" ref="E62" si="128">E61/E$7</f>
        <v>7.422648539590568E-3</v>
      </c>
      <c r="F62" s="33">
        <f t="shared" ref="F62" si="129">F61/F$7</f>
        <v>1.0833827746464946E-2</v>
      </c>
      <c r="G62" s="42">
        <v>0.01</v>
      </c>
      <c r="H62" s="42">
        <v>0.01</v>
      </c>
      <c r="I62" s="42">
        <v>0.01</v>
      </c>
      <c r="J62" s="42">
        <v>0.01</v>
      </c>
      <c r="K62" s="42">
        <v>0.01</v>
      </c>
    </row>
    <row r="63" spans="1:12" x14ac:dyDescent="0.2">
      <c r="A63" t="str">
        <f>'Consolidated Statements of Cash'!A9</f>
        <v>Stock-based compensation</v>
      </c>
      <c r="D63" s="19">
        <f>'Consolidated Statements of Cash'!D9</f>
        <v>8397</v>
      </c>
      <c r="E63" s="19">
        <f>'Consolidated Statements of Cash'!C9</f>
        <v>30646</v>
      </c>
      <c r="F63" s="19">
        <f>'Consolidated Statements of Cash'!B9</f>
        <v>49481</v>
      </c>
      <c r="G63" s="41">
        <f>G64*G$7</f>
        <v>56794.608000000007</v>
      </c>
      <c r="H63" s="41">
        <f t="shared" ref="H63" si="130">H64*H$7</f>
        <v>113589.21600000001</v>
      </c>
      <c r="I63" s="41">
        <f t="shared" ref="I63" si="131">I64*I$7</f>
        <v>170383.82399999999</v>
      </c>
      <c r="J63" s="41">
        <f t="shared" ref="J63" si="132">J64*J$7</f>
        <v>272614.11840000004</v>
      </c>
      <c r="K63" s="41">
        <f t="shared" ref="K63" si="133">K64*K$7</f>
        <v>408921.17760000005</v>
      </c>
    </row>
    <row r="64" spans="1:12" x14ac:dyDescent="0.2">
      <c r="A64" s="21" t="s">
        <v>888</v>
      </c>
      <c r="B64" s="21"/>
      <c r="C64" s="21"/>
      <c r="D64" s="33">
        <f>D63/D$7</f>
        <v>3.6014668353670308E-2</v>
      </c>
      <c r="E64" s="33">
        <f t="shared" ref="E64" si="134">E63/E$7</f>
        <v>8.1678451398309718E-2</v>
      </c>
      <c r="F64" s="33">
        <f t="shared" ref="F64" si="135">F63/F$7</f>
        <v>0.10193356735554897</v>
      </c>
      <c r="G64" s="42">
        <v>0.09</v>
      </c>
      <c r="H64" s="42">
        <v>0.09</v>
      </c>
      <c r="I64" s="42">
        <v>0.09</v>
      </c>
      <c r="J64" s="42">
        <v>0.09</v>
      </c>
      <c r="K64" s="42">
        <v>0.09</v>
      </c>
    </row>
    <row r="66" spans="1:11" s="20" customFormat="1" ht="16" thickBot="1" x14ac:dyDescent="0.25">
      <c r="A66" s="44" t="s">
        <v>890</v>
      </c>
      <c r="B66" s="44"/>
      <c r="C66" s="44"/>
      <c r="D66" s="45">
        <f>D56+D57+D59+D61+D63</f>
        <v>132586</v>
      </c>
      <c r="E66" s="45">
        <f t="shared" ref="E66:K66" si="136">E56+E57+E59+E61+E63</f>
        <v>201640</v>
      </c>
      <c r="F66" s="45">
        <f t="shared" si="136"/>
        <v>239431</v>
      </c>
      <c r="G66" s="45">
        <f t="shared" si="136"/>
        <v>260624.14560000002</v>
      </c>
      <c r="H66" s="45">
        <f t="shared" si="136"/>
        <v>596974.43520000007</v>
      </c>
      <c r="I66" s="45">
        <f t="shared" si="136"/>
        <v>914393.18880000024</v>
      </c>
      <c r="J66" s="45">
        <f t="shared" si="136"/>
        <v>1432738.64448</v>
      </c>
      <c r="K66" s="45">
        <f t="shared" si="136"/>
        <v>2194543.6531200004</v>
      </c>
    </row>
    <row r="69" spans="1:11" x14ac:dyDescent="0.2">
      <c r="A69" t="s">
        <v>893</v>
      </c>
      <c r="C69" s="25">
        <v>8480</v>
      </c>
      <c r="D69" s="25">
        <v>17923</v>
      </c>
      <c r="E69" s="25">
        <f>'Consolidated Balance Sheets'!D11</f>
        <v>111616</v>
      </c>
      <c r="F69" s="25">
        <f>'Consolidated Balance Sheets'!C11</f>
        <v>217255</v>
      </c>
    </row>
    <row r="70" spans="1:11" x14ac:dyDescent="0.2">
      <c r="A70" t="s">
        <v>894</v>
      </c>
      <c r="D70" s="19">
        <f>D57</f>
        <v>2317</v>
      </c>
      <c r="E70" s="19">
        <f t="shared" ref="E70:K70" si="137">E57</f>
        <v>4403</v>
      </c>
      <c r="F70" s="19">
        <f t="shared" si="137"/>
        <v>8953</v>
      </c>
      <c r="G70" s="19">
        <f t="shared" si="137"/>
        <v>12621.024000000001</v>
      </c>
      <c r="H70" s="19">
        <f t="shared" si="137"/>
        <v>12621.024000000001</v>
      </c>
      <c r="I70" s="19">
        <f t="shared" si="137"/>
        <v>37863.072</v>
      </c>
      <c r="J70" s="19">
        <f t="shared" si="137"/>
        <v>30290.457600000002</v>
      </c>
      <c r="K70" s="19">
        <f t="shared" si="137"/>
        <v>90871.372800000012</v>
      </c>
    </row>
    <row r="72" spans="1:11" x14ac:dyDescent="0.2">
      <c r="A72" s="20" t="s">
        <v>895</v>
      </c>
      <c r="B72" s="20"/>
      <c r="C72" s="20"/>
      <c r="D72" s="39">
        <f>D69-C69+D70</f>
        <v>11760</v>
      </c>
      <c r="E72" s="39">
        <f>E69-D69+E70</f>
        <v>98096</v>
      </c>
      <c r="F72" s="39">
        <f>F69-E69+F70</f>
        <v>114592</v>
      </c>
      <c r="G72" s="41">
        <f>G73*G$7</f>
        <v>94657.680000000008</v>
      </c>
      <c r="H72" s="41">
        <f t="shared" ref="H72" si="138">H73*H$7</f>
        <v>189315.36000000002</v>
      </c>
      <c r="I72" s="41">
        <f t="shared" ref="I72" si="139">I73*I$7</f>
        <v>283973.03999999998</v>
      </c>
      <c r="J72" s="41">
        <f t="shared" ref="J72" si="140">J73*J$7</f>
        <v>454356.864</v>
      </c>
      <c r="K72" s="41">
        <f t="shared" ref="K72" si="141">K73*K$7</f>
        <v>681535.29600000009</v>
      </c>
    </row>
    <row r="73" spans="1:11" x14ac:dyDescent="0.2">
      <c r="A73" s="29" t="s">
        <v>888</v>
      </c>
      <c r="B73" s="29"/>
      <c r="C73" s="29"/>
      <c r="D73" s="46">
        <f>D72/D$7</f>
        <v>5.0438549462803711E-2</v>
      </c>
      <c r="E73" s="46">
        <f t="shared" ref="E73" si="142">E72/E$7</f>
        <v>0.26144780292268455</v>
      </c>
      <c r="F73" s="46">
        <f t="shared" ref="F73" si="143">F72/F$7</f>
        <v>0.23606578990737995</v>
      </c>
      <c r="G73" s="47">
        <v>0.15</v>
      </c>
      <c r="H73" s="47">
        <v>0.15</v>
      </c>
      <c r="I73" s="47">
        <v>0.15</v>
      </c>
      <c r="J73" s="47">
        <v>0.15</v>
      </c>
      <c r="K73" s="47">
        <v>0.15</v>
      </c>
    </row>
    <row r="74" spans="1:11" x14ac:dyDescent="0.2">
      <c r="A74" s="29"/>
      <c r="B74" s="29"/>
      <c r="C74" s="29"/>
      <c r="D74" s="46"/>
      <c r="E74" s="46"/>
      <c r="F74" s="46"/>
      <c r="G74" s="47"/>
      <c r="H74" s="47"/>
      <c r="I74" s="47"/>
      <c r="J74" s="47"/>
      <c r="K74" s="47"/>
    </row>
    <row r="75" spans="1:11" x14ac:dyDescent="0.2">
      <c r="A75" s="20" t="s">
        <v>895</v>
      </c>
      <c r="B75" s="20"/>
      <c r="C75" s="25">
        <v>3997</v>
      </c>
      <c r="D75" s="25">
        <v>14673</v>
      </c>
      <c r="E75" s="25">
        <v>58452</v>
      </c>
      <c r="F75" s="25">
        <v>72660</v>
      </c>
      <c r="G75" s="41">
        <f>G76*G$7</f>
        <v>94657.680000000008</v>
      </c>
      <c r="H75" s="41">
        <f t="shared" ref="H75" si="144">H76*H$7</f>
        <v>189315.36000000002</v>
      </c>
      <c r="I75" s="41">
        <f t="shared" ref="I75" si="145">I76*I$7</f>
        <v>283973.03999999998</v>
      </c>
      <c r="J75" s="41">
        <f t="shared" ref="J75" si="146">J76*J$7</f>
        <v>454356.864</v>
      </c>
      <c r="K75" s="41">
        <f t="shared" ref="K75" si="147">K76*K$7</f>
        <v>681535.29600000009</v>
      </c>
    </row>
    <row r="76" spans="1:11" x14ac:dyDescent="0.2">
      <c r="A76" s="29" t="s">
        <v>888</v>
      </c>
      <c r="B76" s="29"/>
      <c r="C76" s="29"/>
      <c r="D76" s="46">
        <f>D75/D$7</f>
        <v>6.293238403637065E-2</v>
      </c>
      <c r="E76" s="46">
        <f t="shared" ref="E76" si="148">E75/E$7</f>
        <v>0.15578766694296153</v>
      </c>
      <c r="F76" s="46">
        <f t="shared" ref="F76" si="149">F75/F$7</f>
        <v>0.14968357559576784</v>
      </c>
      <c r="G76" s="47">
        <v>0.15</v>
      </c>
      <c r="H76" s="47">
        <v>0.15</v>
      </c>
      <c r="I76" s="47">
        <v>0.15</v>
      </c>
      <c r="J76" s="47">
        <v>0.15</v>
      </c>
      <c r="K76" s="47">
        <v>0.15</v>
      </c>
    </row>
    <row r="78" spans="1:11" x14ac:dyDescent="0.2">
      <c r="A78" t="s">
        <v>896</v>
      </c>
      <c r="C78" s="34">
        <v>12640</v>
      </c>
      <c r="D78" s="34">
        <v>813325</v>
      </c>
      <c r="E78" s="25">
        <f>'Consolidated Balance Sheets'!D9</f>
        <v>929800</v>
      </c>
      <c r="F78" s="25">
        <f>'Consolidated Balance Sheets'!C9</f>
        <v>1025491</v>
      </c>
    </row>
    <row r="79" spans="1:11" x14ac:dyDescent="0.2">
      <c r="A79" t="s">
        <v>897</v>
      </c>
      <c r="C79" s="34">
        <v>7895</v>
      </c>
      <c r="D79" s="34">
        <v>103490</v>
      </c>
      <c r="E79" s="25">
        <f>'Consolidated Balance Sheets'!D24</f>
        <v>120676</v>
      </c>
      <c r="F79" s="25">
        <f>'Consolidated Balance Sheets'!C24</f>
        <v>118320</v>
      </c>
    </row>
    <row r="80" spans="1:11" x14ac:dyDescent="0.2">
      <c r="C80" s="34"/>
      <c r="D80" s="34"/>
      <c r="E80" s="25"/>
      <c r="F80" s="25"/>
    </row>
    <row r="81" spans="1:11" x14ac:dyDescent="0.2">
      <c r="A81" t="s">
        <v>912</v>
      </c>
      <c r="C81" s="34"/>
      <c r="E81" s="25">
        <f>'Consolidated Balance Sheets'!D6</f>
        <v>160576</v>
      </c>
      <c r="F81" s="25">
        <f>'Consolidated Balance Sheets'!C6</f>
        <v>38593</v>
      </c>
    </row>
    <row r="82" spans="1:11" x14ac:dyDescent="0.2">
      <c r="A82" t="s">
        <v>913</v>
      </c>
      <c r="C82" s="34"/>
      <c r="D82" s="34"/>
      <c r="E82" s="25">
        <f>'Consolidated Balance Sheets'!D19</f>
        <v>32017</v>
      </c>
      <c r="F82" s="25">
        <f>'Consolidated Balance Sheets'!C19</f>
        <v>33150</v>
      </c>
    </row>
    <row r="83" spans="1:11" x14ac:dyDescent="0.2">
      <c r="A83" t="s">
        <v>914</v>
      </c>
      <c r="C83" s="34"/>
      <c r="D83" s="34"/>
      <c r="E83" s="25">
        <f>'Consolidated Balance Sheets'!D3</f>
        <v>476142</v>
      </c>
      <c r="F83" s="25">
        <f>'Consolidated Balance Sheets'!C3</f>
        <v>386535</v>
      </c>
    </row>
    <row r="84" spans="1:11" x14ac:dyDescent="0.2">
      <c r="A84" t="s">
        <v>915</v>
      </c>
      <c r="C84" s="34"/>
      <c r="D84" s="34"/>
      <c r="E84" s="25">
        <f>'Consolidated Balance Sheets'!D20+'Consolidated Balance Sheets'!D29</f>
        <v>58820</v>
      </c>
      <c r="F84" s="25">
        <f>'Consolidated Balance Sheets'!C20+'Consolidated Balance Sheets'!C29</f>
        <v>60265</v>
      </c>
    </row>
    <row r="85" spans="1:11" x14ac:dyDescent="0.2">
      <c r="C85" s="34"/>
      <c r="D85" s="34"/>
      <c r="E85" s="25"/>
      <c r="F85" s="25"/>
    </row>
    <row r="86" spans="1:11" x14ac:dyDescent="0.2">
      <c r="A86" t="s">
        <v>898</v>
      </c>
      <c r="E86" s="19">
        <f>(E78-E83)-(E79-E84)</f>
        <v>391802</v>
      </c>
      <c r="F86" s="19">
        <f>(F78-F83)-(F79-F84)</f>
        <v>580901</v>
      </c>
      <c r="G86" s="41">
        <f>G87*G$7</f>
        <v>631051.20000000007</v>
      </c>
      <c r="H86" s="41">
        <f t="shared" ref="H86" si="150">H87*H$7</f>
        <v>504840.96000000008</v>
      </c>
      <c r="I86" s="41">
        <f t="shared" ref="I86" si="151">I87*I$7</f>
        <v>757261.44000000006</v>
      </c>
      <c r="J86" s="41">
        <f t="shared" ref="J86" si="152">J87*J$7</f>
        <v>1514522.8800000001</v>
      </c>
      <c r="K86" s="41">
        <f t="shared" ref="K86" si="153">K87*K$7</f>
        <v>1817427.4560000002</v>
      </c>
    </row>
    <row r="87" spans="1:11" x14ac:dyDescent="0.2">
      <c r="A87" s="29" t="s">
        <v>888</v>
      </c>
      <c r="B87" s="29"/>
      <c r="C87" s="46">
        <f>C86/C$7</f>
        <v>0</v>
      </c>
      <c r="D87" s="46">
        <f>D86/D$7</f>
        <v>0</v>
      </c>
      <c r="E87" s="46">
        <f t="shared" ref="E87" si="154">E86/E$7</f>
        <v>1.0442400513855166</v>
      </c>
      <c r="F87" s="46">
        <f t="shared" ref="F87" si="155">F86/F$7</f>
        <v>1.1966878440291373</v>
      </c>
      <c r="G87" s="47">
        <v>1</v>
      </c>
      <c r="H87" s="47">
        <v>0.4</v>
      </c>
      <c r="I87" s="47">
        <v>0.4</v>
      </c>
      <c r="J87" s="47">
        <v>0.5</v>
      </c>
      <c r="K87" s="47">
        <v>0.4</v>
      </c>
    </row>
    <row r="89" spans="1:11" x14ac:dyDescent="0.2">
      <c r="A89" t="s">
        <v>898</v>
      </c>
      <c r="C89">
        <f>C78-C79</f>
        <v>4745</v>
      </c>
      <c r="D89">
        <f>D78-D79</f>
        <v>709835</v>
      </c>
      <c r="E89">
        <f>E78-E79</f>
        <v>809124</v>
      </c>
      <c r="F89">
        <f>F78-F79</f>
        <v>907171</v>
      </c>
      <c r="G89" s="41">
        <f>G90*G$7</f>
        <v>946576.8</v>
      </c>
      <c r="H89" s="41">
        <f t="shared" ref="H89" si="156">H90*H$7</f>
        <v>1893153.6</v>
      </c>
      <c r="I89" s="41">
        <f t="shared" ref="I89" si="157">I90*I$7</f>
        <v>2839730.4000000004</v>
      </c>
      <c r="J89" s="41">
        <f t="shared" ref="J89" si="158">J90*J$7</f>
        <v>4543568.6400000006</v>
      </c>
      <c r="K89" s="41">
        <f t="shared" ref="K89" si="159">K90*K$7</f>
        <v>6815352.9600000009</v>
      </c>
    </row>
    <row r="90" spans="1:11" x14ac:dyDescent="0.2">
      <c r="A90" s="29" t="s">
        <v>888</v>
      </c>
      <c r="B90" s="29"/>
      <c r="C90" s="46">
        <f>C89/C$7</f>
        <v>0.40862900447812606</v>
      </c>
      <c r="D90" s="46">
        <f>D89/D$7</f>
        <v>3.0444768501640538</v>
      </c>
      <c r="E90" s="46">
        <f t="shared" ref="E90" si="160">E89/E$7</f>
        <v>2.1564966164982691</v>
      </c>
      <c r="F90" s="46">
        <f t="shared" ref="F90" si="161">F89/F$7</f>
        <v>1.8688218959095553</v>
      </c>
      <c r="G90" s="47">
        <v>1.5</v>
      </c>
      <c r="H90" s="47">
        <v>1.5</v>
      </c>
      <c r="I90" s="47">
        <v>1.5</v>
      </c>
      <c r="J90" s="47">
        <v>1.5</v>
      </c>
      <c r="K90" s="47">
        <v>1.5</v>
      </c>
    </row>
    <row r="92" spans="1:11" x14ac:dyDescent="0.2">
      <c r="A92" s="43" t="s">
        <v>899</v>
      </c>
      <c r="B92" s="43"/>
      <c r="C92" s="43"/>
    </row>
    <row r="93" spans="1:11" x14ac:dyDescent="0.2">
      <c r="A93" t="s">
        <v>890</v>
      </c>
      <c r="D93" s="18">
        <f>D66</f>
        <v>132586</v>
      </c>
      <c r="E93" s="18">
        <f>E66</f>
        <v>201640</v>
      </c>
      <c r="F93" s="18">
        <f>F66</f>
        <v>239431</v>
      </c>
      <c r="G93" s="18">
        <f>G66</f>
        <v>260624.14560000002</v>
      </c>
      <c r="H93" s="18">
        <f>H66</f>
        <v>596974.43520000007</v>
      </c>
      <c r="I93" s="18">
        <f>I66</f>
        <v>914393.18880000024</v>
      </c>
      <c r="J93" s="18">
        <f>J66</f>
        <v>1432738.64448</v>
      </c>
      <c r="K93" s="18">
        <f>K66</f>
        <v>2194543.6531200004</v>
      </c>
    </row>
    <row r="94" spans="1:11" x14ac:dyDescent="0.2">
      <c r="A94" t="s">
        <v>900</v>
      </c>
      <c r="D94" s="19">
        <f>D42</f>
        <v>38915</v>
      </c>
      <c r="E94" s="19">
        <f>E42</f>
        <v>65685</v>
      </c>
      <c r="F94" s="19">
        <f>F42</f>
        <v>80580</v>
      </c>
      <c r="G94" s="19">
        <f>G42</f>
        <v>113589.21600000001</v>
      </c>
      <c r="H94" s="19">
        <f>H42</f>
        <v>227178.43200000003</v>
      </c>
      <c r="I94" s="19">
        <f>I42</f>
        <v>340767.64799999999</v>
      </c>
      <c r="J94" s="19">
        <f>J42</f>
        <v>545228.23680000007</v>
      </c>
      <c r="K94" s="19">
        <f>K42</f>
        <v>817842.35520000011</v>
      </c>
    </row>
    <row r="95" spans="1:11" x14ac:dyDescent="0.2">
      <c r="A95" t="s">
        <v>901</v>
      </c>
      <c r="D95" s="19"/>
      <c r="E95" s="19"/>
      <c r="F95" s="19">
        <f>(F86-E86)</f>
        <v>189099</v>
      </c>
      <c r="G95" s="19">
        <f t="shared" ref="G95:K95" si="162">(G86-F86)</f>
        <v>50150.20000000007</v>
      </c>
      <c r="H95" s="19">
        <f t="shared" si="162"/>
        <v>-126210.23999999999</v>
      </c>
      <c r="I95" s="19">
        <f t="shared" si="162"/>
        <v>252420.47999999998</v>
      </c>
      <c r="J95" s="19">
        <f t="shared" si="162"/>
        <v>757261.44000000006</v>
      </c>
      <c r="K95" s="19">
        <f t="shared" si="162"/>
        <v>302904.57600000012</v>
      </c>
    </row>
    <row r="96" spans="1:11" x14ac:dyDescent="0.2">
      <c r="A96" t="s">
        <v>902</v>
      </c>
      <c r="D96" s="19">
        <f>D72</f>
        <v>11760</v>
      </c>
      <c r="E96" s="19">
        <f>E72</f>
        <v>98096</v>
      </c>
      <c r="F96" s="19">
        <f>F72</f>
        <v>114592</v>
      </c>
      <c r="G96" s="19">
        <f>G72</f>
        <v>94657.680000000008</v>
      </c>
      <c r="H96" s="19">
        <f>H72</f>
        <v>189315.36000000002</v>
      </c>
      <c r="I96" s="19">
        <f>I72</f>
        <v>283973.03999999998</v>
      </c>
      <c r="J96" s="19">
        <f>J72</f>
        <v>454356.864</v>
      </c>
      <c r="K96" s="19">
        <f>K72</f>
        <v>681535.29600000009</v>
      </c>
    </row>
    <row r="98" spans="1:12" ht="16" thickBot="1" x14ac:dyDescent="0.25">
      <c r="A98" s="48" t="s">
        <v>899</v>
      </c>
      <c r="B98" s="48"/>
      <c r="C98" s="48"/>
      <c r="D98" s="49">
        <f>D93-D94-D95-D96</f>
        <v>81911</v>
      </c>
      <c r="E98" s="49">
        <f>E93-E94-E95-E96</f>
        <v>37859</v>
      </c>
      <c r="F98" s="49">
        <f>F93-F94-F95-F96</f>
        <v>-144840</v>
      </c>
      <c r="G98" s="49">
        <f t="shared" ref="G98:K98" si="163">G93-G94-G95-G96</f>
        <v>2227.0495999999257</v>
      </c>
      <c r="H98" s="49">
        <f t="shared" si="163"/>
        <v>306690.88320000004</v>
      </c>
      <c r="I98" s="49">
        <f t="shared" si="163"/>
        <v>37232.020800000348</v>
      </c>
      <c r="J98" s="49">
        <f t="shared" si="163"/>
        <v>-324107.89632000012</v>
      </c>
      <c r="K98" s="49">
        <f t="shared" si="163"/>
        <v>392261.42592000007</v>
      </c>
      <c r="L98" s="18">
        <f>K98*(1+D105)/(D106-D105)</f>
        <v>5099398.536960002</v>
      </c>
    </row>
    <row r="99" spans="1:12" ht="16" thickTop="1" x14ac:dyDescent="0.2"/>
    <row r="100" spans="1:12" x14ac:dyDescent="0.2">
      <c r="A100" t="s">
        <v>905</v>
      </c>
      <c r="D100" s="18">
        <f>D98</f>
        <v>81911</v>
      </c>
      <c r="E100" s="18">
        <f t="shared" ref="E100:K100" si="164">E98</f>
        <v>37859</v>
      </c>
      <c r="F100" s="18">
        <f t="shared" si="164"/>
        <v>-144840</v>
      </c>
      <c r="G100" s="18">
        <f t="shared" si="164"/>
        <v>2227.0495999999257</v>
      </c>
      <c r="H100" s="18">
        <f t="shared" si="164"/>
        <v>306690.88320000004</v>
      </c>
      <c r="I100" s="18">
        <f t="shared" si="164"/>
        <v>37232.020800000348</v>
      </c>
      <c r="J100" s="18">
        <f t="shared" si="164"/>
        <v>-324107.89632000012</v>
      </c>
      <c r="K100" s="18">
        <f>K98+L98</f>
        <v>5491659.9628800023</v>
      </c>
    </row>
    <row r="105" spans="1:12" x14ac:dyDescent="0.2">
      <c r="A105" t="s">
        <v>903</v>
      </c>
      <c r="D105" s="50">
        <v>0.04</v>
      </c>
    </row>
    <row r="106" spans="1:12" x14ac:dyDescent="0.2">
      <c r="A106" t="s">
        <v>904</v>
      </c>
      <c r="D106" s="50">
        <v>0.12</v>
      </c>
    </row>
    <row r="108" spans="1:12" x14ac:dyDescent="0.2">
      <c r="A108" t="s">
        <v>906</v>
      </c>
      <c r="D108" s="51">
        <f>NPV(D106,G100:K100)</f>
        <v>3183120.4664698304</v>
      </c>
    </row>
    <row r="109" spans="1:12" x14ac:dyDescent="0.2">
      <c r="A109" t="s">
        <v>907</v>
      </c>
      <c r="D109" s="19">
        <f>'Consolidated Balance Sheets'!C20+'Consolidated Balance Sheets'!C29+'Consolidated Balance Sheets'!C28+'Consolidated Balance Sheets'!C31</f>
        <v>104152</v>
      </c>
    </row>
    <row r="110" spans="1:12" x14ac:dyDescent="0.2">
      <c r="A110" t="s">
        <v>908</v>
      </c>
      <c r="D110">
        <f>'Consolidated Balance Sheets'!C3</f>
        <v>386535</v>
      </c>
    </row>
    <row r="112" spans="1:12" x14ac:dyDescent="0.2">
      <c r="A112" t="s">
        <v>909</v>
      </c>
      <c r="D112" s="51">
        <f>D108-D109+D110</f>
        <v>3465503.4664698304</v>
      </c>
    </row>
    <row r="113" spans="1:4" x14ac:dyDescent="0.2">
      <c r="A113" t="s">
        <v>910</v>
      </c>
      <c r="D113" s="19">
        <f>'Consolidated Statements of Inco'!C28/1000</f>
        <v>314827.255</v>
      </c>
    </row>
    <row r="115" spans="1:4" x14ac:dyDescent="0.2">
      <c r="A115" t="s">
        <v>911</v>
      </c>
      <c r="D115" s="53">
        <f>D112/D113</f>
        <v>11.007634858264829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x14ac:dyDescent="0.2"/>
  <cols>
    <col min="1" max="1" width="47" customWidth="1"/>
    <col min="2" max="2" width="80" customWidth="1"/>
  </cols>
  <sheetData>
    <row r="1" spans="1:2" ht="16" x14ac:dyDescent="0.2">
      <c r="A1" s="14" t="s">
        <v>269</v>
      </c>
      <c r="B1" s="2" t="s">
        <v>1</v>
      </c>
    </row>
    <row r="2" spans="1:2" ht="16" x14ac:dyDescent="0.2">
      <c r="A2" s="15"/>
      <c r="B2" s="2" t="s">
        <v>2</v>
      </c>
    </row>
    <row r="3" spans="1:2" ht="16" x14ac:dyDescent="0.2">
      <c r="A3" s="3" t="s">
        <v>270</v>
      </c>
      <c r="B3" s="4" t="s">
        <v>6</v>
      </c>
    </row>
    <row r="4" spans="1:2" ht="409.6" x14ac:dyDescent="0.2">
      <c r="A4" s="4" t="s">
        <v>269</v>
      </c>
      <c r="B4" s="4" t="s">
        <v>271</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14" t="s">
        <v>272</v>
      </c>
      <c r="B1" s="2" t="s">
        <v>1</v>
      </c>
    </row>
    <row r="2" spans="1:2" ht="16" x14ac:dyDescent="0.2">
      <c r="A2" s="15"/>
      <c r="B2" s="2" t="s">
        <v>2</v>
      </c>
    </row>
    <row r="3" spans="1:2" ht="16" x14ac:dyDescent="0.2">
      <c r="A3" s="3" t="s">
        <v>273</v>
      </c>
      <c r="B3" s="4" t="s">
        <v>6</v>
      </c>
    </row>
    <row r="4" spans="1:2" ht="409.6" x14ac:dyDescent="0.2">
      <c r="A4" s="4" t="s">
        <v>274</v>
      </c>
      <c r="B4" s="4" t="s">
        <v>275</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4" t="s">
        <v>276</v>
      </c>
      <c r="B1" s="2" t="s">
        <v>1</v>
      </c>
    </row>
    <row r="2" spans="1:2" ht="16" x14ac:dyDescent="0.2">
      <c r="A2" s="15"/>
      <c r="B2" s="2" t="s">
        <v>2</v>
      </c>
    </row>
    <row r="3" spans="1:2" ht="16" x14ac:dyDescent="0.2">
      <c r="A3" s="3" t="s">
        <v>277</v>
      </c>
      <c r="B3" s="4" t="s">
        <v>6</v>
      </c>
    </row>
    <row r="4" spans="1:2" ht="409.6" x14ac:dyDescent="0.2">
      <c r="A4" s="4" t="s">
        <v>276</v>
      </c>
      <c r="B4" s="4" t="s">
        <v>278</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4" t="s">
        <v>279</v>
      </c>
      <c r="B1" s="2" t="s">
        <v>1</v>
      </c>
    </row>
    <row r="2" spans="1:2" ht="16" x14ac:dyDescent="0.2">
      <c r="A2" s="15"/>
      <c r="B2" s="2" t="s">
        <v>2</v>
      </c>
    </row>
    <row r="3" spans="1:2" ht="16" x14ac:dyDescent="0.2">
      <c r="A3" s="3" t="s">
        <v>280</v>
      </c>
      <c r="B3" s="4" t="s">
        <v>6</v>
      </c>
    </row>
    <row r="4" spans="1:2" ht="409.6" x14ac:dyDescent="0.2">
      <c r="A4" s="4" t="s">
        <v>279</v>
      </c>
      <c r="B4" s="4" t="s">
        <v>281</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x14ac:dyDescent="0.2"/>
  <cols>
    <col min="1" max="1" width="45" customWidth="1"/>
    <col min="2" max="2" width="80" customWidth="1"/>
  </cols>
  <sheetData>
    <row r="1" spans="1:2" ht="16" x14ac:dyDescent="0.2">
      <c r="A1" s="14" t="s">
        <v>282</v>
      </c>
      <c r="B1" s="2" t="s">
        <v>1</v>
      </c>
    </row>
    <row r="2" spans="1:2" ht="16" x14ac:dyDescent="0.2">
      <c r="A2" s="15"/>
      <c r="B2" s="2" t="s">
        <v>2</v>
      </c>
    </row>
    <row r="3" spans="1:2" ht="16" x14ac:dyDescent="0.2">
      <c r="A3" s="3" t="s">
        <v>283</v>
      </c>
      <c r="B3" s="4" t="s">
        <v>6</v>
      </c>
    </row>
    <row r="4" spans="1:2" ht="409.6" x14ac:dyDescent="0.2">
      <c r="A4" s="4" t="s">
        <v>284</v>
      </c>
      <c r="B4" s="4" t="s">
        <v>285</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4" t="s">
        <v>286</v>
      </c>
      <c r="B1" s="2" t="s">
        <v>1</v>
      </c>
    </row>
    <row r="2" spans="1:2" ht="16" x14ac:dyDescent="0.2">
      <c r="A2" s="15"/>
      <c r="B2" s="2" t="s">
        <v>2</v>
      </c>
    </row>
    <row r="3" spans="1:2" ht="16" x14ac:dyDescent="0.2">
      <c r="A3" s="3" t="s">
        <v>280</v>
      </c>
      <c r="B3" s="4" t="s">
        <v>6</v>
      </c>
    </row>
    <row r="4" spans="1:2" ht="409.6" x14ac:dyDescent="0.2">
      <c r="A4" s="4" t="s">
        <v>107</v>
      </c>
      <c r="B4" s="4" t="s">
        <v>287</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x14ac:dyDescent="0.2"/>
  <cols>
    <col min="1" max="1" width="37" customWidth="1"/>
    <col min="2" max="2" width="80" customWidth="1"/>
  </cols>
  <sheetData>
    <row r="1" spans="1:2" ht="16" x14ac:dyDescent="0.2">
      <c r="A1" s="14" t="s">
        <v>288</v>
      </c>
      <c r="B1" s="2" t="s">
        <v>1</v>
      </c>
    </row>
    <row r="2" spans="1:2" ht="16" x14ac:dyDescent="0.2">
      <c r="A2" s="15"/>
      <c r="B2" s="2" t="s">
        <v>2</v>
      </c>
    </row>
    <row r="3" spans="1:2" ht="16" x14ac:dyDescent="0.2">
      <c r="A3" s="3" t="s">
        <v>289</v>
      </c>
      <c r="B3" s="4" t="s">
        <v>6</v>
      </c>
    </row>
    <row r="4" spans="1:2" ht="409.6" x14ac:dyDescent="0.2">
      <c r="A4" s="4" t="s">
        <v>288</v>
      </c>
      <c r="B4" s="4" t="s">
        <v>290</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x14ac:dyDescent="0.2"/>
  <cols>
    <col min="1" max="1" width="38" customWidth="1"/>
    <col min="2" max="2" width="80" customWidth="1"/>
  </cols>
  <sheetData>
    <row r="1" spans="1:2" ht="16" x14ac:dyDescent="0.2">
      <c r="A1" s="14" t="s">
        <v>291</v>
      </c>
      <c r="B1" s="2" t="s">
        <v>1</v>
      </c>
    </row>
    <row r="2" spans="1:2" ht="16" x14ac:dyDescent="0.2">
      <c r="A2" s="15"/>
      <c r="B2" s="2" t="s">
        <v>2</v>
      </c>
    </row>
    <row r="3" spans="1:2" ht="16" x14ac:dyDescent="0.2">
      <c r="A3" s="3" t="s">
        <v>292</v>
      </c>
      <c r="B3" s="4" t="s">
        <v>6</v>
      </c>
    </row>
    <row r="4" spans="1:2" ht="64" x14ac:dyDescent="0.2">
      <c r="A4" s="4" t="s">
        <v>291</v>
      </c>
      <c r="B4" s="4" t="s">
        <v>293</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x14ac:dyDescent="0.2"/>
  <cols>
    <col min="1" max="1" width="54" customWidth="1"/>
    <col min="2" max="2" width="80" customWidth="1"/>
  </cols>
  <sheetData>
    <row r="1" spans="1:2" ht="16" x14ac:dyDescent="0.2">
      <c r="A1" s="14" t="s">
        <v>294</v>
      </c>
      <c r="B1" s="2" t="s">
        <v>1</v>
      </c>
    </row>
    <row r="2" spans="1:2" ht="16" x14ac:dyDescent="0.2">
      <c r="A2" s="15"/>
      <c r="B2" s="2" t="s">
        <v>2</v>
      </c>
    </row>
    <row r="3" spans="1:2" ht="16" x14ac:dyDescent="0.2">
      <c r="A3" s="3" t="s">
        <v>295</v>
      </c>
      <c r="B3" s="4" t="s">
        <v>6</v>
      </c>
    </row>
    <row r="4" spans="1:2" ht="409.6" x14ac:dyDescent="0.2">
      <c r="A4" s="4" t="s">
        <v>294</v>
      </c>
      <c r="B4" s="4" t="s">
        <v>296</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27"/>
  <sheetViews>
    <sheetView workbookViewId="0"/>
  </sheetViews>
  <sheetFormatPr baseColWidth="10" defaultColWidth="8.83203125" defaultRowHeight="15" x14ac:dyDescent="0.2"/>
  <cols>
    <col min="1" max="1" width="46" customWidth="1"/>
    <col min="2" max="2" width="80" customWidth="1"/>
  </cols>
  <sheetData>
    <row r="1" spans="1:2" ht="16" x14ac:dyDescent="0.2">
      <c r="A1" s="14" t="s">
        <v>297</v>
      </c>
      <c r="B1" s="2" t="s">
        <v>1</v>
      </c>
    </row>
    <row r="2" spans="1:2" ht="16" x14ac:dyDescent="0.2">
      <c r="A2" s="15"/>
      <c r="B2" s="2" t="s">
        <v>2</v>
      </c>
    </row>
    <row r="3" spans="1:2" ht="16" x14ac:dyDescent="0.2">
      <c r="A3" s="3" t="s">
        <v>242</v>
      </c>
      <c r="B3" s="4" t="s">
        <v>6</v>
      </c>
    </row>
    <row r="4" spans="1:2" ht="176" x14ac:dyDescent="0.2">
      <c r="A4" s="4" t="s">
        <v>298</v>
      </c>
      <c r="B4" s="4" t="s">
        <v>299</v>
      </c>
    </row>
    <row r="5" spans="1:2" ht="208" x14ac:dyDescent="0.2">
      <c r="A5" s="4" t="s">
        <v>300</v>
      </c>
      <c r="B5" s="4" t="s">
        <v>301</v>
      </c>
    </row>
    <row r="6" spans="1:2" ht="48" x14ac:dyDescent="0.2">
      <c r="A6" s="4" t="s">
        <v>302</v>
      </c>
      <c r="B6" s="4" t="s">
        <v>303</v>
      </c>
    </row>
    <row r="7" spans="1:2" ht="409.6" x14ac:dyDescent="0.2">
      <c r="A7" s="4" t="s">
        <v>304</v>
      </c>
      <c r="B7" s="4" t="s">
        <v>305</v>
      </c>
    </row>
    <row r="8" spans="1:2" ht="256" x14ac:dyDescent="0.2">
      <c r="A8" s="4" t="s">
        <v>306</v>
      </c>
      <c r="B8" s="4" t="s">
        <v>307</v>
      </c>
    </row>
    <row r="9" spans="1:2" ht="160" x14ac:dyDescent="0.2">
      <c r="A9" s="4" t="s">
        <v>308</v>
      </c>
      <c r="B9" s="4" t="s">
        <v>309</v>
      </c>
    </row>
    <row r="10" spans="1:2" ht="272" x14ac:dyDescent="0.2">
      <c r="A10" s="4" t="s">
        <v>310</v>
      </c>
      <c r="B10" s="4" t="s">
        <v>311</v>
      </c>
    </row>
    <row r="11" spans="1:2" ht="192" x14ac:dyDescent="0.2">
      <c r="A11" s="4" t="s">
        <v>312</v>
      </c>
      <c r="B11" s="4" t="s">
        <v>313</v>
      </c>
    </row>
    <row r="12" spans="1:2" ht="144" x14ac:dyDescent="0.2">
      <c r="A12" s="4" t="s">
        <v>314</v>
      </c>
      <c r="B12" s="4" t="s">
        <v>315</v>
      </c>
    </row>
    <row r="13" spans="1:2" ht="96" x14ac:dyDescent="0.2">
      <c r="A13" s="4" t="s">
        <v>316</v>
      </c>
      <c r="B13" s="4" t="s">
        <v>317</v>
      </c>
    </row>
    <row r="14" spans="1:2" ht="128" x14ac:dyDescent="0.2">
      <c r="A14" s="4" t="s">
        <v>318</v>
      </c>
      <c r="B14" s="4" t="s">
        <v>319</v>
      </c>
    </row>
    <row r="15" spans="1:2" ht="64" x14ac:dyDescent="0.2">
      <c r="A15" s="4" t="s">
        <v>320</v>
      </c>
      <c r="B15" s="4" t="s">
        <v>321</v>
      </c>
    </row>
    <row r="16" spans="1:2" ht="320" x14ac:dyDescent="0.2">
      <c r="A16" s="4" t="s">
        <v>322</v>
      </c>
      <c r="B16" s="4" t="s">
        <v>323</v>
      </c>
    </row>
    <row r="17" spans="1:2" ht="288" x14ac:dyDescent="0.2">
      <c r="A17" s="4" t="s">
        <v>324</v>
      </c>
      <c r="B17" s="4" t="s">
        <v>325</v>
      </c>
    </row>
    <row r="18" spans="1:2" ht="320" x14ac:dyDescent="0.2">
      <c r="A18" s="4" t="s">
        <v>326</v>
      </c>
      <c r="B18" s="4" t="s">
        <v>327</v>
      </c>
    </row>
    <row r="19" spans="1:2" ht="192" x14ac:dyDescent="0.2">
      <c r="A19" s="4" t="s">
        <v>279</v>
      </c>
      <c r="B19" s="4" t="s">
        <v>328</v>
      </c>
    </row>
    <row r="20" spans="1:2" ht="64" x14ac:dyDescent="0.2">
      <c r="A20" s="4" t="s">
        <v>329</v>
      </c>
      <c r="B20" s="4" t="s">
        <v>330</v>
      </c>
    </row>
    <row r="21" spans="1:2" ht="48" x14ac:dyDescent="0.2">
      <c r="A21" s="4" t="s">
        <v>331</v>
      </c>
      <c r="B21" s="4" t="s">
        <v>332</v>
      </c>
    </row>
    <row r="22" spans="1:2" ht="304" x14ac:dyDescent="0.2">
      <c r="A22" s="4" t="s">
        <v>276</v>
      </c>
      <c r="B22" s="4" t="s">
        <v>333</v>
      </c>
    </row>
    <row r="23" spans="1:2" ht="64" x14ac:dyDescent="0.2">
      <c r="A23" s="4" t="s">
        <v>334</v>
      </c>
      <c r="B23" s="4" t="s">
        <v>335</v>
      </c>
    </row>
    <row r="24" spans="1:2" ht="256" x14ac:dyDescent="0.2">
      <c r="A24" s="4" t="s">
        <v>336</v>
      </c>
      <c r="B24" s="4" t="s">
        <v>337</v>
      </c>
    </row>
    <row r="25" spans="1:2" ht="304" x14ac:dyDescent="0.2">
      <c r="A25" s="4" t="s">
        <v>338</v>
      </c>
      <c r="B25" s="4" t="s">
        <v>339</v>
      </c>
    </row>
    <row r="26" spans="1:2" ht="208" x14ac:dyDescent="0.2">
      <c r="A26" s="4" t="s">
        <v>340</v>
      </c>
      <c r="B26" s="4" t="s">
        <v>341</v>
      </c>
    </row>
    <row r="27" spans="1:2" ht="288" x14ac:dyDescent="0.2">
      <c r="A27" s="4" t="s">
        <v>247</v>
      </c>
      <c r="B27" s="4" t="s">
        <v>342</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workbookViewId="0">
      <selection sqref="A1:B1"/>
    </sheetView>
  </sheetViews>
  <sheetFormatPr baseColWidth="10" defaultColWidth="8.83203125" defaultRowHeight="15" x14ac:dyDescent="0.2"/>
  <cols>
    <col min="1" max="1" width="80" customWidth="1"/>
    <col min="2" max="2" width="13" customWidth="1"/>
    <col min="3" max="4" width="22" customWidth="1"/>
  </cols>
  <sheetData>
    <row r="1" spans="1:4" ht="16" x14ac:dyDescent="0.2">
      <c r="A1" s="14" t="s">
        <v>72</v>
      </c>
      <c r="B1" s="15"/>
      <c r="C1" s="2" t="s">
        <v>73</v>
      </c>
      <c r="D1" s="2" t="s">
        <v>74</v>
      </c>
    </row>
    <row r="2" spans="1:4" ht="16" x14ac:dyDescent="0.2">
      <c r="A2" s="3" t="s">
        <v>75</v>
      </c>
      <c r="C2" s="4" t="s">
        <v>6</v>
      </c>
      <c r="D2" s="4" t="s">
        <v>6</v>
      </c>
    </row>
    <row r="3" spans="1:4" ht="16" x14ac:dyDescent="0.2">
      <c r="A3" s="4" t="s">
        <v>76</v>
      </c>
      <c r="C3" s="5">
        <v>386535</v>
      </c>
      <c r="D3" s="5">
        <v>476142</v>
      </c>
    </row>
    <row r="4" spans="1:4" ht="16" x14ac:dyDescent="0.2">
      <c r="A4" s="4" t="s">
        <v>77</v>
      </c>
      <c r="C4" s="6">
        <v>499950</v>
      </c>
      <c r="D4" s="6">
        <v>246835</v>
      </c>
    </row>
    <row r="5" spans="1:4" ht="16" x14ac:dyDescent="0.2">
      <c r="A5" s="4" t="s">
        <v>78</v>
      </c>
      <c r="C5" s="6">
        <v>886485</v>
      </c>
      <c r="D5" s="6">
        <v>722977</v>
      </c>
    </row>
    <row r="6" spans="1:4" ht="16" x14ac:dyDescent="0.2">
      <c r="A6" s="4" t="s">
        <v>79</v>
      </c>
      <c r="C6" s="6">
        <v>38593</v>
      </c>
      <c r="D6" s="6">
        <v>160576</v>
      </c>
    </row>
    <row r="7" spans="1:4" ht="16" x14ac:dyDescent="0.2">
      <c r="A7" s="4" t="s">
        <v>80</v>
      </c>
      <c r="C7" s="6">
        <v>25000</v>
      </c>
      <c r="D7" s="6">
        <v>25000</v>
      </c>
    </row>
    <row r="8" spans="1:4" ht="16" x14ac:dyDescent="0.2">
      <c r="A8" s="4" t="s">
        <v>81</v>
      </c>
      <c r="C8" s="6">
        <v>75413</v>
      </c>
      <c r="D8" s="6">
        <v>21247</v>
      </c>
    </row>
    <row r="9" spans="1:4" ht="16" x14ac:dyDescent="0.2">
      <c r="A9" s="4" t="s">
        <v>82</v>
      </c>
      <c r="C9" s="6">
        <v>1025491</v>
      </c>
      <c r="D9" s="6">
        <v>929800</v>
      </c>
    </row>
    <row r="10" spans="1:4" ht="16" x14ac:dyDescent="0.2">
      <c r="A10" s="3" t="s">
        <v>83</v>
      </c>
      <c r="C10" s="4" t="s">
        <v>6</v>
      </c>
      <c r="D10" s="4" t="s">
        <v>6</v>
      </c>
    </row>
    <row r="11" spans="1:4" ht="16" x14ac:dyDescent="0.2">
      <c r="A11" s="4" t="s">
        <v>84</v>
      </c>
      <c r="C11" s="6">
        <v>217255</v>
      </c>
      <c r="D11" s="6">
        <v>111616</v>
      </c>
    </row>
    <row r="12" spans="1:4" ht="16" x14ac:dyDescent="0.2">
      <c r="A12" s="4" t="s">
        <v>85</v>
      </c>
      <c r="C12" s="6">
        <v>131502</v>
      </c>
      <c r="D12" s="6">
        <v>148392</v>
      </c>
    </row>
    <row r="13" spans="1:4" ht="16" x14ac:dyDescent="0.2">
      <c r="A13" s="4" t="s">
        <v>86</v>
      </c>
      <c r="B13" s="4" t="s">
        <v>87</v>
      </c>
      <c r="C13" s="6">
        <v>47806</v>
      </c>
      <c r="D13" s="6">
        <v>47806</v>
      </c>
    </row>
    <row r="14" spans="1:4" ht="16" x14ac:dyDescent="0.2">
      <c r="A14" s="4" t="s">
        <v>88</v>
      </c>
      <c r="C14" s="6">
        <v>72522</v>
      </c>
      <c r="D14" s="6">
        <v>50313</v>
      </c>
    </row>
    <row r="15" spans="1:4" ht="16" x14ac:dyDescent="0.2">
      <c r="A15" s="4" t="s">
        <v>89</v>
      </c>
      <c r="C15" s="6">
        <v>46331</v>
      </c>
      <c r="D15" s="6">
        <v>30642</v>
      </c>
    </row>
    <row r="16" spans="1:4" ht="16" x14ac:dyDescent="0.2">
      <c r="A16" s="4" t="s">
        <v>90</v>
      </c>
      <c r="C16" s="6">
        <v>515416</v>
      </c>
      <c r="D16" s="6">
        <v>388769</v>
      </c>
    </row>
    <row r="17" spans="1:4" ht="16" x14ac:dyDescent="0.2">
      <c r="A17" s="4" t="s">
        <v>91</v>
      </c>
      <c r="C17" s="6">
        <v>1540907</v>
      </c>
      <c r="D17" s="6">
        <v>1318569</v>
      </c>
    </row>
    <row r="18" spans="1:4" ht="16" x14ac:dyDescent="0.2">
      <c r="A18" s="3" t="s">
        <v>92</v>
      </c>
      <c r="C18" s="4" t="s">
        <v>6</v>
      </c>
      <c r="D18" s="4" t="s">
        <v>6</v>
      </c>
    </row>
    <row r="19" spans="1:4" ht="16" x14ac:dyDescent="0.2">
      <c r="A19" s="4" t="s">
        <v>93</v>
      </c>
      <c r="C19" s="6">
        <v>33150</v>
      </c>
      <c r="D19" s="6">
        <v>32017</v>
      </c>
    </row>
    <row r="20" spans="1:4" ht="16" x14ac:dyDescent="0.2">
      <c r="A20" s="4" t="s">
        <v>94</v>
      </c>
      <c r="C20" s="6">
        <v>44211</v>
      </c>
      <c r="D20" s="6">
        <v>22934</v>
      </c>
    </row>
    <row r="21" spans="1:4" ht="16" x14ac:dyDescent="0.2">
      <c r="A21" s="4" t="s">
        <v>95</v>
      </c>
      <c r="C21" s="4" t="s">
        <v>6</v>
      </c>
      <c r="D21" s="6">
        <v>35683</v>
      </c>
    </row>
    <row r="22" spans="1:4" ht="16" x14ac:dyDescent="0.2">
      <c r="A22" s="4" t="s">
        <v>96</v>
      </c>
      <c r="C22" s="6">
        <v>19347</v>
      </c>
      <c r="D22" s="6">
        <v>22506</v>
      </c>
    </row>
    <row r="23" spans="1:4" ht="16" x14ac:dyDescent="0.2">
      <c r="A23" s="4" t="s">
        <v>97</v>
      </c>
      <c r="C23" s="6">
        <v>21612</v>
      </c>
      <c r="D23" s="6">
        <v>7536</v>
      </c>
    </row>
    <row r="24" spans="1:4" ht="16" x14ac:dyDescent="0.2">
      <c r="A24" s="4" t="s">
        <v>98</v>
      </c>
      <c r="C24" s="6">
        <v>118320</v>
      </c>
      <c r="D24" s="6">
        <v>120676</v>
      </c>
    </row>
    <row r="25" spans="1:4" ht="16" x14ac:dyDescent="0.2">
      <c r="A25" s="3" t="s">
        <v>99</v>
      </c>
      <c r="C25" s="4" t="s">
        <v>6</v>
      </c>
      <c r="D25" s="4" t="s">
        <v>6</v>
      </c>
    </row>
    <row r="26" spans="1:4" ht="16" x14ac:dyDescent="0.2">
      <c r="A26" s="4" t="s">
        <v>100</v>
      </c>
      <c r="C26" s="6">
        <v>76675</v>
      </c>
      <c r="D26" s="6">
        <v>36413</v>
      </c>
    </row>
    <row r="27" spans="1:4" ht="16" x14ac:dyDescent="0.2">
      <c r="A27" s="4" t="s">
        <v>97</v>
      </c>
      <c r="C27" s="6">
        <v>19516</v>
      </c>
      <c r="D27" s="6">
        <v>27409</v>
      </c>
    </row>
    <row r="28" spans="1:4" ht="16" x14ac:dyDescent="0.2">
      <c r="A28" s="4" t="s">
        <v>101</v>
      </c>
      <c r="C28" s="6">
        <v>40801</v>
      </c>
      <c r="D28" s="6">
        <v>33349</v>
      </c>
    </row>
    <row r="29" spans="1:4" ht="16" x14ac:dyDescent="0.2">
      <c r="A29" s="4" t="s">
        <v>102</v>
      </c>
      <c r="C29" s="6">
        <v>16054</v>
      </c>
      <c r="D29" s="6">
        <v>35886</v>
      </c>
    </row>
    <row r="30" spans="1:4" ht="16" x14ac:dyDescent="0.2">
      <c r="A30" s="4" t="s">
        <v>103</v>
      </c>
      <c r="C30" s="6">
        <v>33178</v>
      </c>
      <c r="D30" s="6">
        <v>37370</v>
      </c>
    </row>
    <row r="31" spans="1:4" ht="16" x14ac:dyDescent="0.2">
      <c r="A31" s="4" t="s">
        <v>104</v>
      </c>
      <c r="C31" s="6">
        <v>3086</v>
      </c>
      <c r="D31" s="6">
        <v>1733</v>
      </c>
    </row>
    <row r="32" spans="1:4" ht="16" x14ac:dyDescent="0.2">
      <c r="A32" s="4" t="s">
        <v>105</v>
      </c>
      <c r="C32" s="6">
        <v>189310</v>
      </c>
      <c r="D32" s="6">
        <v>172160</v>
      </c>
    </row>
    <row r="33" spans="1:4" ht="16" x14ac:dyDescent="0.2">
      <c r="A33" s="4" t="s">
        <v>106</v>
      </c>
      <c r="C33" s="6">
        <v>307630</v>
      </c>
      <c r="D33" s="6">
        <v>292836</v>
      </c>
    </row>
    <row r="34" spans="1:4" ht="16" x14ac:dyDescent="0.2">
      <c r="A34" s="4" t="s">
        <v>107</v>
      </c>
      <c r="C34" s="4" t="s">
        <v>108</v>
      </c>
      <c r="D34" s="4" t="s">
        <v>108</v>
      </c>
    </row>
    <row r="35" spans="1:4" ht="16" x14ac:dyDescent="0.2">
      <c r="A35" s="3" t="s">
        <v>109</v>
      </c>
      <c r="C35" s="4" t="s">
        <v>6</v>
      </c>
      <c r="D35" s="4" t="s">
        <v>6</v>
      </c>
    </row>
    <row r="36" spans="1:4" ht="48" x14ac:dyDescent="0.2">
      <c r="A36" s="4" t="s">
        <v>110</v>
      </c>
      <c r="C36" s="6">
        <v>734365</v>
      </c>
      <c r="D36" s="6">
        <v>722430</v>
      </c>
    </row>
    <row r="37" spans="1:4" ht="16" x14ac:dyDescent="0.2">
      <c r="A37" s="4" t="s">
        <v>111</v>
      </c>
      <c r="C37" s="6">
        <v>74118</v>
      </c>
      <c r="D37" s="6">
        <v>35357</v>
      </c>
    </row>
    <row r="38" spans="1:4" ht="16" x14ac:dyDescent="0.2">
      <c r="A38" s="4" t="s">
        <v>112</v>
      </c>
      <c r="C38" s="6">
        <v>-1391</v>
      </c>
      <c r="D38" s="6">
        <v>280</v>
      </c>
    </row>
    <row r="39" spans="1:4" ht="16" x14ac:dyDescent="0.2">
      <c r="A39" s="4" t="s">
        <v>113</v>
      </c>
      <c r="C39" s="6">
        <v>426185</v>
      </c>
      <c r="D39" s="6">
        <v>267666</v>
      </c>
    </row>
    <row r="40" spans="1:4" ht="16" x14ac:dyDescent="0.2">
      <c r="A40" s="4" t="s">
        <v>114</v>
      </c>
      <c r="C40" s="6">
        <v>1233277</v>
      </c>
      <c r="D40" s="6">
        <v>1025733</v>
      </c>
    </row>
    <row r="41" spans="1:4" ht="16" x14ac:dyDescent="0.2">
      <c r="A41" s="4" t="s">
        <v>115</v>
      </c>
      <c r="C41" s="5">
        <v>1540907</v>
      </c>
      <c r="D41" s="5">
        <v>1318569</v>
      </c>
    </row>
    <row r="42" spans="1:4" x14ac:dyDescent="0.2">
      <c r="A42" s="15"/>
      <c r="B42" s="15"/>
      <c r="C42" s="15"/>
    </row>
    <row r="43" spans="1:4" x14ac:dyDescent="0.2">
      <c r="A43" s="16" t="s">
        <v>116</v>
      </c>
      <c r="B43" s="15"/>
      <c r="C43" s="15"/>
    </row>
  </sheetData>
  <mergeCells count="3">
    <mergeCell ref="A1:B1"/>
    <mergeCell ref="A42:C42"/>
    <mergeCell ref="A43:C43"/>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5"/>
  <sheetViews>
    <sheetView workbookViewId="0"/>
  </sheetViews>
  <sheetFormatPr baseColWidth="10" defaultColWidth="8.83203125" defaultRowHeight="15" x14ac:dyDescent="0.2"/>
  <cols>
    <col min="1" max="1" width="45" customWidth="1"/>
    <col min="2" max="2" width="80" customWidth="1"/>
  </cols>
  <sheetData>
    <row r="1" spans="1:2" ht="16" x14ac:dyDescent="0.2">
      <c r="A1" s="14" t="s">
        <v>343</v>
      </c>
      <c r="B1" s="2" t="s">
        <v>1</v>
      </c>
    </row>
    <row r="2" spans="1:2" ht="16" x14ac:dyDescent="0.2">
      <c r="A2" s="15"/>
      <c r="B2" s="2" t="s">
        <v>2</v>
      </c>
    </row>
    <row r="3" spans="1:2" ht="16" x14ac:dyDescent="0.2">
      <c r="A3" s="3" t="s">
        <v>242</v>
      </c>
      <c r="B3" s="4" t="s">
        <v>6</v>
      </c>
    </row>
    <row r="4" spans="1:2" ht="409.6" x14ac:dyDescent="0.2">
      <c r="A4" s="4" t="s">
        <v>344</v>
      </c>
      <c r="B4" s="4" t="s">
        <v>345</v>
      </c>
    </row>
    <row r="5" spans="1:2" ht="409.6" x14ac:dyDescent="0.2">
      <c r="A5" s="4" t="s">
        <v>346</v>
      </c>
      <c r="B5" s="4" t="s">
        <v>347</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baseColWidth="10" defaultColWidth="8.83203125" defaultRowHeight="15" x14ac:dyDescent="0.2"/>
  <cols>
    <col min="1" max="2" width="80" customWidth="1"/>
  </cols>
  <sheetData>
    <row r="1" spans="1:2" ht="16" x14ac:dyDescent="0.2">
      <c r="A1" s="14" t="s">
        <v>348</v>
      </c>
      <c r="B1" s="2" t="s">
        <v>1</v>
      </c>
    </row>
    <row r="2" spans="1:2" ht="16" x14ac:dyDescent="0.2">
      <c r="A2" s="15"/>
      <c r="B2" s="2" t="s">
        <v>2</v>
      </c>
    </row>
    <row r="3" spans="1:2" ht="16" x14ac:dyDescent="0.2">
      <c r="A3" s="3" t="s">
        <v>248</v>
      </c>
      <c r="B3" s="4" t="s">
        <v>6</v>
      </c>
    </row>
    <row r="4" spans="1:2" ht="409.6" x14ac:dyDescent="0.2">
      <c r="A4" s="4" t="s">
        <v>349</v>
      </c>
      <c r="B4" s="4" t="s">
        <v>350</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baseColWidth="10" defaultColWidth="8.83203125" defaultRowHeight="15" x14ac:dyDescent="0.2"/>
  <cols>
    <col min="1" max="1" width="74" customWidth="1"/>
    <col min="2" max="2" width="80" customWidth="1"/>
  </cols>
  <sheetData>
    <row r="1" spans="1:2" ht="16" x14ac:dyDescent="0.2">
      <c r="A1" s="14" t="s">
        <v>351</v>
      </c>
      <c r="B1" s="2" t="s">
        <v>1</v>
      </c>
    </row>
    <row r="2" spans="1:2" ht="16" x14ac:dyDescent="0.2">
      <c r="A2" s="15"/>
      <c r="B2" s="2" t="s">
        <v>2</v>
      </c>
    </row>
    <row r="3" spans="1:2" ht="16" x14ac:dyDescent="0.2">
      <c r="A3" s="3" t="s">
        <v>252</v>
      </c>
      <c r="B3" s="4" t="s">
        <v>6</v>
      </c>
    </row>
    <row r="4" spans="1:2" ht="320" x14ac:dyDescent="0.2">
      <c r="A4" s="4" t="s">
        <v>352</v>
      </c>
      <c r="B4" s="4" t="s">
        <v>353</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x14ac:dyDescent="0.2"/>
  <cols>
    <col min="1" max="1" width="40" customWidth="1"/>
    <col min="2" max="2" width="80" customWidth="1"/>
  </cols>
  <sheetData>
    <row r="1" spans="1:2" ht="16" x14ac:dyDescent="0.2">
      <c r="A1" s="14" t="s">
        <v>354</v>
      </c>
      <c r="B1" s="2" t="s">
        <v>1</v>
      </c>
    </row>
    <row r="2" spans="1:2" ht="16" x14ac:dyDescent="0.2">
      <c r="A2" s="15"/>
      <c r="B2" s="2" t="s">
        <v>2</v>
      </c>
    </row>
    <row r="3" spans="1:2" ht="16" x14ac:dyDescent="0.2">
      <c r="A3" s="3" t="s">
        <v>255</v>
      </c>
      <c r="B3" s="4" t="s">
        <v>6</v>
      </c>
    </row>
    <row r="4" spans="1:2" ht="409.6" x14ac:dyDescent="0.2">
      <c r="A4" s="4" t="s">
        <v>344</v>
      </c>
      <c r="B4" s="4" t="s">
        <v>345</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6"/>
  <sheetViews>
    <sheetView workbookViewId="0"/>
  </sheetViews>
  <sheetFormatPr baseColWidth="10" defaultColWidth="8.83203125" defaultRowHeight="15" x14ac:dyDescent="0.2"/>
  <cols>
    <col min="1" max="1" width="64" customWidth="1"/>
    <col min="2" max="2" width="80" customWidth="1"/>
  </cols>
  <sheetData>
    <row r="1" spans="1:2" ht="16" x14ac:dyDescent="0.2">
      <c r="A1" s="14" t="s">
        <v>355</v>
      </c>
      <c r="B1" s="2" t="s">
        <v>1</v>
      </c>
    </row>
    <row r="2" spans="1:2" ht="16" x14ac:dyDescent="0.2">
      <c r="A2" s="15"/>
      <c r="B2" s="2" t="s">
        <v>2</v>
      </c>
    </row>
    <row r="3" spans="1:2" ht="16" x14ac:dyDescent="0.2">
      <c r="A3" s="3" t="s">
        <v>258</v>
      </c>
      <c r="B3" s="4" t="s">
        <v>6</v>
      </c>
    </row>
    <row r="4" spans="1:2" ht="409.6" x14ac:dyDescent="0.2">
      <c r="A4" s="4" t="s">
        <v>346</v>
      </c>
      <c r="B4" s="4" t="s">
        <v>347</v>
      </c>
    </row>
    <row r="5" spans="1:2" ht="256" x14ac:dyDescent="0.2">
      <c r="A5" s="4" t="s">
        <v>356</v>
      </c>
      <c r="B5" s="4" t="s">
        <v>357</v>
      </c>
    </row>
    <row r="6" spans="1:2" ht="240" x14ac:dyDescent="0.2">
      <c r="A6" s="4" t="s">
        <v>358</v>
      </c>
      <c r="B6" s="4" t="s">
        <v>359</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baseColWidth="10" defaultColWidth="8.83203125" defaultRowHeight="15" x14ac:dyDescent="0.2"/>
  <cols>
    <col min="1" max="1" width="51" customWidth="1"/>
    <col min="2" max="2" width="80" customWidth="1"/>
  </cols>
  <sheetData>
    <row r="1" spans="1:2" ht="16" x14ac:dyDescent="0.2">
      <c r="A1" s="14" t="s">
        <v>360</v>
      </c>
      <c r="B1" s="2" t="s">
        <v>1</v>
      </c>
    </row>
    <row r="2" spans="1:2" ht="16" x14ac:dyDescent="0.2">
      <c r="A2" s="15"/>
      <c r="B2" s="2" t="s">
        <v>2</v>
      </c>
    </row>
    <row r="3" spans="1:2" ht="16" x14ac:dyDescent="0.2">
      <c r="A3" s="3" t="s">
        <v>264</v>
      </c>
      <c r="B3" s="4" t="s">
        <v>6</v>
      </c>
    </row>
    <row r="4" spans="1:2" ht="409.6" x14ac:dyDescent="0.2">
      <c r="A4" s="4" t="s">
        <v>361</v>
      </c>
      <c r="B4" s="4" t="s">
        <v>362</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13"/>
  <sheetViews>
    <sheetView workbookViewId="0"/>
  </sheetViews>
  <sheetFormatPr baseColWidth="10" defaultColWidth="8.83203125" defaultRowHeight="15" x14ac:dyDescent="0.2"/>
  <cols>
    <col min="1" max="1" width="79" customWidth="1"/>
    <col min="2" max="2" width="80" customWidth="1"/>
  </cols>
  <sheetData>
    <row r="1" spans="1:2" ht="16" x14ac:dyDescent="0.2">
      <c r="A1" s="14" t="s">
        <v>363</v>
      </c>
      <c r="B1" s="2" t="s">
        <v>1</v>
      </c>
    </row>
    <row r="2" spans="1:2" ht="16" x14ac:dyDescent="0.2">
      <c r="A2" s="15"/>
      <c r="B2" s="2" t="s">
        <v>2</v>
      </c>
    </row>
    <row r="3" spans="1:2" ht="16" x14ac:dyDescent="0.2">
      <c r="A3" s="3" t="s">
        <v>364</v>
      </c>
      <c r="B3" s="4" t="s">
        <v>6</v>
      </c>
    </row>
    <row r="4" spans="1:2" ht="192" x14ac:dyDescent="0.2">
      <c r="A4" s="4" t="s">
        <v>365</v>
      </c>
      <c r="B4" s="4" t="s">
        <v>366</v>
      </c>
    </row>
    <row r="5" spans="1:2" ht="350" x14ac:dyDescent="0.2">
      <c r="A5" s="4" t="s">
        <v>367</v>
      </c>
      <c r="B5" s="4" t="s">
        <v>368</v>
      </c>
    </row>
    <row r="6" spans="1:2" ht="409.6" x14ac:dyDescent="0.2">
      <c r="A6" s="4" t="s">
        <v>369</v>
      </c>
      <c r="B6" s="4" t="s">
        <v>370</v>
      </c>
    </row>
    <row r="7" spans="1:2" ht="409.6" x14ac:dyDescent="0.2">
      <c r="A7" s="4" t="s">
        <v>371</v>
      </c>
      <c r="B7" s="4" t="s">
        <v>372</v>
      </c>
    </row>
    <row r="8" spans="1:2" ht="16" x14ac:dyDescent="0.2">
      <c r="A8" s="4" t="s">
        <v>373</v>
      </c>
      <c r="B8" s="4" t="s">
        <v>6</v>
      </c>
    </row>
    <row r="9" spans="1:2" ht="16" x14ac:dyDescent="0.2">
      <c r="A9" s="3" t="s">
        <v>364</v>
      </c>
      <c r="B9" s="4" t="s">
        <v>6</v>
      </c>
    </row>
    <row r="10" spans="1:2" ht="409.6" x14ac:dyDescent="0.2">
      <c r="A10" s="4" t="s">
        <v>374</v>
      </c>
      <c r="B10" s="4" t="s">
        <v>375</v>
      </c>
    </row>
    <row r="11" spans="1:2" ht="16" x14ac:dyDescent="0.2">
      <c r="A11" s="4" t="s">
        <v>376</v>
      </c>
      <c r="B11" s="4" t="s">
        <v>6</v>
      </c>
    </row>
    <row r="12" spans="1:2" ht="16" x14ac:dyDescent="0.2">
      <c r="A12" s="3" t="s">
        <v>364</v>
      </c>
      <c r="B12" s="4" t="s">
        <v>6</v>
      </c>
    </row>
    <row r="13" spans="1:2" ht="409.6" x14ac:dyDescent="0.2">
      <c r="A13" s="4" t="s">
        <v>374</v>
      </c>
      <c r="B13" s="4" t="s">
        <v>377</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baseColWidth="10" defaultColWidth="8.83203125" defaultRowHeight="15" x14ac:dyDescent="0.2"/>
  <cols>
    <col min="1" max="1" width="47" customWidth="1"/>
    <col min="2" max="2" width="80" customWidth="1"/>
  </cols>
  <sheetData>
    <row r="1" spans="1:2" ht="16" x14ac:dyDescent="0.2">
      <c r="A1" s="14" t="s">
        <v>378</v>
      </c>
      <c r="B1" s="2" t="s">
        <v>1</v>
      </c>
    </row>
    <row r="2" spans="1:2" ht="16" x14ac:dyDescent="0.2">
      <c r="A2" s="15"/>
      <c r="B2" s="2" t="s">
        <v>2</v>
      </c>
    </row>
    <row r="3" spans="1:2" ht="16" x14ac:dyDescent="0.2">
      <c r="A3" s="3" t="s">
        <v>270</v>
      </c>
      <c r="B3" s="4" t="s">
        <v>6</v>
      </c>
    </row>
    <row r="4" spans="1:2" ht="112" x14ac:dyDescent="0.2">
      <c r="A4" s="4" t="s">
        <v>379</v>
      </c>
      <c r="B4" s="4" t="s">
        <v>380</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9"/>
  <sheetViews>
    <sheetView workbookViewId="0"/>
  </sheetViews>
  <sheetFormatPr baseColWidth="10" defaultColWidth="8.83203125" defaultRowHeight="15" x14ac:dyDescent="0.2"/>
  <cols>
    <col min="1" max="2" width="80" customWidth="1"/>
  </cols>
  <sheetData>
    <row r="1" spans="1:2" ht="16" x14ac:dyDescent="0.2">
      <c r="A1" s="14" t="s">
        <v>381</v>
      </c>
      <c r="B1" s="2" t="s">
        <v>1</v>
      </c>
    </row>
    <row r="2" spans="1:2" ht="16" x14ac:dyDescent="0.2">
      <c r="A2" s="15"/>
      <c r="B2" s="2" t="s">
        <v>2</v>
      </c>
    </row>
    <row r="3" spans="1:2" ht="16" x14ac:dyDescent="0.2">
      <c r="A3" s="3" t="s">
        <v>277</v>
      </c>
      <c r="B3" s="4" t="s">
        <v>6</v>
      </c>
    </row>
    <row r="4" spans="1:2" ht="395" x14ac:dyDescent="0.2">
      <c r="A4" s="4" t="s">
        <v>382</v>
      </c>
      <c r="B4" s="4" t="s">
        <v>383</v>
      </c>
    </row>
    <row r="5" spans="1:2" ht="409.6" x14ac:dyDescent="0.2">
      <c r="A5" s="4" t="s">
        <v>384</v>
      </c>
      <c r="B5" s="4" t="s">
        <v>385</v>
      </c>
    </row>
    <row r="6" spans="1:2" ht="409.6" x14ac:dyDescent="0.2">
      <c r="A6" s="4" t="s">
        <v>386</v>
      </c>
      <c r="B6" s="4" t="s">
        <v>387</v>
      </c>
    </row>
    <row r="7" spans="1:2" ht="409.6" x14ac:dyDescent="0.2">
      <c r="A7" s="4" t="s">
        <v>388</v>
      </c>
      <c r="B7" s="4" t="s">
        <v>389</v>
      </c>
    </row>
    <row r="8" spans="1:2" ht="288" x14ac:dyDescent="0.2">
      <c r="A8" s="4" t="s">
        <v>390</v>
      </c>
      <c r="B8" s="4" t="s">
        <v>391</v>
      </c>
    </row>
    <row r="9" spans="1:2" ht="409.6" x14ac:dyDescent="0.2">
      <c r="A9" s="4" t="s">
        <v>392</v>
      </c>
      <c r="B9" s="4" t="s">
        <v>393</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5"/>
  <sheetViews>
    <sheetView workbookViewId="0"/>
  </sheetViews>
  <sheetFormatPr baseColWidth="10" defaultColWidth="8.83203125" defaultRowHeight="15" x14ac:dyDescent="0.2"/>
  <cols>
    <col min="1" max="1" width="52" customWidth="1"/>
    <col min="2" max="2" width="80" customWidth="1"/>
  </cols>
  <sheetData>
    <row r="1" spans="1:2" ht="16" x14ac:dyDescent="0.2">
      <c r="A1" s="14" t="s">
        <v>394</v>
      </c>
      <c r="B1" s="2" t="s">
        <v>1</v>
      </c>
    </row>
    <row r="2" spans="1:2" ht="16" x14ac:dyDescent="0.2">
      <c r="A2" s="15"/>
      <c r="B2" s="2" t="s">
        <v>2</v>
      </c>
    </row>
    <row r="3" spans="1:2" ht="16" x14ac:dyDescent="0.2">
      <c r="A3" s="3" t="s">
        <v>280</v>
      </c>
      <c r="B3" s="4" t="s">
        <v>6</v>
      </c>
    </row>
    <row r="4" spans="1:2" ht="272" x14ac:dyDescent="0.2">
      <c r="A4" s="4" t="s">
        <v>395</v>
      </c>
      <c r="B4" s="4" t="s">
        <v>396</v>
      </c>
    </row>
    <row r="5" spans="1:2" ht="409.6" x14ac:dyDescent="0.2">
      <c r="A5" s="4" t="s">
        <v>397</v>
      </c>
      <c r="B5" s="4" t="s">
        <v>398</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sqref="A1:A2"/>
    </sheetView>
  </sheetViews>
  <sheetFormatPr baseColWidth="10" defaultColWidth="8.83203125" defaultRowHeight="15" x14ac:dyDescent="0.2"/>
  <cols>
    <col min="1" max="1" width="57" customWidth="1"/>
    <col min="2" max="2" width="16" customWidth="1"/>
    <col min="3" max="3" width="14" customWidth="1"/>
  </cols>
  <sheetData>
    <row r="1" spans="1:3" x14ac:dyDescent="0.2">
      <c r="A1" s="14" t="s">
        <v>117</v>
      </c>
      <c r="B1" s="17" t="s">
        <v>1</v>
      </c>
      <c r="C1" s="15"/>
    </row>
    <row r="2" spans="1:3" ht="16" x14ac:dyDescent="0.2">
      <c r="A2" s="15"/>
      <c r="B2" s="2" t="s">
        <v>2</v>
      </c>
      <c r="C2" s="2" t="s">
        <v>118</v>
      </c>
    </row>
    <row r="3" spans="1:3" ht="16" x14ac:dyDescent="0.2">
      <c r="A3" s="3" t="s">
        <v>119</v>
      </c>
      <c r="B3" s="4" t="s">
        <v>6</v>
      </c>
      <c r="C3" s="4" t="s">
        <v>6</v>
      </c>
    </row>
    <row r="4" spans="1:3" ht="16" x14ac:dyDescent="0.2">
      <c r="A4" s="4" t="s">
        <v>120</v>
      </c>
      <c r="B4" s="4" t="s">
        <v>108</v>
      </c>
      <c r="C4" s="4" t="s">
        <v>108</v>
      </c>
    </row>
    <row r="5" spans="1:3" ht="16" x14ac:dyDescent="0.2">
      <c r="A5" s="4" t="s">
        <v>121</v>
      </c>
      <c r="B5" s="4" t="s">
        <v>122</v>
      </c>
      <c r="C5" s="4" t="s">
        <v>122</v>
      </c>
    </row>
    <row r="6" spans="1:3" ht="16" x14ac:dyDescent="0.2">
      <c r="A6" s="4" t="s">
        <v>123</v>
      </c>
      <c r="B6" s="6">
        <v>286851595</v>
      </c>
      <c r="C6" s="6">
        <v>283257104</v>
      </c>
    </row>
    <row r="7" spans="1:3" ht="16" x14ac:dyDescent="0.2">
      <c r="A7" s="4" t="s">
        <v>124</v>
      </c>
      <c r="B7" s="6">
        <v>286851595</v>
      </c>
      <c r="C7" s="6">
        <v>283257104</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
  <sheetViews>
    <sheetView workbookViewId="0"/>
  </sheetViews>
  <sheetFormatPr baseColWidth="10" defaultColWidth="8.83203125" defaultRowHeight="15" x14ac:dyDescent="0.2"/>
  <cols>
    <col min="1" max="1" width="70" customWidth="1"/>
    <col min="2" max="2" width="80" customWidth="1"/>
  </cols>
  <sheetData>
    <row r="1" spans="1:2" ht="16" x14ac:dyDescent="0.2">
      <c r="A1" s="14" t="s">
        <v>399</v>
      </c>
      <c r="B1" s="2" t="s">
        <v>1</v>
      </c>
    </row>
    <row r="2" spans="1:2" ht="16" x14ac:dyDescent="0.2">
      <c r="A2" s="15"/>
      <c r="B2" s="2" t="s">
        <v>2</v>
      </c>
    </row>
    <row r="3" spans="1:2" ht="16" x14ac:dyDescent="0.2">
      <c r="A3" s="3" t="s">
        <v>283</v>
      </c>
      <c r="B3" s="4" t="s">
        <v>6</v>
      </c>
    </row>
    <row r="4" spans="1:2" ht="409.6" x14ac:dyDescent="0.2">
      <c r="A4" s="4" t="s">
        <v>400</v>
      </c>
      <c r="B4" s="4" t="s">
        <v>401</v>
      </c>
    </row>
    <row r="5" spans="1:2" ht="409.6" x14ac:dyDescent="0.2">
      <c r="A5" s="4" t="s">
        <v>402</v>
      </c>
      <c r="B5" s="4" t="s">
        <v>403</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4" t="s">
        <v>404</v>
      </c>
      <c r="B1" s="2" t="s">
        <v>1</v>
      </c>
    </row>
    <row r="2" spans="1:2" ht="16" x14ac:dyDescent="0.2">
      <c r="A2" s="15"/>
      <c r="B2" s="2" t="s">
        <v>2</v>
      </c>
    </row>
    <row r="3" spans="1:2" ht="16" x14ac:dyDescent="0.2">
      <c r="A3" s="3" t="s">
        <v>280</v>
      </c>
      <c r="B3" s="4" t="s">
        <v>6</v>
      </c>
    </row>
    <row r="4" spans="1:2" ht="409.6" x14ac:dyDescent="0.2">
      <c r="A4" s="4" t="s">
        <v>397</v>
      </c>
      <c r="B4" s="4" t="s">
        <v>398</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11"/>
  <sheetViews>
    <sheetView workbookViewId="0"/>
  </sheetViews>
  <sheetFormatPr baseColWidth="10" defaultColWidth="8.83203125" defaultRowHeight="15" x14ac:dyDescent="0.2"/>
  <cols>
    <col min="1" max="1" width="79" customWidth="1"/>
    <col min="2" max="2" width="80" customWidth="1"/>
  </cols>
  <sheetData>
    <row r="1" spans="1:2" ht="16" x14ac:dyDescent="0.2">
      <c r="A1" s="14" t="s">
        <v>405</v>
      </c>
      <c r="B1" s="2" t="s">
        <v>1</v>
      </c>
    </row>
    <row r="2" spans="1:2" ht="16" x14ac:dyDescent="0.2">
      <c r="A2" s="15"/>
      <c r="B2" s="2" t="s">
        <v>2</v>
      </c>
    </row>
    <row r="3" spans="1:2" ht="16" x14ac:dyDescent="0.2">
      <c r="A3" s="4" t="s">
        <v>406</v>
      </c>
      <c r="B3" s="4" t="s">
        <v>6</v>
      </c>
    </row>
    <row r="4" spans="1:2" ht="208" x14ac:dyDescent="0.2">
      <c r="A4" s="4" t="s">
        <v>407</v>
      </c>
      <c r="B4" s="4" t="s">
        <v>408</v>
      </c>
    </row>
    <row r="5" spans="1:2" ht="409.6" x14ac:dyDescent="0.2">
      <c r="A5" s="4" t="s">
        <v>409</v>
      </c>
      <c r="B5" s="4" t="s">
        <v>410</v>
      </c>
    </row>
    <row r="6" spans="1:2" ht="304" x14ac:dyDescent="0.2">
      <c r="A6" s="4" t="s">
        <v>411</v>
      </c>
      <c r="B6" s="4" t="s">
        <v>412</v>
      </c>
    </row>
    <row r="7" spans="1:2" ht="144" x14ac:dyDescent="0.2">
      <c r="A7" s="4" t="s">
        <v>413</v>
      </c>
      <c r="B7" s="4" t="s">
        <v>414</v>
      </c>
    </row>
    <row r="8" spans="1:2" ht="16" x14ac:dyDescent="0.2">
      <c r="A8" s="4" t="s">
        <v>415</v>
      </c>
      <c r="B8" s="4" t="s">
        <v>6</v>
      </c>
    </row>
    <row r="9" spans="1:2" ht="350" x14ac:dyDescent="0.2">
      <c r="A9" s="4" t="s">
        <v>407</v>
      </c>
      <c r="B9" s="4" t="s">
        <v>416</v>
      </c>
    </row>
    <row r="10" spans="1:2" ht="350" x14ac:dyDescent="0.2">
      <c r="A10" s="4" t="s">
        <v>409</v>
      </c>
      <c r="B10" s="4" t="s">
        <v>417</v>
      </c>
    </row>
    <row r="11" spans="1:2" ht="409.6" x14ac:dyDescent="0.2">
      <c r="A11" s="4" t="s">
        <v>411</v>
      </c>
      <c r="B11" s="4" t="s">
        <v>418</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12"/>
  <sheetViews>
    <sheetView workbookViewId="0"/>
  </sheetViews>
  <sheetFormatPr baseColWidth="10" defaultColWidth="8.83203125" defaultRowHeight="15" x14ac:dyDescent="0.2"/>
  <cols>
    <col min="1" max="1" width="80" customWidth="1"/>
    <col min="2" max="2" width="40" customWidth="1"/>
    <col min="3" max="3" width="14" customWidth="1"/>
    <col min="4" max="4" width="22" customWidth="1"/>
  </cols>
  <sheetData>
    <row r="1" spans="1:4" ht="16" x14ac:dyDescent="0.2">
      <c r="A1" s="14" t="s">
        <v>419</v>
      </c>
      <c r="D1" s="2" t="s">
        <v>1</v>
      </c>
    </row>
    <row r="2" spans="1:4" ht="16" x14ac:dyDescent="0.2">
      <c r="A2" s="15"/>
      <c r="B2" s="2" t="s">
        <v>420</v>
      </c>
      <c r="C2" s="2" t="s">
        <v>421</v>
      </c>
      <c r="D2" s="2" t="s">
        <v>189</v>
      </c>
    </row>
    <row r="3" spans="1:4" ht="16" x14ac:dyDescent="0.2">
      <c r="A3" s="3" t="s">
        <v>422</v>
      </c>
      <c r="B3" s="4" t="s">
        <v>6</v>
      </c>
      <c r="C3" s="4" t="s">
        <v>6</v>
      </c>
      <c r="D3" s="4" t="s">
        <v>6</v>
      </c>
    </row>
    <row r="4" spans="1:4" ht="16" x14ac:dyDescent="0.2">
      <c r="A4" s="4" t="s">
        <v>222</v>
      </c>
      <c r="B4" s="4" t="s">
        <v>6</v>
      </c>
      <c r="C4" s="4" t="s">
        <v>6</v>
      </c>
      <c r="D4" s="5">
        <v>522840</v>
      </c>
    </row>
    <row r="5" spans="1:4" ht="16" x14ac:dyDescent="0.2">
      <c r="A5" s="4" t="s">
        <v>423</v>
      </c>
      <c r="B5" s="4" t="s">
        <v>6</v>
      </c>
      <c r="C5" s="4" t="s">
        <v>424</v>
      </c>
      <c r="D5" s="4" t="s">
        <v>6</v>
      </c>
    </row>
    <row r="6" spans="1:4" ht="16" x14ac:dyDescent="0.2">
      <c r="A6" s="4" t="s">
        <v>425</v>
      </c>
      <c r="B6" s="4" t="s">
        <v>6</v>
      </c>
      <c r="C6" s="8">
        <v>0.1</v>
      </c>
      <c r="D6" s="4" t="s">
        <v>6</v>
      </c>
    </row>
    <row r="7" spans="1:4" ht="16" x14ac:dyDescent="0.2">
      <c r="A7" s="4" t="s">
        <v>158</v>
      </c>
      <c r="B7" s="4" t="s">
        <v>6</v>
      </c>
      <c r="C7" s="4" t="s">
        <v>6</v>
      </c>
      <c r="D7" s="4" t="s">
        <v>6</v>
      </c>
    </row>
    <row r="8" spans="1:4" ht="16" x14ac:dyDescent="0.2">
      <c r="A8" s="3" t="s">
        <v>422</v>
      </c>
      <c r="B8" s="4" t="s">
        <v>6</v>
      </c>
      <c r="C8" s="4" t="s">
        <v>6</v>
      </c>
      <c r="D8" s="4" t="s">
        <v>6</v>
      </c>
    </row>
    <row r="9" spans="1:4" ht="16" x14ac:dyDescent="0.2">
      <c r="A9" s="4" t="s">
        <v>426</v>
      </c>
      <c r="B9" s="6">
        <v>27772500</v>
      </c>
      <c r="C9" s="4" t="s">
        <v>6</v>
      </c>
      <c r="D9" s="4" t="s">
        <v>6</v>
      </c>
    </row>
    <row r="10" spans="1:4" ht="16" x14ac:dyDescent="0.2">
      <c r="A10" s="4" t="s">
        <v>427</v>
      </c>
      <c r="B10" s="5">
        <v>20</v>
      </c>
      <c r="C10" s="4" t="s">
        <v>6</v>
      </c>
      <c r="D10" s="4" t="s">
        <v>6</v>
      </c>
    </row>
    <row r="11" spans="1:4" ht="16" x14ac:dyDescent="0.2">
      <c r="A11" s="4" t="s">
        <v>222</v>
      </c>
      <c r="B11" s="5">
        <v>555500</v>
      </c>
      <c r="C11" s="4" t="s">
        <v>6</v>
      </c>
      <c r="D11" s="4" t="s">
        <v>6</v>
      </c>
    </row>
    <row r="12" spans="1:4" ht="16" x14ac:dyDescent="0.2">
      <c r="A12" s="4" t="s">
        <v>428</v>
      </c>
      <c r="B12" s="5">
        <v>522800</v>
      </c>
      <c r="C12" s="4" t="s">
        <v>6</v>
      </c>
      <c r="D12" s="4" t="s">
        <v>6</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26"/>
  <sheetViews>
    <sheetView workbookViewId="0"/>
  </sheetViews>
  <sheetFormatPr baseColWidth="10" defaultColWidth="8.83203125" defaultRowHeight="15" x14ac:dyDescent="0.2"/>
  <cols>
    <col min="1" max="1" width="77" customWidth="1"/>
    <col min="2" max="2" width="16" customWidth="1"/>
    <col min="3" max="4" width="14" customWidth="1"/>
  </cols>
  <sheetData>
    <row r="1" spans="1:4" x14ac:dyDescent="0.2">
      <c r="A1" s="14" t="s">
        <v>429</v>
      </c>
      <c r="B1" s="17" t="s">
        <v>1</v>
      </c>
      <c r="C1" s="15"/>
      <c r="D1" s="15"/>
    </row>
    <row r="2" spans="1:4" ht="16" x14ac:dyDescent="0.2">
      <c r="A2" s="15"/>
      <c r="B2" s="2" t="s">
        <v>2</v>
      </c>
      <c r="C2" s="2" t="s">
        <v>118</v>
      </c>
      <c r="D2" s="2" t="s">
        <v>126</v>
      </c>
    </row>
    <row r="3" spans="1:4" ht="16" x14ac:dyDescent="0.2">
      <c r="A3" s="3" t="s">
        <v>430</v>
      </c>
      <c r="B3" s="4" t="s">
        <v>6</v>
      </c>
      <c r="C3" s="4" t="s">
        <v>6</v>
      </c>
      <c r="D3" s="4" t="s">
        <v>6</v>
      </c>
    </row>
    <row r="4" spans="1:4" ht="16" x14ac:dyDescent="0.2">
      <c r="A4" s="4" t="s">
        <v>431</v>
      </c>
      <c r="B4" s="5">
        <v>25000000</v>
      </c>
      <c r="C4" s="4" t="s">
        <v>6</v>
      </c>
      <c r="D4" s="4" t="s">
        <v>6</v>
      </c>
    </row>
    <row r="5" spans="1:4" ht="16" x14ac:dyDescent="0.2">
      <c r="A5" s="4" t="s">
        <v>128</v>
      </c>
      <c r="B5" s="6">
        <v>485424000</v>
      </c>
      <c r="C5" s="5">
        <v>375203000</v>
      </c>
      <c r="D5" s="5">
        <v>233155000</v>
      </c>
    </row>
    <row r="6" spans="1:4" ht="16" x14ac:dyDescent="0.2">
      <c r="A6" s="4" t="s">
        <v>432</v>
      </c>
      <c r="B6" s="6">
        <v>126200000</v>
      </c>
      <c r="C6" s="6">
        <v>100500000</v>
      </c>
      <c r="D6" s="4" t="s">
        <v>6</v>
      </c>
    </row>
    <row r="7" spans="1:4" ht="16" x14ac:dyDescent="0.2">
      <c r="A7" s="4" t="s">
        <v>433</v>
      </c>
      <c r="B7" s="6">
        <v>260300000</v>
      </c>
      <c r="C7" s="6">
        <v>375600000</v>
      </c>
      <c r="D7" s="4" t="s">
        <v>6</v>
      </c>
    </row>
    <row r="8" spans="1:4" ht="16" x14ac:dyDescent="0.2">
      <c r="A8" s="4" t="s">
        <v>80</v>
      </c>
      <c r="B8" s="6">
        <v>28100000</v>
      </c>
      <c r="C8" s="6">
        <v>25000000</v>
      </c>
      <c r="D8" s="4" t="s">
        <v>6</v>
      </c>
    </row>
    <row r="9" spans="1:4" ht="16" x14ac:dyDescent="0.2">
      <c r="A9" s="4" t="s">
        <v>434</v>
      </c>
      <c r="B9" s="6">
        <v>25000000</v>
      </c>
      <c r="C9" s="6">
        <v>25000000</v>
      </c>
      <c r="D9" s="4" t="s">
        <v>6</v>
      </c>
    </row>
    <row r="10" spans="1:4" ht="16" x14ac:dyDescent="0.2">
      <c r="A10" s="4" t="s">
        <v>435</v>
      </c>
      <c r="B10" s="6">
        <v>2200000</v>
      </c>
      <c r="C10" s="4" t="s">
        <v>6</v>
      </c>
      <c r="D10" s="4" t="s">
        <v>6</v>
      </c>
    </row>
    <row r="11" spans="1:4" ht="16" x14ac:dyDescent="0.2">
      <c r="A11" s="4" t="s">
        <v>436</v>
      </c>
      <c r="B11" s="6">
        <v>900000</v>
      </c>
      <c r="C11" s="4" t="s">
        <v>6</v>
      </c>
      <c r="D11" s="4" t="s">
        <v>6</v>
      </c>
    </row>
    <row r="12" spans="1:4" ht="16" x14ac:dyDescent="0.2">
      <c r="A12" s="4" t="s">
        <v>437</v>
      </c>
      <c r="B12" s="6">
        <v>1700000</v>
      </c>
      <c r="C12" s="6">
        <v>500000</v>
      </c>
      <c r="D12" s="4" t="s">
        <v>6</v>
      </c>
    </row>
    <row r="13" spans="1:4" ht="16" x14ac:dyDescent="0.2">
      <c r="A13" s="4" t="s">
        <v>438</v>
      </c>
      <c r="B13" s="5">
        <v>0</v>
      </c>
      <c r="C13" s="5">
        <v>0</v>
      </c>
      <c r="D13" s="4" t="s">
        <v>6</v>
      </c>
    </row>
    <row r="14" spans="1:4" ht="16" x14ac:dyDescent="0.2">
      <c r="A14" s="4" t="s">
        <v>439</v>
      </c>
      <c r="B14" s="9">
        <v>0.5</v>
      </c>
      <c r="C14" s="4" t="s">
        <v>6</v>
      </c>
      <c r="D14" s="4" t="s">
        <v>6</v>
      </c>
    </row>
    <row r="15" spans="1:4" ht="16" x14ac:dyDescent="0.2">
      <c r="A15" s="4" t="s">
        <v>440</v>
      </c>
      <c r="B15" s="6">
        <v>0</v>
      </c>
      <c r="C15" s="6">
        <v>0</v>
      </c>
      <c r="D15" s="4" t="s">
        <v>6</v>
      </c>
    </row>
    <row r="16" spans="1:4" ht="16" x14ac:dyDescent="0.2">
      <c r="A16" s="4" t="s">
        <v>441</v>
      </c>
      <c r="B16" s="4" t="s">
        <v>6</v>
      </c>
      <c r="C16" s="4" t="s">
        <v>6</v>
      </c>
      <c r="D16" s="4" t="s">
        <v>6</v>
      </c>
    </row>
    <row r="17" spans="1:4" ht="16" x14ac:dyDescent="0.2">
      <c r="A17" s="3" t="s">
        <v>430</v>
      </c>
      <c r="B17" s="4" t="s">
        <v>6</v>
      </c>
      <c r="C17" s="4" t="s">
        <v>6</v>
      </c>
      <c r="D17" s="4" t="s">
        <v>6</v>
      </c>
    </row>
    <row r="18" spans="1:4" ht="16" x14ac:dyDescent="0.2">
      <c r="A18" s="4" t="s">
        <v>128</v>
      </c>
      <c r="B18" s="5">
        <v>1200000</v>
      </c>
      <c r="C18" s="5">
        <v>21800000</v>
      </c>
      <c r="D18" s="4" t="s">
        <v>6</v>
      </c>
    </row>
    <row r="19" spans="1:4" ht="16" x14ac:dyDescent="0.2">
      <c r="A19" s="4" t="s">
        <v>442</v>
      </c>
      <c r="B19" s="6">
        <v>183700000</v>
      </c>
      <c r="C19" s="6">
        <v>200300000</v>
      </c>
      <c r="D19" s="4" t="s">
        <v>6</v>
      </c>
    </row>
    <row r="20" spans="1:4" ht="16" x14ac:dyDescent="0.2">
      <c r="A20" s="4" t="s">
        <v>443</v>
      </c>
      <c r="B20" s="4" t="s">
        <v>6</v>
      </c>
      <c r="C20" s="4" t="s">
        <v>6</v>
      </c>
      <c r="D20" s="4" t="s">
        <v>6</v>
      </c>
    </row>
    <row r="21" spans="1:4" ht="16" x14ac:dyDescent="0.2">
      <c r="A21" s="3" t="s">
        <v>430</v>
      </c>
      <c r="B21" s="4" t="s">
        <v>6</v>
      </c>
      <c r="C21" s="4" t="s">
        <v>6</v>
      </c>
      <c r="D21" s="4" t="s">
        <v>6</v>
      </c>
    </row>
    <row r="22" spans="1:4" ht="16" x14ac:dyDescent="0.2">
      <c r="A22" s="4" t="s">
        <v>128</v>
      </c>
      <c r="B22" s="6">
        <v>484200000</v>
      </c>
      <c r="C22" s="6">
        <v>353400000</v>
      </c>
      <c r="D22" s="4" t="s">
        <v>6</v>
      </c>
    </row>
    <row r="23" spans="1:4" ht="16" x14ac:dyDescent="0.2">
      <c r="A23" s="4" t="s">
        <v>442</v>
      </c>
      <c r="B23" s="6">
        <v>300200000</v>
      </c>
      <c r="C23" s="6">
        <v>159500000</v>
      </c>
      <c r="D23" s="4" t="s">
        <v>6</v>
      </c>
    </row>
    <row r="24" spans="1:4" ht="16" x14ac:dyDescent="0.2">
      <c r="A24" s="4" t="s">
        <v>444</v>
      </c>
      <c r="B24" s="4" t="s">
        <v>6</v>
      </c>
      <c r="C24" s="4" t="s">
        <v>6</v>
      </c>
      <c r="D24" s="4" t="s">
        <v>6</v>
      </c>
    </row>
    <row r="25" spans="1:4" ht="16" x14ac:dyDescent="0.2">
      <c r="A25" s="3" t="s">
        <v>430</v>
      </c>
      <c r="B25" s="4" t="s">
        <v>6</v>
      </c>
      <c r="C25" s="4" t="s">
        <v>6</v>
      </c>
      <c r="D25" s="4" t="s">
        <v>6</v>
      </c>
    </row>
    <row r="26" spans="1:4" ht="16" x14ac:dyDescent="0.2">
      <c r="A26" s="4" t="s">
        <v>442</v>
      </c>
      <c r="B26" s="5">
        <v>31500000</v>
      </c>
      <c r="C26" s="5">
        <v>28900000</v>
      </c>
      <c r="D26" s="4" t="s">
        <v>6</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17"/>
  <sheetViews>
    <sheetView workbookViewId="0"/>
  </sheetViews>
  <sheetFormatPr baseColWidth="10" defaultColWidth="8.83203125" defaultRowHeight="15" x14ac:dyDescent="0.2"/>
  <cols>
    <col min="1" max="1" width="80" customWidth="1"/>
    <col min="2" max="2" width="47" customWidth="1"/>
  </cols>
  <sheetData>
    <row r="1" spans="1:2" ht="16" x14ac:dyDescent="0.2">
      <c r="A1" s="14" t="s">
        <v>445</v>
      </c>
      <c r="B1" s="2" t="s">
        <v>1</v>
      </c>
    </row>
    <row r="2" spans="1:2" ht="16" x14ac:dyDescent="0.2">
      <c r="A2" s="15"/>
      <c r="B2" s="2" t="s">
        <v>2</v>
      </c>
    </row>
    <row r="3" spans="1:2" ht="16" x14ac:dyDescent="0.2">
      <c r="A3" s="4" t="s">
        <v>446</v>
      </c>
      <c r="B3" s="4" t="s">
        <v>6</v>
      </c>
    </row>
    <row r="4" spans="1:2" ht="16" x14ac:dyDescent="0.2">
      <c r="A4" s="3" t="s">
        <v>447</v>
      </c>
      <c r="B4" s="4" t="s">
        <v>6</v>
      </c>
    </row>
    <row r="5" spans="1:2" ht="16" x14ac:dyDescent="0.2">
      <c r="A5" s="4" t="s">
        <v>448</v>
      </c>
      <c r="B5" s="4" t="s">
        <v>449</v>
      </c>
    </row>
    <row r="6" spans="1:2" ht="16" x14ac:dyDescent="0.2">
      <c r="A6" s="4" t="s">
        <v>450</v>
      </c>
      <c r="B6" s="4" t="s">
        <v>6</v>
      </c>
    </row>
    <row r="7" spans="1:2" ht="16" x14ac:dyDescent="0.2">
      <c r="A7" s="3" t="s">
        <v>447</v>
      </c>
      <c r="B7" s="4" t="s">
        <v>6</v>
      </c>
    </row>
    <row r="8" spans="1:2" ht="16" x14ac:dyDescent="0.2">
      <c r="A8" s="4" t="s">
        <v>448</v>
      </c>
      <c r="B8" s="4" t="s">
        <v>451</v>
      </c>
    </row>
    <row r="9" spans="1:2" ht="16" x14ac:dyDescent="0.2">
      <c r="A9" s="4" t="s">
        <v>452</v>
      </c>
      <c r="B9" s="4" t="s">
        <v>6</v>
      </c>
    </row>
    <row r="10" spans="1:2" ht="16" x14ac:dyDescent="0.2">
      <c r="A10" s="3" t="s">
        <v>447</v>
      </c>
      <c r="B10" s="4" t="s">
        <v>6</v>
      </c>
    </row>
    <row r="11" spans="1:2" ht="16" x14ac:dyDescent="0.2">
      <c r="A11" s="4" t="s">
        <v>448</v>
      </c>
      <c r="B11" s="4" t="s">
        <v>453</v>
      </c>
    </row>
    <row r="12" spans="1:2" ht="16" x14ac:dyDescent="0.2">
      <c r="A12" s="4" t="s">
        <v>454</v>
      </c>
      <c r="B12" s="4" t="s">
        <v>6</v>
      </c>
    </row>
    <row r="13" spans="1:2" ht="16" x14ac:dyDescent="0.2">
      <c r="A13" s="3" t="s">
        <v>447</v>
      </c>
      <c r="B13" s="4" t="s">
        <v>6</v>
      </c>
    </row>
    <row r="14" spans="1:2" ht="16" x14ac:dyDescent="0.2">
      <c r="A14" s="4" t="s">
        <v>448</v>
      </c>
      <c r="B14" s="4" t="s">
        <v>451</v>
      </c>
    </row>
    <row r="15" spans="1:2" ht="16" x14ac:dyDescent="0.2">
      <c r="A15" s="4" t="s">
        <v>455</v>
      </c>
      <c r="B15" s="4" t="s">
        <v>6</v>
      </c>
    </row>
    <row r="16" spans="1:2" ht="16" x14ac:dyDescent="0.2">
      <c r="A16" s="3" t="s">
        <v>447</v>
      </c>
      <c r="B16" s="4" t="s">
        <v>6</v>
      </c>
    </row>
    <row r="17" spans="1:2" ht="16" x14ac:dyDescent="0.2">
      <c r="A17" s="4" t="s">
        <v>448</v>
      </c>
      <c r="B17" s="4" t="s">
        <v>456</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11"/>
  <sheetViews>
    <sheetView workbookViewId="0"/>
  </sheetViews>
  <sheetFormatPr baseColWidth="10" defaultColWidth="8.83203125" defaultRowHeight="15" x14ac:dyDescent="0.2"/>
  <cols>
    <col min="1" max="1" width="80" customWidth="1"/>
    <col min="2" max="2" width="16" customWidth="1"/>
  </cols>
  <sheetData>
    <row r="1" spans="1:2" ht="16" x14ac:dyDescent="0.2">
      <c r="A1" s="14" t="s">
        <v>457</v>
      </c>
      <c r="B1" s="2" t="s">
        <v>1</v>
      </c>
    </row>
    <row r="2" spans="1:2" ht="16" x14ac:dyDescent="0.2">
      <c r="A2" s="15"/>
      <c r="B2" s="2" t="s">
        <v>2</v>
      </c>
    </row>
    <row r="3" spans="1:2" ht="16" x14ac:dyDescent="0.2">
      <c r="A3" s="4" t="s">
        <v>458</v>
      </c>
      <c r="B3" s="4" t="s">
        <v>6</v>
      </c>
    </row>
    <row r="4" spans="1:2" ht="16" x14ac:dyDescent="0.2">
      <c r="A4" s="3" t="s">
        <v>459</v>
      </c>
      <c r="B4" s="4" t="s">
        <v>6</v>
      </c>
    </row>
    <row r="5" spans="1:2" ht="16" x14ac:dyDescent="0.2">
      <c r="A5" s="4" t="s">
        <v>460</v>
      </c>
      <c r="B5" s="4" t="s">
        <v>449</v>
      </c>
    </row>
    <row r="6" spans="1:2" ht="16" x14ac:dyDescent="0.2">
      <c r="A6" s="4" t="s">
        <v>461</v>
      </c>
      <c r="B6" s="4" t="s">
        <v>6</v>
      </c>
    </row>
    <row r="7" spans="1:2" ht="16" x14ac:dyDescent="0.2">
      <c r="A7" s="3" t="s">
        <v>459</v>
      </c>
      <c r="B7" s="4" t="s">
        <v>6</v>
      </c>
    </row>
    <row r="8" spans="1:2" ht="16" x14ac:dyDescent="0.2">
      <c r="A8" s="4" t="s">
        <v>460</v>
      </c>
      <c r="B8" s="4" t="s">
        <v>453</v>
      </c>
    </row>
    <row r="9" spans="1:2" ht="16" x14ac:dyDescent="0.2">
      <c r="A9" s="4" t="s">
        <v>462</v>
      </c>
      <c r="B9" s="4" t="s">
        <v>6</v>
      </c>
    </row>
    <row r="10" spans="1:2" ht="16" x14ac:dyDescent="0.2">
      <c r="A10" s="3" t="s">
        <v>459</v>
      </c>
      <c r="B10" s="4" t="s">
        <v>6</v>
      </c>
    </row>
    <row r="11" spans="1:2" ht="16" x14ac:dyDescent="0.2">
      <c r="A11" s="4" t="s">
        <v>460</v>
      </c>
      <c r="B11" s="4" t="s">
        <v>463</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1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464</v>
      </c>
      <c r="B1" s="17" t="s">
        <v>1</v>
      </c>
      <c r="C1" s="15"/>
      <c r="D1" s="15"/>
    </row>
    <row r="2" spans="1:4" ht="16" x14ac:dyDescent="0.2">
      <c r="A2" s="15"/>
      <c r="B2" s="2" t="s">
        <v>2</v>
      </c>
      <c r="C2" s="2" t="s">
        <v>118</v>
      </c>
      <c r="D2" s="2" t="s">
        <v>126</v>
      </c>
    </row>
    <row r="3" spans="1:4" ht="16" x14ac:dyDescent="0.2">
      <c r="A3" s="3" t="s">
        <v>465</v>
      </c>
      <c r="B3" s="4" t="s">
        <v>6</v>
      </c>
      <c r="C3" s="4" t="s">
        <v>6</v>
      </c>
      <c r="D3" s="4" t="s">
        <v>6</v>
      </c>
    </row>
    <row r="4" spans="1:4" ht="16" x14ac:dyDescent="0.2">
      <c r="A4" s="4" t="s">
        <v>144</v>
      </c>
      <c r="B4" s="5">
        <v>158519</v>
      </c>
      <c r="C4" s="5">
        <v>153464</v>
      </c>
      <c r="D4" s="5">
        <v>118918</v>
      </c>
    </row>
    <row r="5" spans="1:4" ht="16" x14ac:dyDescent="0.2">
      <c r="A5" s="4" t="s">
        <v>466</v>
      </c>
      <c r="B5" s="4" t="s">
        <v>6</v>
      </c>
      <c r="C5" s="4" t="s">
        <v>6</v>
      </c>
      <c r="D5" s="6">
        <v>-33817</v>
      </c>
    </row>
    <row r="6" spans="1:4" ht="16" x14ac:dyDescent="0.2">
      <c r="A6" s="4" t="s">
        <v>467</v>
      </c>
      <c r="B6" s="5">
        <v>158519</v>
      </c>
      <c r="C6" s="5">
        <v>153464</v>
      </c>
      <c r="D6" s="5">
        <v>85101</v>
      </c>
    </row>
    <row r="7" spans="1:4" ht="16" x14ac:dyDescent="0.2">
      <c r="A7" s="4" t="s">
        <v>468</v>
      </c>
      <c r="B7" s="6">
        <v>285056606</v>
      </c>
      <c r="C7" s="6">
        <v>275763745</v>
      </c>
      <c r="D7" s="6">
        <v>159195023</v>
      </c>
    </row>
    <row r="8" spans="1:4" ht="16" x14ac:dyDescent="0.2">
      <c r="A8" s="4" t="s">
        <v>469</v>
      </c>
      <c r="B8" s="7">
        <v>0.56000000000000005</v>
      </c>
      <c r="C8" s="7">
        <v>0.56000000000000005</v>
      </c>
      <c r="D8" s="7">
        <v>0.53</v>
      </c>
    </row>
    <row r="9" spans="1:4" ht="16" x14ac:dyDescent="0.2">
      <c r="A9" s="3" t="s">
        <v>470</v>
      </c>
      <c r="B9" s="4" t="s">
        <v>6</v>
      </c>
      <c r="C9" s="4" t="s">
        <v>6</v>
      </c>
      <c r="D9" s="4" t="s">
        <v>6</v>
      </c>
    </row>
    <row r="10" spans="1:4" ht="16" x14ac:dyDescent="0.2">
      <c r="A10" s="4" t="s">
        <v>471</v>
      </c>
      <c r="B10" s="5">
        <v>158519</v>
      </c>
      <c r="C10" s="5">
        <v>153464</v>
      </c>
      <c r="D10" s="5">
        <v>118918</v>
      </c>
    </row>
    <row r="11" spans="1:4" ht="16" x14ac:dyDescent="0.2">
      <c r="A11" s="4" t="s">
        <v>468</v>
      </c>
      <c r="B11" s="6">
        <v>285056606</v>
      </c>
      <c r="C11" s="6">
        <v>275763745</v>
      </c>
      <c r="D11" s="6">
        <v>159195023</v>
      </c>
    </row>
    <row r="12" spans="1:4" ht="16" x14ac:dyDescent="0.2">
      <c r="A12" s="4" t="s">
        <v>472</v>
      </c>
      <c r="B12" s="4" t="s">
        <v>6</v>
      </c>
      <c r="C12" s="4" t="s">
        <v>6</v>
      </c>
      <c r="D12" s="6">
        <v>63260090</v>
      </c>
    </row>
    <row r="13" spans="1:4" ht="16" x14ac:dyDescent="0.2">
      <c r="A13" s="4" t="s">
        <v>473</v>
      </c>
      <c r="B13" s="6">
        <v>29770649</v>
      </c>
      <c r="C13" s="6">
        <v>42530491</v>
      </c>
      <c r="D13" s="6">
        <v>40674652</v>
      </c>
    </row>
    <row r="14" spans="1:4" ht="16" x14ac:dyDescent="0.2">
      <c r="A14" s="4" t="s">
        <v>474</v>
      </c>
      <c r="B14" s="6">
        <v>314827255</v>
      </c>
      <c r="C14" s="6">
        <v>318294236</v>
      </c>
      <c r="D14" s="6">
        <v>263129765</v>
      </c>
    </row>
    <row r="15" spans="1:4" ht="16" x14ac:dyDescent="0.2">
      <c r="A15" s="4" t="s">
        <v>475</v>
      </c>
      <c r="B15" s="7">
        <v>0.5</v>
      </c>
      <c r="C15" s="7">
        <v>0.48</v>
      </c>
      <c r="D15" s="7">
        <v>0.45</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4"/>
  <sheetViews>
    <sheetView workbookViewId="0"/>
  </sheetViews>
  <sheetFormatPr baseColWidth="10" defaultColWidth="8.83203125" defaultRowHeight="15" x14ac:dyDescent="0.2"/>
  <cols>
    <col min="1" max="1" width="67" customWidth="1"/>
    <col min="2" max="2" width="16" customWidth="1"/>
    <col min="3" max="4" width="14" customWidth="1"/>
  </cols>
  <sheetData>
    <row r="1" spans="1:4" x14ac:dyDescent="0.2">
      <c r="A1" s="14" t="s">
        <v>476</v>
      </c>
      <c r="B1" s="17" t="s">
        <v>1</v>
      </c>
      <c r="C1" s="15"/>
      <c r="D1" s="15"/>
    </row>
    <row r="2" spans="1:4" ht="16" x14ac:dyDescent="0.2">
      <c r="A2" s="15"/>
      <c r="B2" s="2" t="s">
        <v>2</v>
      </c>
      <c r="C2" s="2" t="s">
        <v>118</v>
      </c>
      <c r="D2" s="2" t="s">
        <v>126</v>
      </c>
    </row>
    <row r="3" spans="1:4" ht="16" x14ac:dyDescent="0.2">
      <c r="A3" s="3" t="s">
        <v>248</v>
      </c>
      <c r="B3" s="4" t="s">
        <v>6</v>
      </c>
      <c r="C3" s="4" t="s">
        <v>6</v>
      </c>
      <c r="D3" s="4" t="s">
        <v>6</v>
      </c>
    </row>
    <row r="4" spans="1:4" ht="16" x14ac:dyDescent="0.2">
      <c r="A4" s="4" t="s">
        <v>477</v>
      </c>
      <c r="B4" s="6">
        <v>11824006</v>
      </c>
      <c r="C4" s="6">
        <v>908409</v>
      </c>
      <c r="D4" s="6">
        <v>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6"/>
  <sheetViews>
    <sheetView workbookViewId="0"/>
  </sheetViews>
  <sheetFormatPr baseColWidth="10" defaultColWidth="8.83203125" defaultRowHeight="15" x14ac:dyDescent="0.2"/>
  <cols>
    <col min="1" max="1" width="80" customWidth="1"/>
    <col min="2" max="3" width="14" customWidth="1"/>
  </cols>
  <sheetData>
    <row r="1" spans="1:3" ht="16" x14ac:dyDescent="0.2">
      <c r="A1" s="1" t="s">
        <v>478</v>
      </c>
      <c r="B1" s="2" t="s">
        <v>2</v>
      </c>
      <c r="C1" s="2" t="s">
        <v>118</v>
      </c>
    </row>
    <row r="2" spans="1:3" ht="16" x14ac:dyDescent="0.2">
      <c r="A2" s="3" t="s">
        <v>252</v>
      </c>
      <c r="B2" s="4" t="s">
        <v>6</v>
      </c>
      <c r="C2" s="4" t="s">
        <v>6</v>
      </c>
    </row>
    <row r="3" spans="1:3" ht="16" x14ac:dyDescent="0.2">
      <c r="A3" s="4" t="s">
        <v>479</v>
      </c>
      <c r="B3" s="5">
        <v>64817</v>
      </c>
      <c r="C3" s="5">
        <v>14282</v>
      </c>
    </row>
    <row r="4" spans="1:3" ht="16" x14ac:dyDescent="0.2">
      <c r="A4" s="4" t="s">
        <v>480</v>
      </c>
      <c r="B4" s="6">
        <v>9064</v>
      </c>
      <c r="C4" s="6">
        <v>5293</v>
      </c>
    </row>
    <row r="5" spans="1:3" ht="16" x14ac:dyDescent="0.2">
      <c r="A5" s="4" t="s">
        <v>481</v>
      </c>
      <c r="B5" s="6">
        <v>1532</v>
      </c>
      <c r="C5" s="6">
        <v>1672</v>
      </c>
    </row>
    <row r="6" spans="1:3" ht="16" x14ac:dyDescent="0.2">
      <c r="A6" s="4" t="s">
        <v>482</v>
      </c>
      <c r="B6" s="5">
        <v>75413</v>
      </c>
      <c r="C6" s="5">
        <v>21247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2"/>
  <sheetViews>
    <sheetView workbookViewId="0">
      <selection activeCell="C29" sqref="C29"/>
    </sheetView>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14" t="s">
        <v>125</v>
      </c>
      <c r="B1" s="15"/>
      <c r="C1" s="17" t="s">
        <v>1</v>
      </c>
      <c r="D1" s="15"/>
      <c r="E1" s="15"/>
    </row>
    <row r="2" spans="1:5" ht="16" x14ac:dyDescent="0.2">
      <c r="A2" s="15"/>
      <c r="B2" s="15"/>
      <c r="C2" s="2" t="s">
        <v>2</v>
      </c>
      <c r="D2" s="2" t="s">
        <v>118</v>
      </c>
      <c r="E2" s="2" t="s">
        <v>126</v>
      </c>
    </row>
    <row r="3" spans="1:5" ht="16" x14ac:dyDescent="0.2">
      <c r="A3" s="3" t="s">
        <v>127</v>
      </c>
      <c r="C3" s="4" t="s">
        <v>6</v>
      </c>
      <c r="D3" s="4" t="s">
        <v>6</v>
      </c>
      <c r="E3" s="4" t="s">
        <v>6</v>
      </c>
    </row>
    <row r="4" spans="1:5" ht="16" x14ac:dyDescent="0.2">
      <c r="A4" s="4" t="s">
        <v>128</v>
      </c>
      <c r="C4" s="5">
        <v>485424</v>
      </c>
      <c r="D4" s="5">
        <v>375203</v>
      </c>
      <c r="E4" s="5">
        <v>233155</v>
      </c>
    </row>
    <row r="5" spans="1:5" ht="16" x14ac:dyDescent="0.2">
      <c r="A5" s="3" t="s">
        <v>129</v>
      </c>
      <c r="C5" s="4" t="s">
        <v>6</v>
      </c>
      <c r="D5" s="4" t="s">
        <v>6</v>
      </c>
      <c r="E5" s="4" t="s">
        <v>6</v>
      </c>
    </row>
    <row r="6" spans="1:5" ht="16" x14ac:dyDescent="0.2">
      <c r="A6" s="4" t="s">
        <v>130</v>
      </c>
      <c r="C6" s="6">
        <v>66436</v>
      </c>
      <c r="D6" s="6">
        <v>45516</v>
      </c>
      <c r="E6" s="6">
        <v>27143</v>
      </c>
    </row>
    <row r="7" spans="1:5" ht="16" x14ac:dyDescent="0.2">
      <c r="A7" s="4" t="s">
        <v>131</v>
      </c>
      <c r="B7" s="4" t="s">
        <v>87</v>
      </c>
      <c r="C7" s="6">
        <v>107879</v>
      </c>
      <c r="D7" s="6">
        <v>62062</v>
      </c>
      <c r="E7" s="6">
        <v>29393</v>
      </c>
    </row>
    <row r="8" spans="1:5" ht="16" x14ac:dyDescent="0.2">
      <c r="A8" s="4" t="s">
        <v>132</v>
      </c>
      <c r="B8" s="4" t="s">
        <v>87</v>
      </c>
      <c r="C8" s="6">
        <v>11270</v>
      </c>
      <c r="D8" s="6">
        <v>6913</v>
      </c>
      <c r="E8" s="6">
        <v>3842</v>
      </c>
    </row>
    <row r="9" spans="1:5" ht="16" x14ac:dyDescent="0.2">
      <c r="A9" s="4" t="s">
        <v>133</v>
      </c>
      <c r="B9" s="4" t="s">
        <v>87</v>
      </c>
      <c r="C9" s="6">
        <v>55485</v>
      </c>
      <c r="D9" s="6">
        <v>41848</v>
      </c>
      <c r="E9" s="6">
        <v>11910</v>
      </c>
    </row>
    <row r="10" spans="1:5" ht="16" x14ac:dyDescent="0.2">
      <c r="A10" s="4" t="s">
        <v>134</v>
      </c>
      <c r="C10" s="6">
        <v>27843</v>
      </c>
      <c r="D10" s="6">
        <v>14451</v>
      </c>
      <c r="E10" s="6">
        <v>4836</v>
      </c>
    </row>
    <row r="11" spans="1:5" ht="16" x14ac:dyDescent="0.2">
      <c r="A11" s="4" t="s">
        <v>135</v>
      </c>
      <c r="C11" s="6">
        <v>268913</v>
      </c>
      <c r="D11" s="6">
        <v>170790</v>
      </c>
      <c r="E11" s="6">
        <v>77124</v>
      </c>
    </row>
    <row r="12" spans="1:5" ht="16" x14ac:dyDescent="0.2">
      <c r="A12" s="4" t="s">
        <v>136</v>
      </c>
      <c r="C12" s="6">
        <v>216511</v>
      </c>
      <c r="D12" s="6">
        <v>204413</v>
      </c>
      <c r="E12" s="6">
        <v>156031</v>
      </c>
    </row>
    <row r="13" spans="1:5" ht="16" x14ac:dyDescent="0.2">
      <c r="A13" s="3" t="s">
        <v>137</v>
      </c>
      <c r="C13" s="4" t="s">
        <v>6</v>
      </c>
      <c r="D13" s="4" t="s">
        <v>6</v>
      </c>
      <c r="E13" s="4" t="s">
        <v>6</v>
      </c>
    </row>
    <row r="14" spans="1:5" ht="16" x14ac:dyDescent="0.2">
      <c r="A14" s="4" t="s">
        <v>138</v>
      </c>
      <c r="C14" s="6">
        <v>-16079</v>
      </c>
      <c r="D14" s="6">
        <v>-3330</v>
      </c>
      <c r="E14" s="6">
        <v>-293</v>
      </c>
    </row>
    <row r="15" spans="1:5" ht="16" x14ac:dyDescent="0.2">
      <c r="A15" s="4" t="s">
        <v>139</v>
      </c>
      <c r="C15" s="6">
        <v>4045</v>
      </c>
      <c r="D15" s="6">
        <v>6080</v>
      </c>
      <c r="E15" s="6">
        <v>6811</v>
      </c>
    </row>
    <row r="16" spans="1:5" ht="16" x14ac:dyDescent="0.2">
      <c r="A16" s="4" t="s">
        <v>140</v>
      </c>
      <c r="C16" s="6">
        <v>-10554</v>
      </c>
      <c r="D16" s="6">
        <v>-17486</v>
      </c>
      <c r="E16" s="6">
        <v>-8320</v>
      </c>
    </row>
    <row r="17" spans="1:5" ht="16" x14ac:dyDescent="0.2">
      <c r="A17" s="4" t="s">
        <v>141</v>
      </c>
      <c r="C17" s="6">
        <v>-22588</v>
      </c>
      <c r="D17" s="6">
        <v>-14736</v>
      </c>
      <c r="E17" s="6">
        <v>-1802</v>
      </c>
    </row>
    <row r="18" spans="1:5" ht="16" x14ac:dyDescent="0.2">
      <c r="A18" s="4" t="s">
        <v>142</v>
      </c>
      <c r="C18" s="6">
        <v>239099</v>
      </c>
      <c r="D18" s="6">
        <v>219149</v>
      </c>
      <c r="E18" s="6">
        <v>157833</v>
      </c>
    </row>
    <row r="19" spans="1:5" ht="16" x14ac:dyDescent="0.2">
      <c r="A19" s="4" t="s">
        <v>143</v>
      </c>
      <c r="C19" s="6">
        <v>80580</v>
      </c>
      <c r="D19" s="6">
        <v>65685</v>
      </c>
      <c r="E19" s="6">
        <v>38915</v>
      </c>
    </row>
    <row r="20" spans="1:5" ht="16" x14ac:dyDescent="0.2">
      <c r="A20" s="4" t="s">
        <v>144</v>
      </c>
      <c r="C20" s="6">
        <v>158519</v>
      </c>
      <c r="D20" s="6">
        <v>153464</v>
      </c>
      <c r="E20" s="6">
        <v>118918</v>
      </c>
    </row>
    <row r="21" spans="1:5" ht="16" x14ac:dyDescent="0.2">
      <c r="A21" s="4" t="s">
        <v>145</v>
      </c>
      <c r="C21" s="6">
        <v>-1671</v>
      </c>
      <c r="D21" s="6">
        <v>280</v>
      </c>
      <c r="E21" s="4" t="s">
        <v>6</v>
      </c>
    </row>
    <row r="22" spans="1:5" ht="16" x14ac:dyDescent="0.2">
      <c r="A22" s="4" t="s">
        <v>146</v>
      </c>
      <c r="C22" s="5">
        <v>156848</v>
      </c>
      <c r="D22" s="5">
        <v>153744</v>
      </c>
      <c r="E22" s="5">
        <v>118918</v>
      </c>
    </row>
    <row r="23" spans="1:5" ht="16" x14ac:dyDescent="0.2">
      <c r="A23" s="3" t="s">
        <v>147</v>
      </c>
      <c r="C23" s="4" t="s">
        <v>6</v>
      </c>
      <c r="D23" s="4" t="s">
        <v>6</v>
      </c>
      <c r="E23" s="4" t="s">
        <v>6</v>
      </c>
    </row>
    <row r="24" spans="1:5" ht="16" x14ac:dyDescent="0.2">
      <c r="A24" s="4" t="s">
        <v>148</v>
      </c>
      <c r="C24" s="7">
        <v>0.56000000000000005</v>
      </c>
      <c r="D24" s="7">
        <v>0.56000000000000005</v>
      </c>
      <c r="E24" s="7">
        <v>0.53</v>
      </c>
    </row>
    <row r="25" spans="1:5" ht="16" x14ac:dyDescent="0.2">
      <c r="A25" s="4" t="s">
        <v>149</v>
      </c>
      <c r="C25" s="7">
        <v>0.5</v>
      </c>
      <c r="D25" s="7">
        <v>0.48</v>
      </c>
      <c r="E25" s="7">
        <v>0.45</v>
      </c>
    </row>
    <row r="26" spans="1:5" ht="16" x14ac:dyDescent="0.2">
      <c r="A26" s="3" t="s">
        <v>150</v>
      </c>
      <c r="C26" s="4" t="s">
        <v>6</v>
      </c>
      <c r="D26" s="4" t="s">
        <v>6</v>
      </c>
      <c r="E26" s="4" t="s">
        <v>6</v>
      </c>
    </row>
    <row r="27" spans="1:5" ht="16" x14ac:dyDescent="0.2">
      <c r="A27" s="4" t="s">
        <v>148</v>
      </c>
      <c r="C27" s="6">
        <v>285056606</v>
      </c>
      <c r="D27" s="6">
        <v>275763745</v>
      </c>
      <c r="E27" s="6">
        <v>159195023</v>
      </c>
    </row>
    <row r="28" spans="1:5" ht="16" x14ac:dyDescent="0.2">
      <c r="A28" s="4" t="s">
        <v>149</v>
      </c>
      <c r="C28" s="6">
        <v>314827255</v>
      </c>
      <c r="D28" s="6">
        <v>318294236</v>
      </c>
      <c r="E28" s="6">
        <v>263129765</v>
      </c>
    </row>
    <row r="29" spans="1:5" ht="16" x14ac:dyDescent="0.2">
      <c r="A29" s="4" t="s">
        <v>151</v>
      </c>
      <c r="C29" s="4" t="s">
        <v>6</v>
      </c>
      <c r="D29" s="4" t="s">
        <v>6</v>
      </c>
      <c r="E29" s="4" t="s">
        <v>6</v>
      </c>
    </row>
    <row r="30" spans="1:5" ht="16" x14ac:dyDescent="0.2">
      <c r="A30" s="3" t="s">
        <v>127</v>
      </c>
      <c r="C30" s="4" t="s">
        <v>6</v>
      </c>
      <c r="D30" s="4" t="s">
        <v>6</v>
      </c>
      <c r="E30" s="4" t="s">
        <v>6</v>
      </c>
    </row>
    <row r="31" spans="1:5" ht="16" x14ac:dyDescent="0.2">
      <c r="A31" s="4" t="s">
        <v>128</v>
      </c>
      <c r="C31" s="5">
        <v>40802</v>
      </c>
      <c r="D31" s="5">
        <v>19076</v>
      </c>
      <c r="E31" s="5">
        <v>19848</v>
      </c>
    </row>
    <row r="32" spans="1:5" ht="16" x14ac:dyDescent="0.2">
      <c r="A32" s="4" t="s">
        <v>152</v>
      </c>
      <c r="C32" s="4" t="s">
        <v>6</v>
      </c>
      <c r="D32" s="4" t="s">
        <v>6</v>
      </c>
      <c r="E32" s="4" t="s">
        <v>6</v>
      </c>
    </row>
    <row r="33" spans="1:5" ht="16" x14ac:dyDescent="0.2">
      <c r="A33" s="3" t="s">
        <v>127</v>
      </c>
      <c r="C33" s="4" t="s">
        <v>6</v>
      </c>
      <c r="D33" s="4" t="s">
        <v>6</v>
      </c>
      <c r="E33" s="4" t="s">
        <v>6</v>
      </c>
    </row>
    <row r="34" spans="1:5" ht="16" x14ac:dyDescent="0.2">
      <c r="A34" s="4" t="s">
        <v>128</v>
      </c>
      <c r="C34" s="6">
        <v>696</v>
      </c>
      <c r="D34" s="6">
        <v>20778</v>
      </c>
      <c r="E34" s="4" t="s">
        <v>6</v>
      </c>
    </row>
    <row r="35" spans="1:5" ht="16" x14ac:dyDescent="0.2">
      <c r="A35" s="4" t="s">
        <v>153</v>
      </c>
      <c r="C35" s="4" t="s">
        <v>6</v>
      </c>
      <c r="D35" s="4" t="s">
        <v>6</v>
      </c>
      <c r="E35" s="4" t="s">
        <v>6</v>
      </c>
    </row>
    <row r="36" spans="1:5" ht="16" x14ac:dyDescent="0.2">
      <c r="A36" s="3" t="s">
        <v>127</v>
      </c>
      <c r="C36" s="4" t="s">
        <v>6</v>
      </c>
      <c r="D36" s="4" t="s">
        <v>6</v>
      </c>
      <c r="E36" s="4" t="s">
        <v>6</v>
      </c>
    </row>
    <row r="37" spans="1:5" ht="16" x14ac:dyDescent="0.2">
      <c r="A37" s="4" t="s">
        <v>128</v>
      </c>
      <c r="C37" s="6">
        <v>900</v>
      </c>
      <c r="D37" s="6">
        <v>8000</v>
      </c>
      <c r="E37" s="6">
        <v>15000</v>
      </c>
    </row>
    <row r="38" spans="1:5" ht="16" x14ac:dyDescent="0.2">
      <c r="A38" s="4" t="s">
        <v>154</v>
      </c>
      <c r="C38" s="4" t="s">
        <v>6</v>
      </c>
      <c r="D38" s="4" t="s">
        <v>6</v>
      </c>
      <c r="E38" s="4" t="s">
        <v>6</v>
      </c>
    </row>
    <row r="39" spans="1:5" ht="16" x14ac:dyDescent="0.2">
      <c r="A39" s="3" t="s">
        <v>127</v>
      </c>
      <c r="C39" s="4" t="s">
        <v>6</v>
      </c>
      <c r="D39" s="4" t="s">
        <v>6</v>
      </c>
      <c r="E39" s="4" t="s">
        <v>6</v>
      </c>
    </row>
    <row r="40" spans="1:5" ht="16" x14ac:dyDescent="0.2">
      <c r="A40" s="4" t="s">
        <v>128</v>
      </c>
      <c r="C40" s="5">
        <v>443026</v>
      </c>
      <c r="D40" s="5">
        <v>327349</v>
      </c>
      <c r="E40" s="5">
        <v>198307</v>
      </c>
    </row>
    <row r="41" spans="1:5" x14ac:dyDescent="0.2">
      <c r="A41" s="15"/>
      <c r="B41" s="15"/>
      <c r="C41" s="15"/>
      <c r="D41" s="15"/>
    </row>
    <row r="42" spans="1:5" x14ac:dyDescent="0.2">
      <c r="A42" s="16" t="s">
        <v>155</v>
      </c>
      <c r="B42" s="15"/>
      <c r="C42" s="15"/>
      <c r="D42" s="15"/>
    </row>
  </sheetData>
  <mergeCells count="4">
    <mergeCell ref="A1:B2"/>
    <mergeCell ref="C1:E1"/>
    <mergeCell ref="A41:D41"/>
    <mergeCell ref="A42:D4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23"/>
  <sheetViews>
    <sheetView workbookViewId="0"/>
  </sheetViews>
  <sheetFormatPr baseColWidth="10" defaultColWidth="8.83203125" defaultRowHeight="15" x14ac:dyDescent="0.2"/>
  <cols>
    <col min="1" max="1" width="80" customWidth="1"/>
    <col min="2" max="3" width="14" customWidth="1"/>
  </cols>
  <sheetData>
    <row r="1" spans="1:3" ht="32" x14ac:dyDescent="0.2">
      <c r="A1" s="1" t="s">
        <v>483</v>
      </c>
      <c r="B1" s="2" t="s">
        <v>2</v>
      </c>
      <c r="C1" s="2" t="s">
        <v>118</v>
      </c>
    </row>
    <row r="2" spans="1:3" ht="16" x14ac:dyDescent="0.2">
      <c r="A2" s="3" t="s">
        <v>447</v>
      </c>
      <c r="B2" s="4" t="s">
        <v>6</v>
      </c>
      <c r="C2" s="4" t="s">
        <v>6</v>
      </c>
    </row>
    <row r="3" spans="1:3" ht="16" x14ac:dyDescent="0.2">
      <c r="A3" s="4" t="s">
        <v>484</v>
      </c>
      <c r="B3" s="5">
        <v>235730</v>
      </c>
      <c r="C3" s="5">
        <v>121442</v>
      </c>
    </row>
    <row r="4" spans="1:3" ht="16" x14ac:dyDescent="0.2">
      <c r="A4" s="4" t="s">
        <v>485</v>
      </c>
      <c r="B4" s="6">
        <v>-18475</v>
      </c>
      <c r="C4" s="6">
        <v>-9826</v>
      </c>
    </row>
    <row r="5" spans="1:3" ht="16" x14ac:dyDescent="0.2">
      <c r="A5" s="4" t="s">
        <v>84</v>
      </c>
      <c r="B5" s="6">
        <v>217255</v>
      </c>
      <c r="C5" s="6">
        <v>111616</v>
      </c>
    </row>
    <row r="6" spans="1:3" ht="16" x14ac:dyDescent="0.2">
      <c r="A6" s="4" t="s">
        <v>486</v>
      </c>
      <c r="B6" s="4" t="s">
        <v>6</v>
      </c>
      <c r="C6" s="4" t="s">
        <v>6</v>
      </c>
    </row>
    <row r="7" spans="1:3" ht="16" x14ac:dyDescent="0.2">
      <c r="A7" s="3" t="s">
        <v>447</v>
      </c>
      <c r="B7" s="4" t="s">
        <v>6</v>
      </c>
      <c r="C7" s="4" t="s">
        <v>6</v>
      </c>
    </row>
    <row r="8" spans="1:3" ht="16" x14ac:dyDescent="0.2">
      <c r="A8" s="4" t="s">
        <v>484</v>
      </c>
      <c r="B8" s="6">
        <v>8303</v>
      </c>
      <c r="C8" s="6">
        <v>7843</v>
      </c>
    </row>
    <row r="9" spans="1:3" ht="16" x14ac:dyDescent="0.2">
      <c r="A9" s="4" t="s">
        <v>487</v>
      </c>
      <c r="B9" s="4" t="s">
        <v>6</v>
      </c>
      <c r="C9" s="4" t="s">
        <v>6</v>
      </c>
    </row>
    <row r="10" spans="1:3" ht="16" x14ac:dyDescent="0.2">
      <c r="A10" s="3" t="s">
        <v>447</v>
      </c>
      <c r="B10" s="4" t="s">
        <v>6</v>
      </c>
      <c r="C10" s="4" t="s">
        <v>6</v>
      </c>
    </row>
    <row r="11" spans="1:3" ht="16" x14ac:dyDescent="0.2">
      <c r="A11" s="4" t="s">
        <v>484</v>
      </c>
      <c r="B11" s="6">
        <v>53405</v>
      </c>
      <c r="C11" s="6">
        <v>33044</v>
      </c>
    </row>
    <row r="12" spans="1:3" ht="16" x14ac:dyDescent="0.2">
      <c r="A12" s="4" t="s">
        <v>488</v>
      </c>
      <c r="B12" s="4" t="s">
        <v>6</v>
      </c>
      <c r="C12" s="4" t="s">
        <v>6</v>
      </c>
    </row>
    <row r="13" spans="1:3" ht="16" x14ac:dyDescent="0.2">
      <c r="A13" s="3" t="s">
        <v>447</v>
      </c>
      <c r="B13" s="4" t="s">
        <v>6</v>
      </c>
      <c r="C13" s="4" t="s">
        <v>6</v>
      </c>
    </row>
    <row r="14" spans="1:3" ht="16" x14ac:dyDescent="0.2">
      <c r="A14" s="4" t="s">
        <v>484</v>
      </c>
      <c r="B14" s="6">
        <v>11361</v>
      </c>
      <c r="C14" s="6">
        <v>1212</v>
      </c>
    </row>
    <row r="15" spans="1:3" ht="16" x14ac:dyDescent="0.2">
      <c r="A15" s="4" t="s">
        <v>489</v>
      </c>
      <c r="B15" s="4" t="s">
        <v>6</v>
      </c>
      <c r="C15" s="4" t="s">
        <v>6</v>
      </c>
    </row>
    <row r="16" spans="1:3" ht="16" x14ac:dyDescent="0.2">
      <c r="A16" s="3" t="s">
        <v>447</v>
      </c>
      <c r="B16" s="4" t="s">
        <v>6</v>
      </c>
      <c r="C16" s="4" t="s">
        <v>6</v>
      </c>
    </row>
    <row r="17" spans="1:3" ht="16" x14ac:dyDescent="0.2">
      <c r="A17" s="4" t="s">
        <v>484</v>
      </c>
      <c r="B17" s="6">
        <v>41256</v>
      </c>
      <c r="C17" s="6">
        <v>18805</v>
      </c>
    </row>
    <row r="18" spans="1:3" ht="16" x14ac:dyDescent="0.2">
      <c r="A18" s="4" t="s">
        <v>455</v>
      </c>
      <c r="B18" s="4" t="s">
        <v>6</v>
      </c>
      <c r="C18" s="4" t="s">
        <v>6</v>
      </c>
    </row>
    <row r="19" spans="1:3" ht="16" x14ac:dyDescent="0.2">
      <c r="A19" s="3" t="s">
        <v>447</v>
      </c>
      <c r="B19" s="4" t="s">
        <v>6</v>
      </c>
      <c r="C19" s="4" t="s">
        <v>6</v>
      </c>
    </row>
    <row r="20" spans="1:3" ht="16" x14ac:dyDescent="0.2">
      <c r="A20" s="4" t="s">
        <v>484</v>
      </c>
      <c r="B20" s="6">
        <v>40567</v>
      </c>
      <c r="C20" s="6">
        <v>22750</v>
      </c>
    </row>
    <row r="21" spans="1:3" ht="16" x14ac:dyDescent="0.2">
      <c r="A21" s="4" t="s">
        <v>490</v>
      </c>
      <c r="B21" s="4" t="s">
        <v>6</v>
      </c>
      <c r="C21" s="4" t="s">
        <v>6</v>
      </c>
    </row>
    <row r="22" spans="1:3" ht="16" x14ac:dyDescent="0.2">
      <c r="A22" s="3" t="s">
        <v>447</v>
      </c>
      <c r="B22" s="4" t="s">
        <v>6</v>
      </c>
      <c r="C22" s="4" t="s">
        <v>6</v>
      </c>
    </row>
    <row r="23" spans="1:3" ht="16" x14ac:dyDescent="0.2">
      <c r="A23" s="4" t="s">
        <v>484</v>
      </c>
      <c r="B23" s="5">
        <v>80838</v>
      </c>
      <c r="C23" s="5">
        <v>37788</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491</v>
      </c>
      <c r="B1" s="17" t="s">
        <v>1</v>
      </c>
      <c r="C1" s="15"/>
      <c r="D1" s="15"/>
    </row>
    <row r="2" spans="1:4" ht="16" x14ac:dyDescent="0.2">
      <c r="A2" s="15"/>
      <c r="B2" s="2" t="s">
        <v>2</v>
      </c>
      <c r="C2" s="2" t="s">
        <v>118</v>
      </c>
      <c r="D2" s="2" t="s">
        <v>126</v>
      </c>
    </row>
    <row r="3" spans="1:4" ht="16" x14ac:dyDescent="0.2">
      <c r="A3" s="3" t="s">
        <v>255</v>
      </c>
      <c r="B3" s="4" t="s">
        <v>6</v>
      </c>
      <c r="C3" s="4" t="s">
        <v>6</v>
      </c>
      <c r="D3" s="4" t="s">
        <v>6</v>
      </c>
    </row>
    <row r="4" spans="1:4" ht="16" x14ac:dyDescent="0.2">
      <c r="A4" s="4" t="s">
        <v>492</v>
      </c>
      <c r="B4" s="5">
        <v>25600</v>
      </c>
      <c r="C4" s="5">
        <v>19800</v>
      </c>
      <c r="D4" s="4" t="s">
        <v>6</v>
      </c>
    </row>
    <row r="5" spans="1:4" ht="16" x14ac:dyDescent="0.2">
      <c r="A5" s="4" t="s">
        <v>193</v>
      </c>
      <c r="B5" s="5">
        <v>8953</v>
      </c>
      <c r="C5" s="5">
        <v>4403</v>
      </c>
      <c r="D5" s="5">
        <v>2317</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18"/>
  <sheetViews>
    <sheetView workbookViewId="0"/>
  </sheetViews>
  <sheetFormatPr baseColWidth="10" defaultColWidth="8.83203125" defaultRowHeight="15" x14ac:dyDescent="0.2"/>
  <cols>
    <col min="1" max="1" width="80" customWidth="1"/>
    <col min="2" max="3" width="14" customWidth="1"/>
  </cols>
  <sheetData>
    <row r="1" spans="1:3" ht="16" x14ac:dyDescent="0.2">
      <c r="A1" s="1" t="s">
        <v>493</v>
      </c>
      <c r="B1" s="2" t="s">
        <v>2</v>
      </c>
      <c r="C1" s="2" t="s">
        <v>118</v>
      </c>
    </row>
    <row r="2" spans="1:3" ht="16" x14ac:dyDescent="0.2">
      <c r="A2" s="3" t="s">
        <v>494</v>
      </c>
      <c r="B2" s="4" t="s">
        <v>6</v>
      </c>
      <c r="C2" s="4" t="s">
        <v>6</v>
      </c>
    </row>
    <row r="3" spans="1:3" ht="16" x14ac:dyDescent="0.2">
      <c r="A3" s="4" t="s">
        <v>495</v>
      </c>
      <c r="B3" s="5">
        <v>154583</v>
      </c>
      <c r="C3" s="5">
        <v>160973</v>
      </c>
    </row>
    <row r="4" spans="1:3" ht="16" x14ac:dyDescent="0.2">
      <c r="A4" s="4" t="s">
        <v>496</v>
      </c>
      <c r="B4" s="6">
        <v>23081</v>
      </c>
      <c r="C4" s="6">
        <v>12581</v>
      </c>
    </row>
    <row r="5" spans="1:3" ht="16" x14ac:dyDescent="0.2">
      <c r="A5" s="4" t="s">
        <v>497</v>
      </c>
      <c r="B5" s="6">
        <v>131502</v>
      </c>
      <c r="C5" s="6">
        <v>148392</v>
      </c>
    </row>
    <row r="6" spans="1:3" ht="16" x14ac:dyDescent="0.2">
      <c r="A6" s="4" t="s">
        <v>498</v>
      </c>
      <c r="B6" s="4" t="s">
        <v>6</v>
      </c>
      <c r="C6" s="4" t="s">
        <v>6</v>
      </c>
    </row>
    <row r="7" spans="1:3" ht="16" x14ac:dyDescent="0.2">
      <c r="A7" s="3" t="s">
        <v>494</v>
      </c>
      <c r="B7" s="4" t="s">
        <v>6</v>
      </c>
      <c r="C7" s="4" t="s">
        <v>6</v>
      </c>
    </row>
    <row r="8" spans="1:3" ht="16" x14ac:dyDescent="0.2">
      <c r="A8" s="4" t="s">
        <v>497</v>
      </c>
      <c r="B8" s="6">
        <v>64010</v>
      </c>
      <c r="C8" s="6">
        <v>72400</v>
      </c>
    </row>
    <row r="9" spans="1:3" ht="16" x14ac:dyDescent="0.2">
      <c r="A9" s="4" t="s">
        <v>499</v>
      </c>
      <c r="B9" s="4" t="s">
        <v>6</v>
      </c>
      <c r="C9" s="4" t="s">
        <v>6</v>
      </c>
    </row>
    <row r="10" spans="1:3" ht="16" x14ac:dyDescent="0.2">
      <c r="A10" s="3" t="s">
        <v>494</v>
      </c>
      <c r="B10" s="4" t="s">
        <v>6</v>
      </c>
      <c r="C10" s="4" t="s">
        <v>6</v>
      </c>
    </row>
    <row r="11" spans="1:3" ht="16" x14ac:dyDescent="0.2">
      <c r="A11" s="4" t="s">
        <v>495</v>
      </c>
      <c r="B11" s="6">
        <v>37873</v>
      </c>
      <c r="C11" s="6">
        <v>35873</v>
      </c>
    </row>
    <row r="12" spans="1:3" ht="16" x14ac:dyDescent="0.2">
      <c r="A12" s="4" t="s">
        <v>496</v>
      </c>
      <c r="B12" s="6">
        <v>17859</v>
      </c>
      <c r="C12" s="6">
        <v>9994</v>
      </c>
    </row>
    <row r="13" spans="1:3" ht="16" x14ac:dyDescent="0.2">
      <c r="A13" s="4" t="s">
        <v>497</v>
      </c>
      <c r="B13" s="6">
        <v>20014</v>
      </c>
      <c r="C13" s="6">
        <v>25879</v>
      </c>
    </row>
    <row r="14" spans="1:3" ht="16" x14ac:dyDescent="0.2">
      <c r="A14" s="4" t="s">
        <v>462</v>
      </c>
      <c r="B14" s="4" t="s">
        <v>6</v>
      </c>
      <c r="C14" s="4" t="s">
        <v>6</v>
      </c>
    </row>
    <row r="15" spans="1:3" ht="16" x14ac:dyDescent="0.2">
      <c r="A15" s="3" t="s">
        <v>494</v>
      </c>
      <c r="B15" s="4" t="s">
        <v>6</v>
      </c>
      <c r="C15" s="4" t="s">
        <v>6</v>
      </c>
    </row>
    <row r="16" spans="1:3" ht="16" x14ac:dyDescent="0.2">
      <c r="A16" s="4" t="s">
        <v>495</v>
      </c>
      <c r="B16" s="6">
        <v>52700</v>
      </c>
      <c r="C16" s="6">
        <v>52700</v>
      </c>
    </row>
    <row r="17" spans="1:3" ht="16" x14ac:dyDescent="0.2">
      <c r="A17" s="4" t="s">
        <v>496</v>
      </c>
      <c r="B17" s="6">
        <v>5222</v>
      </c>
      <c r="C17" s="6">
        <v>2587</v>
      </c>
    </row>
    <row r="18" spans="1:3" ht="16" x14ac:dyDescent="0.2">
      <c r="A18" s="4" t="s">
        <v>497</v>
      </c>
      <c r="B18" s="5">
        <v>47478</v>
      </c>
      <c r="C18" s="5">
        <v>50113</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18"/>
  <sheetViews>
    <sheetView workbookViewId="0"/>
  </sheetViews>
  <sheetFormatPr baseColWidth="10" defaultColWidth="8.83203125" defaultRowHeight="15" x14ac:dyDescent="0.2"/>
  <cols>
    <col min="1" max="1" width="80" customWidth="1"/>
    <col min="2" max="2" width="34" customWidth="1"/>
    <col min="3" max="5" width="22" customWidth="1"/>
  </cols>
  <sheetData>
    <row r="1" spans="1:5" ht="16" x14ac:dyDescent="0.2">
      <c r="A1" s="14" t="s">
        <v>500</v>
      </c>
      <c r="B1" s="2" t="s">
        <v>501</v>
      </c>
      <c r="C1" s="17" t="s">
        <v>1</v>
      </c>
      <c r="D1" s="15"/>
      <c r="E1" s="15"/>
    </row>
    <row r="2" spans="1:5" ht="16" x14ac:dyDescent="0.2">
      <c r="A2" s="15"/>
      <c r="B2" s="2" t="s">
        <v>502</v>
      </c>
      <c r="C2" s="2" t="s">
        <v>73</v>
      </c>
      <c r="D2" s="2" t="s">
        <v>74</v>
      </c>
      <c r="E2" s="2" t="s">
        <v>189</v>
      </c>
    </row>
    <row r="3" spans="1:5" ht="16" x14ac:dyDescent="0.2">
      <c r="A3" s="3" t="s">
        <v>494</v>
      </c>
      <c r="B3" s="4" t="s">
        <v>6</v>
      </c>
      <c r="C3" s="4" t="s">
        <v>6</v>
      </c>
      <c r="D3" s="4" t="s">
        <v>6</v>
      </c>
      <c r="E3" s="4" t="s">
        <v>6</v>
      </c>
    </row>
    <row r="4" spans="1:5" ht="16" x14ac:dyDescent="0.2">
      <c r="A4" s="4" t="s">
        <v>503</v>
      </c>
      <c r="B4" s="4" t="s">
        <v>6</v>
      </c>
      <c r="C4" s="5">
        <v>8400000</v>
      </c>
      <c r="D4" s="4" t="s">
        <v>6</v>
      </c>
      <c r="E4" s="4" t="s">
        <v>6</v>
      </c>
    </row>
    <row r="5" spans="1:5" ht="32" x14ac:dyDescent="0.2">
      <c r="A5" s="4" t="s">
        <v>504</v>
      </c>
      <c r="B5" s="4" t="s">
        <v>6</v>
      </c>
      <c r="C5" s="4" t="s">
        <v>505</v>
      </c>
      <c r="D5" s="4" t="s">
        <v>6</v>
      </c>
      <c r="E5" s="4" t="s">
        <v>6</v>
      </c>
    </row>
    <row r="6" spans="1:5" ht="16" x14ac:dyDescent="0.2">
      <c r="A6" s="4" t="s">
        <v>506</v>
      </c>
      <c r="B6" s="4" t="s">
        <v>6</v>
      </c>
      <c r="C6" s="5">
        <v>10500000</v>
      </c>
      <c r="D6" s="5">
        <v>10100000</v>
      </c>
      <c r="E6" s="5">
        <v>2500000</v>
      </c>
    </row>
    <row r="7" spans="1:5" ht="16" x14ac:dyDescent="0.2">
      <c r="A7" s="4" t="s">
        <v>507</v>
      </c>
      <c r="B7" s="4" t="s">
        <v>6</v>
      </c>
      <c r="C7" s="6">
        <v>6300000</v>
      </c>
      <c r="D7" s="4" t="s">
        <v>6</v>
      </c>
      <c r="E7" s="4" t="s">
        <v>6</v>
      </c>
    </row>
    <row r="8" spans="1:5" ht="16" x14ac:dyDescent="0.2">
      <c r="A8" s="4" t="s">
        <v>508</v>
      </c>
      <c r="B8" s="4" t="s">
        <v>6</v>
      </c>
      <c r="C8" s="5">
        <v>2000000</v>
      </c>
      <c r="D8" s="4" t="s">
        <v>6</v>
      </c>
      <c r="E8" s="5">
        <v>5000000</v>
      </c>
    </row>
    <row r="9" spans="1:5" ht="16" x14ac:dyDescent="0.2">
      <c r="A9" s="4" t="s">
        <v>509</v>
      </c>
      <c r="B9" s="4" t="s">
        <v>6</v>
      </c>
      <c r="C9" s="4" t="s">
        <v>6</v>
      </c>
      <c r="D9" s="4" t="s">
        <v>6</v>
      </c>
      <c r="E9" s="4" t="s">
        <v>6</v>
      </c>
    </row>
    <row r="10" spans="1:5" ht="16" x14ac:dyDescent="0.2">
      <c r="A10" s="3" t="s">
        <v>494</v>
      </c>
      <c r="B10" s="4" t="s">
        <v>6</v>
      </c>
      <c r="C10" s="4" t="s">
        <v>6</v>
      </c>
      <c r="D10" s="4" t="s">
        <v>6</v>
      </c>
      <c r="E10" s="4" t="s">
        <v>6</v>
      </c>
    </row>
    <row r="11" spans="1:5" ht="16" x14ac:dyDescent="0.2">
      <c r="A11" s="4" t="s">
        <v>510</v>
      </c>
      <c r="B11" s="4" t="s">
        <v>453</v>
      </c>
      <c r="C11" s="4" t="s">
        <v>6</v>
      </c>
      <c r="D11" s="4" t="s">
        <v>6</v>
      </c>
      <c r="E11" s="4" t="s">
        <v>6</v>
      </c>
    </row>
    <row r="12" spans="1:5" ht="16" x14ac:dyDescent="0.2">
      <c r="A12" s="4" t="s">
        <v>511</v>
      </c>
      <c r="B12" s="5">
        <v>14100</v>
      </c>
      <c r="C12" s="4" t="s">
        <v>6</v>
      </c>
      <c r="D12" s="4" t="s">
        <v>6</v>
      </c>
      <c r="E12" s="4" t="s">
        <v>6</v>
      </c>
    </row>
    <row r="13" spans="1:5" ht="16" x14ac:dyDescent="0.2">
      <c r="A13" s="4" t="s">
        <v>508</v>
      </c>
      <c r="B13" s="5">
        <v>5000000</v>
      </c>
      <c r="C13" s="4" t="s">
        <v>6</v>
      </c>
      <c r="D13" s="4" t="s">
        <v>6</v>
      </c>
      <c r="E13" s="4" t="s">
        <v>6</v>
      </c>
    </row>
    <row r="14" spans="1:5" ht="16" x14ac:dyDescent="0.2">
      <c r="A14" s="4" t="s">
        <v>512</v>
      </c>
      <c r="B14" s="6">
        <v>2</v>
      </c>
      <c r="C14" s="4" t="s">
        <v>6</v>
      </c>
      <c r="D14" s="4" t="s">
        <v>6</v>
      </c>
      <c r="E14" s="4" t="s">
        <v>6</v>
      </c>
    </row>
    <row r="15" spans="1:5" ht="16" x14ac:dyDescent="0.2">
      <c r="A15" s="4" t="s">
        <v>513</v>
      </c>
      <c r="B15" s="5">
        <v>5000000</v>
      </c>
      <c r="C15" s="4" t="s">
        <v>6</v>
      </c>
      <c r="D15" s="4" t="s">
        <v>6</v>
      </c>
      <c r="E15" s="4" t="s">
        <v>6</v>
      </c>
    </row>
    <row r="16" spans="1:5" ht="16" x14ac:dyDescent="0.2">
      <c r="A16" s="4" t="s">
        <v>514</v>
      </c>
      <c r="B16" s="4" t="s">
        <v>515</v>
      </c>
      <c r="C16" s="4" t="s">
        <v>6</v>
      </c>
      <c r="D16" s="4" t="s">
        <v>6</v>
      </c>
      <c r="E16" s="4" t="s">
        <v>6</v>
      </c>
    </row>
    <row r="17" spans="1:5" ht="16" x14ac:dyDescent="0.2">
      <c r="A17" s="4" t="s">
        <v>516</v>
      </c>
      <c r="B17" s="4" t="s">
        <v>517</v>
      </c>
      <c r="C17" s="4" t="s">
        <v>6</v>
      </c>
      <c r="D17" s="4" t="s">
        <v>6</v>
      </c>
      <c r="E17" s="4" t="s">
        <v>6</v>
      </c>
    </row>
    <row r="18" spans="1:5" ht="16" x14ac:dyDescent="0.2">
      <c r="A18" s="4" t="s">
        <v>518</v>
      </c>
      <c r="B18" s="10">
        <v>0.10979999999999999</v>
      </c>
      <c r="C18" s="4" t="s">
        <v>6</v>
      </c>
      <c r="D18" s="4" t="s">
        <v>6</v>
      </c>
      <c r="E18" s="4" t="s">
        <v>6</v>
      </c>
    </row>
  </sheetData>
  <mergeCells count="2">
    <mergeCell ref="A1:A2"/>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8"/>
  <sheetViews>
    <sheetView workbookViewId="0"/>
  </sheetViews>
  <sheetFormatPr baseColWidth="10" defaultColWidth="8.83203125" defaultRowHeight="15" x14ac:dyDescent="0.2"/>
  <cols>
    <col min="1" max="1" width="80" customWidth="1"/>
    <col min="2" max="2" width="22" customWidth="1"/>
  </cols>
  <sheetData>
    <row r="1" spans="1:2" ht="32" x14ac:dyDescent="0.2">
      <c r="A1" s="1" t="s">
        <v>519</v>
      </c>
      <c r="B1" s="2" t="s">
        <v>73</v>
      </c>
    </row>
    <row r="2" spans="1:2" ht="16" x14ac:dyDescent="0.2">
      <c r="A2" s="3" t="s">
        <v>258</v>
      </c>
      <c r="B2" s="4" t="s">
        <v>6</v>
      </c>
    </row>
    <row r="3" spans="1:2" ht="16" x14ac:dyDescent="0.2">
      <c r="A3" s="4" t="s">
        <v>520</v>
      </c>
      <c r="B3" s="5">
        <v>10625</v>
      </c>
    </row>
    <row r="4" spans="1:2" ht="16" x14ac:dyDescent="0.2">
      <c r="A4" s="4" t="s">
        <v>521</v>
      </c>
      <c r="B4" s="6">
        <v>5810</v>
      </c>
    </row>
    <row r="5" spans="1:2" ht="16" x14ac:dyDescent="0.2">
      <c r="A5" s="4" t="s">
        <v>522</v>
      </c>
      <c r="B5" s="6">
        <v>4241</v>
      </c>
    </row>
    <row r="6" spans="1:2" ht="16" x14ac:dyDescent="0.2">
      <c r="A6" s="4" t="s">
        <v>523</v>
      </c>
      <c r="B6" s="6">
        <v>4241</v>
      </c>
    </row>
    <row r="7" spans="1:2" ht="16" x14ac:dyDescent="0.2">
      <c r="A7" s="4" t="s">
        <v>524</v>
      </c>
      <c r="B7" s="6">
        <v>4241</v>
      </c>
    </row>
    <row r="8" spans="1:2" ht="16" x14ac:dyDescent="0.2">
      <c r="A8" s="4" t="s">
        <v>525</v>
      </c>
      <c r="B8" s="5">
        <v>29158</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8"/>
  <sheetViews>
    <sheetView workbookViewId="0"/>
  </sheetViews>
  <sheetFormatPr baseColWidth="10" defaultColWidth="8.83203125" defaultRowHeight="15" x14ac:dyDescent="0.2"/>
  <cols>
    <col min="1" max="1" width="79" customWidth="1"/>
    <col min="2" max="2" width="22" customWidth="1"/>
    <col min="3" max="3" width="13" customWidth="1"/>
  </cols>
  <sheetData>
    <row r="1" spans="1:3" x14ac:dyDescent="0.2">
      <c r="A1" s="14" t="s">
        <v>526</v>
      </c>
      <c r="B1" s="17" t="s">
        <v>1</v>
      </c>
      <c r="C1" s="15"/>
    </row>
    <row r="2" spans="1:3" x14ac:dyDescent="0.2">
      <c r="A2" s="15"/>
      <c r="B2" s="17" t="s">
        <v>74</v>
      </c>
      <c r="C2" s="15"/>
    </row>
    <row r="3" spans="1:3" ht="16" x14ac:dyDescent="0.2">
      <c r="A3" s="3" t="s">
        <v>258</v>
      </c>
      <c r="B3" s="4" t="s">
        <v>6</v>
      </c>
    </row>
    <row r="4" spans="1:3" ht="16" x14ac:dyDescent="0.2">
      <c r="A4" s="4" t="s">
        <v>527</v>
      </c>
      <c r="B4" s="5">
        <v>31500</v>
      </c>
      <c r="C4" s="4" t="s">
        <v>87</v>
      </c>
    </row>
    <row r="5" spans="1:3" ht="16" x14ac:dyDescent="0.2">
      <c r="A5" s="4" t="s">
        <v>528</v>
      </c>
      <c r="B5" s="6">
        <v>16306</v>
      </c>
    </row>
    <row r="6" spans="1:3" ht="16" x14ac:dyDescent="0.2">
      <c r="A6" s="4" t="s">
        <v>529</v>
      </c>
      <c r="B6" s="5">
        <v>47806</v>
      </c>
      <c r="C6" s="4" t="s">
        <v>87</v>
      </c>
    </row>
    <row r="7" spans="1:3" x14ac:dyDescent="0.2">
      <c r="A7" s="15"/>
      <c r="B7" s="15"/>
      <c r="C7" s="15"/>
    </row>
    <row r="8" spans="1:3" x14ac:dyDescent="0.2">
      <c r="A8" s="16" t="s">
        <v>116</v>
      </c>
      <c r="B8" s="15"/>
      <c r="C8" s="15"/>
    </row>
  </sheetData>
  <mergeCells count="5">
    <mergeCell ref="A1:A2"/>
    <mergeCell ref="B1:C1"/>
    <mergeCell ref="B2:C2"/>
    <mergeCell ref="A7:C7"/>
    <mergeCell ref="A8:C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3"/>
  <sheetViews>
    <sheetView workbookViewId="0"/>
  </sheetViews>
  <sheetFormatPr baseColWidth="10" defaultColWidth="8.83203125" defaultRowHeight="15" x14ac:dyDescent="0.2"/>
  <cols>
    <col min="1" max="1" width="80" customWidth="1"/>
    <col min="2" max="3" width="14" customWidth="1"/>
  </cols>
  <sheetData>
    <row r="1" spans="1:3" ht="16" x14ac:dyDescent="0.2">
      <c r="A1" s="1" t="s">
        <v>530</v>
      </c>
      <c r="B1" s="2" t="s">
        <v>2</v>
      </c>
      <c r="C1" s="2" t="s">
        <v>118</v>
      </c>
    </row>
    <row r="2" spans="1:3" ht="16" x14ac:dyDescent="0.2">
      <c r="A2" s="3" t="s">
        <v>258</v>
      </c>
      <c r="B2" s="4" t="s">
        <v>6</v>
      </c>
      <c r="C2" s="4" t="s">
        <v>6</v>
      </c>
    </row>
    <row r="3" spans="1:3" ht="16" x14ac:dyDescent="0.2">
      <c r="A3" s="4" t="s">
        <v>531</v>
      </c>
      <c r="B3" s="5">
        <v>0</v>
      </c>
      <c r="C3" s="5">
        <v>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H31"/>
  <sheetViews>
    <sheetView workbookViewId="0"/>
  </sheetViews>
  <sheetFormatPr baseColWidth="10" defaultColWidth="8.83203125" defaultRowHeight="15" x14ac:dyDescent="0.2"/>
  <cols>
    <col min="1" max="1" width="80" customWidth="1"/>
    <col min="2" max="6" width="22" customWidth="1"/>
    <col min="7" max="7" width="80" customWidth="1"/>
    <col min="8" max="8" width="22" customWidth="1"/>
  </cols>
  <sheetData>
    <row r="1" spans="1:8" x14ac:dyDescent="0.2">
      <c r="A1" s="14" t="s">
        <v>532</v>
      </c>
      <c r="B1" s="15"/>
      <c r="C1" s="15"/>
      <c r="D1" s="17" t="s">
        <v>501</v>
      </c>
      <c r="E1" s="15"/>
      <c r="F1" s="15"/>
      <c r="G1" s="17" t="s">
        <v>1</v>
      </c>
      <c r="H1" s="15"/>
    </row>
    <row r="2" spans="1:8" ht="16" x14ac:dyDescent="0.2">
      <c r="A2" s="15"/>
      <c r="B2" s="2" t="s">
        <v>533</v>
      </c>
      <c r="C2" s="2" t="s">
        <v>534</v>
      </c>
      <c r="D2" s="2" t="s">
        <v>535</v>
      </c>
      <c r="E2" s="2" t="s">
        <v>536</v>
      </c>
      <c r="F2" s="2" t="s">
        <v>537</v>
      </c>
      <c r="G2" s="2" t="s">
        <v>538</v>
      </c>
      <c r="H2" s="2" t="s">
        <v>74</v>
      </c>
    </row>
    <row r="3" spans="1:8" ht="16" x14ac:dyDescent="0.2">
      <c r="A3" s="3" t="s">
        <v>539</v>
      </c>
      <c r="B3" s="4" t="s">
        <v>6</v>
      </c>
      <c r="C3" s="4" t="s">
        <v>6</v>
      </c>
      <c r="D3" s="4" t="s">
        <v>6</v>
      </c>
      <c r="E3" s="4" t="s">
        <v>6</v>
      </c>
      <c r="F3" s="4" t="s">
        <v>6</v>
      </c>
      <c r="G3" s="4" t="s">
        <v>6</v>
      </c>
      <c r="H3" s="4" t="s">
        <v>6</v>
      </c>
    </row>
    <row r="4" spans="1:8" ht="16" x14ac:dyDescent="0.2">
      <c r="A4" s="4" t="s">
        <v>540</v>
      </c>
      <c r="B4" s="4" t="s">
        <v>6</v>
      </c>
      <c r="C4" s="4" t="s">
        <v>6</v>
      </c>
      <c r="D4" s="4" t="s">
        <v>6</v>
      </c>
      <c r="E4" s="4" t="s">
        <v>6</v>
      </c>
      <c r="F4" s="4" t="s">
        <v>6</v>
      </c>
      <c r="G4" s="6">
        <v>2</v>
      </c>
      <c r="H4" s="4" t="s">
        <v>6</v>
      </c>
    </row>
    <row r="5" spans="1:8" ht="16" x14ac:dyDescent="0.2">
      <c r="A5" s="4" t="s">
        <v>541</v>
      </c>
      <c r="B5" s="4" t="s">
        <v>6</v>
      </c>
      <c r="C5" s="4" t="s">
        <v>6</v>
      </c>
      <c r="D5" s="4" t="s">
        <v>6</v>
      </c>
      <c r="E5" s="4" t="s">
        <v>6</v>
      </c>
      <c r="F5" s="4" t="s">
        <v>6</v>
      </c>
      <c r="G5" s="4" t="s">
        <v>6</v>
      </c>
      <c r="H5" s="4" t="s">
        <v>6</v>
      </c>
    </row>
    <row r="6" spans="1:8" ht="16" x14ac:dyDescent="0.2">
      <c r="A6" s="3" t="s">
        <v>539</v>
      </c>
      <c r="B6" s="4" t="s">
        <v>6</v>
      </c>
      <c r="C6" s="4" t="s">
        <v>6</v>
      </c>
      <c r="D6" s="4" t="s">
        <v>6</v>
      </c>
      <c r="E6" s="4" t="s">
        <v>6</v>
      </c>
      <c r="F6" s="4" t="s">
        <v>6</v>
      </c>
      <c r="G6" s="4" t="s">
        <v>6</v>
      </c>
      <c r="H6" s="4" t="s">
        <v>6</v>
      </c>
    </row>
    <row r="7" spans="1:8" ht="16" x14ac:dyDescent="0.2">
      <c r="A7" s="4" t="s">
        <v>542</v>
      </c>
      <c r="B7" s="4" t="s">
        <v>6</v>
      </c>
      <c r="C7" s="4" t="s">
        <v>6</v>
      </c>
      <c r="D7" s="4" t="s">
        <v>6</v>
      </c>
      <c r="E7" s="4" t="s">
        <v>6</v>
      </c>
      <c r="F7" s="4" t="s">
        <v>6</v>
      </c>
      <c r="G7" s="5">
        <v>18700000</v>
      </c>
      <c r="H7" s="5">
        <v>19600000</v>
      </c>
    </row>
    <row r="8" spans="1:8" ht="16" x14ac:dyDescent="0.2">
      <c r="A8" s="4" t="s">
        <v>543</v>
      </c>
      <c r="B8" s="4" t="s">
        <v>6</v>
      </c>
      <c r="C8" s="4" t="s">
        <v>6</v>
      </c>
      <c r="D8" s="4" t="s">
        <v>6</v>
      </c>
      <c r="E8" s="4" t="s">
        <v>6</v>
      </c>
      <c r="F8" s="4" t="s">
        <v>544</v>
      </c>
      <c r="G8" s="4" t="s">
        <v>6</v>
      </c>
      <c r="H8" s="4" t="s">
        <v>6</v>
      </c>
    </row>
    <row r="9" spans="1:8" ht="16" x14ac:dyDescent="0.2">
      <c r="A9" s="4" t="s">
        <v>545</v>
      </c>
      <c r="B9" s="4" t="s">
        <v>6</v>
      </c>
      <c r="C9" s="4" t="s">
        <v>6</v>
      </c>
      <c r="D9" s="4" t="s">
        <v>546</v>
      </c>
      <c r="E9" s="4" t="s">
        <v>6</v>
      </c>
      <c r="F9" s="4" t="s">
        <v>547</v>
      </c>
      <c r="G9" s="4" t="s">
        <v>6</v>
      </c>
      <c r="H9" s="4" t="s">
        <v>6</v>
      </c>
    </row>
    <row r="10" spans="1:8" ht="32" x14ac:dyDescent="0.2">
      <c r="A10" s="4" t="s">
        <v>548</v>
      </c>
      <c r="B10" s="4" t="s">
        <v>6</v>
      </c>
      <c r="C10" s="4" t="s">
        <v>6</v>
      </c>
      <c r="D10" s="4" t="s">
        <v>6</v>
      </c>
      <c r="E10" s="4" t="s">
        <v>6</v>
      </c>
      <c r="F10" s="4" t="s">
        <v>6</v>
      </c>
      <c r="G10" s="4" t="s">
        <v>549</v>
      </c>
      <c r="H10" s="4" t="s">
        <v>6</v>
      </c>
    </row>
    <row r="11" spans="1:8" ht="16" x14ac:dyDescent="0.2">
      <c r="A11" s="4" t="s">
        <v>550</v>
      </c>
      <c r="B11" s="4" t="s">
        <v>6</v>
      </c>
      <c r="C11" s="4" t="s">
        <v>6</v>
      </c>
      <c r="D11" s="4" t="s">
        <v>6</v>
      </c>
      <c r="E11" s="4" t="s">
        <v>6</v>
      </c>
      <c r="F11" s="4" t="s">
        <v>6</v>
      </c>
      <c r="G11" s="5">
        <v>38100000</v>
      </c>
      <c r="H11" s="6">
        <v>18000000</v>
      </c>
    </row>
    <row r="12" spans="1:8" ht="16" x14ac:dyDescent="0.2">
      <c r="A12" s="4" t="s">
        <v>551</v>
      </c>
      <c r="B12" s="4" t="s">
        <v>6</v>
      </c>
      <c r="C12" s="4" t="s">
        <v>6</v>
      </c>
      <c r="D12" s="4" t="s">
        <v>6</v>
      </c>
      <c r="E12" s="4" t="s">
        <v>6</v>
      </c>
      <c r="F12" s="4" t="s">
        <v>6</v>
      </c>
      <c r="G12" s="4" t="s">
        <v>6</v>
      </c>
      <c r="H12" s="4" t="s">
        <v>6</v>
      </c>
    </row>
    <row r="13" spans="1:8" ht="16" x14ac:dyDescent="0.2">
      <c r="A13" s="3" t="s">
        <v>539</v>
      </c>
      <c r="B13" s="4" t="s">
        <v>6</v>
      </c>
      <c r="C13" s="4" t="s">
        <v>6</v>
      </c>
      <c r="D13" s="4" t="s">
        <v>6</v>
      </c>
      <c r="E13" s="4" t="s">
        <v>6</v>
      </c>
      <c r="F13" s="4" t="s">
        <v>6</v>
      </c>
      <c r="G13" s="4" t="s">
        <v>6</v>
      </c>
      <c r="H13" s="4" t="s">
        <v>6</v>
      </c>
    </row>
    <row r="14" spans="1:8" ht="16" x14ac:dyDescent="0.2">
      <c r="A14" s="4" t="s">
        <v>552</v>
      </c>
      <c r="B14" s="9">
        <v>0.5</v>
      </c>
      <c r="C14" s="9">
        <v>0.5</v>
      </c>
      <c r="D14" s="4" t="s">
        <v>6</v>
      </c>
      <c r="E14" s="4" t="s">
        <v>6</v>
      </c>
      <c r="F14" s="4" t="s">
        <v>6</v>
      </c>
      <c r="G14" s="4" t="s">
        <v>6</v>
      </c>
      <c r="H14" s="4" t="s">
        <v>6</v>
      </c>
    </row>
    <row r="15" spans="1:8" ht="16" x14ac:dyDescent="0.2">
      <c r="A15" s="4" t="s">
        <v>553</v>
      </c>
      <c r="B15" s="5">
        <v>34000000</v>
      </c>
      <c r="C15" s="5">
        <v>46000000</v>
      </c>
      <c r="D15" s="4" t="s">
        <v>6</v>
      </c>
      <c r="E15" s="4" t="s">
        <v>6</v>
      </c>
      <c r="F15" s="4" t="s">
        <v>6</v>
      </c>
      <c r="G15" s="4" t="s">
        <v>6</v>
      </c>
      <c r="H15" s="4" t="s">
        <v>6</v>
      </c>
    </row>
    <row r="16" spans="1:8" ht="16" x14ac:dyDescent="0.2">
      <c r="A16" s="4" t="s">
        <v>554</v>
      </c>
      <c r="B16" s="4" t="s">
        <v>6</v>
      </c>
      <c r="C16" s="4" t="s">
        <v>6</v>
      </c>
      <c r="D16" s="4" t="s">
        <v>6</v>
      </c>
      <c r="E16" s="4" t="s">
        <v>6</v>
      </c>
      <c r="F16" s="4" t="s">
        <v>6</v>
      </c>
      <c r="G16" s="4" t="s">
        <v>6</v>
      </c>
      <c r="H16" s="4" t="s">
        <v>6</v>
      </c>
    </row>
    <row r="17" spans="1:8" ht="16" x14ac:dyDescent="0.2">
      <c r="A17" s="3" t="s">
        <v>539</v>
      </c>
      <c r="B17" s="4" t="s">
        <v>6</v>
      </c>
      <c r="C17" s="4" t="s">
        <v>6</v>
      </c>
      <c r="D17" s="4" t="s">
        <v>6</v>
      </c>
      <c r="E17" s="4" t="s">
        <v>6</v>
      </c>
      <c r="F17" s="4" t="s">
        <v>6</v>
      </c>
      <c r="G17" s="4" t="s">
        <v>6</v>
      </c>
      <c r="H17" s="4" t="s">
        <v>6</v>
      </c>
    </row>
    <row r="18" spans="1:8" ht="16" x14ac:dyDescent="0.2">
      <c r="A18" s="4" t="s">
        <v>555</v>
      </c>
      <c r="B18" s="4" t="s">
        <v>6</v>
      </c>
      <c r="C18" s="4" t="s">
        <v>6</v>
      </c>
      <c r="D18" s="4" t="s">
        <v>6</v>
      </c>
      <c r="E18" s="4" t="s">
        <v>6</v>
      </c>
      <c r="F18" s="5">
        <v>82700000</v>
      </c>
      <c r="G18" s="6">
        <v>61100000</v>
      </c>
      <c r="H18" s="4" t="s">
        <v>6</v>
      </c>
    </row>
    <row r="19" spans="1:8" ht="16" x14ac:dyDescent="0.2">
      <c r="A19" s="4" t="s">
        <v>550</v>
      </c>
      <c r="B19" s="4" t="s">
        <v>6</v>
      </c>
      <c r="C19" s="4" t="s">
        <v>6</v>
      </c>
      <c r="D19" s="5">
        <v>46000000</v>
      </c>
      <c r="E19" s="4" t="s">
        <v>6</v>
      </c>
      <c r="F19" s="4" t="s">
        <v>6</v>
      </c>
      <c r="G19" s="6">
        <v>34000000</v>
      </c>
      <c r="H19" s="4" t="s">
        <v>6</v>
      </c>
    </row>
    <row r="20" spans="1:8" ht="16" x14ac:dyDescent="0.2">
      <c r="A20" s="4" t="s">
        <v>556</v>
      </c>
      <c r="B20" s="4" t="s">
        <v>6</v>
      </c>
      <c r="C20" s="4" t="s">
        <v>6</v>
      </c>
      <c r="D20" s="4" t="s">
        <v>6</v>
      </c>
      <c r="E20" s="4" t="s">
        <v>6</v>
      </c>
      <c r="F20" s="4" t="s">
        <v>6</v>
      </c>
      <c r="G20" s="4" t="s">
        <v>6</v>
      </c>
      <c r="H20" s="4" t="s">
        <v>6</v>
      </c>
    </row>
    <row r="21" spans="1:8" ht="16" x14ac:dyDescent="0.2">
      <c r="A21" s="3" t="s">
        <v>539</v>
      </c>
      <c r="B21" s="4" t="s">
        <v>6</v>
      </c>
      <c r="C21" s="4" t="s">
        <v>6</v>
      </c>
      <c r="D21" s="4" t="s">
        <v>6</v>
      </c>
      <c r="E21" s="4" t="s">
        <v>6</v>
      </c>
      <c r="F21" s="4" t="s">
        <v>6</v>
      </c>
      <c r="G21" s="4" t="s">
        <v>6</v>
      </c>
      <c r="H21" s="4" t="s">
        <v>6</v>
      </c>
    </row>
    <row r="22" spans="1:8" ht="16" x14ac:dyDescent="0.2">
      <c r="A22" s="4" t="s">
        <v>542</v>
      </c>
      <c r="B22" s="4" t="s">
        <v>6</v>
      </c>
      <c r="C22" s="4" t="s">
        <v>6</v>
      </c>
      <c r="D22" s="4" t="s">
        <v>6</v>
      </c>
      <c r="E22" s="4" t="s">
        <v>6</v>
      </c>
      <c r="F22" s="4" t="s">
        <v>6</v>
      </c>
      <c r="G22" s="5">
        <v>15700000</v>
      </c>
      <c r="H22" s="5">
        <v>12700000</v>
      </c>
    </row>
    <row r="23" spans="1:8" ht="16" x14ac:dyDescent="0.2">
      <c r="A23" s="4" t="s">
        <v>543</v>
      </c>
      <c r="B23" s="4" t="s">
        <v>6</v>
      </c>
      <c r="C23" s="4" t="s">
        <v>6</v>
      </c>
      <c r="D23" s="4" t="s">
        <v>6</v>
      </c>
      <c r="E23" s="4" t="s">
        <v>544</v>
      </c>
      <c r="F23" s="4" t="s">
        <v>6</v>
      </c>
      <c r="G23" s="4" t="s">
        <v>6</v>
      </c>
      <c r="H23" s="4" t="s">
        <v>6</v>
      </c>
    </row>
    <row r="24" spans="1:8" ht="48" x14ac:dyDescent="0.2">
      <c r="A24" s="4" t="s">
        <v>548</v>
      </c>
      <c r="B24" s="4" t="s">
        <v>6</v>
      </c>
      <c r="C24" s="4" t="s">
        <v>6</v>
      </c>
      <c r="D24" s="4" t="s">
        <v>6</v>
      </c>
      <c r="E24" s="4" t="s">
        <v>6</v>
      </c>
      <c r="F24" s="4" t="s">
        <v>6</v>
      </c>
      <c r="G24" s="4" t="s">
        <v>557</v>
      </c>
      <c r="H24" s="4" t="s">
        <v>6</v>
      </c>
    </row>
    <row r="25" spans="1:8" ht="16" x14ac:dyDescent="0.2">
      <c r="A25" s="4" t="s">
        <v>558</v>
      </c>
      <c r="B25" s="4" t="s">
        <v>6</v>
      </c>
      <c r="C25" s="4" t="s">
        <v>6</v>
      </c>
      <c r="D25" s="4" t="s">
        <v>6</v>
      </c>
      <c r="E25" s="4" t="s">
        <v>6</v>
      </c>
      <c r="F25" s="4" t="s">
        <v>6</v>
      </c>
      <c r="G25" s="4" t="s">
        <v>6</v>
      </c>
      <c r="H25" s="4" t="s">
        <v>6</v>
      </c>
    </row>
    <row r="26" spans="1:8" ht="16" x14ac:dyDescent="0.2">
      <c r="A26" s="3" t="s">
        <v>539</v>
      </c>
      <c r="B26" s="4" t="s">
        <v>6</v>
      </c>
      <c r="C26" s="4" t="s">
        <v>6</v>
      </c>
      <c r="D26" s="4" t="s">
        <v>6</v>
      </c>
      <c r="E26" s="4" t="s">
        <v>6</v>
      </c>
      <c r="F26" s="4" t="s">
        <v>6</v>
      </c>
      <c r="G26" s="4" t="s">
        <v>6</v>
      </c>
      <c r="H26" s="4" t="s">
        <v>6</v>
      </c>
    </row>
    <row r="27" spans="1:8" ht="16" x14ac:dyDescent="0.2">
      <c r="A27" s="4" t="s">
        <v>559</v>
      </c>
      <c r="B27" s="4" t="s">
        <v>6</v>
      </c>
      <c r="C27" s="4" t="s">
        <v>6</v>
      </c>
      <c r="D27" s="4" t="s">
        <v>6</v>
      </c>
      <c r="E27" s="4" t="s">
        <v>6</v>
      </c>
      <c r="F27" s="4" t="s">
        <v>6</v>
      </c>
      <c r="G27" s="5">
        <v>5500000</v>
      </c>
      <c r="H27" s="4" t="s">
        <v>6</v>
      </c>
    </row>
    <row r="28" spans="1:8" ht="16" x14ac:dyDescent="0.2">
      <c r="A28" s="4" t="s">
        <v>560</v>
      </c>
      <c r="B28" s="4" t="s">
        <v>6</v>
      </c>
      <c r="C28" s="4" t="s">
        <v>6</v>
      </c>
      <c r="D28" s="4" t="s">
        <v>6</v>
      </c>
      <c r="E28" s="4" t="s">
        <v>6</v>
      </c>
      <c r="F28" s="4" t="s">
        <v>6</v>
      </c>
      <c r="G28" s="4" t="s">
        <v>6</v>
      </c>
      <c r="H28" s="4" t="s">
        <v>6</v>
      </c>
    </row>
    <row r="29" spans="1:8" ht="16" x14ac:dyDescent="0.2">
      <c r="A29" s="3" t="s">
        <v>539</v>
      </c>
      <c r="B29" s="4" t="s">
        <v>6</v>
      </c>
      <c r="C29" s="4" t="s">
        <v>6</v>
      </c>
      <c r="D29" s="4" t="s">
        <v>6</v>
      </c>
      <c r="E29" s="4" t="s">
        <v>6</v>
      </c>
      <c r="F29" s="4" t="s">
        <v>6</v>
      </c>
      <c r="G29" s="4" t="s">
        <v>6</v>
      </c>
      <c r="H29" s="4" t="s">
        <v>6</v>
      </c>
    </row>
    <row r="30" spans="1:8" ht="16" x14ac:dyDescent="0.2">
      <c r="A30" s="4" t="s">
        <v>555</v>
      </c>
      <c r="B30" s="4" t="s">
        <v>6</v>
      </c>
      <c r="C30" s="4" t="s">
        <v>6</v>
      </c>
      <c r="D30" s="4" t="s">
        <v>6</v>
      </c>
      <c r="E30" s="5">
        <v>7500000</v>
      </c>
      <c r="F30" s="4" t="s">
        <v>6</v>
      </c>
      <c r="G30" s="5">
        <v>5500000</v>
      </c>
      <c r="H30" s="4" t="s">
        <v>6</v>
      </c>
    </row>
    <row r="31" spans="1:8" ht="16" x14ac:dyDescent="0.2">
      <c r="A31" s="4" t="s">
        <v>552</v>
      </c>
      <c r="B31" s="4" t="s">
        <v>6</v>
      </c>
      <c r="C31" s="4" t="s">
        <v>6</v>
      </c>
      <c r="D31" s="4" t="s">
        <v>6</v>
      </c>
      <c r="E31" s="9">
        <v>0.8</v>
      </c>
      <c r="F31" s="4" t="s">
        <v>6</v>
      </c>
      <c r="G31" s="4" t="s">
        <v>6</v>
      </c>
      <c r="H31" s="4" t="s">
        <v>6</v>
      </c>
    </row>
  </sheetData>
  <mergeCells count="4">
    <mergeCell ref="A1:A2"/>
    <mergeCell ref="B1:C1"/>
    <mergeCell ref="D1:F1"/>
    <mergeCell ref="G1:H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9"/>
  <sheetViews>
    <sheetView workbookViewId="0"/>
  </sheetViews>
  <sheetFormatPr baseColWidth="10" defaultColWidth="8.83203125" defaultRowHeight="15" x14ac:dyDescent="0.2"/>
  <cols>
    <col min="1" max="1" width="80" customWidth="1"/>
    <col min="2" max="3" width="39" customWidth="1"/>
  </cols>
  <sheetData>
    <row r="1" spans="1:3" ht="32" x14ac:dyDescent="0.2">
      <c r="A1" s="1" t="s">
        <v>561</v>
      </c>
      <c r="B1" s="2" t="s">
        <v>2</v>
      </c>
      <c r="C1" s="2" t="s">
        <v>118</v>
      </c>
    </row>
    <row r="2" spans="1:3" ht="16" x14ac:dyDescent="0.2">
      <c r="A2" s="3" t="s">
        <v>264</v>
      </c>
      <c r="B2" s="4" t="s">
        <v>6</v>
      </c>
      <c r="C2" s="4" t="s">
        <v>6</v>
      </c>
    </row>
    <row r="3" spans="1:3" ht="16" x14ac:dyDescent="0.2">
      <c r="A3" s="4" t="s">
        <v>202</v>
      </c>
      <c r="B3" s="5">
        <v>14828</v>
      </c>
      <c r="C3" s="5">
        <v>14924</v>
      </c>
    </row>
    <row r="4" spans="1:3" ht="16" x14ac:dyDescent="0.2">
      <c r="A4" s="4" t="s">
        <v>562</v>
      </c>
      <c r="B4" s="4" t="s">
        <v>6</v>
      </c>
      <c r="C4" s="6">
        <v>4933</v>
      </c>
    </row>
    <row r="5" spans="1:3" ht="16" x14ac:dyDescent="0.2">
      <c r="A5" s="4" t="s">
        <v>563</v>
      </c>
      <c r="B5" s="5">
        <v>5583</v>
      </c>
      <c r="C5" s="5">
        <v>3652</v>
      </c>
    </row>
    <row r="6" spans="1:3" ht="16" x14ac:dyDescent="0.2">
      <c r="A6" s="4" t="s">
        <v>564</v>
      </c>
      <c r="B6" s="4" t="s">
        <v>93</v>
      </c>
      <c r="C6" s="4" t="s">
        <v>93</v>
      </c>
    </row>
    <row r="7" spans="1:3" ht="16" x14ac:dyDescent="0.2">
      <c r="A7" s="4" t="s">
        <v>565</v>
      </c>
      <c r="B7" s="5">
        <v>6454</v>
      </c>
      <c r="C7" s="5">
        <v>4035</v>
      </c>
    </row>
    <row r="8" spans="1:3" ht="16" x14ac:dyDescent="0.2">
      <c r="A8" s="4" t="s">
        <v>566</v>
      </c>
      <c r="B8" s="6">
        <v>6285</v>
      </c>
      <c r="C8" s="6">
        <v>4473</v>
      </c>
    </row>
    <row r="9" spans="1:3" ht="16" x14ac:dyDescent="0.2">
      <c r="A9" s="4" t="s">
        <v>567</v>
      </c>
      <c r="B9" s="5">
        <v>33150</v>
      </c>
      <c r="C9" s="5">
        <v>32017</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45"/>
  <sheetViews>
    <sheetView workbookViewId="0"/>
  </sheetViews>
  <sheetFormatPr baseColWidth="10" defaultColWidth="8.83203125" defaultRowHeight="15" x14ac:dyDescent="0.2"/>
  <cols>
    <col min="1" max="1" width="80" customWidth="1"/>
    <col min="2" max="4" width="29" customWidth="1"/>
    <col min="5" max="5" width="22" customWidth="1"/>
    <col min="6" max="6" width="80" customWidth="1"/>
    <col min="7" max="7" width="33" customWidth="1"/>
    <col min="8" max="8" width="22" customWidth="1"/>
  </cols>
  <sheetData>
    <row r="1" spans="1:8" ht="16" x14ac:dyDescent="0.2">
      <c r="A1" s="14" t="s">
        <v>568</v>
      </c>
      <c r="C1" s="15"/>
      <c r="D1" s="15"/>
      <c r="E1" s="2" t="s">
        <v>501</v>
      </c>
      <c r="F1" s="17" t="s">
        <v>1</v>
      </c>
      <c r="G1" s="15"/>
      <c r="H1" s="15"/>
    </row>
    <row r="2" spans="1:8" ht="16" x14ac:dyDescent="0.2">
      <c r="A2" s="15"/>
      <c r="B2" s="2" t="s">
        <v>569</v>
      </c>
      <c r="C2" s="2" t="s">
        <v>570</v>
      </c>
      <c r="D2" s="2" t="s">
        <v>571</v>
      </c>
      <c r="E2" s="2" t="s">
        <v>572</v>
      </c>
      <c r="F2" s="2" t="s">
        <v>573</v>
      </c>
      <c r="G2" s="2" t="s">
        <v>574</v>
      </c>
      <c r="H2" s="2" t="s">
        <v>189</v>
      </c>
    </row>
    <row r="3" spans="1:8" ht="16" x14ac:dyDescent="0.2">
      <c r="A3" s="3" t="s">
        <v>364</v>
      </c>
      <c r="B3" s="4" t="s">
        <v>6</v>
      </c>
      <c r="C3" s="4" t="s">
        <v>6</v>
      </c>
      <c r="D3" s="4" t="s">
        <v>6</v>
      </c>
      <c r="E3" s="4" t="s">
        <v>6</v>
      </c>
      <c r="F3" s="4" t="s">
        <v>6</v>
      </c>
      <c r="G3" s="4" t="s">
        <v>6</v>
      </c>
      <c r="H3" s="4" t="s">
        <v>6</v>
      </c>
    </row>
    <row r="4" spans="1:8" ht="16" x14ac:dyDescent="0.2">
      <c r="A4" s="4" t="s">
        <v>575</v>
      </c>
      <c r="B4" s="4" t="s">
        <v>6</v>
      </c>
      <c r="C4" s="4" t="s">
        <v>6</v>
      </c>
      <c r="D4" s="4" t="s">
        <v>6</v>
      </c>
      <c r="E4" s="4" t="s">
        <v>6</v>
      </c>
      <c r="F4" s="5">
        <v>0</v>
      </c>
      <c r="G4" s="5">
        <v>0</v>
      </c>
      <c r="H4" s="4" t="s">
        <v>6</v>
      </c>
    </row>
    <row r="5" spans="1:8" ht="32" x14ac:dyDescent="0.2">
      <c r="A5" s="4" t="s">
        <v>576</v>
      </c>
      <c r="B5" s="4" t="s">
        <v>6</v>
      </c>
      <c r="C5" s="4" t="s">
        <v>6</v>
      </c>
      <c r="D5" s="4" t="s">
        <v>6</v>
      </c>
      <c r="E5" s="4" t="s">
        <v>6</v>
      </c>
      <c r="F5" s="4" t="s">
        <v>577</v>
      </c>
      <c r="G5" s="4" t="s">
        <v>6</v>
      </c>
      <c r="H5" s="4" t="s">
        <v>6</v>
      </c>
    </row>
    <row r="6" spans="1:8" ht="16" x14ac:dyDescent="0.2">
      <c r="A6" s="4" t="s">
        <v>578</v>
      </c>
      <c r="B6" s="4" t="s">
        <v>6</v>
      </c>
      <c r="C6" s="4" t="s">
        <v>6</v>
      </c>
      <c r="D6" s="4" t="s">
        <v>6</v>
      </c>
      <c r="E6" s="4" t="s">
        <v>6</v>
      </c>
      <c r="F6" s="5">
        <v>0</v>
      </c>
      <c r="G6" s="4" t="s">
        <v>6</v>
      </c>
      <c r="H6" s="4" t="s">
        <v>6</v>
      </c>
    </row>
    <row r="7" spans="1:8" ht="16" x14ac:dyDescent="0.2">
      <c r="A7" s="4" t="s">
        <v>579</v>
      </c>
      <c r="B7" s="4" t="s">
        <v>6</v>
      </c>
      <c r="C7" s="4" t="s">
        <v>6</v>
      </c>
      <c r="D7" s="4" t="s">
        <v>6</v>
      </c>
      <c r="E7" s="5">
        <v>5700000</v>
      </c>
      <c r="F7" s="4" t="s">
        <v>6</v>
      </c>
      <c r="G7" s="4" t="s">
        <v>6</v>
      </c>
      <c r="H7" s="4" t="s">
        <v>6</v>
      </c>
    </row>
    <row r="8" spans="1:8" ht="16" x14ac:dyDescent="0.2">
      <c r="A8" s="4" t="s">
        <v>376</v>
      </c>
      <c r="B8" s="4" t="s">
        <v>6</v>
      </c>
      <c r="C8" s="4" t="s">
        <v>6</v>
      </c>
      <c r="D8" s="4" t="s">
        <v>6</v>
      </c>
      <c r="E8" s="4" t="s">
        <v>6</v>
      </c>
      <c r="F8" s="4" t="s">
        <v>6</v>
      </c>
      <c r="G8" s="4" t="s">
        <v>6</v>
      </c>
      <c r="H8" s="4" t="s">
        <v>6</v>
      </c>
    </row>
    <row r="9" spans="1:8" ht="16" x14ac:dyDescent="0.2">
      <c r="A9" s="3" t="s">
        <v>364</v>
      </c>
      <c r="B9" s="4" t="s">
        <v>6</v>
      </c>
      <c r="C9" s="4" t="s">
        <v>6</v>
      </c>
      <c r="D9" s="4" t="s">
        <v>6</v>
      </c>
      <c r="E9" s="4" t="s">
        <v>6</v>
      </c>
      <c r="F9" s="4" t="s">
        <v>6</v>
      </c>
      <c r="G9" s="4" t="s">
        <v>6</v>
      </c>
      <c r="H9" s="4" t="s">
        <v>6</v>
      </c>
    </row>
    <row r="10" spans="1:8" ht="16" x14ac:dyDescent="0.2">
      <c r="A10" s="4" t="s">
        <v>580</v>
      </c>
      <c r="B10" s="4" t="s">
        <v>6</v>
      </c>
      <c r="C10" s="4" t="s">
        <v>6</v>
      </c>
      <c r="D10" s="4" t="s">
        <v>6</v>
      </c>
      <c r="E10" s="4" t="s">
        <v>6</v>
      </c>
      <c r="F10" s="6">
        <v>34400000</v>
      </c>
      <c r="G10" s="5">
        <v>295600000</v>
      </c>
      <c r="H10" s="5">
        <v>6800000</v>
      </c>
    </row>
    <row r="11" spans="1:8" ht="16" x14ac:dyDescent="0.2">
      <c r="A11" s="4" t="s">
        <v>581</v>
      </c>
      <c r="B11" s="4" t="s">
        <v>6</v>
      </c>
      <c r="C11" s="4" t="s">
        <v>6</v>
      </c>
      <c r="D11" s="4" t="s">
        <v>6</v>
      </c>
      <c r="E11" s="4" t="s">
        <v>6</v>
      </c>
      <c r="F11" s="5">
        <v>113400000</v>
      </c>
      <c r="G11" s="4" t="s">
        <v>6</v>
      </c>
      <c r="H11" s="4" t="s">
        <v>6</v>
      </c>
    </row>
    <row r="12" spans="1:8" ht="16" x14ac:dyDescent="0.2">
      <c r="A12" s="4" t="s">
        <v>582</v>
      </c>
      <c r="B12" s="4" t="s">
        <v>6</v>
      </c>
      <c r="C12" s="4" t="s">
        <v>6</v>
      </c>
      <c r="D12" s="4" t="s">
        <v>6</v>
      </c>
      <c r="E12" s="4" t="s">
        <v>6</v>
      </c>
      <c r="F12" s="4" t="s">
        <v>583</v>
      </c>
      <c r="G12" s="4" t="s">
        <v>6</v>
      </c>
      <c r="H12" s="4" t="s">
        <v>6</v>
      </c>
    </row>
    <row r="13" spans="1:8" ht="16" x14ac:dyDescent="0.2">
      <c r="A13" s="4" t="s">
        <v>584</v>
      </c>
      <c r="B13" s="4" t="s">
        <v>6</v>
      </c>
      <c r="C13" s="4" t="s">
        <v>6</v>
      </c>
      <c r="D13" s="4" t="s">
        <v>6</v>
      </c>
      <c r="E13" s="4" t="s">
        <v>6</v>
      </c>
      <c r="F13" s="4" t="s">
        <v>6</v>
      </c>
      <c r="G13" s="4" t="s">
        <v>6</v>
      </c>
      <c r="H13" s="4" t="s">
        <v>6</v>
      </c>
    </row>
    <row r="14" spans="1:8" ht="16" x14ac:dyDescent="0.2">
      <c r="A14" s="3" t="s">
        <v>364</v>
      </c>
      <c r="B14" s="4" t="s">
        <v>6</v>
      </c>
      <c r="C14" s="4" t="s">
        <v>6</v>
      </c>
      <c r="D14" s="4" t="s">
        <v>6</v>
      </c>
      <c r="E14" s="4" t="s">
        <v>6</v>
      </c>
      <c r="F14" s="4" t="s">
        <v>6</v>
      </c>
      <c r="G14" s="4" t="s">
        <v>6</v>
      </c>
      <c r="H14" s="4" t="s">
        <v>6</v>
      </c>
    </row>
    <row r="15" spans="1:8" ht="16" x14ac:dyDescent="0.2">
      <c r="A15" s="4" t="s">
        <v>585</v>
      </c>
      <c r="B15" s="4" t="s">
        <v>6</v>
      </c>
      <c r="C15" s="4" t="s">
        <v>6</v>
      </c>
      <c r="D15" s="4" t="s">
        <v>6</v>
      </c>
      <c r="E15" s="4" t="s">
        <v>6</v>
      </c>
      <c r="F15" s="4" t="s">
        <v>586</v>
      </c>
      <c r="G15" s="4" t="s">
        <v>6</v>
      </c>
      <c r="H15" s="4" t="s">
        <v>6</v>
      </c>
    </row>
    <row r="16" spans="1:8" ht="16" x14ac:dyDescent="0.2">
      <c r="A16" s="4" t="s">
        <v>580</v>
      </c>
      <c r="B16" s="4" t="s">
        <v>6</v>
      </c>
      <c r="C16" s="4" t="s">
        <v>6</v>
      </c>
      <c r="D16" s="4" t="s">
        <v>6</v>
      </c>
      <c r="E16" s="4" t="s">
        <v>6</v>
      </c>
      <c r="F16" s="5">
        <v>2500000</v>
      </c>
      <c r="G16" s="5">
        <v>0</v>
      </c>
      <c r="H16" s="6">
        <v>0</v>
      </c>
    </row>
    <row r="17" spans="1:8" ht="16" x14ac:dyDescent="0.2">
      <c r="A17" s="4" t="s">
        <v>582</v>
      </c>
      <c r="B17" s="4" t="s">
        <v>6</v>
      </c>
      <c r="C17" s="4" t="s">
        <v>6</v>
      </c>
      <c r="D17" s="4" t="s">
        <v>6</v>
      </c>
      <c r="E17" s="4" t="s">
        <v>6</v>
      </c>
      <c r="F17" s="4" t="s">
        <v>587</v>
      </c>
      <c r="G17" s="4" t="s">
        <v>6</v>
      </c>
      <c r="H17" s="4" t="s">
        <v>6</v>
      </c>
    </row>
    <row r="18" spans="1:8" ht="16" x14ac:dyDescent="0.2">
      <c r="A18" s="4" t="s">
        <v>588</v>
      </c>
      <c r="B18" s="4" t="s">
        <v>6</v>
      </c>
      <c r="C18" s="4" t="s">
        <v>6</v>
      </c>
      <c r="D18" s="4" t="s">
        <v>6</v>
      </c>
      <c r="E18" s="4" t="s">
        <v>6</v>
      </c>
      <c r="F18" s="5">
        <v>44900000</v>
      </c>
      <c r="G18" s="4" t="s">
        <v>6</v>
      </c>
      <c r="H18" s="4" t="s">
        <v>6</v>
      </c>
    </row>
    <row r="19" spans="1:8" ht="16" x14ac:dyDescent="0.2">
      <c r="A19" s="4" t="s">
        <v>376</v>
      </c>
      <c r="B19" s="4" t="s">
        <v>6</v>
      </c>
      <c r="C19" s="4" t="s">
        <v>6</v>
      </c>
      <c r="D19" s="4" t="s">
        <v>6</v>
      </c>
      <c r="E19" s="4" t="s">
        <v>6</v>
      </c>
      <c r="F19" s="4" t="s">
        <v>6</v>
      </c>
      <c r="G19" s="4" t="s">
        <v>6</v>
      </c>
      <c r="H19" s="4" t="s">
        <v>6</v>
      </c>
    </row>
    <row r="20" spans="1:8" ht="16" x14ac:dyDescent="0.2">
      <c r="A20" s="3" t="s">
        <v>364</v>
      </c>
      <c r="B20" s="4" t="s">
        <v>6</v>
      </c>
      <c r="C20" s="4" t="s">
        <v>6</v>
      </c>
      <c r="D20" s="4" t="s">
        <v>6</v>
      </c>
      <c r="E20" s="4" t="s">
        <v>6</v>
      </c>
      <c r="F20" s="4" t="s">
        <v>6</v>
      </c>
      <c r="G20" s="4" t="s">
        <v>6</v>
      </c>
      <c r="H20" s="4" t="s">
        <v>6</v>
      </c>
    </row>
    <row r="21" spans="1:8" ht="16" x14ac:dyDescent="0.2">
      <c r="A21" s="4" t="s">
        <v>585</v>
      </c>
      <c r="B21" s="4" t="s">
        <v>6</v>
      </c>
      <c r="C21" s="4" t="s">
        <v>6</v>
      </c>
      <c r="D21" s="4" t="s">
        <v>6</v>
      </c>
      <c r="E21" s="4" t="s">
        <v>6</v>
      </c>
      <c r="F21" s="4" t="s">
        <v>586</v>
      </c>
      <c r="G21" s="4" t="s">
        <v>6</v>
      </c>
      <c r="H21" s="4" t="s">
        <v>6</v>
      </c>
    </row>
    <row r="22" spans="1:8" ht="16" x14ac:dyDescent="0.2">
      <c r="A22" s="4" t="s">
        <v>589</v>
      </c>
      <c r="B22" s="4" t="s">
        <v>6</v>
      </c>
      <c r="C22" s="4" t="s">
        <v>6</v>
      </c>
      <c r="D22" s="4" t="s">
        <v>6</v>
      </c>
      <c r="E22" s="4" t="s">
        <v>6</v>
      </c>
      <c r="F22" s="6">
        <v>21280000</v>
      </c>
      <c r="G22" s="4" t="s">
        <v>6</v>
      </c>
      <c r="H22" s="4" t="s">
        <v>6</v>
      </c>
    </row>
    <row r="23" spans="1:8" ht="16" x14ac:dyDescent="0.2">
      <c r="A23" s="4" t="s">
        <v>590</v>
      </c>
      <c r="B23" s="4" t="s">
        <v>6</v>
      </c>
      <c r="C23" s="4" t="s">
        <v>6</v>
      </c>
      <c r="D23" s="4" t="s">
        <v>6</v>
      </c>
      <c r="E23" s="4" t="s">
        <v>6</v>
      </c>
      <c r="F23" s="6">
        <v>21329770</v>
      </c>
      <c r="G23" s="4" t="s">
        <v>6</v>
      </c>
      <c r="H23" s="4" t="s">
        <v>6</v>
      </c>
    </row>
    <row r="24" spans="1:8" ht="16" x14ac:dyDescent="0.2">
      <c r="A24" s="4" t="s">
        <v>591</v>
      </c>
      <c r="B24" s="4" t="s">
        <v>6</v>
      </c>
      <c r="C24" s="4" t="s">
        <v>6</v>
      </c>
      <c r="D24" s="4" t="s">
        <v>6</v>
      </c>
      <c r="E24" s="4" t="s">
        <v>6</v>
      </c>
      <c r="F24" s="4" t="s">
        <v>6</v>
      </c>
      <c r="G24" s="4" t="s">
        <v>6</v>
      </c>
      <c r="H24" s="4" t="s">
        <v>6</v>
      </c>
    </row>
    <row r="25" spans="1:8" ht="16" x14ac:dyDescent="0.2">
      <c r="A25" s="3" t="s">
        <v>364</v>
      </c>
      <c r="B25" s="4" t="s">
        <v>6</v>
      </c>
      <c r="C25" s="4" t="s">
        <v>6</v>
      </c>
      <c r="D25" s="4" t="s">
        <v>6</v>
      </c>
      <c r="E25" s="4" t="s">
        <v>6</v>
      </c>
      <c r="F25" s="4" t="s">
        <v>6</v>
      </c>
      <c r="G25" s="4" t="s">
        <v>6</v>
      </c>
      <c r="H25" s="4" t="s">
        <v>6</v>
      </c>
    </row>
    <row r="26" spans="1:8" ht="16" x14ac:dyDescent="0.2">
      <c r="A26" s="4" t="s">
        <v>592</v>
      </c>
      <c r="B26" s="4" t="s">
        <v>6</v>
      </c>
      <c r="C26" s="9">
        <v>0.1</v>
      </c>
      <c r="D26" s="9">
        <v>0.1</v>
      </c>
      <c r="E26" s="4" t="s">
        <v>6</v>
      </c>
      <c r="F26" s="4" t="s">
        <v>6</v>
      </c>
      <c r="G26" s="4" t="s">
        <v>6</v>
      </c>
      <c r="H26" s="4" t="s">
        <v>6</v>
      </c>
    </row>
    <row r="27" spans="1:8" ht="16" x14ac:dyDescent="0.2">
      <c r="A27" s="4" t="s">
        <v>593</v>
      </c>
      <c r="B27" s="4" t="s">
        <v>6</v>
      </c>
      <c r="C27" s="4" t="s">
        <v>6</v>
      </c>
      <c r="D27" s="4" t="s">
        <v>6</v>
      </c>
      <c r="E27" s="4" t="s">
        <v>6</v>
      </c>
      <c r="F27" s="4" t="s">
        <v>6</v>
      </c>
      <c r="G27" s="4" t="s">
        <v>6</v>
      </c>
      <c r="H27" s="4" t="s">
        <v>6</v>
      </c>
    </row>
    <row r="28" spans="1:8" ht="16" x14ac:dyDescent="0.2">
      <c r="A28" s="3" t="s">
        <v>364</v>
      </c>
      <c r="B28" s="4" t="s">
        <v>6</v>
      </c>
      <c r="C28" s="4" t="s">
        <v>6</v>
      </c>
      <c r="D28" s="4" t="s">
        <v>6</v>
      </c>
      <c r="E28" s="4" t="s">
        <v>6</v>
      </c>
      <c r="F28" s="4" t="s">
        <v>6</v>
      </c>
      <c r="G28" s="4" t="s">
        <v>6</v>
      </c>
      <c r="H28" s="4" t="s">
        <v>6</v>
      </c>
    </row>
    <row r="29" spans="1:8" ht="16" x14ac:dyDescent="0.2">
      <c r="A29" s="4" t="s">
        <v>578</v>
      </c>
      <c r="B29" s="4" t="s">
        <v>6</v>
      </c>
      <c r="C29" s="4" t="s">
        <v>6</v>
      </c>
      <c r="D29" s="4" t="s">
        <v>6</v>
      </c>
      <c r="E29" s="4" t="s">
        <v>6</v>
      </c>
      <c r="F29" s="4" t="s">
        <v>6</v>
      </c>
      <c r="G29" s="4" t="s">
        <v>6</v>
      </c>
      <c r="H29" s="6">
        <v>0</v>
      </c>
    </row>
    <row r="30" spans="1:8" ht="16" x14ac:dyDescent="0.2">
      <c r="A30" s="4" t="s">
        <v>594</v>
      </c>
      <c r="B30" s="4" t="s">
        <v>6</v>
      </c>
      <c r="C30" s="5">
        <v>70000000</v>
      </c>
      <c r="D30" s="4" t="s">
        <v>6</v>
      </c>
      <c r="E30" s="4" t="s">
        <v>6</v>
      </c>
      <c r="F30" s="4" t="s">
        <v>6</v>
      </c>
      <c r="G30" s="4" t="s">
        <v>6</v>
      </c>
      <c r="H30" s="4" t="s">
        <v>6</v>
      </c>
    </row>
    <row r="31" spans="1:8" ht="16" x14ac:dyDescent="0.2">
      <c r="A31" s="4" t="s">
        <v>595</v>
      </c>
      <c r="B31" s="4" t="s">
        <v>6</v>
      </c>
      <c r="C31" s="4" t="s">
        <v>6</v>
      </c>
      <c r="D31" s="4" t="s">
        <v>6</v>
      </c>
      <c r="E31" s="4" t="s">
        <v>6</v>
      </c>
      <c r="F31" s="4" t="s">
        <v>6</v>
      </c>
      <c r="G31" s="4" t="s">
        <v>6</v>
      </c>
      <c r="H31" s="4" t="s">
        <v>6</v>
      </c>
    </row>
    <row r="32" spans="1:8" ht="16" x14ac:dyDescent="0.2">
      <c r="A32" s="3" t="s">
        <v>364</v>
      </c>
      <c r="B32" s="4" t="s">
        <v>6</v>
      </c>
      <c r="C32" s="4" t="s">
        <v>6</v>
      </c>
      <c r="D32" s="4" t="s">
        <v>6</v>
      </c>
      <c r="E32" s="4" t="s">
        <v>6</v>
      </c>
      <c r="F32" s="4" t="s">
        <v>6</v>
      </c>
      <c r="G32" s="4" t="s">
        <v>6</v>
      </c>
      <c r="H32" s="4" t="s">
        <v>6</v>
      </c>
    </row>
    <row r="33" spans="1:8" ht="16" x14ac:dyDescent="0.2">
      <c r="A33" s="4" t="s">
        <v>596</v>
      </c>
      <c r="B33" s="4" t="s">
        <v>6</v>
      </c>
      <c r="C33" s="5">
        <v>7700000</v>
      </c>
      <c r="D33" s="5">
        <v>10</v>
      </c>
      <c r="E33" s="4" t="s">
        <v>6</v>
      </c>
      <c r="F33" s="4" t="s">
        <v>6</v>
      </c>
      <c r="G33" s="4" t="s">
        <v>6</v>
      </c>
      <c r="H33" s="4" t="s">
        <v>6</v>
      </c>
    </row>
    <row r="34" spans="1:8" ht="16" x14ac:dyDescent="0.2">
      <c r="A34" s="4" t="s">
        <v>597</v>
      </c>
      <c r="B34" s="4" t="s">
        <v>6</v>
      </c>
      <c r="C34" s="6">
        <v>2105264</v>
      </c>
      <c r="D34" s="6">
        <v>2105264</v>
      </c>
      <c r="E34" s="4" t="s">
        <v>6</v>
      </c>
      <c r="F34" s="4" t="s">
        <v>6</v>
      </c>
      <c r="G34" s="4" t="s">
        <v>6</v>
      </c>
      <c r="H34" s="4" t="s">
        <v>6</v>
      </c>
    </row>
    <row r="35" spans="1:8" ht="16" x14ac:dyDescent="0.2">
      <c r="A35" s="4" t="s">
        <v>598</v>
      </c>
      <c r="B35" s="4" t="s">
        <v>6</v>
      </c>
      <c r="C35" s="5">
        <v>7600000</v>
      </c>
      <c r="D35" s="4" t="s">
        <v>6</v>
      </c>
      <c r="E35" s="4" t="s">
        <v>6</v>
      </c>
      <c r="F35" s="4" t="s">
        <v>6</v>
      </c>
      <c r="G35" s="4" t="s">
        <v>6</v>
      </c>
      <c r="H35" s="4" t="s">
        <v>6</v>
      </c>
    </row>
    <row r="36" spans="1:8" ht="16" x14ac:dyDescent="0.2">
      <c r="A36" s="4" t="s">
        <v>599</v>
      </c>
      <c r="B36" s="4" t="s">
        <v>6</v>
      </c>
      <c r="C36" s="4" t="s">
        <v>6</v>
      </c>
      <c r="D36" s="4" t="s">
        <v>6</v>
      </c>
      <c r="E36" s="4" t="s">
        <v>6</v>
      </c>
      <c r="F36" s="4" t="s">
        <v>6</v>
      </c>
      <c r="G36" s="4" t="s">
        <v>6</v>
      </c>
      <c r="H36" s="4" t="s">
        <v>6</v>
      </c>
    </row>
    <row r="37" spans="1:8" ht="16" x14ac:dyDescent="0.2">
      <c r="A37" s="3" t="s">
        <v>364</v>
      </c>
      <c r="B37" s="4" t="s">
        <v>6</v>
      </c>
      <c r="C37" s="4" t="s">
        <v>6</v>
      </c>
      <c r="D37" s="4" t="s">
        <v>6</v>
      </c>
      <c r="E37" s="4" t="s">
        <v>6</v>
      </c>
      <c r="F37" s="4" t="s">
        <v>6</v>
      </c>
      <c r="G37" s="4" t="s">
        <v>6</v>
      </c>
      <c r="H37" s="4" t="s">
        <v>6</v>
      </c>
    </row>
    <row r="38" spans="1:8" ht="16" x14ac:dyDescent="0.2">
      <c r="A38" s="4" t="s">
        <v>596</v>
      </c>
      <c r="B38" s="5">
        <v>75000000</v>
      </c>
      <c r="C38" s="4" t="s">
        <v>6</v>
      </c>
      <c r="D38" s="4" t="s">
        <v>6</v>
      </c>
      <c r="E38" s="4" t="s">
        <v>6</v>
      </c>
      <c r="F38" s="4" t="s">
        <v>6</v>
      </c>
      <c r="G38" s="4" t="s">
        <v>6</v>
      </c>
      <c r="H38" s="4" t="s">
        <v>6</v>
      </c>
    </row>
    <row r="39" spans="1:8" ht="16" x14ac:dyDescent="0.2">
      <c r="A39" s="4" t="s">
        <v>597</v>
      </c>
      <c r="B39" s="6">
        <v>6017784</v>
      </c>
      <c r="C39" s="4" t="s">
        <v>6</v>
      </c>
      <c r="D39" s="4" t="s">
        <v>6</v>
      </c>
      <c r="E39" s="4" t="s">
        <v>6</v>
      </c>
      <c r="F39" s="4" t="s">
        <v>6</v>
      </c>
      <c r="G39" s="4" t="s">
        <v>6</v>
      </c>
      <c r="H39" s="4" t="s">
        <v>6</v>
      </c>
    </row>
    <row r="40" spans="1:8" ht="16" x14ac:dyDescent="0.2">
      <c r="A40" s="4" t="s">
        <v>598</v>
      </c>
      <c r="B40" s="5">
        <v>74700000</v>
      </c>
      <c r="C40" s="4" t="s">
        <v>6</v>
      </c>
      <c r="D40" s="4" t="s">
        <v>6</v>
      </c>
      <c r="E40" s="4" t="s">
        <v>6</v>
      </c>
      <c r="F40" s="4" t="s">
        <v>6</v>
      </c>
      <c r="G40" s="4" t="s">
        <v>6</v>
      </c>
      <c r="H40" s="4" t="s">
        <v>6</v>
      </c>
    </row>
    <row r="41" spans="1:8" ht="16" x14ac:dyDescent="0.2">
      <c r="A41" s="4" t="s">
        <v>592</v>
      </c>
      <c r="B41" s="9">
        <v>0.1</v>
      </c>
      <c r="C41" s="4" t="s">
        <v>6</v>
      </c>
      <c r="D41" s="4" t="s">
        <v>6</v>
      </c>
      <c r="E41" s="4" t="s">
        <v>6</v>
      </c>
      <c r="F41" s="4" t="s">
        <v>6</v>
      </c>
      <c r="G41" s="4" t="s">
        <v>6</v>
      </c>
      <c r="H41" s="4" t="s">
        <v>6</v>
      </c>
    </row>
    <row r="42" spans="1:8" ht="16" x14ac:dyDescent="0.2">
      <c r="A42" s="4" t="s">
        <v>600</v>
      </c>
      <c r="B42" s="4" t="s">
        <v>6</v>
      </c>
      <c r="C42" s="4" t="s">
        <v>6</v>
      </c>
      <c r="D42" s="4" t="s">
        <v>6</v>
      </c>
      <c r="E42" s="4" t="s">
        <v>6</v>
      </c>
      <c r="F42" s="4" t="s">
        <v>6</v>
      </c>
      <c r="G42" s="4" t="s">
        <v>6</v>
      </c>
      <c r="H42" s="4" t="s">
        <v>6</v>
      </c>
    </row>
    <row r="43" spans="1:8" ht="16" x14ac:dyDescent="0.2">
      <c r="A43" s="3" t="s">
        <v>364</v>
      </c>
      <c r="B43" s="4" t="s">
        <v>6</v>
      </c>
      <c r="C43" s="4" t="s">
        <v>6</v>
      </c>
      <c r="D43" s="4" t="s">
        <v>6</v>
      </c>
      <c r="E43" s="4" t="s">
        <v>6</v>
      </c>
      <c r="F43" s="4" t="s">
        <v>6</v>
      </c>
      <c r="G43" s="4" t="s">
        <v>6</v>
      </c>
      <c r="H43" s="4" t="s">
        <v>6</v>
      </c>
    </row>
    <row r="44" spans="1:8" ht="16" x14ac:dyDescent="0.2">
      <c r="A44" s="4" t="s">
        <v>578</v>
      </c>
      <c r="B44" s="4" t="s">
        <v>6</v>
      </c>
      <c r="C44" s="4" t="s">
        <v>6</v>
      </c>
      <c r="D44" s="4" t="s">
        <v>6</v>
      </c>
      <c r="E44" s="4" t="s">
        <v>6</v>
      </c>
      <c r="F44" s="4" t="s">
        <v>6</v>
      </c>
      <c r="G44" s="4" t="s">
        <v>6</v>
      </c>
      <c r="H44" s="5">
        <v>0</v>
      </c>
    </row>
    <row r="45" spans="1:8" ht="16" x14ac:dyDescent="0.2">
      <c r="A45" s="4" t="s">
        <v>594</v>
      </c>
      <c r="B45" s="5">
        <v>70000000</v>
      </c>
      <c r="C45" s="4" t="s">
        <v>6</v>
      </c>
      <c r="D45" s="4" t="s">
        <v>6</v>
      </c>
      <c r="E45" s="4" t="s">
        <v>6</v>
      </c>
      <c r="F45" s="4" t="s">
        <v>6</v>
      </c>
      <c r="G45" s="4" t="s">
        <v>6</v>
      </c>
      <c r="H45" s="4" t="s">
        <v>6</v>
      </c>
    </row>
  </sheetData>
  <mergeCells count="3">
    <mergeCell ref="A1:A2"/>
    <mergeCell ref="C1:D1"/>
    <mergeCell ref="F1:H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
  <sheetViews>
    <sheetView workbookViewId="0"/>
  </sheetViews>
  <sheetFormatPr baseColWidth="10" defaultColWidth="8.83203125" defaultRowHeight="15" x14ac:dyDescent="0.2"/>
  <cols>
    <col min="1" max="1" width="80" customWidth="1"/>
    <col min="2" max="3" width="13" customWidth="1"/>
    <col min="4" max="4" width="17" customWidth="1"/>
    <col min="5" max="6" width="27" customWidth="1"/>
    <col min="7" max="7" width="14" customWidth="1"/>
    <col min="8" max="8" width="18" customWidth="1"/>
    <col min="9" max="9" width="31" customWidth="1"/>
    <col min="10" max="10" width="27" customWidth="1"/>
    <col min="11" max="11" width="31" customWidth="1"/>
    <col min="12" max="12" width="46" customWidth="1"/>
  </cols>
  <sheetData>
    <row r="1" spans="1:12" ht="16" x14ac:dyDescent="0.2">
      <c r="A1" s="1" t="s">
        <v>156</v>
      </c>
      <c r="B1" s="2" t="s">
        <v>157</v>
      </c>
      <c r="C1" s="2" t="s">
        <v>158</v>
      </c>
      <c r="D1" s="2" t="s">
        <v>159</v>
      </c>
      <c r="E1" s="2" t="s">
        <v>160</v>
      </c>
      <c r="F1" s="2" t="s">
        <v>161</v>
      </c>
      <c r="G1" s="2" t="s">
        <v>162</v>
      </c>
      <c r="H1" s="2" t="s">
        <v>163</v>
      </c>
      <c r="I1" s="2" t="s">
        <v>164</v>
      </c>
      <c r="J1" s="2" t="s">
        <v>165</v>
      </c>
      <c r="K1" s="2" t="s">
        <v>166</v>
      </c>
      <c r="L1" s="2" t="s">
        <v>167</v>
      </c>
    </row>
    <row r="2" spans="1:12" ht="16" x14ac:dyDescent="0.2">
      <c r="A2" s="4" t="s">
        <v>168</v>
      </c>
      <c r="B2" s="5">
        <v>10252</v>
      </c>
      <c r="C2" s="4" t="s">
        <v>6</v>
      </c>
      <c r="D2" s="4" t="s">
        <v>6</v>
      </c>
      <c r="E2" s="5">
        <v>7546</v>
      </c>
      <c r="F2" s="4" t="s">
        <v>6</v>
      </c>
      <c r="G2" s="5">
        <v>5122</v>
      </c>
      <c r="H2" s="4" t="s">
        <v>6</v>
      </c>
      <c r="I2" s="4" t="s">
        <v>6</v>
      </c>
      <c r="J2" s="5">
        <v>2300</v>
      </c>
      <c r="K2" s="5">
        <v>-4716</v>
      </c>
      <c r="L2" s="4" t="s">
        <v>6</v>
      </c>
    </row>
    <row r="3" spans="1:12" ht="16" x14ac:dyDescent="0.2">
      <c r="A3" s="4" t="s">
        <v>169</v>
      </c>
      <c r="B3" s="4" t="s">
        <v>6</v>
      </c>
      <c r="C3" s="4" t="s">
        <v>6</v>
      </c>
      <c r="D3" s="4" t="s">
        <v>6</v>
      </c>
      <c r="E3" s="6">
        <v>2105264</v>
      </c>
      <c r="F3" s="4" t="s">
        <v>6</v>
      </c>
      <c r="G3" s="6">
        <v>151681382</v>
      </c>
      <c r="H3" s="4" t="s">
        <v>6</v>
      </c>
      <c r="I3" s="4" t="s">
        <v>6</v>
      </c>
      <c r="J3" s="4" t="s">
        <v>6</v>
      </c>
      <c r="K3" s="4" t="s">
        <v>6</v>
      </c>
      <c r="L3" s="4" t="s">
        <v>6</v>
      </c>
    </row>
    <row r="4" spans="1:12" ht="16" x14ac:dyDescent="0.2">
      <c r="A4" s="4" t="s">
        <v>170</v>
      </c>
      <c r="B4" s="6">
        <v>74662</v>
      </c>
      <c r="C4" s="5">
        <v>531302</v>
      </c>
      <c r="D4" s="4" t="s">
        <v>6</v>
      </c>
      <c r="E4" s="4" t="s">
        <v>6</v>
      </c>
      <c r="F4" s="5">
        <v>74662</v>
      </c>
      <c r="G4" s="4" t="s">
        <v>6</v>
      </c>
      <c r="H4" s="5">
        <v>531302</v>
      </c>
      <c r="I4" s="4" t="s">
        <v>6</v>
      </c>
      <c r="J4" s="4" t="s">
        <v>6</v>
      </c>
      <c r="K4" s="4" t="s">
        <v>6</v>
      </c>
      <c r="L4" s="4" t="s">
        <v>6</v>
      </c>
    </row>
    <row r="5" spans="1:12" ht="16" x14ac:dyDescent="0.2">
      <c r="A5" s="4" t="s">
        <v>171</v>
      </c>
      <c r="B5" s="4" t="s">
        <v>6</v>
      </c>
      <c r="C5" s="4" t="s">
        <v>6</v>
      </c>
      <c r="D5" s="4" t="s">
        <v>6</v>
      </c>
      <c r="E5" s="4" t="s">
        <v>6</v>
      </c>
      <c r="F5" s="6">
        <v>6017784</v>
      </c>
      <c r="G5" s="4" t="s">
        <v>6</v>
      </c>
      <c r="H5" s="6">
        <v>27772500</v>
      </c>
      <c r="I5" s="4" t="s">
        <v>6</v>
      </c>
      <c r="J5" s="4" t="s">
        <v>6</v>
      </c>
      <c r="K5" s="4" t="s">
        <v>6</v>
      </c>
      <c r="L5" s="4" t="s">
        <v>6</v>
      </c>
    </row>
    <row r="6" spans="1:12" ht="16" x14ac:dyDescent="0.2">
      <c r="A6" s="4" t="s">
        <v>172</v>
      </c>
      <c r="B6" s="6">
        <v>942</v>
      </c>
      <c r="C6" s="4" t="s">
        <v>6</v>
      </c>
      <c r="D6" s="4" t="s">
        <v>6</v>
      </c>
      <c r="E6" s="4" t="s">
        <v>6</v>
      </c>
      <c r="F6" s="4" t="s">
        <v>6</v>
      </c>
      <c r="G6" s="5">
        <v>1450</v>
      </c>
      <c r="H6" s="4" t="s">
        <v>6</v>
      </c>
      <c r="I6" s="4" t="s">
        <v>6</v>
      </c>
      <c r="J6" s="6">
        <v>-508</v>
      </c>
      <c r="K6" s="4" t="s">
        <v>6</v>
      </c>
      <c r="L6" s="4" t="s">
        <v>6</v>
      </c>
    </row>
    <row r="7" spans="1:12" ht="16" x14ac:dyDescent="0.2">
      <c r="A7" s="4" t="s">
        <v>173</v>
      </c>
      <c r="B7" s="4" t="s">
        <v>6</v>
      </c>
      <c r="C7" s="4" t="s">
        <v>6</v>
      </c>
      <c r="D7" s="4" t="s">
        <v>6</v>
      </c>
      <c r="E7" s="4" t="s">
        <v>6</v>
      </c>
      <c r="F7" s="4" t="s">
        <v>6</v>
      </c>
      <c r="G7" s="6">
        <v>2719882</v>
      </c>
      <c r="H7" s="4" t="s">
        <v>6</v>
      </c>
      <c r="I7" s="4" t="s">
        <v>6</v>
      </c>
      <c r="J7" s="4" t="s">
        <v>6</v>
      </c>
      <c r="K7" s="4" t="s">
        <v>6</v>
      </c>
      <c r="L7" s="4" t="s">
        <v>6</v>
      </c>
    </row>
    <row r="8" spans="1:12" ht="16" x14ac:dyDescent="0.2">
      <c r="A8" s="4" t="s">
        <v>174</v>
      </c>
      <c r="B8" s="6">
        <v>4127</v>
      </c>
      <c r="C8" s="4" t="s">
        <v>6</v>
      </c>
      <c r="D8" s="4" t="s">
        <v>6</v>
      </c>
      <c r="E8" s="4" t="s">
        <v>6</v>
      </c>
      <c r="F8" s="4" t="s">
        <v>6</v>
      </c>
      <c r="G8" s="4" t="s">
        <v>6</v>
      </c>
      <c r="H8" s="4" t="s">
        <v>6</v>
      </c>
      <c r="I8" s="4" t="s">
        <v>6</v>
      </c>
      <c r="J8" s="6">
        <v>4127</v>
      </c>
      <c r="K8" s="4" t="s">
        <v>6</v>
      </c>
      <c r="L8" s="4" t="s">
        <v>6</v>
      </c>
    </row>
    <row r="9" spans="1:12" ht="16" x14ac:dyDescent="0.2">
      <c r="A9" s="4" t="s">
        <v>175</v>
      </c>
      <c r="B9" s="4" t="s">
        <v>6</v>
      </c>
      <c r="C9" s="4" t="s">
        <v>6</v>
      </c>
      <c r="D9" s="5">
        <v>90305</v>
      </c>
      <c r="E9" s="5">
        <v>-7546</v>
      </c>
      <c r="F9" s="5">
        <v>-74662</v>
      </c>
      <c r="G9" s="5">
        <v>82208</v>
      </c>
      <c r="H9" s="4" t="s">
        <v>6</v>
      </c>
      <c r="I9" s="5">
        <v>90305</v>
      </c>
      <c r="J9" s="4" t="s">
        <v>6</v>
      </c>
      <c r="K9" s="4" t="s">
        <v>6</v>
      </c>
      <c r="L9" s="4" t="s">
        <v>6</v>
      </c>
    </row>
    <row r="10" spans="1:12" ht="16" x14ac:dyDescent="0.2">
      <c r="A10" s="4" t="s">
        <v>176</v>
      </c>
      <c r="B10" s="4" t="s">
        <v>6</v>
      </c>
      <c r="C10" s="4" t="s">
        <v>6</v>
      </c>
      <c r="D10" s="4" t="s">
        <v>6</v>
      </c>
      <c r="E10" s="6">
        <v>-2105264</v>
      </c>
      <c r="F10" s="6">
        <v>-6017784</v>
      </c>
      <c r="G10" s="6">
        <v>81230480</v>
      </c>
      <c r="H10" s="4" t="s">
        <v>6</v>
      </c>
      <c r="I10" s="6">
        <v>6093524</v>
      </c>
      <c r="J10" s="4" t="s">
        <v>6</v>
      </c>
      <c r="K10" s="4" t="s">
        <v>6</v>
      </c>
      <c r="L10" s="4" t="s">
        <v>6</v>
      </c>
    </row>
    <row r="11" spans="1:12" ht="16" x14ac:dyDescent="0.2">
      <c r="A11" s="4" t="s">
        <v>144</v>
      </c>
      <c r="B11" s="6">
        <v>118918</v>
      </c>
      <c r="C11" s="4" t="s">
        <v>6</v>
      </c>
      <c r="D11" s="4" t="s">
        <v>6</v>
      </c>
      <c r="E11" s="4" t="s">
        <v>6</v>
      </c>
      <c r="F11" s="4" t="s">
        <v>6</v>
      </c>
      <c r="G11" s="4" t="s">
        <v>6</v>
      </c>
      <c r="H11" s="4" t="s">
        <v>6</v>
      </c>
      <c r="I11" s="4" t="s">
        <v>6</v>
      </c>
      <c r="J11" s="4" t="s">
        <v>6</v>
      </c>
      <c r="K11" s="6">
        <v>118918</v>
      </c>
      <c r="L11" s="4" t="s">
        <v>6</v>
      </c>
    </row>
    <row r="12" spans="1:12" ht="16" x14ac:dyDescent="0.2">
      <c r="A12" s="4" t="s">
        <v>177</v>
      </c>
      <c r="B12" s="6">
        <v>830508</v>
      </c>
      <c r="C12" s="4" t="s">
        <v>6</v>
      </c>
      <c r="D12" s="4" t="s">
        <v>6</v>
      </c>
      <c r="E12" s="4" t="s">
        <v>6</v>
      </c>
      <c r="F12" s="4" t="s">
        <v>6</v>
      </c>
      <c r="G12" s="5">
        <v>710387</v>
      </c>
      <c r="H12" s="4" t="s">
        <v>6</v>
      </c>
      <c r="I12" s="4" t="s">
        <v>6</v>
      </c>
      <c r="J12" s="6">
        <v>5919</v>
      </c>
      <c r="K12" s="6">
        <v>114202</v>
      </c>
      <c r="L12" s="4" t="s">
        <v>6</v>
      </c>
    </row>
    <row r="13" spans="1:12" ht="16" x14ac:dyDescent="0.2">
      <c r="A13" s="4" t="s">
        <v>178</v>
      </c>
      <c r="B13" s="4" t="s">
        <v>6</v>
      </c>
      <c r="C13" s="4" t="s">
        <v>6</v>
      </c>
      <c r="D13" s="4" t="s">
        <v>6</v>
      </c>
      <c r="E13" s="4" t="s">
        <v>6</v>
      </c>
      <c r="F13" s="4" t="s">
        <v>6</v>
      </c>
      <c r="G13" s="6">
        <v>269497768</v>
      </c>
      <c r="H13" s="4" t="s">
        <v>6</v>
      </c>
      <c r="I13" s="4" t="s">
        <v>6</v>
      </c>
      <c r="J13" s="4" t="s">
        <v>6</v>
      </c>
      <c r="K13" s="4" t="s">
        <v>6</v>
      </c>
      <c r="L13" s="4" t="s">
        <v>6</v>
      </c>
    </row>
    <row r="14" spans="1:12" ht="16" x14ac:dyDescent="0.2">
      <c r="A14" s="4" t="s">
        <v>179</v>
      </c>
      <c r="B14" s="6">
        <v>6566</v>
      </c>
      <c r="C14" s="4" t="s">
        <v>6</v>
      </c>
      <c r="D14" s="4" t="s">
        <v>6</v>
      </c>
      <c r="E14" s="4" t="s">
        <v>6</v>
      </c>
      <c r="F14" s="4" t="s">
        <v>6</v>
      </c>
      <c r="G14" s="5">
        <v>12043</v>
      </c>
      <c r="H14" s="4" t="s">
        <v>6</v>
      </c>
      <c r="I14" s="4" t="s">
        <v>6</v>
      </c>
      <c r="J14" s="6">
        <v>-5477</v>
      </c>
      <c r="K14" s="4" t="s">
        <v>6</v>
      </c>
      <c r="L14" s="4" t="s">
        <v>6</v>
      </c>
    </row>
    <row r="15" spans="1:12" ht="16" x14ac:dyDescent="0.2">
      <c r="A15" s="4" t="s">
        <v>180</v>
      </c>
      <c r="B15" s="4" t="s">
        <v>6</v>
      </c>
      <c r="C15" s="4" t="s">
        <v>6</v>
      </c>
      <c r="D15" s="4" t="s">
        <v>6</v>
      </c>
      <c r="E15" s="4" t="s">
        <v>6</v>
      </c>
      <c r="F15" s="4" t="s">
        <v>6</v>
      </c>
      <c r="G15" s="6">
        <v>13759336</v>
      </c>
      <c r="H15" s="4" t="s">
        <v>6</v>
      </c>
      <c r="I15" s="4" t="s">
        <v>6</v>
      </c>
      <c r="J15" s="4" t="s">
        <v>6</v>
      </c>
      <c r="K15" s="4" t="s">
        <v>6</v>
      </c>
      <c r="L15" s="4" t="s">
        <v>6</v>
      </c>
    </row>
    <row r="16" spans="1:12" ht="16" x14ac:dyDescent="0.2">
      <c r="A16" s="4" t="s">
        <v>174</v>
      </c>
      <c r="B16" s="6">
        <v>29240</v>
      </c>
      <c r="C16" s="4" t="s">
        <v>6</v>
      </c>
      <c r="D16" s="4" t="s">
        <v>6</v>
      </c>
      <c r="E16" s="4" t="s">
        <v>6</v>
      </c>
      <c r="F16" s="4" t="s">
        <v>6</v>
      </c>
      <c r="G16" s="4" t="s">
        <v>6</v>
      </c>
      <c r="H16" s="4" t="s">
        <v>6</v>
      </c>
      <c r="I16" s="4" t="s">
        <v>6</v>
      </c>
      <c r="J16" s="6">
        <v>29240</v>
      </c>
      <c r="K16" s="4" t="s">
        <v>6</v>
      </c>
      <c r="L16" s="4" t="s">
        <v>6</v>
      </c>
    </row>
    <row r="17" spans="1:12" ht="16" x14ac:dyDescent="0.2">
      <c r="A17" s="4" t="s">
        <v>181</v>
      </c>
      <c r="B17" s="6">
        <v>5675</v>
      </c>
      <c r="C17" s="4" t="s">
        <v>6</v>
      </c>
      <c r="D17" s="4" t="s">
        <v>6</v>
      </c>
      <c r="E17" s="4" t="s">
        <v>6</v>
      </c>
      <c r="F17" s="4" t="s">
        <v>6</v>
      </c>
      <c r="G17" s="4" t="s">
        <v>6</v>
      </c>
      <c r="H17" s="4" t="s">
        <v>6</v>
      </c>
      <c r="I17" s="4" t="s">
        <v>6</v>
      </c>
      <c r="J17" s="6">
        <v>5675</v>
      </c>
      <c r="K17" s="4" t="s">
        <v>6</v>
      </c>
      <c r="L17" s="4" t="s">
        <v>6</v>
      </c>
    </row>
    <row r="18" spans="1:12" ht="16" x14ac:dyDescent="0.2">
      <c r="A18" s="4" t="s">
        <v>145</v>
      </c>
      <c r="B18" s="6">
        <v>280</v>
      </c>
      <c r="C18" s="4" t="s">
        <v>6</v>
      </c>
      <c r="D18" s="4" t="s">
        <v>6</v>
      </c>
      <c r="E18" s="4" t="s">
        <v>6</v>
      </c>
      <c r="F18" s="4" t="s">
        <v>6</v>
      </c>
      <c r="G18" s="4" t="s">
        <v>6</v>
      </c>
      <c r="H18" s="4" t="s">
        <v>6</v>
      </c>
      <c r="I18" s="4" t="s">
        <v>6</v>
      </c>
      <c r="J18" s="4" t="s">
        <v>6</v>
      </c>
      <c r="K18" s="4" t="s">
        <v>6</v>
      </c>
      <c r="L18" s="5">
        <v>280</v>
      </c>
    </row>
    <row r="19" spans="1:12" ht="16" x14ac:dyDescent="0.2">
      <c r="A19" s="4" t="s">
        <v>144</v>
      </c>
      <c r="B19" s="6">
        <v>153464</v>
      </c>
      <c r="C19" s="4" t="s">
        <v>6</v>
      </c>
      <c r="D19" s="4" t="s">
        <v>6</v>
      </c>
      <c r="E19" s="4" t="s">
        <v>6</v>
      </c>
      <c r="F19" s="4" t="s">
        <v>6</v>
      </c>
      <c r="G19" s="4" t="s">
        <v>6</v>
      </c>
      <c r="H19" s="4" t="s">
        <v>6</v>
      </c>
      <c r="I19" s="4" t="s">
        <v>6</v>
      </c>
      <c r="J19" s="4" t="s">
        <v>6</v>
      </c>
      <c r="K19" s="6">
        <v>153464</v>
      </c>
      <c r="L19" s="4" t="s">
        <v>6</v>
      </c>
    </row>
    <row r="20" spans="1:12" ht="16" x14ac:dyDescent="0.2">
      <c r="A20" s="4" t="s">
        <v>182</v>
      </c>
      <c r="B20" s="6">
        <v>1025733</v>
      </c>
      <c r="C20" s="4" t="s">
        <v>6</v>
      </c>
      <c r="D20" s="4" t="s">
        <v>6</v>
      </c>
      <c r="E20" s="4" t="s">
        <v>6</v>
      </c>
      <c r="F20" s="4" t="s">
        <v>6</v>
      </c>
      <c r="G20" s="5">
        <v>722430</v>
      </c>
      <c r="H20" s="4" t="s">
        <v>6</v>
      </c>
      <c r="I20" s="4" t="s">
        <v>6</v>
      </c>
      <c r="J20" s="6">
        <v>35357</v>
      </c>
      <c r="K20" s="6">
        <v>267666</v>
      </c>
      <c r="L20" s="6">
        <v>280</v>
      </c>
    </row>
    <row r="21" spans="1:12" ht="16" x14ac:dyDescent="0.2">
      <c r="A21" s="4" t="s">
        <v>183</v>
      </c>
      <c r="B21" s="4" t="s">
        <v>6</v>
      </c>
      <c r="C21" s="4" t="s">
        <v>6</v>
      </c>
      <c r="D21" s="4" t="s">
        <v>6</v>
      </c>
      <c r="E21" s="4" t="s">
        <v>6</v>
      </c>
      <c r="F21" s="4" t="s">
        <v>6</v>
      </c>
      <c r="G21" s="6">
        <v>283257104</v>
      </c>
      <c r="H21" s="4" t="s">
        <v>6</v>
      </c>
      <c r="I21" s="4" t="s">
        <v>6</v>
      </c>
      <c r="J21" s="4" t="s">
        <v>6</v>
      </c>
      <c r="K21" s="4" t="s">
        <v>6</v>
      </c>
      <c r="L21" s="4" t="s">
        <v>6</v>
      </c>
    </row>
    <row r="22" spans="1:12" ht="16" x14ac:dyDescent="0.2">
      <c r="A22" s="4" t="s">
        <v>184</v>
      </c>
      <c r="B22" s="6">
        <v>1215</v>
      </c>
      <c r="C22" s="4" t="s">
        <v>6</v>
      </c>
      <c r="D22" s="4" t="s">
        <v>6</v>
      </c>
      <c r="E22" s="4" t="s">
        <v>6</v>
      </c>
      <c r="F22" s="4" t="s">
        <v>6</v>
      </c>
      <c r="G22" s="5">
        <v>11935</v>
      </c>
      <c r="H22" s="4" t="s">
        <v>6</v>
      </c>
      <c r="I22" s="4" t="s">
        <v>6</v>
      </c>
      <c r="J22" s="6">
        <v>-10720</v>
      </c>
      <c r="K22" s="4" t="s">
        <v>6</v>
      </c>
      <c r="L22" s="4" t="s">
        <v>6</v>
      </c>
    </row>
    <row r="23" spans="1:12" ht="16" x14ac:dyDescent="0.2">
      <c r="A23" s="4" t="s">
        <v>185</v>
      </c>
      <c r="B23" s="4" t="s">
        <v>6</v>
      </c>
      <c r="C23" s="4" t="s">
        <v>6</v>
      </c>
      <c r="D23" s="4" t="s">
        <v>6</v>
      </c>
      <c r="E23" s="4" t="s">
        <v>6</v>
      </c>
      <c r="F23" s="4" t="s">
        <v>6</v>
      </c>
      <c r="G23" s="6">
        <v>3594491</v>
      </c>
      <c r="H23" s="4" t="s">
        <v>6</v>
      </c>
      <c r="I23" s="4" t="s">
        <v>6</v>
      </c>
      <c r="J23" s="4" t="s">
        <v>6</v>
      </c>
      <c r="K23" s="4" t="s">
        <v>6</v>
      </c>
      <c r="L23" s="4" t="s">
        <v>6</v>
      </c>
    </row>
    <row r="24" spans="1:12" ht="16" x14ac:dyDescent="0.2">
      <c r="A24" s="4" t="s">
        <v>174</v>
      </c>
      <c r="B24" s="6">
        <v>49481</v>
      </c>
      <c r="C24" s="4" t="s">
        <v>6</v>
      </c>
      <c r="D24" s="4" t="s">
        <v>6</v>
      </c>
      <c r="E24" s="4" t="s">
        <v>6</v>
      </c>
      <c r="F24" s="4" t="s">
        <v>6</v>
      </c>
      <c r="G24" s="4" t="s">
        <v>6</v>
      </c>
      <c r="H24" s="4" t="s">
        <v>6</v>
      </c>
      <c r="I24" s="4" t="s">
        <v>6</v>
      </c>
      <c r="J24" s="6">
        <v>49481</v>
      </c>
      <c r="K24" s="4" t="s">
        <v>6</v>
      </c>
      <c r="L24" s="4" t="s">
        <v>6</v>
      </c>
    </row>
    <row r="25" spans="1:12" ht="16" x14ac:dyDescent="0.2">
      <c r="A25" s="4" t="s">
        <v>145</v>
      </c>
      <c r="B25" s="6">
        <v>-1671</v>
      </c>
      <c r="C25" s="4" t="s">
        <v>6</v>
      </c>
      <c r="D25" s="4" t="s">
        <v>6</v>
      </c>
      <c r="E25" s="4" t="s">
        <v>6</v>
      </c>
      <c r="F25" s="4" t="s">
        <v>6</v>
      </c>
      <c r="G25" s="4" t="s">
        <v>6</v>
      </c>
      <c r="H25" s="4" t="s">
        <v>6</v>
      </c>
      <c r="I25" s="4" t="s">
        <v>6</v>
      </c>
      <c r="J25" s="4" t="s">
        <v>6</v>
      </c>
      <c r="K25" s="4" t="s">
        <v>6</v>
      </c>
      <c r="L25" s="6">
        <v>-1671</v>
      </c>
    </row>
    <row r="26" spans="1:12" ht="16" x14ac:dyDescent="0.2">
      <c r="A26" s="4" t="s">
        <v>144</v>
      </c>
      <c r="B26" s="6">
        <v>158519</v>
      </c>
      <c r="C26" s="4" t="s">
        <v>6</v>
      </c>
      <c r="D26" s="4" t="s">
        <v>6</v>
      </c>
      <c r="E26" s="4" t="s">
        <v>6</v>
      </c>
      <c r="F26" s="4" t="s">
        <v>6</v>
      </c>
      <c r="G26" s="4" t="s">
        <v>6</v>
      </c>
      <c r="H26" s="4" t="s">
        <v>6</v>
      </c>
      <c r="I26" s="4" t="s">
        <v>6</v>
      </c>
      <c r="J26" s="4" t="s">
        <v>6</v>
      </c>
      <c r="K26" s="6">
        <v>158519</v>
      </c>
      <c r="L26" s="4" t="s">
        <v>6</v>
      </c>
    </row>
    <row r="27" spans="1:12" ht="16" x14ac:dyDescent="0.2">
      <c r="A27" s="4" t="s">
        <v>186</v>
      </c>
      <c r="B27" s="5">
        <v>1233277</v>
      </c>
      <c r="C27" s="4" t="s">
        <v>6</v>
      </c>
      <c r="D27" s="4" t="s">
        <v>6</v>
      </c>
      <c r="E27" s="4" t="s">
        <v>6</v>
      </c>
      <c r="F27" s="4" t="s">
        <v>6</v>
      </c>
      <c r="G27" s="5">
        <v>734365</v>
      </c>
      <c r="H27" s="4" t="s">
        <v>6</v>
      </c>
      <c r="I27" s="4" t="s">
        <v>6</v>
      </c>
      <c r="J27" s="5">
        <v>74118</v>
      </c>
      <c r="K27" s="5">
        <v>426185</v>
      </c>
      <c r="L27" s="5">
        <v>-1391</v>
      </c>
    </row>
    <row r="28" spans="1:12" ht="16" x14ac:dyDescent="0.2">
      <c r="A28" s="4" t="s">
        <v>187</v>
      </c>
      <c r="B28" s="4" t="s">
        <v>6</v>
      </c>
      <c r="C28" s="4" t="s">
        <v>6</v>
      </c>
      <c r="D28" s="4" t="s">
        <v>6</v>
      </c>
      <c r="E28" s="4" t="s">
        <v>6</v>
      </c>
      <c r="F28" s="4" t="s">
        <v>6</v>
      </c>
      <c r="G28" s="6">
        <v>286851595</v>
      </c>
      <c r="H28" s="4" t="s">
        <v>6</v>
      </c>
      <c r="I28" s="4" t="s">
        <v>6</v>
      </c>
      <c r="J28" s="4" t="s">
        <v>6</v>
      </c>
      <c r="K28" s="4" t="s">
        <v>6</v>
      </c>
      <c r="L28" s="4" t="s">
        <v>6</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6"/>
  <sheetViews>
    <sheetView workbookViewId="0"/>
  </sheetViews>
  <sheetFormatPr baseColWidth="10" defaultColWidth="8.83203125" defaultRowHeight="15" x14ac:dyDescent="0.2"/>
  <cols>
    <col min="1" max="1" width="72" customWidth="1"/>
    <col min="2" max="2" width="16" customWidth="1"/>
    <col min="3" max="3" width="14" customWidth="1"/>
  </cols>
  <sheetData>
    <row r="1" spans="1:3" x14ac:dyDescent="0.2">
      <c r="A1" s="14" t="s">
        <v>601</v>
      </c>
      <c r="B1" s="17" t="s">
        <v>1</v>
      </c>
      <c r="C1" s="15"/>
    </row>
    <row r="2" spans="1:3" ht="16" x14ac:dyDescent="0.2">
      <c r="A2" s="15"/>
      <c r="B2" s="2" t="s">
        <v>2</v>
      </c>
      <c r="C2" s="2" t="s">
        <v>118</v>
      </c>
    </row>
    <row r="3" spans="1:3" ht="16" x14ac:dyDescent="0.2">
      <c r="A3" s="3" t="s">
        <v>267</v>
      </c>
      <c r="B3" s="4" t="s">
        <v>6</v>
      </c>
      <c r="C3" s="4" t="s">
        <v>6</v>
      </c>
    </row>
    <row r="4" spans="1:3" ht="16" x14ac:dyDescent="0.2">
      <c r="A4" s="4" t="s">
        <v>121</v>
      </c>
      <c r="B4" s="4" t="s">
        <v>122</v>
      </c>
      <c r="C4" s="4" t="s">
        <v>122</v>
      </c>
    </row>
    <row r="5" spans="1:3" ht="16" x14ac:dyDescent="0.2">
      <c r="A5" s="4" t="s">
        <v>124</v>
      </c>
      <c r="B5" s="6">
        <v>286851595</v>
      </c>
      <c r="C5" s="6">
        <v>283257104</v>
      </c>
    </row>
    <row r="6" spans="1:3" ht="16" x14ac:dyDescent="0.2">
      <c r="A6" s="4" t="s">
        <v>123</v>
      </c>
      <c r="B6" s="6">
        <v>286851595</v>
      </c>
      <c r="C6" s="6">
        <v>283257104</v>
      </c>
    </row>
  </sheetData>
  <mergeCells count="2">
    <mergeCell ref="A1:A2"/>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30"/>
  <sheetViews>
    <sheetView workbookViewId="0"/>
  </sheetViews>
  <sheetFormatPr baseColWidth="10" defaultColWidth="8.83203125" defaultRowHeight="15" x14ac:dyDescent="0.2"/>
  <cols>
    <col min="1" max="1" width="79" customWidth="1"/>
    <col min="2" max="3" width="25" customWidth="1"/>
  </cols>
  <sheetData>
    <row r="1" spans="1:3" x14ac:dyDescent="0.2">
      <c r="A1" s="14" t="s">
        <v>602</v>
      </c>
      <c r="B1" s="17" t="s">
        <v>1</v>
      </c>
      <c r="C1" s="15"/>
    </row>
    <row r="2" spans="1:3" ht="16" x14ac:dyDescent="0.2">
      <c r="A2" s="15"/>
      <c r="B2" s="2" t="s">
        <v>2</v>
      </c>
      <c r="C2" s="2" t="s">
        <v>118</v>
      </c>
    </row>
    <row r="3" spans="1:3" ht="16" x14ac:dyDescent="0.2">
      <c r="A3" s="4" t="s">
        <v>373</v>
      </c>
      <c r="B3" s="4" t="s">
        <v>6</v>
      </c>
      <c r="C3" s="4" t="s">
        <v>6</v>
      </c>
    </row>
    <row r="4" spans="1:3" ht="16" x14ac:dyDescent="0.2">
      <c r="A4" s="3" t="s">
        <v>364</v>
      </c>
      <c r="B4" s="4" t="s">
        <v>6</v>
      </c>
      <c r="C4" s="4" t="s">
        <v>6</v>
      </c>
    </row>
    <row r="5" spans="1:3" ht="16" x14ac:dyDescent="0.2">
      <c r="A5" s="4" t="s">
        <v>603</v>
      </c>
      <c r="B5" s="4" t="s">
        <v>604</v>
      </c>
      <c r="C5" s="4" t="s">
        <v>605</v>
      </c>
    </row>
    <row r="6" spans="1:3" ht="16" x14ac:dyDescent="0.2">
      <c r="A6" s="4" t="s">
        <v>606</v>
      </c>
      <c r="B6" s="4" t="s">
        <v>607</v>
      </c>
      <c r="C6" s="4" t="s">
        <v>6</v>
      </c>
    </row>
    <row r="7" spans="1:3" ht="16" x14ac:dyDescent="0.2">
      <c r="A7" s="4" t="s">
        <v>608</v>
      </c>
      <c r="B7" s="6">
        <v>39206307</v>
      </c>
      <c r="C7" s="4" t="s">
        <v>6</v>
      </c>
    </row>
    <row r="8" spans="1:3" ht="16" x14ac:dyDescent="0.2">
      <c r="A8" s="4" t="s">
        <v>609</v>
      </c>
      <c r="B8" s="6">
        <v>-3354740</v>
      </c>
      <c r="C8" s="4" t="s">
        <v>6</v>
      </c>
    </row>
    <row r="9" spans="1:3" ht="16" x14ac:dyDescent="0.2">
      <c r="A9" s="4" t="s">
        <v>610</v>
      </c>
      <c r="B9" s="6">
        <v>-2157417</v>
      </c>
      <c r="C9" s="4" t="s">
        <v>6</v>
      </c>
    </row>
    <row r="10" spans="1:3" ht="16" x14ac:dyDescent="0.2">
      <c r="A10" s="4" t="s">
        <v>611</v>
      </c>
      <c r="B10" s="6">
        <v>33694150</v>
      </c>
      <c r="C10" s="6">
        <v>39206307</v>
      </c>
    </row>
    <row r="11" spans="1:3" ht="16" x14ac:dyDescent="0.2">
      <c r="A11" s="4" t="s">
        <v>612</v>
      </c>
      <c r="B11" s="6">
        <v>23355838</v>
      </c>
      <c r="C11" s="4" t="s">
        <v>6</v>
      </c>
    </row>
    <row r="12" spans="1:3" ht="16" x14ac:dyDescent="0.2">
      <c r="A12" s="4" t="s">
        <v>613</v>
      </c>
      <c r="B12" s="7">
        <v>0.86</v>
      </c>
      <c r="C12" s="4" t="s">
        <v>6</v>
      </c>
    </row>
    <row r="13" spans="1:3" ht="16" x14ac:dyDescent="0.2">
      <c r="A13" s="4" t="s">
        <v>614</v>
      </c>
      <c r="B13" s="11">
        <v>0.36</v>
      </c>
      <c r="C13" s="4" t="s">
        <v>6</v>
      </c>
    </row>
    <row r="14" spans="1:3" ht="16" x14ac:dyDescent="0.2">
      <c r="A14" s="4" t="s">
        <v>615</v>
      </c>
      <c r="B14" s="11">
        <v>1.03</v>
      </c>
      <c r="C14" s="4" t="s">
        <v>6</v>
      </c>
    </row>
    <row r="15" spans="1:3" ht="16" x14ac:dyDescent="0.2">
      <c r="A15" s="4" t="s">
        <v>616</v>
      </c>
      <c r="B15" s="11">
        <v>0.9</v>
      </c>
      <c r="C15" s="7">
        <v>0.86</v>
      </c>
    </row>
    <row r="16" spans="1:3" ht="16" x14ac:dyDescent="0.2">
      <c r="A16" s="4" t="s">
        <v>617</v>
      </c>
      <c r="B16" s="7">
        <v>0.71</v>
      </c>
      <c r="C16" s="4" t="s">
        <v>6</v>
      </c>
    </row>
    <row r="17" spans="1:3" ht="16" x14ac:dyDescent="0.2">
      <c r="A17" s="4" t="s">
        <v>376</v>
      </c>
      <c r="B17" s="4" t="s">
        <v>6</v>
      </c>
      <c r="C17" s="4" t="s">
        <v>6</v>
      </c>
    </row>
    <row r="18" spans="1:3" ht="16" x14ac:dyDescent="0.2">
      <c r="A18" s="3" t="s">
        <v>364</v>
      </c>
      <c r="B18" s="4" t="s">
        <v>6</v>
      </c>
      <c r="C18" s="4" t="s">
        <v>6</v>
      </c>
    </row>
    <row r="19" spans="1:3" ht="16" x14ac:dyDescent="0.2">
      <c r="A19" s="4" t="s">
        <v>603</v>
      </c>
      <c r="B19" s="4" t="s">
        <v>618</v>
      </c>
      <c r="C19" s="4" t="s">
        <v>619</v>
      </c>
    </row>
    <row r="20" spans="1:3" ht="16" x14ac:dyDescent="0.2">
      <c r="A20" s="4" t="s">
        <v>606</v>
      </c>
      <c r="B20" s="4" t="s">
        <v>620</v>
      </c>
      <c r="C20" s="4" t="s">
        <v>6</v>
      </c>
    </row>
    <row r="21" spans="1:3" ht="16" x14ac:dyDescent="0.2">
      <c r="A21" s="4" t="s">
        <v>608</v>
      </c>
      <c r="B21" s="6">
        <v>5284347</v>
      </c>
      <c r="C21" s="4" t="s">
        <v>6</v>
      </c>
    </row>
    <row r="22" spans="1:3" ht="16" x14ac:dyDescent="0.2">
      <c r="A22" s="4" t="s">
        <v>621</v>
      </c>
      <c r="B22" s="6">
        <v>7603999</v>
      </c>
      <c r="C22" s="4" t="s">
        <v>6</v>
      </c>
    </row>
    <row r="23" spans="1:3" ht="16" x14ac:dyDescent="0.2">
      <c r="A23" s="4" t="s">
        <v>610</v>
      </c>
      <c r="B23" s="6">
        <v>-565413</v>
      </c>
      <c r="C23" s="4" t="s">
        <v>6</v>
      </c>
    </row>
    <row r="24" spans="1:3" ht="16" x14ac:dyDescent="0.2">
      <c r="A24" s="4" t="s">
        <v>611</v>
      </c>
      <c r="B24" s="6">
        <v>12322933</v>
      </c>
      <c r="C24" s="6">
        <v>5284347</v>
      </c>
    </row>
    <row r="25" spans="1:3" ht="16" x14ac:dyDescent="0.2">
      <c r="A25" s="4" t="s">
        <v>612</v>
      </c>
      <c r="B25" s="6">
        <v>1778166</v>
      </c>
      <c r="C25" s="4" t="s">
        <v>6</v>
      </c>
    </row>
    <row r="26" spans="1:3" ht="16" x14ac:dyDescent="0.2">
      <c r="A26" s="4" t="s">
        <v>613</v>
      </c>
      <c r="B26" s="7">
        <v>19.190000000000001</v>
      </c>
      <c r="C26" s="4" t="s">
        <v>6</v>
      </c>
    </row>
    <row r="27" spans="1:3" ht="16" x14ac:dyDescent="0.2">
      <c r="A27" s="4" t="s">
        <v>622</v>
      </c>
      <c r="B27" s="11">
        <v>11.91</v>
      </c>
      <c r="C27" s="4" t="s">
        <v>6</v>
      </c>
    </row>
    <row r="28" spans="1:3" ht="16" x14ac:dyDescent="0.2">
      <c r="A28" s="4" t="s">
        <v>615</v>
      </c>
      <c r="B28" s="11">
        <v>16.82</v>
      </c>
      <c r="C28" s="4" t="s">
        <v>6</v>
      </c>
    </row>
    <row r="29" spans="1:3" ht="16" x14ac:dyDescent="0.2">
      <c r="A29" s="4" t="s">
        <v>616</v>
      </c>
      <c r="B29" s="11">
        <v>14.81</v>
      </c>
      <c r="C29" s="7">
        <v>19.190000000000001</v>
      </c>
    </row>
    <row r="30" spans="1:3" ht="16" x14ac:dyDescent="0.2">
      <c r="A30" s="4" t="s">
        <v>617</v>
      </c>
      <c r="B30" s="7">
        <v>20.21</v>
      </c>
      <c r="C30" s="4" t="s">
        <v>6</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13"/>
  <sheetViews>
    <sheetView workbookViewId="0"/>
  </sheetViews>
  <sheetFormatPr baseColWidth="10" defaultColWidth="8.83203125" defaultRowHeight="15" x14ac:dyDescent="0.2"/>
  <cols>
    <col min="1" max="1" width="80" customWidth="1"/>
    <col min="2" max="2" width="32" customWidth="1"/>
  </cols>
  <sheetData>
    <row r="1" spans="1:2" ht="16" x14ac:dyDescent="0.2">
      <c r="A1" s="14" t="s">
        <v>623</v>
      </c>
      <c r="B1" s="2" t="s">
        <v>1</v>
      </c>
    </row>
    <row r="2" spans="1:2" ht="16" x14ac:dyDescent="0.2">
      <c r="A2" s="15"/>
      <c r="B2" s="2" t="s">
        <v>624</v>
      </c>
    </row>
    <row r="3" spans="1:2" ht="16" x14ac:dyDescent="0.2">
      <c r="A3" s="3" t="s">
        <v>364</v>
      </c>
      <c r="B3" s="4" t="s">
        <v>6</v>
      </c>
    </row>
    <row r="4" spans="1:2" ht="16" x14ac:dyDescent="0.2">
      <c r="A4" s="4" t="s">
        <v>625</v>
      </c>
      <c r="B4" s="6">
        <v>1080413</v>
      </c>
    </row>
    <row r="5" spans="1:2" ht="16" x14ac:dyDescent="0.2">
      <c r="A5" s="4" t="s">
        <v>626</v>
      </c>
      <c r="B5" s="6">
        <v>3370710</v>
      </c>
    </row>
    <row r="6" spans="1:2" ht="16" x14ac:dyDescent="0.2">
      <c r="A6" s="4" t="s">
        <v>627</v>
      </c>
      <c r="B6" s="6">
        <v>-239751</v>
      </c>
    </row>
    <row r="7" spans="1:2" ht="16" x14ac:dyDescent="0.2">
      <c r="A7" s="4" t="s">
        <v>628</v>
      </c>
      <c r="B7" s="6">
        <v>-264387</v>
      </c>
    </row>
    <row r="8" spans="1:2" ht="16" x14ac:dyDescent="0.2">
      <c r="A8" s="4" t="s">
        <v>629</v>
      </c>
      <c r="B8" s="6">
        <v>3946985</v>
      </c>
    </row>
    <row r="9" spans="1:2" ht="16" x14ac:dyDescent="0.2">
      <c r="A9" s="4" t="s">
        <v>630</v>
      </c>
      <c r="B9" s="7">
        <v>23.62</v>
      </c>
    </row>
    <row r="10" spans="1:2" ht="16" x14ac:dyDescent="0.2">
      <c r="A10" s="4" t="s">
        <v>631</v>
      </c>
      <c r="B10" s="11">
        <v>11.36</v>
      </c>
    </row>
    <row r="11" spans="1:2" ht="16" x14ac:dyDescent="0.2">
      <c r="A11" s="4" t="s">
        <v>632</v>
      </c>
      <c r="B11" s="11">
        <v>24.45</v>
      </c>
    </row>
    <row r="12" spans="1:2" ht="16" x14ac:dyDescent="0.2">
      <c r="A12" s="4" t="s">
        <v>633</v>
      </c>
      <c r="B12" s="11">
        <v>14.43</v>
      </c>
    </row>
    <row r="13" spans="1:2" ht="16" x14ac:dyDescent="0.2">
      <c r="A13" s="4" t="s">
        <v>634</v>
      </c>
      <c r="B13" s="7">
        <v>13.71</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1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635</v>
      </c>
      <c r="B1" s="17" t="s">
        <v>1</v>
      </c>
      <c r="C1" s="15"/>
      <c r="D1" s="15"/>
    </row>
    <row r="2" spans="1:4" ht="16" x14ac:dyDescent="0.2">
      <c r="A2" s="15"/>
      <c r="B2" s="2" t="s">
        <v>2</v>
      </c>
      <c r="C2" s="2" t="s">
        <v>118</v>
      </c>
      <c r="D2" s="2" t="s">
        <v>126</v>
      </c>
    </row>
    <row r="3" spans="1:4" ht="16" x14ac:dyDescent="0.2">
      <c r="A3" s="3" t="s">
        <v>364</v>
      </c>
      <c r="B3" s="4" t="s">
        <v>6</v>
      </c>
      <c r="C3" s="4" t="s">
        <v>6</v>
      </c>
      <c r="D3" s="4" t="s">
        <v>6</v>
      </c>
    </row>
    <row r="4" spans="1:4" ht="16" x14ac:dyDescent="0.2">
      <c r="A4" s="4" t="s">
        <v>174</v>
      </c>
      <c r="B4" s="5">
        <v>49481</v>
      </c>
      <c r="C4" s="5">
        <v>30646</v>
      </c>
      <c r="D4" s="5">
        <v>8397</v>
      </c>
    </row>
    <row r="5" spans="1:4" ht="16" x14ac:dyDescent="0.2">
      <c r="A5" s="4" t="s">
        <v>636</v>
      </c>
      <c r="B5" s="4" t="s">
        <v>6</v>
      </c>
      <c r="C5" s="4" t="s">
        <v>6</v>
      </c>
      <c r="D5" s="4" t="s">
        <v>6</v>
      </c>
    </row>
    <row r="6" spans="1:4" ht="16" x14ac:dyDescent="0.2">
      <c r="A6" s="3" t="s">
        <v>364</v>
      </c>
      <c r="B6" s="4" t="s">
        <v>6</v>
      </c>
      <c r="C6" s="4" t="s">
        <v>6</v>
      </c>
      <c r="D6" s="4" t="s">
        <v>6</v>
      </c>
    </row>
    <row r="7" spans="1:4" ht="16" x14ac:dyDescent="0.2">
      <c r="A7" s="4" t="s">
        <v>174</v>
      </c>
      <c r="B7" s="6">
        <v>24327</v>
      </c>
      <c r="C7" s="6">
        <v>15663</v>
      </c>
      <c r="D7" s="6">
        <v>5365</v>
      </c>
    </row>
    <row r="8" spans="1:4" ht="16" x14ac:dyDescent="0.2">
      <c r="A8" s="4" t="s">
        <v>637</v>
      </c>
      <c r="B8" s="4" t="s">
        <v>6</v>
      </c>
      <c r="C8" s="4" t="s">
        <v>6</v>
      </c>
      <c r="D8" s="4" t="s">
        <v>6</v>
      </c>
    </row>
    <row r="9" spans="1:4" ht="16" x14ac:dyDescent="0.2">
      <c r="A9" s="3" t="s">
        <v>364</v>
      </c>
      <c r="B9" s="4" t="s">
        <v>6</v>
      </c>
      <c r="C9" s="4" t="s">
        <v>6</v>
      </c>
      <c r="D9" s="4" t="s">
        <v>6</v>
      </c>
    </row>
    <row r="10" spans="1:4" ht="16" x14ac:dyDescent="0.2">
      <c r="A10" s="4" t="s">
        <v>174</v>
      </c>
      <c r="B10" s="6">
        <v>22020</v>
      </c>
      <c r="C10" s="6">
        <v>12863</v>
      </c>
      <c r="D10" s="6">
        <v>1341</v>
      </c>
    </row>
    <row r="11" spans="1:4" ht="16" x14ac:dyDescent="0.2">
      <c r="A11" s="4" t="s">
        <v>638</v>
      </c>
      <c r="B11" s="4" t="s">
        <v>6</v>
      </c>
      <c r="C11" s="4" t="s">
        <v>6</v>
      </c>
      <c r="D11" s="4" t="s">
        <v>6</v>
      </c>
    </row>
    <row r="12" spans="1:4" ht="16" x14ac:dyDescent="0.2">
      <c r="A12" s="3" t="s">
        <v>364</v>
      </c>
      <c r="B12" s="4" t="s">
        <v>6</v>
      </c>
      <c r="C12" s="4" t="s">
        <v>6</v>
      </c>
      <c r="D12" s="4" t="s">
        <v>6</v>
      </c>
    </row>
    <row r="13" spans="1:4" ht="16" x14ac:dyDescent="0.2">
      <c r="A13" s="4" t="s">
        <v>174</v>
      </c>
      <c r="B13" s="5">
        <v>3134</v>
      </c>
      <c r="C13" s="5">
        <v>2120</v>
      </c>
      <c r="D13" s="5">
        <v>1691</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E18"/>
  <sheetViews>
    <sheetView workbookViewId="0"/>
  </sheetViews>
  <sheetFormatPr baseColWidth="10" defaultColWidth="8.83203125" defaultRowHeight="15" x14ac:dyDescent="0.2"/>
  <cols>
    <col min="1" max="1" width="80" customWidth="1"/>
    <col min="2" max="2" width="13" customWidth="1"/>
    <col min="3" max="4" width="25" customWidth="1"/>
    <col min="5" max="5" width="23" customWidth="1"/>
  </cols>
  <sheetData>
    <row r="1" spans="1:5" x14ac:dyDescent="0.2">
      <c r="A1" s="14" t="s">
        <v>639</v>
      </c>
      <c r="B1" s="15"/>
      <c r="C1" s="17" t="s">
        <v>1</v>
      </c>
      <c r="D1" s="15"/>
      <c r="E1" s="15"/>
    </row>
    <row r="2" spans="1:5" ht="16" x14ac:dyDescent="0.2">
      <c r="A2" s="15"/>
      <c r="B2" s="15"/>
      <c r="C2" s="2" t="s">
        <v>2</v>
      </c>
      <c r="D2" s="2" t="s">
        <v>118</v>
      </c>
      <c r="E2" s="2" t="s">
        <v>126</v>
      </c>
    </row>
    <row r="3" spans="1:5" ht="16" x14ac:dyDescent="0.2">
      <c r="A3" s="4" t="s">
        <v>640</v>
      </c>
      <c r="C3" s="4" t="s">
        <v>6</v>
      </c>
      <c r="D3" s="4" t="s">
        <v>6</v>
      </c>
      <c r="E3" s="4" t="s">
        <v>6</v>
      </c>
    </row>
    <row r="4" spans="1:5" ht="16" x14ac:dyDescent="0.2">
      <c r="A4" s="3" t="s">
        <v>641</v>
      </c>
      <c r="C4" s="4" t="s">
        <v>6</v>
      </c>
      <c r="D4" s="4" t="s">
        <v>6</v>
      </c>
      <c r="E4" s="4" t="s">
        <v>6</v>
      </c>
    </row>
    <row r="5" spans="1:5" ht="16" x14ac:dyDescent="0.2">
      <c r="A5" s="4" t="s">
        <v>642</v>
      </c>
      <c r="B5" s="4" t="s">
        <v>87</v>
      </c>
      <c r="C5" s="12">
        <v>2.86E-2</v>
      </c>
      <c r="D5" s="12">
        <v>1.23E-2</v>
      </c>
      <c r="E5" s="12">
        <v>6.4000000000000003E-3</v>
      </c>
    </row>
    <row r="6" spans="1:5" ht="16" x14ac:dyDescent="0.2">
      <c r="A6" s="4" t="s">
        <v>643</v>
      </c>
      <c r="B6" s="4" t="s">
        <v>644</v>
      </c>
      <c r="C6" s="9">
        <v>0.7</v>
      </c>
      <c r="D6" s="9">
        <v>0.72</v>
      </c>
      <c r="E6" s="9">
        <v>0.79</v>
      </c>
    </row>
    <row r="7" spans="1:5" ht="16" x14ac:dyDescent="0.2">
      <c r="A7" s="4" t="s">
        <v>645</v>
      </c>
      <c r="B7" s="4" t="s">
        <v>646</v>
      </c>
      <c r="C7" s="4" t="s">
        <v>647</v>
      </c>
      <c r="D7" s="4" t="s">
        <v>604</v>
      </c>
      <c r="E7" s="4" t="s">
        <v>648</v>
      </c>
    </row>
    <row r="8" spans="1:5" ht="16" x14ac:dyDescent="0.2">
      <c r="A8" s="4" t="s">
        <v>649</v>
      </c>
      <c r="B8" s="4" t="s">
        <v>650</v>
      </c>
      <c r="C8" s="9">
        <v>0</v>
      </c>
      <c r="D8" s="9">
        <v>0</v>
      </c>
      <c r="E8" s="9">
        <v>0</v>
      </c>
    </row>
    <row r="9" spans="1:5" ht="16" x14ac:dyDescent="0.2">
      <c r="A9" s="4" t="s">
        <v>651</v>
      </c>
      <c r="B9" s="4" t="s">
        <v>652</v>
      </c>
      <c r="C9" s="7">
        <v>7.77</v>
      </c>
      <c r="D9" s="7">
        <v>12.31</v>
      </c>
      <c r="E9" s="7">
        <v>5.6</v>
      </c>
    </row>
    <row r="10" spans="1:5" ht="16" x14ac:dyDescent="0.2">
      <c r="A10" s="4" t="s">
        <v>653</v>
      </c>
      <c r="C10" s="4" t="s">
        <v>6</v>
      </c>
      <c r="D10" s="4" t="s">
        <v>6</v>
      </c>
      <c r="E10" s="4" t="s">
        <v>6</v>
      </c>
    </row>
    <row r="11" spans="1:5" ht="16" x14ac:dyDescent="0.2">
      <c r="A11" s="3" t="s">
        <v>641</v>
      </c>
      <c r="C11" s="4" t="s">
        <v>6</v>
      </c>
      <c r="D11" s="4" t="s">
        <v>6</v>
      </c>
      <c r="E11" s="4" t="s">
        <v>6</v>
      </c>
    </row>
    <row r="12" spans="1:5" ht="16" x14ac:dyDescent="0.2">
      <c r="A12" s="4" t="s">
        <v>642</v>
      </c>
      <c r="B12" s="4" t="s">
        <v>87</v>
      </c>
      <c r="C12" s="4" t="s">
        <v>6</v>
      </c>
      <c r="D12" s="4" t="s">
        <v>6</v>
      </c>
      <c r="E12" s="12">
        <v>4.5999999999999999E-3</v>
      </c>
    </row>
    <row r="13" spans="1:5" ht="16" x14ac:dyDescent="0.2">
      <c r="A13" s="4" t="s">
        <v>643</v>
      </c>
      <c r="B13" s="4" t="s">
        <v>644</v>
      </c>
      <c r="C13" s="4" t="s">
        <v>6</v>
      </c>
      <c r="D13" s="4" t="s">
        <v>6</v>
      </c>
      <c r="E13" s="9">
        <v>0.75</v>
      </c>
    </row>
    <row r="14" spans="1:5" ht="16" x14ac:dyDescent="0.2">
      <c r="A14" s="4" t="s">
        <v>645</v>
      </c>
      <c r="B14" s="4" t="s">
        <v>646</v>
      </c>
      <c r="C14" s="4" t="s">
        <v>6</v>
      </c>
      <c r="D14" s="4" t="s">
        <v>6</v>
      </c>
      <c r="E14" s="4" t="s">
        <v>654</v>
      </c>
    </row>
    <row r="15" spans="1:5" ht="16" x14ac:dyDescent="0.2">
      <c r="A15" s="4" t="s">
        <v>649</v>
      </c>
      <c r="B15" s="4" t="s">
        <v>650</v>
      </c>
      <c r="C15" s="4" t="s">
        <v>6</v>
      </c>
      <c r="D15" s="4" t="s">
        <v>6</v>
      </c>
      <c r="E15" s="9">
        <v>0</v>
      </c>
    </row>
    <row r="16" spans="1:5" ht="16" x14ac:dyDescent="0.2">
      <c r="A16" s="4" t="s">
        <v>651</v>
      </c>
      <c r="B16" s="4" t="s">
        <v>652</v>
      </c>
      <c r="C16" s="4" t="s">
        <v>6</v>
      </c>
      <c r="D16" s="4" t="s">
        <v>6</v>
      </c>
      <c r="E16" s="7">
        <v>37.44</v>
      </c>
    </row>
    <row r="17" spans="1:4" x14ac:dyDescent="0.2">
      <c r="A17" s="15"/>
      <c r="B17" s="15"/>
      <c r="C17" s="15"/>
      <c r="D17" s="15"/>
    </row>
    <row r="18" spans="1:4" x14ac:dyDescent="0.2">
      <c r="A18" s="16" t="s">
        <v>655</v>
      </c>
      <c r="B18" s="15"/>
      <c r="C18" s="15"/>
      <c r="D18" s="15"/>
    </row>
  </sheetData>
  <mergeCells count="4">
    <mergeCell ref="A1:B2"/>
    <mergeCell ref="C1:E1"/>
    <mergeCell ref="A17:D17"/>
    <mergeCell ref="A18:D1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7"/>
  <sheetViews>
    <sheetView workbookViewId="0"/>
  </sheetViews>
  <sheetFormatPr baseColWidth="10" defaultColWidth="8.83203125" defaultRowHeight="15" x14ac:dyDescent="0.2"/>
  <cols>
    <col min="1" max="1" width="80" customWidth="1"/>
    <col min="2" max="2" width="22" customWidth="1"/>
  </cols>
  <sheetData>
    <row r="1" spans="1:2" ht="16" x14ac:dyDescent="0.2">
      <c r="A1" s="14" t="s">
        <v>656</v>
      </c>
      <c r="B1" s="2" t="s">
        <v>1</v>
      </c>
    </row>
    <row r="2" spans="1:2" ht="16" x14ac:dyDescent="0.2">
      <c r="A2" s="15"/>
      <c r="B2" s="2" t="s">
        <v>73</v>
      </c>
    </row>
    <row r="3" spans="1:2" ht="16" x14ac:dyDescent="0.2">
      <c r="A3" s="3" t="s">
        <v>641</v>
      </c>
      <c r="B3" s="4" t="s">
        <v>6</v>
      </c>
    </row>
    <row r="4" spans="1:2" ht="16" x14ac:dyDescent="0.2">
      <c r="A4" s="4" t="s">
        <v>657</v>
      </c>
      <c r="B4" s="5">
        <v>0</v>
      </c>
    </row>
    <row r="5" spans="1:2" ht="16" x14ac:dyDescent="0.2">
      <c r="A5" s="4" t="s">
        <v>640</v>
      </c>
      <c r="B5" s="4" t="s">
        <v>6</v>
      </c>
    </row>
    <row r="6" spans="1:2" ht="16" x14ac:dyDescent="0.2">
      <c r="A6" s="3" t="s">
        <v>641</v>
      </c>
      <c r="B6" s="4" t="s">
        <v>6</v>
      </c>
    </row>
    <row r="7" spans="1:2" ht="16" x14ac:dyDescent="0.2">
      <c r="A7" s="4" t="s">
        <v>658</v>
      </c>
      <c r="B7" s="4" t="s">
        <v>453</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3"/>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659</v>
      </c>
      <c r="B1" s="2" t="s">
        <v>2</v>
      </c>
      <c r="C1" s="2" t="s">
        <v>118</v>
      </c>
    </row>
    <row r="2" spans="1:3" ht="16" x14ac:dyDescent="0.2">
      <c r="A2" s="3" t="s">
        <v>270</v>
      </c>
      <c r="B2" s="4" t="s">
        <v>6</v>
      </c>
      <c r="C2" s="4" t="s">
        <v>6</v>
      </c>
    </row>
    <row r="3" spans="1:3" ht="16" x14ac:dyDescent="0.2">
      <c r="A3" s="4" t="s">
        <v>97</v>
      </c>
      <c r="B3" s="5">
        <v>41128</v>
      </c>
      <c r="C3" s="5">
        <v>34954</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20"/>
  <sheetViews>
    <sheetView workbookViewId="0"/>
  </sheetViews>
  <sheetFormatPr baseColWidth="10" defaultColWidth="8.83203125" defaultRowHeight="15" x14ac:dyDescent="0.2"/>
  <cols>
    <col min="1" max="1" width="68" customWidth="1"/>
    <col min="2" max="2" width="16" customWidth="1"/>
    <col min="3" max="4" width="14" customWidth="1"/>
    <col min="5" max="6" width="16" customWidth="1"/>
  </cols>
  <sheetData>
    <row r="1" spans="1:6" ht="16" x14ac:dyDescent="0.2">
      <c r="A1" s="14" t="s">
        <v>660</v>
      </c>
      <c r="B1" s="17" t="s">
        <v>1</v>
      </c>
      <c r="C1" s="15"/>
      <c r="D1" s="15"/>
      <c r="E1" s="2" t="s">
        <v>661</v>
      </c>
    </row>
    <row r="2" spans="1:6" ht="16" x14ac:dyDescent="0.2">
      <c r="A2" s="15"/>
      <c r="B2" s="2" t="s">
        <v>2</v>
      </c>
      <c r="C2" s="2" t="s">
        <v>118</v>
      </c>
      <c r="D2" s="2" t="s">
        <v>126</v>
      </c>
      <c r="E2" s="2" t="s">
        <v>118</v>
      </c>
      <c r="F2" s="2" t="s">
        <v>662</v>
      </c>
    </row>
    <row r="3" spans="1:6" ht="16" x14ac:dyDescent="0.2">
      <c r="A3" s="3" t="s">
        <v>663</v>
      </c>
      <c r="B3" s="4" t="s">
        <v>6</v>
      </c>
      <c r="C3" s="4" t="s">
        <v>6</v>
      </c>
      <c r="D3" s="4" t="s">
        <v>6</v>
      </c>
      <c r="E3" s="4" t="s">
        <v>6</v>
      </c>
      <c r="F3" s="4" t="s">
        <v>6</v>
      </c>
    </row>
    <row r="4" spans="1:6" ht="16" x14ac:dyDescent="0.2">
      <c r="A4" s="4" t="s">
        <v>664</v>
      </c>
      <c r="B4" s="5">
        <v>11500000</v>
      </c>
      <c r="C4" s="5">
        <v>4700000</v>
      </c>
      <c r="D4" s="5">
        <v>3000000</v>
      </c>
      <c r="E4" s="4" t="s">
        <v>6</v>
      </c>
      <c r="F4" s="4" t="s">
        <v>6</v>
      </c>
    </row>
    <row r="5" spans="1:6" ht="16" x14ac:dyDescent="0.2">
      <c r="A5" s="4" t="s">
        <v>97</v>
      </c>
      <c r="B5" s="6">
        <v>41128000</v>
      </c>
      <c r="C5" s="6">
        <v>34954000</v>
      </c>
      <c r="D5" s="4" t="s">
        <v>6</v>
      </c>
      <c r="E5" s="5">
        <v>34954000</v>
      </c>
      <c r="F5" s="4" t="s">
        <v>6</v>
      </c>
    </row>
    <row r="6" spans="1:6" ht="16" x14ac:dyDescent="0.2">
      <c r="A6" s="4" t="s">
        <v>665</v>
      </c>
      <c r="B6" s="4" t="s">
        <v>6</v>
      </c>
      <c r="C6" s="4" t="s">
        <v>6</v>
      </c>
      <c r="D6" s="4" t="s">
        <v>6</v>
      </c>
      <c r="E6" s="4" t="s">
        <v>6</v>
      </c>
      <c r="F6" s="4" t="s">
        <v>6</v>
      </c>
    </row>
    <row r="7" spans="1:6" ht="16" x14ac:dyDescent="0.2">
      <c r="A7" s="3" t="s">
        <v>663</v>
      </c>
      <c r="B7" s="4" t="s">
        <v>6</v>
      </c>
      <c r="C7" s="4" t="s">
        <v>6</v>
      </c>
      <c r="D7" s="4" t="s">
        <v>6</v>
      </c>
      <c r="E7" s="4" t="s">
        <v>6</v>
      </c>
      <c r="F7" s="4" t="s">
        <v>6</v>
      </c>
    </row>
    <row r="8" spans="1:6" ht="16" x14ac:dyDescent="0.2">
      <c r="A8" s="4" t="s">
        <v>664</v>
      </c>
      <c r="B8" s="6">
        <v>6900000</v>
      </c>
      <c r="C8" s="4" t="s">
        <v>6</v>
      </c>
      <c r="D8" s="4" t="s">
        <v>6</v>
      </c>
      <c r="E8" s="4" t="s">
        <v>6</v>
      </c>
      <c r="F8" s="4" t="s">
        <v>6</v>
      </c>
    </row>
    <row r="9" spans="1:6" ht="16" x14ac:dyDescent="0.2">
      <c r="A9" s="4" t="s">
        <v>666</v>
      </c>
      <c r="B9" s="6">
        <v>800000</v>
      </c>
      <c r="C9" s="5">
        <v>1700000</v>
      </c>
      <c r="D9" s="6">
        <v>26700000</v>
      </c>
      <c r="E9" s="5">
        <v>28400000</v>
      </c>
      <c r="F9" s="4" t="s">
        <v>6</v>
      </c>
    </row>
    <row r="10" spans="1:6" ht="16" x14ac:dyDescent="0.2">
      <c r="A10" s="4" t="s">
        <v>97</v>
      </c>
      <c r="B10" s="4" t="s">
        <v>6</v>
      </c>
      <c r="C10" s="4" t="s">
        <v>6</v>
      </c>
      <c r="D10" s="5">
        <v>21900000</v>
      </c>
      <c r="E10" s="4" t="s">
        <v>6</v>
      </c>
      <c r="F10" s="4" t="s">
        <v>6</v>
      </c>
    </row>
    <row r="11" spans="1:6" ht="16" x14ac:dyDescent="0.2">
      <c r="A11" s="4" t="s">
        <v>667</v>
      </c>
      <c r="B11" s="4" t="s">
        <v>6</v>
      </c>
      <c r="C11" s="4" t="s">
        <v>6</v>
      </c>
      <c r="D11" s="4" t="s">
        <v>6</v>
      </c>
      <c r="E11" s="4" t="s">
        <v>6</v>
      </c>
      <c r="F11" s="4" t="s">
        <v>6</v>
      </c>
    </row>
    <row r="12" spans="1:6" ht="16" x14ac:dyDescent="0.2">
      <c r="A12" s="3" t="s">
        <v>663</v>
      </c>
      <c r="B12" s="4" t="s">
        <v>6</v>
      </c>
      <c r="C12" s="4" t="s">
        <v>6</v>
      </c>
      <c r="D12" s="4" t="s">
        <v>6</v>
      </c>
      <c r="E12" s="4" t="s">
        <v>6</v>
      </c>
      <c r="F12" s="4" t="s">
        <v>6</v>
      </c>
    </row>
    <row r="13" spans="1:6" ht="16" x14ac:dyDescent="0.2">
      <c r="A13" s="4" t="s">
        <v>668</v>
      </c>
      <c r="B13" s="4" t="s">
        <v>6</v>
      </c>
      <c r="C13" s="4" t="s">
        <v>6</v>
      </c>
      <c r="D13" s="4" t="s">
        <v>6</v>
      </c>
      <c r="E13" s="4" t="s">
        <v>6</v>
      </c>
      <c r="F13" s="5">
        <v>29000000</v>
      </c>
    </row>
    <row r="14" spans="1:6" ht="16" x14ac:dyDescent="0.2">
      <c r="A14" s="4" t="s">
        <v>669</v>
      </c>
      <c r="B14" s="4" t="s">
        <v>6</v>
      </c>
      <c r="C14" s="4" t="s">
        <v>6</v>
      </c>
      <c r="D14" s="4" t="s">
        <v>6</v>
      </c>
      <c r="E14" s="4" t="s">
        <v>6</v>
      </c>
      <c r="F14" s="6">
        <v>125000000</v>
      </c>
    </row>
    <row r="15" spans="1:6" ht="16" x14ac:dyDescent="0.2">
      <c r="A15" s="4" t="s">
        <v>670</v>
      </c>
      <c r="B15" s="4" t="s">
        <v>6</v>
      </c>
      <c r="C15" s="4" t="s">
        <v>6</v>
      </c>
      <c r="D15" s="4" t="s">
        <v>6</v>
      </c>
      <c r="E15" s="4" t="s">
        <v>6</v>
      </c>
      <c r="F15" s="4" t="s">
        <v>6</v>
      </c>
    </row>
    <row r="16" spans="1:6" ht="16" x14ac:dyDescent="0.2">
      <c r="A16" s="3" t="s">
        <v>663</v>
      </c>
      <c r="B16" s="4" t="s">
        <v>6</v>
      </c>
      <c r="C16" s="4" t="s">
        <v>6</v>
      </c>
      <c r="D16" s="4" t="s">
        <v>6</v>
      </c>
      <c r="E16" s="4" t="s">
        <v>6</v>
      </c>
      <c r="F16" s="4" t="s">
        <v>6</v>
      </c>
    </row>
    <row r="17" spans="1:6" ht="16" x14ac:dyDescent="0.2">
      <c r="A17" s="4" t="s">
        <v>671</v>
      </c>
      <c r="B17" s="4" t="s">
        <v>6</v>
      </c>
      <c r="C17" s="4" t="s">
        <v>6</v>
      </c>
      <c r="D17" s="4" t="s">
        <v>6</v>
      </c>
      <c r="E17" s="4" t="s">
        <v>6</v>
      </c>
      <c r="F17" s="5">
        <v>125000000</v>
      </c>
    </row>
    <row r="18" spans="1:6" ht="16" x14ac:dyDescent="0.2">
      <c r="A18" s="4" t="s">
        <v>672</v>
      </c>
      <c r="B18" s="4" t="s">
        <v>6</v>
      </c>
      <c r="C18" s="4" t="s">
        <v>6</v>
      </c>
      <c r="D18" s="4" t="s">
        <v>6</v>
      </c>
      <c r="E18" s="4" t="s">
        <v>6</v>
      </c>
      <c r="F18" s="4" t="s">
        <v>6</v>
      </c>
    </row>
    <row r="19" spans="1:6" ht="16" x14ac:dyDescent="0.2">
      <c r="A19" s="3" t="s">
        <v>663</v>
      </c>
      <c r="B19" s="4" t="s">
        <v>6</v>
      </c>
      <c r="C19" s="4" t="s">
        <v>6</v>
      </c>
      <c r="D19" s="4" t="s">
        <v>6</v>
      </c>
      <c r="E19" s="4" t="s">
        <v>6</v>
      </c>
      <c r="F19" s="4" t="s">
        <v>6</v>
      </c>
    </row>
    <row r="20" spans="1:6" ht="16" x14ac:dyDescent="0.2">
      <c r="A20" s="4" t="s">
        <v>97</v>
      </c>
      <c r="B20" s="5">
        <v>26900000</v>
      </c>
      <c r="C20" s="4" t="s">
        <v>6</v>
      </c>
      <c r="D20" s="4" t="s">
        <v>6</v>
      </c>
      <c r="E20" s="4" t="s">
        <v>6</v>
      </c>
      <c r="F20" s="4" t="s">
        <v>6</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9"/>
  <sheetViews>
    <sheetView workbookViewId="0"/>
  </sheetViews>
  <sheetFormatPr baseColWidth="10" defaultColWidth="8.83203125" defaultRowHeight="15" x14ac:dyDescent="0.2"/>
  <cols>
    <col min="1" max="1" width="80" customWidth="1"/>
    <col min="2" max="2" width="22" customWidth="1"/>
  </cols>
  <sheetData>
    <row r="1" spans="1:2" ht="32" x14ac:dyDescent="0.2">
      <c r="A1" s="1" t="s">
        <v>673</v>
      </c>
      <c r="B1" s="2" t="s">
        <v>73</v>
      </c>
    </row>
    <row r="2" spans="1:2" ht="16" x14ac:dyDescent="0.2">
      <c r="A2" s="4" t="s">
        <v>665</v>
      </c>
      <c r="B2" s="4" t="s">
        <v>6</v>
      </c>
    </row>
    <row r="3" spans="1:2" ht="16" x14ac:dyDescent="0.2">
      <c r="A3" s="3" t="s">
        <v>663</v>
      </c>
      <c r="B3" s="4" t="s">
        <v>6</v>
      </c>
    </row>
    <row r="4" spans="1:2" ht="16" x14ac:dyDescent="0.2">
      <c r="A4" s="4" t="s">
        <v>674</v>
      </c>
      <c r="B4" s="13">
        <v>1.4</v>
      </c>
    </row>
    <row r="5" spans="1:2" ht="16" x14ac:dyDescent="0.2">
      <c r="A5" s="4" t="s">
        <v>675</v>
      </c>
      <c r="B5" s="4" t="s">
        <v>515</v>
      </c>
    </row>
    <row r="6" spans="1:2" ht="16" x14ac:dyDescent="0.2">
      <c r="A6" s="4" t="s">
        <v>672</v>
      </c>
      <c r="B6" s="4" t="s">
        <v>6</v>
      </c>
    </row>
    <row r="7" spans="1:2" ht="16" x14ac:dyDescent="0.2">
      <c r="A7" s="3" t="s">
        <v>663</v>
      </c>
      <c r="B7" s="4" t="s">
        <v>6</v>
      </c>
    </row>
    <row r="8" spans="1:2" ht="16" x14ac:dyDescent="0.2">
      <c r="A8" s="4" t="s">
        <v>674</v>
      </c>
      <c r="B8" s="13">
        <v>20.2</v>
      </c>
    </row>
    <row r="9" spans="1:2" ht="16" x14ac:dyDescent="0.2">
      <c r="A9" s="4" t="s">
        <v>675</v>
      </c>
      <c r="B9" s="4" t="s">
        <v>515</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E23"/>
  <sheetViews>
    <sheetView workbookViewId="0"/>
  </sheetViews>
  <sheetFormatPr baseColWidth="10" defaultColWidth="8.83203125" defaultRowHeight="15" x14ac:dyDescent="0.2"/>
  <cols>
    <col min="1" max="1" width="68" customWidth="1"/>
    <col min="2" max="5" width="22" customWidth="1"/>
  </cols>
  <sheetData>
    <row r="1" spans="1:5" x14ac:dyDescent="0.2">
      <c r="A1" s="14" t="s">
        <v>676</v>
      </c>
      <c r="B1" s="17" t="s">
        <v>1</v>
      </c>
      <c r="C1" s="15"/>
      <c r="D1" s="15"/>
      <c r="E1" s="15"/>
    </row>
    <row r="2" spans="1:5" ht="16" x14ac:dyDescent="0.2">
      <c r="A2" s="15"/>
      <c r="B2" s="2" t="s">
        <v>73</v>
      </c>
      <c r="C2" s="2" t="s">
        <v>74</v>
      </c>
      <c r="D2" s="2" t="s">
        <v>189</v>
      </c>
      <c r="E2" s="2" t="s">
        <v>677</v>
      </c>
    </row>
    <row r="3" spans="1:5" ht="16" x14ac:dyDescent="0.2">
      <c r="A3" s="3" t="s">
        <v>678</v>
      </c>
      <c r="B3" s="4" t="s">
        <v>6</v>
      </c>
      <c r="C3" s="4" t="s">
        <v>6</v>
      </c>
      <c r="D3" s="4" t="s">
        <v>6</v>
      </c>
      <c r="E3" s="4" t="s">
        <v>6</v>
      </c>
    </row>
    <row r="4" spans="1:5" ht="16" x14ac:dyDescent="0.2">
      <c r="A4" s="4" t="s">
        <v>679</v>
      </c>
      <c r="B4" s="5">
        <v>129700000</v>
      </c>
      <c r="C4" s="4" t="s">
        <v>6</v>
      </c>
      <c r="D4" s="4" t="s">
        <v>6</v>
      </c>
      <c r="E4" s="13">
        <v>175.6</v>
      </c>
    </row>
    <row r="5" spans="1:5" ht="16" x14ac:dyDescent="0.2">
      <c r="A5" s="4" t="s">
        <v>680</v>
      </c>
      <c r="B5" s="6">
        <v>18900000</v>
      </c>
      <c r="C5" s="5">
        <v>47100000</v>
      </c>
      <c r="D5" s="5">
        <v>12400000</v>
      </c>
      <c r="E5" s="4" t="s">
        <v>6</v>
      </c>
    </row>
    <row r="6" spans="1:5" ht="16" x14ac:dyDescent="0.2">
      <c r="A6" s="4" t="s">
        <v>681</v>
      </c>
      <c r="B6" s="6">
        <v>0</v>
      </c>
      <c r="C6" s="4" t="s">
        <v>6</v>
      </c>
      <c r="D6" s="4" t="s">
        <v>6</v>
      </c>
      <c r="E6" s="4" t="s">
        <v>6</v>
      </c>
    </row>
    <row r="7" spans="1:5" ht="16" x14ac:dyDescent="0.2">
      <c r="A7" s="4" t="s">
        <v>682</v>
      </c>
      <c r="B7" s="6">
        <v>3900000</v>
      </c>
      <c r="C7" s="6">
        <v>13800000</v>
      </c>
      <c r="D7" s="5">
        <v>5300000</v>
      </c>
      <c r="E7" s="4" t="s">
        <v>6</v>
      </c>
    </row>
    <row r="8" spans="1:5" ht="16" x14ac:dyDescent="0.2">
      <c r="A8" s="4" t="s">
        <v>683</v>
      </c>
      <c r="B8" s="5">
        <v>15000000</v>
      </c>
      <c r="C8" s="4" t="s">
        <v>6</v>
      </c>
      <c r="D8" s="4" t="s">
        <v>6</v>
      </c>
      <c r="E8" s="4" t="s">
        <v>6</v>
      </c>
    </row>
    <row r="9" spans="1:5" ht="16" x14ac:dyDescent="0.2">
      <c r="A9" s="4" t="s">
        <v>684</v>
      </c>
      <c r="B9" s="4" t="s">
        <v>685</v>
      </c>
      <c r="C9" s="4" t="s">
        <v>6</v>
      </c>
      <c r="D9" s="4" t="s">
        <v>6</v>
      </c>
      <c r="E9" s="4" t="s">
        <v>6</v>
      </c>
    </row>
    <row r="10" spans="1:5" ht="16" x14ac:dyDescent="0.2">
      <c r="A10" s="4" t="s">
        <v>686</v>
      </c>
      <c r="B10" s="4" t="s">
        <v>6</v>
      </c>
      <c r="C10" s="4" t="s">
        <v>6</v>
      </c>
      <c r="D10" s="4" t="s">
        <v>6</v>
      </c>
      <c r="E10" s="4" t="s">
        <v>6</v>
      </c>
    </row>
    <row r="11" spans="1:5" ht="16" x14ac:dyDescent="0.2">
      <c r="A11" s="3" t="s">
        <v>678</v>
      </c>
      <c r="B11" s="4" t="s">
        <v>6</v>
      </c>
      <c r="C11" s="4" t="s">
        <v>6</v>
      </c>
      <c r="D11" s="4" t="s">
        <v>6</v>
      </c>
      <c r="E11" s="4" t="s">
        <v>6</v>
      </c>
    </row>
    <row r="12" spans="1:5" ht="16" x14ac:dyDescent="0.2">
      <c r="A12" s="4" t="s">
        <v>680</v>
      </c>
      <c r="B12" s="5">
        <v>79300000</v>
      </c>
      <c r="C12" s="4" t="s">
        <v>6</v>
      </c>
      <c r="D12" s="4" t="s">
        <v>6</v>
      </c>
      <c r="E12" s="4" t="s">
        <v>6</v>
      </c>
    </row>
    <row r="13" spans="1:5" ht="16" x14ac:dyDescent="0.2">
      <c r="A13" s="4" t="s">
        <v>687</v>
      </c>
      <c r="B13" s="4" t="s">
        <v>6</v>
      </c>
      <c r="C13" s="4" t="s">
        <v>6</v>
      </c>
      <c r="D13" s="4" t="s">
        <v>6</v>
      </c>
      <c r="E13" s="4" t="s">
        <v>6</v>
      </c>
    </row>
    <row r="14" spans="1:5" ht="16" x14ac:dyDescent="0.2">
      <c r="A14" s="3" t="s">
        <v>678</v>
      </c>
      <c r="B14" s="4" t="s">
        <v>6</v>
      </c>
      <c r="C14" s="4" t="s">
        <v>6</v>
      </c>
      <c r="D14" s="4" t="s">
        <v>6</v>
      </c>
      <c r="E14" s="4" t="s">
        <v>6</v>
      </c>
    </row>
    <row r="15" spans="1:5" ht="16" x14ac:dyDescent="0.2">
      <c r="A15" s="4" t="s">
        <v>680</v>
      </c>
      <c r="B15" s="6">
        <v>46100000</v>
      </c>
      <c r="C15" s="4" t="s">
        <v>6</v>
      </c>
      <c r="D15" s="4" t="s">
        <v>6</v>
      </c>
      <c r="E15" s="4" t="s">
        <v>6</v>
      </c>
    </row>
    <row r="16" spans="1:5" ht="16" x14ac:dyDescent="0.2">
      <c r="A16" s="4" t="s">
        <v>688</v>
      </c>
      <c r="B16" s="4" t="s">
        <v>6</v>
      </c>
      <c r="C16" s="4" t="s">
        <v>6</v>
      </c>
      <c r="D16" s="4" t="s">
        <v>6</v>
      </c>
      <c r="E16" s="4" t="s">
        <v>6</v>
      </c>
    </row>
    <row r="17" spans="1:5" ht="16" x14ac:dyDescent="0.2">
      <c r="A17" s="3" t="s">
        <v>678</v>
      </c>
      <c r="B17" s="4" t="s">
        <v>6</v>
      </c>
      <c r="C17" s="4" t="s">
        <v>6</v>
      </c>
      <c r="D17" s="4" t="s">
        <v>6</v>
      </c>
      <c r="E17" s="4" t="s">
        <v>6</v>
      </c>
    </row>
    <row r="18" spans="1:5" ht="16" x14ac:dyDescent="0.2">
      <c r="A18" s="4" t="s">
        <v>680</v>
      </c>
      <c r="B18" s="5">
        <v>33200000</v>
      </c>
      <c r="C18" s="4" t="s">
        <v>6</v>
      </c>
      <c r="D18" s="4" t="s">
        <v>6</v>
      </c>
      <c r="E18" s="4" t="s">
        <v>6</v>
      </c>
    </row>
    <row r="19" spans="1:5" ht="16" x14ac:dyDescent="0.2">
      <c r="A19" s="4" t="s">
        <v>689</v>
      </c>
      <c r="B19" s="4" t="s">
        <v>685</v>
      </c>
      <c r="C19" s="4" t="s">
        <v>6</v>
      </c>
      <c r="D19" s="4" t="s">
        <v>6</v>
      </c>
      <c r="E19" s="4" t="s">
        <v>6</v>
      </c>
    </row>
    <row r="20" spans="1:5" ht="16" x14ac:dyDescent="0.2">
      <c r="A20" s="4" t="s">
        <v>690</v>
      </c>
      <c r="B20" s="4" t="s">
        <v>691</v>
      </c>
      <c r="C20" s="4" t="s">
        <v>6</v>
      </c>
      <c r="D20" s="4" t="s">
        <v>6</v>
      </c>
      <c r="E20" s="4" t="s">
        <v>6</v>
      </c>
    </row>
    <row r="21" spans="1:5" ht="16" x14ac:dyDescent="0.2">
      <c r="A21" s="4" t="s">
        <v>692</v>
      </c>
      <c r="B21" s="4" t="s">
        <v>6</v>
      </c>
      <c r="C21" s="4" t="s">
        <v>6</v>
      </c>
      <c r="D21" s="4" t="s">
        <v>6</v>
      </c>
      <c r="E21" s="4" t="s">
        <v>6</v>
      </c>
    </row>
    <row r="22" spans="1:5" ht="16" x14ac:dyDescent="0.2">
      <c r="A22" s="3" t="s">
        <v>678</v>
      </c>
      <c r="B22" s="4" t="s">
        <v>6</v>
      </c>
      <c r="C22" s="4" t="s">
        <v>6</v>
      </c>
      <c r="D22" s="4" t="s">
        <v>6</v>
      </c>
      <c r="E22" s="4" t="s">
        <v>6</v>
      </c>
    </row>
    <row r="23" spans="1:5" ht="16" x14ac:dyDescent="0.2">
      <c r="A23" s="4" t="s">
        <v>693</v>
      </c>
      <c r="B23" s="5">
        <v>14800000</v>
      </c>
      <c r="C23" s="5">
        <v>6900000</v>
      </c>
      <c r="D23" s="4" t="s">
        <v>6</v>
      </c>
      <c r="E23" s="4" t="s">
        <v>6</v>
      </c>
    </row>
  </sheetData>
  <mergeCells count="2">
    <mergeCell ref="A1:A2"/>
    <mergeCell ref="B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sqref="A1:A2"/>
    </sheetView>
  </sheetViews>
  <sheetFormatPr baseColWidth="10" defaultColWidth="8.83203125" defaultRowHeight="15" x14ac:dyDescent="0.2"/>
  <cols>
    <col min="1" max="1" width="79" customWidth="1"/>
    <col min="2" max="2" width="22" customWidth="1"/>
  </cols>
  <sheetData>
    <row r="1" spans="1:2" ht="16" x14ac:dyDescent="0.2">
      <c r="A1" s="14" t="s">
        <v>188</v>
      </c>
      <c r="B1" s="2" t="s">
        <v>1</v>
      </c>
    </row>
    <row r="2" spans="1:2" ht="16" x14ac:dyDescent="0.2">
      <c r="A2" s="15"/>
      <c r="B2" s="2" t="s">
        <v>189</v>
      </c>
    </row>
    <row r="3" spans="1:2" ht="16" x14ac:dyDescent="0.2">
      <c r="A3" s="4" t="s">
        <v>143</v>
      </c>
      <c r="B3" s="5">
        <v>38915</v>
      </c>
    </row>
    <row r="4" spans="1:2" ht="16" x14ac:dyDescent="0.2">
      <c r="A4" s="4" t="s">
        <v>158</v>
      </c>
      <c r="B4" s="4" t="s">
        <v>6</v>
      </c>
    </row>
    <row r="5" spans="1:2" ht="16" x14ac:dyDescent="0.2">
      <c r="A5" s="4" t="s">
        <v>190</v>
      </c>
      <c r="B5" s="6">
        <v>32609</v>
      </c>
    </row>
    <row r="6" spans="1:2" ht="16" x14ac:dyDescent="0.2">
      <c r="A6" s="4" t="s">
        <v>143</v>
      </c>
      <c r="B6" s="5">
        <v>8462</v>
      </c>
    </row>
  </sheetData>
  <mergeCells count="1">
    <mergeCell ref="A1:A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25"/>
  <sheetViews>
    <sheetView workbookViewId="0"/>
  </sheetViews>
  <sheetFormatPr baseColWidth="10" defaultColWidth="8.83203125" defaultRowHeight="15" x14ac:dyDescent="0.2"/>
  <cols>
    <col min="1" max="1" width="73" customWidth="1"/>
    <col min="2" max="2" width="16" customWidth="1"/>
    <col min="3" max="4" width="14" customWidth="1"/>
  </cols>
  <sheetData>
    <row r="1" spans="1:4" ht="16" x14ac:dyDescent="0.2">
      <c r="A1" s="14" t="s">
        <v>694</v>
      </c>
      <c r="B1" s="2" t="s">
        <v>1</v>
      </c>
    </row>
    <row r="2" spans="1:4" ht="16" x14ac:dyDescent="0.2">
      <c r="A2" s="15"/>
      <c r="B2" s="2" t="s">
        <v>2</v>
      </c>
      <c r="C2" s="2" t="s">
        <v>118</v>
      </c>
      <c r="D2" s="2" t="s">
        <v>126</v>
      </c>
    </row>
    <row r="3" spans="1:4" ht="16" x14ac:dyDescent="0.2">
      <c r="A3" s="3" t="s">
        <v>695</v>
      </c>
      <c r="B3" s="4" t="s">
        <v>6</v>
      </c>
      <c r="C3" s="4" t="s">
        <v>6</v>
      </c>
      <c r="D3" s="4" t="s">
        <v>6</v>
      </c>
    </row>
    <row r="4" spans="1:4" ht="16" x14ac:dyDescent="0.2">
      <c r="A4" s="4" t="s">
        <v>696</v>
      </c>
      <c r="B4" s="5">
        <v>5300</v>
      </c>
      <c r="C4" s="5">
        <v>7400</v>
      </c>
      <c r="D4" s="4" t="s">
        <v>6</v>
      </c>
    </row>
    <row r="5" spans="1:4" ht="16" x14ac:dyDescent="0.2">
      <c r="A5" s="4" t="s">
        <v>103</v>
      </c>
      <c r="B5" s="6">
        <v>33178</v>
      </c>
      <c r="C5" s="6">
        <v>37370</v>
      </c>
      <c r="D5" s="4" t="s">
        <v>6</v>
      </c>
    </row>
    <row r="6" spans="1:4" ht="16" x14ac:dyDescent="0.2">
      <c r="A6" s="4" t="s">
        <v>697</v>
      </c>
      <c r="B6" s="6">
        <v>13411</v>
      </c>
      <c r="C6" s="6">
        <v>9233</v>
      </c>
      <c r="D6" s="4" t="s">
        <v>6</v>
      </c>
    </row>
    <row r="7" spans="1:4" ht="16" x14ac:dyDescent="0.2">
      <c r="A7" s="4" t="s">
        <v>698</v>
      </c>
      <c r="B7" s="5">
        <v>7200</v>
      </c>
      <c r="C7" s="4" t="s">
        <v>6</v>
      </c>
      <c r="D7" s="4" t="s">
        <v>6</v>
      </c>
    </row>
    <row r="8" spans="1:4" ht="16" x14ac:dyDescent="0.2">
      <c r="A8" s="4" t="s">
        <v>699</v>
      </c>
      <c r="B8" s="4" t="s">
        <v>449</v>
      </c>
      <c r="C8" s="4" t="s">
        <v>6</v>
      </c>
      <c r="D8" s="4" t="s">
        <v>6</v>
      </c>
    </row>
    <row r="9" spans="1:4" ht="16" x14ac:dyDescent="0.2">
      <c r="A9" s="4" t="s">
        <v>700</v>
      </c>
      <c r="B9" s="5">
        <v>19400</v>
      </c>
      <c r="C9" s="6">
        <v>18200</v>
      </c>
      <c r="D9" s="5">
        <v>1500</v>
      </c>
    </row>
    <row r="10" spans="1:4" ht="16" x14ac:dyDescent="0.2">
      <c r="A10" s="4" t="s">
        <v>701</v>
      </c>
      <c r="B10" s="4" t="s">
        <v>108</v>
      </c>
      <c r="C10" s="4" t="s">
        <v>108</v>
      </c>
      <c r="D10" s="4" t="s">
        <v>108</v>
      </c>
    </row>
    <row r="11" spans="1:4" ht="16" x14ac:dyDescent="0.2">
      <c r="A11" s="4" t="s">
        <v>702</v>
      </c>
      <c r="B11" s="4" t="s">
        <v>6</v>
      </c>
      <c r="C11" s="4" t="s">
        <v>6</v>
      </c>
      <c r="D11" s="4" t="s">
        <v>6</v>
      </c>
    </row>
    <row r="12" spans="1:4" ht="16" x14ac:dyDescent="0.2">
      <c r="A12" s="3" t="s">
        <v>695</v>
      </c>
      <c r="B12" s="4" t="s">
        <v>6</v>
      </c>
      <c r="C12" s="4" t="s">
        <v>6</v>
      </c>
      <c r="D12" s="4" t="s">
        <v>6</v>
      </c>
    </row>
    <row r="13" spans="1:4" ht="16" x14ac:dyDescent="0.2">
      <c r="A13" s="4" t="s">
        <v>703</v>
      </c>
      <c r="B13" s="5">
        <v>58200</v>
      </c>
      <c r="C13" s="4" t="s">
        <v>6</v>
      </c>
      <c r="D13" s="4" t="s">
        <v>6</v>
      </c>
    </row>
    <row r="14" spans="1:4" ht="16" x14ac:dyDescent="0.2">
      <c r="A14" s="4" t="s">
        <v>704</v>
      </c>
      <c r="B14" s="4" t="s">
        <v>6</v>
      </c>
      <c r="C14" s="4" t="s">
        <v>6</v>
      </c>
      <c r="D14" s="4" t="s">
        <v>6</v>
      </c>
    </row>
    <row r="15" spans="1:4" ht="16" x14ac:dyDescent="0.2">
      <c r="A15" s="3" t="s">
        <v>695</v>
      </c>
      <c r="B15" s="4" t="s">
        <v>6</v>
      </c>
      <c r="C15" s="4" t="s">
        <v>6</v>
      </c>
      <c r="D15" s="4" t="s">
        <v>6</v>
      </c>
    </row>
    <row r="16" spans="1:4" ht="16" x14ac:dyDescent="0.2">
      <c r="A16" s="4" t="s">
        <v>705</v>
      </c>
      <c r="B16" s="4" t="s">
        <v>706</v>
      </c>
      <c r="C16" s="4" t="s">
        <v>6</v>
      </c>
      <c r="D16" s="4" t="s">
        <v>6</v>
      </c>
    </row>
    <row r="17" spans="1:4" ht="16" x14ac:dyDescent="0.2">
      <c r="A17" s="4" t="s">
        <v>707</v>
      </c>
      <c r="B17" s="4" t="s">
        <v>6</v>
      </c>
      <c r="C17" s="4" t="s">
        <v>6</v>
      </c>
      <c r="D17" s="4" t="s">
        <v>6</v>
      </c>
    </row>
    <row r="18" spans="1:4" ht="16" x14ac:dyDescent="0.2">
      <c r="A18" s="3" t="s">
        <v>695</v>
      </c>
      <c r="B18" s="4" t="s">
        <v>6</v>
      </c>
      <c r="C18" s="4" t="s">
        <v>6</v>
      </c>
      <c r="D18" s="4" t="s">
        <v>6</v>
      </c>
    </row>
    <row r="19" spans="1:4" ht="16" x14ac:dyDescent="0.2">
      <c r="A19" s="4" t="s">
        <v>705</v>
      </c>
      <c r="B19" s="4" t="s">
        <v>12</v>
      </c>
      <c r="C19" s="4" t="s">
        <v>6</v>
      </c>
      <c r="D19" s="4" t="s">
        <v>6</v>
      </c>
    </row>
    <row r="20" spans="1:4" ht="16" x14ac:dyDescent="0.2">
      <c r="A20" s="4" t="s">
        <v>708</v>
      </c>
      <c r="B20" s="4" t="s">
        <v>6</v>
      </c>
      <c r="C20" s="4" t="s">
        <v>6</v>
      </c>
      <c r="D20" s="4" t="s">
        <v>6</v>
      </c>
    </row>
    <row r="21" spans="1:4" ht="16" x14ac:dyDescent="0.2">
      <c r="A21" s="3" t="s">
        <v>695</v>
      </c>
      <c r="B21" s="4" t="s">
        <v>6</v>
      </c>
      <c r="C21" s="4" t="s">
        <v>6</v>
      </c>
      <c r="D21" s="4" t="s">
        <v>6</v>
      </c>
    </row>
    <row r="22" spans="1:4" ht="16" x14ac:dyDescent="0.2">
      <c r="A22" s="4" t="s">
        <v>705</v>
      </c>
      <c r="B22" s="4" t="s">
        <v>706</v>
      </c>
      <c r="C22" s="4" t="s">
        <v>6</v>
      </c>
      <c r="D22" s="4" t="s">
        <v>6</v>
      </c>
    </row>
    <row r="23" spans="1:4" ht="16" x14ac:dyDescent="0.2">
      <c r="A23" s="4" t="s">
        <v>709</v>
      </c>
      <c r="B23" s="4" t="s">
        <v>6</v>
      </c>
      <c r="C23" s="4" t="s">
        <v>6</v>
      </c>
      <c r="D23" s="4" t="s">
        <v>6</v>
      </c>
    </row>
    <row r="24" spans="1:4" ht="16" x14ac:dyDescent="0.2">
      <c r="A24" s="3" t="s">
        <v>695</v>
      </c>
      <c r="B24" s="4" t="s">
        <v>6</v>
      </c>
      <c r="C24" s="4" t="s">
        <v>6</v>
      </c>
      <c r="D24" s="4" t="s">
        <v>6</v>
      </c>
    </row>
    <row r="25" spans="1:4" ht="16" x14ac:dyDescent="0.2">
      <c r="A25" s="4" t="s">
        <v>705</v>
      </c>
      <c r="B25" s="4" t="s">
        <v>12</v>
      </c>
      <c r="C25" s="4" t="s">
        <v>6</v>
      </c>
      <c r="D25" s="4" t="s">
        <v>6</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710</v>
      </c>
      <c r="B1" s="17" t="s">
        <v>1</v>
      </c>
      <c r="C1" s="15"/>
      <c r="D1" s="15"/>
    </row>
    <row r="2" spans="1:4" ht="16" x14ac:dyDescent="0.2">
      <c r="A2" s="15"/>
      <c r="B2" s="2" t="s">
        <v>2</v>
      </c>
      <c r="C2" s="2" t="s">
        <v>118</v>
      </c>
      <c r="D2" s="2" t="s">
        <v>126</v>
      </c>
    </row>
    <row r="3" spans="1:4" ht="16" x14ac:dyDescent="0.2">
      <c r="A3" s="3" t="s">
        <v>277</v>
      </c>
      <c r="B3" s="4" t="s">
        <v>6</v>
      </c>
      <c r="C3" s="4" t="s">
        <v>6</v>
      </c>
      <c r="D3" s="4" t="s">
        <v>6</v>
      </c>
    </row>
    <row r="4" spans="1:4" ht="16" x14ac:dyDescent="0.2">
      <c r="A4" s="4" t="s">
        <v>702</v>
      </c>
      <c r="B4" s="5">
        <v>279771</v>
      </c>
      <c r="C4" s="5">
        <v>211471</v>
      </c>
      <c r="D4" s="5">
        <v>163077</v>
      </c>
    </row>
    <row r="5" spans="1:4" ht="16" x14ac:dyDescent="0.2">
      <c r="A5" s="4" t="s">
        <v>711</v>
      </c>
      <c r="B5" s="6">
        <v>-40672</v>
      </c>
      <c r="C5" s="6">
        <v>7678</v>
      </c>
      <c r="D5" s="6">
        <v>-5244</v>
      </c>
    </row>
    <row r="6" spans="1:4" ht="16" x14ac:dyDescent="0.2">
      <c r="A6" s="4" t="s">
        <v>142</v>
      </c>
      <c r="B6" s="5">
        <v>239099</v>
      </c>
      <c r="C6" s="5">
        <v>219149</v>
      </c>
      <c r="D6" s="5">
        <v>157833</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11"/>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712</v>
      </c>
      <c r="B1" s="17" t="s">
        <v>1</v>
      </c>
      <c r="C1" s="15"/>
      <c r="D1" s="15"/>
    </row>
    <row r="2" spans="1:4" ht="16" x14ac:dyDescent="0.2">
      <c r="A2" s="15"/>
      <c r="B2" s="2" t="s">
        <v>2</v>
      </c>
      <c r="C2" s="2" t="s">
        <v>118</v>
      </c>
      <c r="D2" s="2" t="s">
        <v>126</v>
      </c>
    </row>
    <row r="3" spans="1:4" ht="16" x14ac:dyDescent="0.2">
      <c r="A3" s="3" t="s">
        <v>713</v>
      </c>
      <c r="B3" s="4" t="s">
        <v>6</v>
      </c>
      <c r="C3" s="4" t="s">
        <v>6</v>
      </c>
      <c r="D3" s="4" t="s">
        <v>6</v>
      </c>
    </row>
    <row r="4" spans="1:4" ht="16" x14ac:dyDescent="0.2">
      <c r="A4" s="4" t="s">
        <v>702</v>
      </c>
      <c r="B4" s="5">
        <v>81392</v>
      </c>
      <c r="C4" s="5">
        <v>60498</v>
      </c>
      <c r="D4" s="5">
        <v>36931</v>
      </c>
    </row>
    <row r="5" spans="1:4" ht="16" x14ac:dyDescent="0.2">
      <c r="A5" s="4" t="s">
        <v>711</v>
      </c>
      <c r="B5" s="6">
        <v>1300</v>
      </c>
      <c r="C5" s="6">
        <v>7248</v>
      </c>
      <c r="D5" s="6">
        <v>-114</v>
      </c>
    </row>
    <row r="6" spans="1:4" ht="16" x14ac:dyDescent="0.2">
      <c r="A6" s="4" t="s">
        <v>714</v>
      </c>
      <c r="B6" s="6">
        <v>82692</v>
      </c>
      <c r="C6" s="6">
        <v>67746</v>
      </c>
      <c r="D6" s="6">
        <v>36817</v>
      </c>
    </row>
    <row r="7" spans="1:4" ht="16" x14ac:dyDescent="0.2">
      <c r="A7" s="3" t="s">
        <v>715</v>
      </c>
      <c r="B7" s="4" t="s">
        <v>6</v>
      </c>
      <c r="C7" s="4" t="s">
        <v>6</v>
      </c>
      <c r="D7" s="4" t="s">
        <v>6</v>
      </c>
    </row>
    <row r="8" spans="1:4" ht="16" x14ac:dyDescent="0.2">
      <c r="A8" s="4" t="s">
        <v>702</v>
      </c>
      <c r="B8" s="6">
        <v>2322</v>
      </c>
      <c r="C8" s="6">
        <v>-1342</v>
      </c>
      <c r="D8" s="6">
        <v>2461</v>
      </c>
    </row>
    <row r="9" spans="1:4" ht="16" x14ac:dyDescent="0.2">
      <c r="A9" s="4" t="s">
        <v>711</v>
      </c>
      <c r="B9" s="6">
        <v>-4434</v>
      </c>
      <c r="C9" s="6">
        <v>-719</v>
      </c>
      <c r="D9" s="6">
        <v>-363</v>
      </c>
    </row>
    <row r="10" spans="1:4" ht="16" x14ac:dyDescent="0.2">
      <c r="A10" s="4" t="s">
        <v>716</v>
      </c>
      <c r="B10" s="6">
        <v>-2112</v>
      </c>
      <c r="C10" s="6">
        <v>-2061</v>
      </c>
      <c r="D10" s="6">
        <v>2098</v>
      </c>
    </row>
    <row r="11" spans="1:4" ht="16" x14ac:dyDescent="0.2">
      <c r="A11" s="4" t="s">
        <v>143</v>
      </c>
      <c r="B11" s="5">
        <v>80580</v>
      </c>
      <c r="C11" s="5">
        <v>65685</v>
      </c>
      <c r="D11" s="5">
        <v>38915</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717</v>
      </c>
      <c r="B1" s="17" t="s">
        <v>1</v>
      </c>
      <c r="C1" s="15"/>
      <c r="D1" s="15"/>
    </row>
    <row r="2" spans="1:4" ht="16" x14ac:dyDescent="0.2">
      <c r="A2" s="15"/>
      <c r="B2" s="2" t="s">
        <v>2</v>
      </c>
      <c r="C2" s="2" t="s">
        <v>118</v>
      </c>
      <c r="D2" s="2" t="s">
        <v>126</v>
      </c>
    </row>
    <row r="3" spans="1:4" ht="16" x14ac:dyDescent="0.2">
      <c r="A3" s="3" t="s">
        <v>277</v>
      </c>
      <c r="B3" s="4" t="s">
        <v>6</v>
      </c>
      <c r="C3" s="4" t="s">
        <v>6</v>
      </c>
      <c r="D3" s="4" t="s">
        <v>6</v>
      </c>
    </row>
    <row r="4" spans="1:4" ht="16" x14ac:dyDescent="0.2">
      <c r="A4" s="4" t="s">
        <v>718</v>
      </c>
      <c r="B4" s="5">
        <v>82692</v>
      </c>
      <c r="C4" s="5">
        <v>67746</v>
      </c>
      <c r="D4" s="5">
        <v>36817</v>
      </c>
    </row>
    <row r="5" spans="1:4" ht="16" x14ac:dyDescent="0.2">
      <c r="A5" s="4" t="s">
        <v>716</v>
      </c>
      <c r="B5" s="6">
        <v>-2112</v>
      </c>
      <c r="C5" s="6">
        <v>-2061</v>
      </c>
      <c r="D5" s="6">
        <v>2098</v>
      </c>
    </row>
    <row r="6" spans="1:4" ht="16" x14ac:dyDescent="0.2">
      <c r="A6" s="4" t="s">
        <v>143</v>
      </c>
      <c r="B6" s="5">
        <v>80580</v>
      </c>
      <c r="C6" s="5">
        <v>65685</v>
      </c>
      <c r="D6" s="5">
        <v>38915</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1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719</v>
      </c>
      <c r="B1" s="17" t="s">
        <v>1</v>
      </c>
      <c r="C1" s="15"/>
      <c r="D1" s="15"/>
    </row>
    <row r="2" spans="1:4" ht="16" x14ac:dyDescent="0.2">
      <c r="A2" s="15"/>
      <c r="B2" s="2" t="s">
        <v>2</v>
      </c>
      <c r="C2" s="2" t="s">
        <v>118</v>
      </c>
      <c r="D2" s="2" t="s">
        <v>126</v>
      </c>
    </row>
    <row r="3" spans="1:4" ht="16" x14ac:dyDescent="0.2">
      <c r="A3" s="3" t="s">
        <v>277</v>
      </c>
      <c r="B3" s="4" t="s">
        <v>6</v>
      </c>
      <c r="C3" s="4" t="s">
        <v>6</v>
      </c>
      <c r="D3" s="4" t="s">
        <v>6</v>
      </c>
    </row>
    <row r="4" spans="1:4" ht="16" x14ac:dyDescent="0.2">
      <c r="A4" s="4" t="s">
        <v>720</v>
      </c>
      <c r="B4" s="5">
        <v>239099</v>
      </c>
      <c r="C4" s="5">
        <v>219149</v>
      </c>
      <c r="D4" s="5">
        <v>157833</v>
      </c>
    </row>
    <row r="5" spans="1:4" ht="16" x14ac:dyDescent="0.2">
      <c r="A5" s="4" t="s">
        <v>721</v>
      </c>
      <c r="B5" s="9">
        <v>0.27</v>
      </c>
      <c r="C5" s="9">
        <v>0.27</v>
      </c>
      <c r="D5" s="9">
        <v>0.27</v>
      </c>
    </row>
    <row r="6" spans="1:4" ht="16" x14ac:dyDescent="0.2">
      <c r="A6" s="4" t="s">
        <v>722</v>
      </c>
      <c r="B6" s="5">
        <v>64557</v>
      </c>
      <c r="C6" s="5">
        <v>59170</v>
      </c>
      <c r="D6" s="5">
        <v>42615</v>
      </c>
    </row>
    <row r="7" spans="1:4" ht="16" x14ac:dyDescent="0.2">
      <c r="A7" s="4" t="s">
        <v>196</v>
      </c>
      <c r="B7" s="6">
        <v>11710</v>
      </c>
      <c r="C7" s="6">
        <v>7007</v>
      </c>
      <c r="D7" s="6">
        <v>1934</v>
      </c>
    </row>
    <row r="8" spans="1:4" ht="16" x14ac:dyDescent="0.2">
      <c r="A8" s="4" t="s">
        <v>723</v>
      </c>
      <c r="B8" s="6">
        <v>8318</v>
      </c>
      <c r="C8" s="6">
        <v>5007</v>
      </c>
      <c r="D8" s="6">
        <v>-680</v>
      </c>
    </row>
    <row r="9" spans="1:4" ht="16" x14ac:dyDescent="0.2">
      <c r="A9" s="4" t="s">
        <v>724</v>
      </c>
      <c r="B9" s="6">
        <v>-1911</v>
      </c>
      <c r="C9" s="4" t="s">
        <v>6</v>
      </c>
      <c r="D9" s="4" t="s">
        <v>6</v>
      </c>
    </row>
    <row r="10" spans="1:4" ht="16" x14ac:dyDescent="0.2">
      <c r="A10" s="4" t="s">
        <v>725</v>
      </c>
      <c r="B10" s="6">
        <v>3529</v>
      </c>
      <c r="C10" s="6">
        <v>1</v>
      </c>
      <c r="D10" s="6">
        <v>36</v>
      </c>
    </row>
    <row r="11" spans="1:4" ht="16" x14ac:dyDescent="0.2">
      <c r="A11" s="4" t="s">
        <v>726</v>
      </c>
      <c r="B11" s="6">
        <v>-5908</v>
      </c>
      <c r="C11" s="6">
        <v>-4809</v>
      </c>
      <c r="D11" s="6">
        <v>-1698</v>
      </c>
    </row>
    <row r="12" spans="1:4" ht="16" x14ac:dyDescent="0.2">
      <c r="A12" s="4" t="s">
        <v>727</v>
      </c>
      <c r="B12" s="6">
        <v>536</v>
      </c>
      <c r="C12" s="6">
        <v>47</v>
      </c>
      <c r="D12" s="6">
        <v>-4048</v>
      </c>
    </row>
    <row r="13" spans="1:4" ht="16" x14ac:dyDescent="0.2">
      <c r="A13" s="4" t="s">
        <v>198</v>
      </c>
      <c r="B13" s="6">
        <v>-251</v>
      </c>
      <c r="C13" s="6">
        <v>-738</v>
      </c>
      <c r="D13" s="6">
        <v>756</v>
      </c>
    </row>
    <row r="14" spans="1:4" ht="16" x14ac:dyDescent="0.2">
      <c r="A14" s="4" t="s">
        <v>143</v>
      </c>
      <c r="B14" s="5">
        <v>80580</v>
      </c>
      <c r="C14" s="5">
        <v>65685</v>
      </c>
      <c r="D14" s="5">
        <v>38915</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23"/>
  <sheetViews>
    <sheetView workbookViewId="0"/>
  </sheetViews>
  <sheetFormatPr baseColWidth="10" defaultColWidth="8.83203125" defaultRowHeight="15" x14ac:dyDescent="0.2"/>
  <cols>
    <col min="1" max="1" width="80" customWidth="1"/>
    <col min="2" max="3" width="14" customWidth="1"/>
  </cols>
  <sheetData>
    <row r="1" spans="1:3" ht="32" x14ac:dyDescent="0.2">
      <c r="A1" s="1" t="s">
        <v>728</v>
      </c>
      <c r="B1" s="2" t="s">
        <v>2</v>
      </c>
      <c r="C1" s="2" t="s">
        <v>118</v>
      </c>
    </row>
    <row r="2" spans="1:3" ht="16" x14ac:dyDescent="0.2">
      <c r="A2" s="3" t="s">
        <v>729</v>
      </c>
      <c r="B2" s="4" t="s">
        <v>6</v>
      </c>
      <c r="C2" s="4" t="s">
        <v>6</v>
      </c>
    </row>
    <row r="3" spans="1:3" ht="16" x14ac:dyDescent="0.2">
      <c r="A3" s="4" t="s">
        <v>730</v>
      </c>
      <c r="B3" s="5">
        <v>7695</v>
      </c>
      <c r="C3" s="5">
        <v>6293</v>
      </c>
    </row>
    <row r="4" spans="1:3" ht="16" x14ac:dyDescent="0.2">
      <c r="A4" s="4" t="s">
        <v>731</v>
      </c>
      <c r="B4" s="6">
        <v>4827</v>
      </c>
      <c r="C4" s="6">
        <v>6575</v>
      </c>
    </row>
    <row r="5" spans="1:3" ht="16" x14ac:dyDescent="0.2">
      <c r="A5" s="4" t="s">
        <v>100</v>
      </c>
      <c r="B5" s="6">
        <v>17355</v>
      </c>
      <c r="C5" s="6">
        <v>5299</v>
      </c>
    </row>
    <row r="6" spans="1:3" ht="16" x14ac:dyDescent="0.2">
      <c r="A6" s="4" t="s">
        <v>97</v>
      </c>
      <c r="B6" s="6">
        <v>6042</v>
      </c>
      <c r="C6" s="6">
        <v>4768</v>
      </c>
    </row>
    <row r="7" spans="1:3" ht="16" x14ac:dyDescent="0.2">
      <c r="A7" s="4" t="s">
        <v>732</v>
      </c>
      <c r="B7" s="6">
        <v>5054</v>
      </c>
      <c r="C7" s="6">
        <v>4996</v>
      </c>
    </row>
    <row r="8" spans="1:3" ht="16" x14ac:dyDescent="0.2">
      <c r="A8" s="4" t="s">
        <v>733</v>
      </c>
      <c r="B8" s="6">
        <v>1807</v>
      </c>
      <c r="C8" s="4" t="s">
        <v>6</v>
      </c>
    </row>
    <row r="9" spans="1:3" ht="16" x14ac:dyDescent="0.2">
      <c r="A9" s="4" t="s">
        <v>198</v>
      </c>
      <c r="B9" s="6">
        <v>4696</v>
      </c>
      <c r="C9" s="6">
        <v>3019</v>
      </c>
    </row>
    <row r="10" spans="1:3" ht="16" x14ac:dyDescent="0.2">
      <c r="A10" s="4" t="s">
        <v>734</v>
      </c>
      <c r="B10" s="6">
        <v>47476</v>
      </c>
      <c r="C10" s="6">
        <v>30950</v>
      </c>
    </row>
    <row r="11" spans="1:3" ht="16" x14ac:dyDescent="0.2">
      <c r="A11" s="3" t="s">
        <v>735</v>
      </c>
      <c r="B11" s="4" t="s">
        <v>6</v>
      </c>
      <c r="C11" s="4" t="s">
        <v>6</v>
      </c>
    </row>
    <row r="12" spans="1:3" ht="16" x14ac:dyDescent="0.2">
      <c r="A12" s="4" t="s">
        <v>484</v>
      </c>
      <c r="B12" s="6">
        <v>-6443</v>
      </c>
      <c r="C12" s="6">
        <v>-3256</v>
      </c>
    </row>
    <row r="13" spans="1:3" ht="16" x14ac:dyDescent="0.2">
      <c r="A13" s="4" t="s">
        <v>487</v>
      </c>
      <c r="B13" s="6">
        <v>-2007</v>
      </c>
      <c r="C13" s="6">
        <v>-2135</v>
      </c>
    </row>
    <row r="14" spans="1:3" ht="16" x14ac:dyDescent="0.2">
      <c r="A14" s="4" t="s">
        <v>736</v>
      </c>
      <c r="B14" s="6">
        <v>-32682</v>
      </c>
      <c r="C14" s="6">
        <v>-36866</v>
      </c>
    </row>
    <row r="15" spans="1:3" ht="16" x14ac:dyDescent="0.2">
      <c r="A15" s="4" t="s">
        <v>737</v>
      </c>
      <c r="B15" s="6">
        <v>-16687</v>
      </c>
      <c r="C15" s="6">
        <v>-4732</v>
      </c>
    </row>
    <row r="16" spans="1:3" ht="16" x14ac:dyDescent="0.2">
      <c r="A16" s="4" t="s">
        <v>738</v>
      </c>
      <c r="B16" s="6">
        <v>-1657</v>
      </c>
      <c r="C16" s="6">
        <v>-3029</v>
      </c>
    </row>
    <row r="17" spans="1:3" ht="16" x14ac:dyDescent="0.2">
      <c r="A17" s="4" t="s">
        <v>198</v>
      </c>
      <c r="B17" s="6">
        <v>-2437</v>
      </c>
      <c r="C17" s="6">
        <v>-1661</v>
      </c>
    </row>
    <row r="18" spans="1:3" ht="16" x14ac:dyDescent="0.2">
      <c r="A18" s="4" t="s">
        <v>739</v>
      </c>
      <c r="B18" s="6">
        <v>-61913</v>
      </c>
      <c r="C18" s="6">
        <v>-51679</v>
      </c>
    </row>
    <row r="19" spans="1:3" ht="16" x14ac:dyDescent="0.2">
      <c r="A19" s="4" t="s">
        <v>740</v>
      </c>
      <c r="B19" s="6">
        <v>-14437</v>
      </c>
      <c r="C19" s="6">
        <v>-20729</v>
      </c>
    </row>
    <row r="20" spans="1:3" ht="16" x14ac:dyDescent="0.2">
      <c r="A20" s="4" t="s">
        <v>741</v>
      </c>
      <c r="B20" s="6">
        <v>-13411</v>
      </c>
      <c r="C20" s="6">
        <v>-9233</v>
      </c>
    </row>
    <row r="21" spans="1:3" ht="16" x14ac:dyDescent="0.2">
      <c r="A21" s="4" t="s">
        <v>742</v>
      </c>
      <c r="B21" s="6">
        <v>-27848</v>
      </c>
      <c r="C21" s="6">
        <v>-29962</v>
      </c>
    </row>
    <row r="22" spans="1:3" ht="16" x14ac:dyDescent="0.2">
      <c r="A22" s="4" t="s">
        <v>743</v>
      </c>
      <c r="B22" s="6">
        <v>34065</v>
      </c>
      <c r="C22" s="6">
        <v>21717</v>
      </c>
    </row>
    <row r="23" spans="1:3" ht="16" x14ac:dyDescent="0.2">
      <c r="A23" s="4" t="s">
        <v>739</v>
      </c>
      <c r="B23" s="5">
        <v>-61913</v>
      </c>
      <c r="C23" s="5">
        <v>-51679</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9"/>
  <sheetViews>
    <sheetView workbookViewId="0"/>
  </sheetViews>
  <sheetFormatPr baseColWidth="10" defaultColWidth="8.83203125" defaultRowHeight="15" x14ac:dyDescent="0.2"/>
  <cols>
    <col min="1" max="1" width="80" customWidth="1"/>
    <col min="2" max="3" width="14" customWidth="1"/>
  </cols>
  <sheetData>
    <row r="1" spans="1:3" ht="32" x14ac:dyDescent="0.2">
      <c r="A1" s="1" t="s">
        <v>744</v>
      </c>
      <c r="B1" s="2" t="s">
        <v>2</v>
      </c>
      <c r="C1" s="2" t="s">
        <v>118</v>
      </c>
    </row>
    <row r="2" spans="1:3" ht="16" x14ac:dyDescent="0.2">
      <c r="A2" s="3" t="s">
        <v>745</v>
      </c>
      <c r="B2" s="4" t="s">
        <v>6</v>
      </c>
      <c r="C2" s="4" t="s">
        <v>6</v>
      </c>
    </row>
    <row r="3" spans="1:3" ht="16" x14ac:dyDescent="0.2">
      <c r="A3" s="4" t="s">
        <v>732</v>
      </c>
      <c r="B3" s="5">
        <v>5054</v>
      </c>
      <c r="C3" s="5">
        <v>4996</v>
      </c>
    </row>
    <row r="4" spans="1:3" ht="16" x14ac:dyDescent="0.2">
      <c r="A4" s="4" t="s">
        <v>711</v>
      </c>
      <c r="B4" s="4" t="s">
        <v>6</v>
      </c>
      <c r="C4" s="4" t="s">
        <v>6</v>
      </c>
    </row>
    <row r="5" spans="1:3" ht="16" x14ac:dyDescent="0.2">
      <c r="A5" s="3" t="s">
        <v>745</v>
      </c>
      <c r="B5" s="4" t="s">
        <v>6</v>
      </c>
      <c r="C5" s="4" t="s">
        <v>6</v>
      </c>
    </row>
    <row r="6" spans="1:3" ht="16" x14ac:dyDescent="0.2">
      <c r="A6" s="4" t="s">
        <v>746</v>
      </c>
      <c r="B6" s="6">
        <v>8435</v>
      </c>
      <c r="C6" s="4" t="s">
        <v>6</v>
      </c>
    </row>
    <row r="7" spans="1:3" ht="16" x14ac:dyDescent="0.2">
      <c r="A7" s="4" t="s">
        <v>732</v>
      </c>
      <c r="B7" s="6">
        <v>13985</v>
      </c>
      <c r="C7" s="4" t="s">
        <v>6</v>
      </c>
    </row>
    <row r="8" spans="1:3" ht="16" x14ac:dyDescent="0.2">
      <c r="A8" s="4" t="s">
        <v>747</v>
      </c>
      <c r="B8" s="4" t="s">
        <v>6</v>
      </c>
      <c r="C8" s="4" t="s">
        <v>6</v>
      </c>
    </row>
    <row r="9" spans="1:3" ht="16" x14ac:dyDescent="0.2">
      <c r="A9" s="3" t="s">
        <v>745</v>
      </c>
      <c r="B9" s="4" t="s">
        <v>6</v>
      </c>
      <c r="C9" s="4" t="s">
        <v>6</v>
      </c>
    </row>
    <row r="10" spans="1:3" ht="16" x14ac:dyDescent="0.2">
      <c r="A10" s="4" t="s">
        <v>748</v>
      </c>
      <c r="B10" s="6">
        <v>1929</v>
      </c>
      <c r="C10" s="4" t="s">
        <v>6</v>
      </c>
    </row>
    <row r="11" spans="1:3" ht="16" x14ac:dyDescent="0.2">
      <c r="A11" s="4" t="s">
        <v>749</v>
      </c>
      <c r="B11" s="4" t="s">
        <v>6</v>
      </c>
      <c r="C11" s="4" t="s">
        <v>6</v>
      </c>
    </row>
    <row r="12" spans="1:3" ht="16" x14ac:dyDescent="0.2">
      <c r="A12" s="3" t="s">
        <v>745</v>
      </c>
      <c r="B12" s="4" t="s">
        <v>6</v>
      </c>
      <c r="C12" s="4" t="s">
        <v>6</v>
      </c>
    </row>
    <row r="13" spans="1:3" ht="16" x14ac:dyDescent="0.2">
      <c r="A13" s="4" t="s">
        <v>748</v>
      </c>
      <c r="B13" s="6">
        <v>1449</v>
      </c>
      <c r="C13" s="4" t="s">
        <v>6</v>
      </c>
    </row>
    <row r="14" spans="1:3" ht="16" x14ac:dyDescent="0.2">
      <c r="A14" s="4" t="s">
        <v>750</v>
      </c>
      <c r="B14" s="4" t="s">
        <v>6</v>
      </c>
      <c r="C14" s="4" t="s">
        <v>6</v>
      </c>
    </row>
    <row r="15" spans="1:3" ht="16" x14ac:dyDescent="0.2">
      <c r="A15" s="3" t="s">
        <v>745</v>
      </c>
      <c r="B15" s="4" t="s">
        <v>6</v>
      </c>
      <c r="C15" s="4" t="s">
        <v>6</v>
      </c>
    </row>
    <row r="16" spans="1:3" ht="16" x14ac:dyDescent="0.2">
      <c r="A16" s="4" t="s">
        <v>748</v>
      </c>
      <c r="B16" s="6">
        <v>941</v>
      </c>
      <c r="C16" s="4" t="s">
        <v>6</v>
      </c>
    </row>
    <row r="17" spans="1:3" ht="16" x14ac:dyDescent="0.2">
      <c r="A17" s="4" t="s">
        <v>751</v>
      </c>
      <c r="B17" s="4" t="s">
        <v>6</v>
      </c>
      <c r="C17" s="4" t="s">
        <v>6</v>
      </c>
    </row>
    <row r="18" spans="1:3" ht="16" x14ac:dyDescent="0.2">
      <c r="A18" s="3" t="s">
        <v>745</v>
      </c>
      <c r="B18" s="4" t="s">
        <v>6</v>
      </c>
      <c r="C18" s="4" t="s">
        <v>6</v>
      </c>
    </row>
    <row r="19" spans="1:3" ht="16" x14ac:dyDescent="0.2">
      <c r="A19" s="4" t="s">
        <v>748</v>
      </c>
      <c r="B19" s="5">
        <v>1231</v>
      </c>
      <c r="C19" s="4" t="s">
        <v>6</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7"/>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4" t="s">
        <v>752</v>
      </c>
      <c r="B1" s="17" t="s">
        <v>1</v>
      </c>
      <c r="C1" s="15"/>
    </row>
    <row r="2" spans="1:3" ht="16" x14ac:dyDescent="0.2">
      <c r="A2" s="15"/>
      <c r="B2" s="2" t="s">
        <v>118</v>
      </c>
      <c r="C2" s="2" t="s">
        <v>126</v>
      </c>
    </row>
    <row r="3" spans="1:3" ht="16" x14ac:dyDescent="0.2">
      <c r="A3" s="3" t="s">
        <v>277</v>
      </c>
      <c r="B3" s="4" t="s">
        <v>6</v>
      </c>
      <c r="C3" s="4" t="s">
        <v>6</v>
      </c>
    </row>
    <row r="4" spans="1:3" ht="16" x14ac:dyDescent="0.2">
      <c r="A4" s="4" t="s">
        <v>753</v>
      </c>
      <c r="B4" s="5">
        <v>109</v>
      </c>
      <c r="C4" s="5">
        <v>387</v>
      </c>
    </row>
    <row r="5" spans="1:3" ht="16" x14ac:dyDescent="0.2">
      <c r="A5" s="4" t="s">
        <v>754</v>
      </c>
      <c r="B5" s="4" t="s">
        <v>6</v>
      </c>
      <c r="C5" s="6">
        <v>109</v>
      </c>
    </row>
    <row r="6" spans="1:3" ht="16" x14ac:dyDescent="0.2">
      <c r="A6" s="4" t="s">
        <v>755</v>
      </c>
      <c r="B6" s="5">
        <v>-109</v>
      </c>
      <c r="C6" s="6">
        <v>-387</v>
      </c>
    </row>
    <row r="7" spans="1:3" ht="16" x14ac:dyDescent="0.2">
      <c r="A7" s="4" t="s">
        <v>756</v>
      </c>
      <c r="B7" s="4" t="s">
        <v>6</v>
      </c>
      <c r="C7" s="5">
        <v>109</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15"/>
  <sheetViews>
    <sheetView workbookViewId="0"/>
  </sheetViews>
  <sheetFormatPr baseColWidth="10" defaultColWidth="8.83203125" defaultRowHeight="15" x14ac:dyDescent="0.2"/>
  <cols>
    <col min="1" max="1" width="66" customWidth="1"/>
    <col min="2" max="2" width="24" customWidth="1"/>
    <col min="3" max="4" width="14" customWidth="1"/>
  </cols>
  <sheetData>
    <row r="1" spans="1:4" x14ac:dyDescent="0.2">
      <c r="A1" s="14" t="s">
        <v>757</v>
      </c>
      <c r="B1" s="17" t="s">
        <v>1</v>
      </c>
      <c r="C1" s="15"/>
      <c r="D1" s="15"/>
    </row>
    <row r="2" spans="1:4" ht="16" x14ac:dyDescent="0.2">
      <c r="A2" s="15"/>
      <c r="B2" s="2" t="s">
        <v>2</v>
      </c>
      <c r="C2" s="2" t="s">
        <v>118</v>
      </c>
      <c r="D2" s="2" t="s">
        <v>126</v>
      </c>
    </row>
    <row r="3" spans="1:4" ht="16" x14ac:dyDescent="0.2">
      <c r="A3" s="3" t="s">
        <v>758</v>
      </c>
      <c r="B3" s="4" t="s">
        <v>6</v>
      </c>
      <c r="C3" s="4" t="s">
        <v>6</v>
      </c>
      <c r="D3" s="4" t="s">
        <v>6</v>
      </c>
    </row>
    <row r="4" spans="1:4" ht="16" x14ac:dyDescent="0.2">
      <c r="A4" s="4" t="s">
        <v>759</v>
      </c>
      <c r="B4" s="4" t="s">
        <v>760</v>
      </c>
      <c r="C4" s="4" t="s">
        <v>6</v>
      </c>
      <c r="D4" s="4" t="s">
        <v>6</v>
      </c>
    </row>
    <row r="5" spans="1:4" ht="16" x14ac:dyDescent="0.2">
      <c r="A5" s="4" t="s">
        <v>761</v>
      </c>
      <c r="B5" s="12">
        <v>4.9000000000000002E-2</v>
      </c>
      <c r="C5" s="4" t="s">
        <v>6</v>
      </c>
      <c r="D5" s="4" t="s">
        <v>6</v>
      </c>
    </row>
    <row r="6" spans="1:4" ht="16" x14ac:dyDescent="0.2">
      <c r="A6" s="4" t="s">
        <v>762</v>
      </c>
      <c r="B6" s="13">
        <v>7.1</v>
      </c>
      <c r="C6" s="13">
        <v>3.7</v>
      </c>
      <c r="D6" s="13">
        <v>0.8</v>
      </c>
    </row>
    <row r="7" spans="1:4" ht="16" x14ac:dyDescent="0.2">
      <c r="A7" s="4" t="s">
        <v>763</v>
      </c>
      <c r="B7" s="13">
        <v>1.8</v>
      </c>
      <c r="C7" s="13">
        <v>0.4</v>
      </c>
      <c r="D7" s="13">
        <v>0.3</v>
      </c>
    </row>
    <row r="8" spans="1:4" ht="16" x14ac:dyDescent="0.2">
      <c r="A8" s="4" t="s">
        <v>764</v>
      </c>
      <c r="B8" s="4" t="s">
        <v>6</v>
      </c>
      <c r="C8" s="4" t="s">
        <v>6</v>
      </c>
      <c r="D8" s="4" t="s">
        <v>6</v>
      </c>
    </row>
    <row r="9" spans="1:4" ht="16" x14ac:dyDescent="0.2">
      <c r="A9" s="3" t="s">
        <v>758</v>
      </c>
      <c r="B9" s="4" t="s">
        <v>6</v>
      </c>
      <c r="C9" s="4" t="s">
        <v>6</v>
      </c>
      <c r="D9" s="4" t="s">
        <v>6</v>
      </c>
    </row>
    <row r="10" spans="1:4" ht="16" x14ac:dyDescent="0.2">
      <c r="A10" s="4" t="s">
        <v>765</v>
      </c>
      <c r="B10" s="4" t="s">
        <v>766</v>
      </c>
      <c r="C10" s="4" t="s">
        <v>6</v>
      </c>
      <c r="D10" s="4" t="s">
        <v>6</v>
      </c>
    </row>
    <row r="11" spans="1:4" ht="16" x14ac:dyDescent="0.2">
      <c r="A11" s="4" t="s">
        <v>767</v>
      </c>
      <c r="B11" s="4" t="s">
        <v>768</v>
      </c>
      <c r="C11" s="4" t="s">
        <v>6</v>
      </c>
      <c r="D11" s="4" t="s">
        <v>6</v>
      </c>
    </row>
    <row r="12" spans="1:4" ht="16" x14ac:dyDescent="0.2">
      <c r="A12" s="4" t="s">
        <v>769</v>
      </c>
      <c r="B12" s="4" t="s">
        <v>6</v>
      </c>
      <c r="C12" s="4" t="s">
        <v>6</v>
      </c>
      <c r="D12" s="4" t="s">
        <v>6</v>
      </c>
    </row>
    <row r="13" spans="1:4" ht="16" x14ac:dyDescent="0.2">
      <c r="A13" s="3" t="s">
        <v>758</v>
      </c>
      <c r="B13" s="4" t="s">
        <v>6</v>
      </c>
      <c r="C13" s="4" t="s">
        <v>6</v>
      </c>
      <c r="D13" s="4" t="s">
        <v>6</v>
      </c>
    </row>
    <row r="14" spans="1:4" ht="16" x14ac:dyDescent="0.2">
      <c r="A14" s="4" t="s">
        <v>765</v>
      </c>
      <c r="B14" s="4" t="s">
        <v>691</v>
      </c>
      <c r="C14" s="4" t="s">
        <v>6</v>
      </c>
      <c r="D14" s="4" t="s">
        <v>6</v>
      </c>
    </row>
    <row r="15" spans="1:4" ht="16" x14ac:dyDescent="0.2">
      <c r="A15" s="4" t="s">
        <v>767</v>
      </c>
      <c r="B15" s="4" t="s">
        <v>453</v>
      </c>
      <c r="C15" s="4" t="s">
        <v>6</v>
      </c>
      <c r="D15" s="4" t="s">
        <v>6</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5"/>
  <sheetViews>
    <sheetView workbookViewId="0"/>
  </sheetViews>
  <sheetFormatPr baseColWidth="10" defaultColWidth="8.83203125" defaultRowHeight="15" x14ac:dyDescent="0.2"/>
  <cols>
    <col min="1" max="1" width="74" customWidth="1"/>
    <col min="2" max="3" width="14" customWidth="1"/>
  </cols>
  <sheetData>
    <row r="1" spans="1:3" ht="16" x14ac:dyDescent="0.2">
      <c r="A1" s="1" t="s">
        <v>770</v>
      </c>
      <c r="B1" s="2" t="s">
        <v>2</v>
      </c>
      <c r="C1" s="2" t="s">
        <v>118</v>
      </c>
    </row>
    <row r="2" spans="1:3" ht="16" x14ac:dyDescent="0.2">
      <c r="A2" s="3" t="s">
        <v>771</v>
      </c>
      <c r="B2" s="4" t="s">
        <v>6</v>
      </c>
      <c r="C2" s="4" t="s">
        <v>6</v>
      </c>
    </row>
    <row r="3" spans="1:3" ht="16" x14ac:dyDescent="0.2">
      <c r="A3" s="4" t="s">
        <v>772</v>
      </c>
      <c r="B3" s="5">
        <v>5583</v>
      </c>
      <c r="C3" s="5">
        <v>3652</v>
      </c>
    </row>
    <row r="4" spans="1:3" ht="16" x14ac:dyDescent="0.2">
      <c r="A4" s="4" t="s">
        <v>100</v>
      </c>
      <c r="B4" s="6">
        <v>76675</v>
      </c>
      <c r="C4" s="6">
        <v>36413</v>
      </c>
    </row>
    <row r="5" spans="1:3" ht="16" x14ac:dyDescent="0.2">
      <c r="A5" s="4" t="s">
        <v>773</v>
      </c>
      <c r="B5" s="5">
        <v>82258</v>
      </c>
      <c r="C5" s="5">
        <v>40065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0"/>
  <sheetViews>
    <sheetView workbookViewId="0">
      <selection activeCell="A10" sqref="A10"/>
    </sheetView>
  </sheetViews>
  <sheetFormatPr baseColWidth="10" defaultColWidth="8.83203125" defaultRowHeight="15" x14ac:dyDescent="0.2"/>
  <cols>
    <col min="1" max="1" width="78" customWidth="1"/>
    <col min="2" max="2" width="16" customWidth="1"/>
    <col min="3" max="4" width="14" customWidth="1"/>
  </cols>
  <sheetData>
    <row r="1" spans="1:4" x14ac:dyDescent="0.2">
      <c r="A1" s="14" t="s">
        <v>191</v>
      </c>
      <c r="B1" s="17" t="s">
        <v>1</v>
      </c>
      <c r="C1" s="15"/>
      <c r="D1" s="15"/>
    </row>
    <row r="2" spans="1:4" ht="16" x14ac:dyDescent="0.2">
      <c r="A2" s="15"/>
      <c r="B2" s="2" t="s">
        <v>2</v>
      </c>
      <c r="C2" s="2" t="s">
        <v>118</v>
      </c>
      <c r="D2" s="2" t="s">
        <v>126</v>
      </c>
    </row>
    <row r="3" spans="1:4" ht="16" x14ac:dyDescent="0.2">
      <c r="A3" s="3" t="s">
        <v>192</v>
      </c>
      <c r="B3" s="4" t="s">
        <v>6</v>
      </c>
      <c r="C3" s="4" t="s">
        <v>6</v>
      </c>
      <c r="D3" s="4" t="s">
        <v>6</v>
      </c>
    </row>
    <row r="4" spans="1:4" ht="16" x14ac:dyDescent="0.2">
      <c r="A4" s="4" t="s">
        <v>144</v>
      </c>
      <c r="B4" s="5">
        <v>158519</v>
      </c>
      <c r="C4" s="5">
        <v>153464</v>
      </c>
      <c r="D4" s="5">
        <v>118918</v>
      </c>
    </row>
    <row r="5" spans="1:4" ht="16" x14ac:dyDescent="0.2">
      <c r="A5" s="3" t="s">
        <v>192</v>
      </c>
      <c r="B5" s="4" t="s">
        <v>6</v>
      </c>
      <c r="C5" s="4" t="s">
        <v>6</v>
      </c>
      <c r="D5" s="4" t="s">
        <v>6</v>
      </c>
    </row>
    <row r="6" spans="1:4" ht="16" x14ac:dyDescent="0.2">
      <c r="A6" s="4" t="s">
        <v>193</v>
      </c>
      <c r="B6" s="6">
        <v>8953</v>
      </c>
      <c r="C6" s="6">
        <v>4403</v>
      </c>
      <c r="D6" s="6">
        <v>2317</v>
      </c>
    </row>
    <row r="7" spans="1:4" ht="16" x14ac:dyDescent="0.2">
      <c r="A7" s="4" t="s">
        <v>194</v>
      </c>
      <c r="B7" s="6">
        <v>18890</v>
      </c>
      <c r="C7" s="6">
        <v>10062</v>
      </c>
      <c r="D7" s="6">
        <v>2519</v>
      </c>
    </row>
    <row r="8" spans="1:4" ht="16" x14ac:dyDescent="0.2">
      <c r="A8" s="4" t="s">
        <v>195</v>
      </c>
      <c r="B8" s="6">
        <v>5259</v>
      </c>
      <c r="C8" s="6">
        <v>2785</v>
      </c>
      <c r="D8" s="6">
        <v>435</v>
      </c>
    </row>
    <row r="9" spans="1:4" ht="16" x14ac:dyDescent="0.2">
      <c r="A9" s="4" t="s">
        <v>196</v>
      </c>
      <c r="B9" s="6">
        <v>49481</v>
      </c>
      <c r="C9" s="6">
        <v>30646</v>
      </c>
      <c r="D9" s="6">
        <v>8397</v>
      </c>
    </row>
    <row r="10" spans="1:4" ht="16" x14ac:dyDescent="0.2">
      <c r="A10" s="4" t="s">
        <v>197</v>
      </c>
      <c r="B10" s="6">
        <v>-2114</v>
      </c>
      <c r="C10" s="6">
        <v>-2018</v>
      </c>
      <c r="D10" s="6">
        <v>2098</v>
      </c>
    </row>
    <row r="11" spans="1:4" ht="16" x14ac:dyDescent="0.2">
      <c r="A11" s="4" t="s">
        <v>198</v>
      </c>
      <c r="B11" s="6">
        <v>8547</v>
      </c>
      <c r="C11" s="6">
        <v>3570</v>
      </c>
      <c r="D11" s="6">
        <v>4707</v>
      </c>
    </row>
    <row r="12" spans="1:4" ht="16" x14ac:dyDescent="0.2">
      <c r="A12" s="3" t="s">
        <v>199</v>
      </c>
      <c r="B12" s="4" t="s">
        <v>6</v>
      </c>
      <c r="C12" s="4" t="s">
        <v>6</v>
      </c>
      <c r="D12" s="4" t="s">
        <v>6</v>
      </c>
    </row>
    <row r="13" spans="1:4" ht="16" x14ac:dyDescent="0.2">
      <c r="A13" s="4" t="s">
        <v>200</v>
      </c>
      <c r="B13" s="6">
        <v>-22715</v>
      </c>
      <c r="C13" s="6">
        <v>-37386</v>
      </c>
      <c r="D13" s="6">
        <v>-5467</v>
      </c>
    </row>
    <row r="14" spans="1:4" ht="16" x14ac:dyDescent="0.2">
      <c r="A14" s="4" t="s">
        <v>201</v>
      </c>
      <c r="B14" s="6">
        <v>129171</v>
      </c>
      <c r="C14" s="6">
        <v>59864</v>
      </c>
      <c r="D14" s="6">
        <v>-197553</v>
      </c>
    </row>
    <row r="15" spans="1:4" ht="16" x14ac:dyDescent="0.2">
      <c r="A15" s="4" t="s">
        <v>95</v>
      </c>
      <c r="B15" s="6">
        <v>-88609</v>
      </c>
      <c r="C15" s="6">
        <v>-13530</v>
      </c>
      <c r="D15" s="6">
        <v>36412</v>
      </c>
    </row>
    <row r="16" spans="1:4" ht="16" x14ac:dyDescent="0.2">
      <c r="A16" s="4" t="s">
        <v>202</v>
      </c>
      <c r="B16" s="6">
        <v>1066</v>
      </c>
      <c r="C16" s="6">
        <v>1400</v>
      </c>
      <c r="D16" s="6">
        <v>6601</v>
      </c>
    </row>
    <row r="17" spans="1:4" ht="16" x14ac:dyDescent="0.2">
      <c r="A17" s="4" t="s">
        <v>203</v>
      </c>
      <c r="B17" s="6">
        <v>-3064</v>
      </c>
      <c r="C17" s="6">
        <v>-778</v>
      </c>
      <c r="D17" s="6">
        <v>-350</v>
      </c>
    </row>
    <row r="18" spans="1:4" ht="16" x14ac:dyDescent="0.2">
      <c r="A18" s="4" t="s">
        <v>97</v>
      </c>
      <c r="B18" s="6">
        <v>6183</v>
      </c>
      <c r="C18" s="6">
        <v>8624</v>
      </c>
      <c r="D18" s="6">
        <v>21810</v>
      </c>
    </row>
    <row r="19" spans="1:4" ht="16" x14ac:dyDescent="0.2">
      <c r="A19" s="4" t="s">
        <v>96</v>
      </c>
      <c r="B19" s="6">
        <v>-3160</v>
      </c>
      <c r="C19" s="6">
        <v>-4637</v>
      </c>
      <c r="D19" s="6">
        <v>27143</v>
      </c>
    </row>
    <row r="20" spans="1:4" ht="16" x14ac:dyDescent="0.2">
      <c r="A20" s="4" t="s">
        <v>204</v>
      </c>
      <c r="B20" s="6">
        <v>9264</v>
      </c>
      <c r="C20" s="6">
        <v>30718</v>
      </c>
      <c r="D20" s="6">
        <v>-6763</v>
      </c>
    </row>
    <row r="21" spans="1:4" ht="16" x14ac:dyDescent="0.2">
      <c r="A21" s="4" t="s">
        <v>205</v>
      </c>
      <c r="B21" s="6">
        <v>1689</v>
      </c>
      <c r="C21" s="6">
        <v>-2603</v>
      </c>
      <c r="D21" s="6">
        <v>1466</v>
      </c>
    </row>
    <row r="22" spans="1:4" ht="16" x14ac:dyDescent="0.2">
      <c r="A22" s="4" t="s">
        <v>206</v>
      </c>
      <c r="B22" s="6">
        <v>277360</v>
      </c>
      <c r="C22" s="6">
        <v>244584</v>
      </c>
      <c r="D22" s="6">
        <v>22690</v>
      </c>
    </row>
    <row r="23" spans="1:4" ht="16" x14ac:dyDescent="0.2">
      <c r="A23" s="3" t="s">
        <v>207</v>
      </c>
      <c r="B23" s="4" t="s">
        <v>6</v>
      </c>
      <c r="C23" s="4" t="s">
        <v>6</v>
      </c>
      <c r="D23" s="4" t="s">
        <v>6</v>
      </c>
    </row>
    <row r="24" spans="1:4" ht="16" x14ac:dyDescent="0.2">
      <c r="A24" s="4" t="s">
        <v>208</v>
      </c>
      <c r="B24" s="6">
        <v>-70660</v>
      </c>
      <c r="C24" s="6">
        <v>-58452</v>
      </c>
      <c r="D24" s="6">
        <v>-9673</v>
      </c>
    </row>
    <row r="25" spans="1:4" ht="16" x14ac:dyDescent="0.2">
      <c r="A25" s="4" t="s">
        <v>209</v>
      </c>
      <c r="B25" s="6">
        <v>-2000</v>
      </c>
      <c r="C25" s="4" t="s">
        <v>6</v>
      </c>
      <c r="D25" s="6">
        <v>-5000</v>
      </c>
    </row>
    <row r="26" spans="1:4" ht="16" x14ac:dyDescent="0.2">
      <c r="A26" s="4" t="s">
        <v>210</v>
      </c>
      <c r="B26" s="6">
        <v>-763982</v>
      </c>
      <c r="C26" s="6">
        <v>-274710</v>
      </c>
      <c r="D26" s="4" t="s">
        <v>6</v>
      </c>
    </row>
    <row r="27" spans="1:4" ht="16" x14ac:dyDescent="0.2">
      <c r="A27" s="4" t="s">
        <v>211</v>
      </c>
      <c r="B27" s="6">
        <v>510631</v>
      </c>
      <c r="C27" s="6">
        <v>27608</v>
      </c>
      <c r="D27" s="4" t="s">
        <v>6</v>
      </c>
    </row>
    <row r="28" spans="1:4" ht="16" x14ac:dyDescent="0.2">
      <c r="A28" s="4" t="s">
        <v>212</v>
      </c>
      <c r="B28" s="6">
        <v>16434</v>
      </c>
      <c r="C28" s="6">
        <v>32621</v>
      </c>
      <c r="D28" s="4" t="s">
        <v>6</v>
      </c>
    </row>
    <row r="29" spans="1:4" ht="16" x14ac:dyDescent="0.2">
      <c r="A29" s="4" t="s">
        <v>213</v>
      </c>
      <c r="B29" s="4" t="s">
        <v>6</v>
      </c>
      <c r="C29" s="6">
        <v>-11457</v>
      </c>
      <c r="D29" s="6">
        <v>-87643</v>
      </c>
    </row>
    <row r="30" spans="1:4" ht="16" x14ac:dyDescent="0.2">
      <c r="A30" s="4" t="s">
        <v>214</v>
      </c>
      <c r="B30" s="6">
        <v>17369</v>
      </c>
      <c r="C30" s="6">
        <v>17534</v>
      </c>
      <c r="D30" s="6">
        <v>-1783</v>
      </c>
    </row>
    <row r="31" spans="1:4" ht="16" x14ac:dyDescent="0.2">
      <c r="A31" s="4" t="s">
        <v>215</v>
      </c>
      <c r="B31" s="6">
        <v>-25679</v>
      </c>
      <c r="C31" s="6">
        <v>-30323</v>
      </c>
      <c r="D31" s="6">
        <v>-19247</v>
      </c>
    </row>
    <row r="32" spans="1:4" ht="16" x14ac:dyDescent="0.2">
      <c r="A32" s="4" t="s">
        <v>216</v>
      </c>
      <c r="B32" s="6">
        <v>-352625</v>
      </c>
      <c r="C32" s="6">
        <v>-332247</v>
      </c>
      <c r="D32" s="6">
        <v>-119780</v>
      </c>
    </row>
    <row r="33" spans="1:4" ht="16" x14ac:dyDescent="0.2">
      <c r="A33" s="3" t="s">
        <v>217</v>
      </c>
      <c r="B33" s="4" t="s">
        <v>6</v>
      </c>
      <c r="C33" s="4" t="s">
        <v>6</v>
      </c>
      <c r="D33" s="4" t="s">
        <v>6</v>
      </c>
    </row>
    <row r="34" spans="1:4" ht="16" x14ac:dyDescent="0.2">
      <c r="A34" s="4" t="s">
        <v>218</v>
      </c>
      <c r="B34" s="6">
        <v>-323</v>
      </c>
      <c r="C34" s="6">
        <v>-4373</v>
      </c>
      <c r="D34" s="6">
        <v>-19942</v>
      </c>
    </row>
    <row r="35" spans="1:4" ht="16" x14ac:dyDescent="0.2">
      <c r="A35" s="4" t="s">
        <v>219</v>
      </c>
      <c r="B35" s="6">
        <v>2755</v>
      </c>
      <c r="C35" s="6">
        <v>5487</v>
      </c>
      <c r="D35" s="6">
        <v>16490</v>
      </c>
    </row>
    <row r="36" spans="1:4" ht="16" x14ac:dyDescent="0.2">
      <c r="A36" s="4" t="s">
        <v>220</v>
      </c>
      <c r="B36" s="4" t="s">
        <v>6</v>
      </c>
      <c r="C36" s="4" t="s">
        <v>6</v>
      </c>
      <c r="D36" s="6">
        <v>89990</v>
      </c>
    </row>
    <row r="37" spans="1:4" ht="16" x14ac:dyDescent="0.2">
      <c r="A37" s="4" t="s">
        <v>221</v>
      </c>
      <c r="B37" s="6">
        <v>-4060</v>
      </c>
      <c r="C37" s="6">
        <v>-5000</v>
      </c>
      <c r="D37" s="6">
        <v>-387</v>
      </c>
    </row>
    <row r="38" spans="1:4" ht="16" x14ac:dyDescent="0.2">
      <c r="A38" s="4" t="s">
        <v>222</v>
      </c>
      <c r="B38" s="4" t="s">
        <v>6</v>
      </c>
      <c r="C38" s="4" t="s">
        <v>6</v>
      </c>
      <c r="D38" s="6">
        <v>522840</v>
      </c>
    </row>
    <row r="39" spans="1:4" ht="16" x14ac:dyDescent="0.2">
      <c r="A39" s="4" t="s">
        <v>223</v>
      </c>
      <c r="B39" s="4" t="s">
        <v>6</v>
      </c>
      <c r="C39" s="4" t="s">
        <v>6</v>
      </c>
      <c r="D39" s="6">
        <v>74662</v>
      </c>
    </row>
    <row r="40" spans="1:4" ht="16" x14ac:dyDescent="0.2">
      <c r="A40" s="4" t="s">
        <v>224</v>
      </c>
      <c r="B40" s="6">
        <v>-1628</v>
      </c>
      <c r="C40" s="6">
        <v>-3886</v>
      </c>
      <c r="D40" s="6">
        <v>683653</v>
      </c>
    </row>
    <row r="41" spans="1:4" ht="16" x14ac:dyDescent="0.2">
      <c r="A41" s="4" t="s">
        <v>225</v>
      </c>
      <c r="B41" s="6">
        <v>-9599</v>
      </c>
      <c r="C41" s="6">
        <v>-1425</v>
      </c>
      <c r="D41" s="4" t="s">
        <v>6</v>
      </c>
    </row>
    <row r="42" spans="1:4" ht="16" x14ac:dyDescent="0.2">
      <c r="A42" s="4" t="s">
        <v>226</v>
      </c>
      <c r="B42" s="6">
        <v>-86492</v>
      </c>
      <c r="C42" s="6">
        <v>-92974</v>
      </c>
      <c r="D42" s="6">
        <v>586563</v>
      </c>
    </row>
    <row r="43" spans="1:4" ht="16" x14ac:dyDescent="0.2">
      <c r="A43" s="4" t="s">
        <v>227</v>
      </c>
      <c r="B43" s="6">
        <v>501142</v>
      </c>
      <c r="C43" s="6">
        <v>594116</v>
      </c>
      <c r="D43" s="6">
        <v>7553</v>
      </c>
    </row>
    <row r="44" spans="1:4" ht="16" x14ac:dyDescent="0.2">
      <c r="A44" s="4" t="s">
        <v>228</v>
      </c>
      <c r="B44" s="6">
        <v>414650</v>
      </c>
      <c r="C44" s="6">
        <v>501142</v>
      </c>
      <c r="D44" s="6">
        <v>594116</v>
      </c>
    </row>
    <row r="45" spans="1:4" ht="16" x14ac:dyDescent="0.2">
      <c r="A45" s="4" t="s">
        <v>229</v>
      </c>
      <c r="B45" s="6">
        <v>3115</v>
      </c>
      <c r="C45" s="4" t="s">
        <v>6</v>
      </c>
      <c r="D45" s="4" t="s">
        <v>6</v>
      </c>
    </row>
    <row r="46" spans="1:4" ht="16" x14ac:dyDescent="0.2">
      <c r="A46" s="4" t="s">
        <v>230</v>
      </c>
      <c r="B46" s="6">
        <v>411535</v>
      </c>
      <c r="C46" s="6">
        <v>501142</v>
      </c>
      <c r="D46" s="6">
        <v>594116</v>
      </c>
    </row>
    <row r="47" spans="1:4" ht="16" x14ac:dyDescent="0.2">
      <c r="A47" s="3" t="s">
        <v>231</v>
      </c>
      <c r="B47" s="4" t="s">
        <v>6</v>
      </c>
      <c r="C47" s="4" t="s">
        <v>6</v>
      </c>
      <c r="D47" s="4" t="s">
        <v>6</v>
      </c>
    </row>
    <row r="48" spans="1:4" ht="16" x14ac:dyDescent="0.2">
      <c r="A48" s="4" t="s">
        <v>232</v>
      </c>
      <c r="B48" s="6">
        <v>5868</v>
      </c>
      <c r="C48" s="6">
        <v>5397</v>
      </c>
      <c r="D48" s="6">
        <v>656</v>
      </c>
    </row>
    <row r="49" spans="1:4" ht="16" x14ac:dyDescent="0.2">
      <c r="A49" s="4" t="s">
        <v>233</v>
      </c>
      <c r="B49" s="5">
        <v>50694</v>
      </c>
      <c r="C49" s="5">
        <v>36638</v>
      </c>
      <c r="D49" s="6">
        <v>1679</v>
      </c>
    </row>
    <row r="50" spans="1:4" ht="16" x14ac:dyDescent="0.2">
      <c r="A50" s="4" t="s">
        <v>234</v>
      </c>
      <c r="B50" s="4" t="s">
        <v>6</v>
      </c>
      <c r="C50" s="4" t="s">
        <v>6</v>
      </c>
      <c r="D50" s="5">
        <v>9060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B8"/>
  <sheetViews>
    <sheetView workbookViewId="0"/>
  </sheetViews>
  <sheetFormatPr baseColWidth="10" defaultColWidth="8.83203125" defaultRowHeight="15" x14ac:dyDescent="0.2"/>
  <cols>
    <col min="1" max="1" width="76" customWidth="1"/>
    <col min="2" max="2" width="22" customWidth="1"/>
  </cols>
  <sheetData>
    <row r="1" spans="1:2" ht="16" x14ac:dyDescent="0.2">
      <c r="A1" s="1" t="s">
        <v>774</v>
      </c>
      <c r="B1" s="2" t="s">
        <v>73</v>
      </c>
    </row>
    <row r="2" spans="1:2" ht="16" x14ac:dyDescent="0.2">
      <c r="A2" s="3" t="s">
        <v>280</v>
      </c>
      <c r="B2" s="4" t="s">
        <v>6</v>
      </c>
    </row>
    <row r="3" spans="1:2" ht="16" x14ac:dyDescent="0.2">
      <c r="A3" s="4" t="s">
        <v>520</v>
      </c>
      <c r="B3" s="5">
        <v>9610</v>
      </c>
    </row>
    <row r="4" spans="1:2" ht="16" x14ac:dyDescent="0.2">
      <c r="A4" s="4" t="s">
        <v>521</v>
      </c>
      <c r="B4" s="6">
        <v>9242</v>
      </c>
    </row>
    <row r="5" spans="1:2" ht="16" x14ac:dyDescent="0.2">
      <c r="A5" s="4" t="s">
        <v>522</v>
      </c>
      <c r="B5" s="6">
        <v>9132</v>
      </c>
    </row>
    <row r="6" spans="1:2" ht="16" x14ac:dyDescent="0.2">
      <c r="A6" s="4" t="s">
        <v>523</v>
      </c>
      <c r="B6" s="6">
        <v>8872</v>
      </c>
    </row>
    <row r="7" spans="1:2" ht="16" x14ac:dyDescent="0.2">
      <c r="A7" s="4" t="s">
        <v>524</v>
      </c>
      <c r="B7" s="6">
        <v>8857</v>
      </c>
    </row>
    <row r="8" spans="1:2" ht="16" x14ac:dyDescent="0.2">
      <c r="A8" s="4" t="s">
        <v>775</v>
      </c>
      <c r="B8" s="5">
        <v>65912</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B7"/>
  <sheetViews>
    <sheetView workbookViewId="0"/>
  </sheetViews>
  <sheetFormatPr baseColWidth="10" defaultColWidth="8.83203125" defaultRowHeight="15" x14ac:dyDescent="0.2"/>
  <cols>
    <col min="1" max="1" width="80" customWidth="1"/>
    <col min="2" max="2" width="14" customWidth="1"/>
  </cols>
  <sheetData>
    <row r="1" spans="1:2" ht="16" x14ac:dyDescent="0.2">
      <c r="A1" s="1" t="s">
        <v>776</v>
      </c>
      <c r="B1" s="2" t="s">
        <v>2</v>
      </c>
    </row>
    <row r="2" spans="1:2" ht="16" x14ac:dyDescent="0.2">
      <c r="A2" s="4" t="s">
        <v>777</v>
      </c>
      <c r="B2" s="4" t="s">
        <v>6</v>
      </c>
    </row>
    <row r="3" spans="1:2" ht="16" x14ac:dyDescent="0.2">
      <c r="A3" s="3" t="s">
        <v>778</v>
      </c>
      <c r="B3" s="4" t="s">
        <v>6</v>
      </c>
    </row>
    <row r="4" spans="1:2" ht="16" x14ac:dyDescent="0.2">
      <c r="A4" s="4" t="s">
        <v>779</v>
      </c>
      <c r="B4" s="6">
        <v>8</v>
      </c>
    </row>
    <row r="5" spans="1:2" ht="16" x14ac:dyDescent="0.2">
      <c r="A5" s="4" t="s">
        <v>780</v>
      </c>
      <c r="B5" s="4" t="s">
        <v>6</v>
      </c>
    </row>
    <row r="6" spans="1:2" ht="16" x14ac:dyDescent="0.2">
      <c r="A6" s="3" t="s">
        <v>778</v>
      </c>
      <c r="B6" s="4" t="s">
        <v>6</v>
      </c>
    </row>
    <row r="7" spans="1:2" ht="16" x14ac:dyDescent="0.2">
      <c r="A7" s="4" t="s">
        <v>779</v>
      </c>
      <c r="B7" s="8">
        <v>10.7</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16"/>
  <sheetViews>
    <sheetView workbookViewId="0"/>
  </sheetViews>
  <sheetFormatPr baseColWidth="10" defaultColWidth="8.83203125" defaultRowHeight="15" x14ac:dyDescent="0.2"/>
  <cols>
    <col min="1" max="1" width="80" customWidth="1"/>
    <col min="2" max="2" width="13" customWidth="1"/>
    <col min="3" max="3" width="16" customWidth="1"/>
    <col min="4" max="4" width="14" customWidth="1"/>
  </cols>
  <sheetData>
    <row r="1" spans="1:4" x14ac:dyDescent="0.2">
      <c r="A1" s="14" t="s">
        <v>781</v>
      </c>
      <c r="B1" s="15"/>
      <c r="C1" s="17" t="s">
        <v>1</v>
      </c>
      <c r="D1" s="15"/>
    </row>
    <row r="2" spans="1:4" ht="16" x14ac:dyDescent="0.2">
      <c r="A2" s="15"/>
      <c r="B2" s="15"/>
      <c r="C2" s="2" t="s">
        <v>2</v>
      </c>
      <c r="D2" s="2" t="s">
        <v>118</v>
      </c>
    </row>
    <row r="3" spans="1:4" ht="16" x14ac:dyDescent="0.2">
      <c r="A3" s="4" t="s">
        <v>782</v>
      </c>
      <c r="C3" s="4" t="s">
        <v>6</v>
      </c>
      <c r="D3" s="4" t="s">
        <v>6</v>
      </c>
    </row>
    <row r="4" spans="1:4" ht="16" x14ac:dyDescent="0.2">
      <c r="A4" s="3" t="s">
        <v>778</v>
      </c>
      <c r="C4" s="4" t="s">
        <v>6</v>
      </c>
      <c r="D4" s="4" t="s">
        <v>6</v>
      </c>
    </row>
    <row r="5" spans="1:4" ht="16" x14ac:dyDescent="0.2">
      <c r="A5" s="4" t="s">
        <v>783</v>
      </c>
      <c r="C5" s="5">
        <v>22934</v>
      </c>
      <c r="D5" s="5">
        <v>22559</v>
      </c>
    </row>
    <row r="6" spans="1:4" ht="16" x14ac:dyDescent="0.2">
      <c r="A6" s="4" t="s">
        <v>784</v>
      </c>
      <c r="B6" s="4" t="s">
        <v>87</v>
      </c>
      <c r="C6" s="6">
        <v>571</v>
      </c>
      <c r="D6" s="6">
        <v>2925</v>
      </c>
    </row>
    <row r="7" spans="1:4" ht="16" x14ac:dyDescent="0.2">
      <c r="A7" s="4" t="s">
        <v>785</v>
      </c>
      <c r="C7" s="4" t="s">
        <v>6</v>
      </c>
      <c r="D7" s="6">
        <v>-2550</v>
      </c>
    </row>
    <row r="8" spans="1:4" ht="16" x14ac:dyDescent="0.2">
      <c r="A8" s="4" t="s">
        <v>786</v>
      </c>
      <c r="C8" s="6">
        <v>23505</v>
      </c>
      <c r="D8" s="6">
        <v>22934</v>
      </c>
    </row>
    <row r="9" spans="1:4" ht="16" x14ac:dyDescent="0.2">
      <c r="A9" s="4" t="s">
        <v>415</v>
      </c>
      <c r="C9" s="4" t="s">
        <v>6</v>
      </c>
      <c r="D9" s="4" t="s">
        <v>6</v>
      </c>
    </row>
    <row r="10" spans="1:4" ht="16" x14ac:dyDescent="0.2">
      <c r="A10" s="3" t="s">
        <v>778</v>
      </c>
      <c r="C10" s="4" t="s">
        <v>6</v>
      </c>
      <c r="D10" s="4" t="s">
        <v>6</v>
      </c>
    </row>
    <row r="11" spans="1:4" ht="16" x14ac:dyDescent="0.2">
      <c r="A11" s="4" t="s">
        <v>783</v>
      </c>
      <c r="C11" s="6">
        <v>35886</v>
      </c>
      <c r="D11" s="4" t="s">
        <v>6</v>
      </c>
    </row>
    <row r="12" spans="1:4" ht="16" x14ac:dyDescent="0.2">
      <c r="A12" s="4" t="s">
        <v>528</v>
      </c>
      <c r="C12" s="4" t="s">
        <v>6</v>
      </c>
      <c r="D12" s="6">
        <v>35100</v>
      </c>
    </row>
    <row r="13" spans="1:4" ht="16" x14ac:dyDescent="0.2">
      <c r="A13" s="4" t="s">
        <v>784</v>
      </c>
      <c r="B13" s="4" t="s">
        <v>87</v>
      </c>
      <c r="C13" s="6">
        <v>874</v>
      </c>
      <c r="D13" s="6">
        <v>786</v>
      </c>
    </row>
    <row r="14" spans="1:4" ht="16" x14ac:dyDescent="0.2">
      <c r="A14" s="4" t="s">
        <v>786</v>
      </c>
      <c r="C14" s="5">
        <v>36760</v>
      </c>
      <c r="D14" s="5">
        <v>35886</v>
      </c>
    </row>
    <row r="15" spans="1:4" x14ac:dyDescent="0.2">
      <c r="A15" s="15"/>
      <c r="B15" s="15"/>
      <c r="C15" s="15"/>
    </row>
    <row r="16" spans="1:4" x14ac:dyDescent="0.2">
      <c r="A16" s="16" t="s">
        <v>787</v>
      </c>
      <c r="B16" s="15"/>
      <c r="C16" s="15"/>
    </row>
  </sheetData>
  <mergeCells count="4">
    <mergeCell ref="A1:B2"/>
    <mergeCell ref="C1:D1"/>
    <mergeCell ref="A15:C15"/>
    <mergeCell ref="A16:C16"/>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45"/>
  <sheetViews>
    <sheetView workbookViewId="0"/>
  </sheetViews>
  <sheetFormatPr baseColWidth="10" defaultColWidth="8.83203125" defaultRowHeight="15" x14ac:dyDescent="0.2"/>
  <cols>
    <col min="1" max="1" width="80" customWidth="1"/>
    <col min="2" max="3" width="14" customWidth="1"/>
  </cols>
  <sheetData>
    <row r="1" spans="1:3" ht="48" x14ac:dyDescent="0.2">
      <c r="A1" s="1" t="s">
        <v>788</v>
      </c>
      <c r="B1" s="2" t="s">
        <v>2</v>
      </c>
      <c r="C1" s="2" t="s">
        <v>118</v>
      </c>
    </row>
    <row r="2" spans="1:3" ht="16" x14ac:dyDescent="0.2">
      <c r="A2" s="3" t="s">
        <v>778</v>
      </c>
      <c r="B2" s="4" t="s">
        <v>6</v>
      </c>
      <c r="C2" s="4" t="s">
        <v>6</v>
      </c>
    </row>
    <row r="3" spans="1:3" ht="16" x14ac:dyDescent="0.2">
      <c r="A3" s="4" t="s">
        <v>789</v>
      </c>
      <c r="B3" s="5">
        <v>499950</v>
      </c>
      <c r="C3" s="5">
        <v>246835</v>
      </c>
    </row>
    <row r="4" spans="1:3" ht="16" x14ac:dyDescent="0.2">
      <c r="A4" s="4" t="s">
        <v>790</v>
      </c>
      <c r="B4" s="4" t="s">
        <v>6</v>
      </c>
      <c r="C4" s="4" t="s">
        <v>6</v>
      </c>
    </row>
    <row r="5" spans="1:3" ht="16" x14ac:dyDescent="0.2">
      <c r="A5" s="3" t="s">
        <v>778</v>
      </c>
      <c r="B5" s="4" t="s">
        <v>6</v>
      </c>
      <c r="C5" s="4" t="s">
        <v>6</v>
      </c>
    </row>
    <row r="6" spans="1:3" ht="16" x14ac:dyDescent="0.2">
      <c r="A6" s="4" t="s">
        <v>789</v>
      </c>
      <c r="B6" s="6">
        <v>103938</v>
      </c>
      <c r="C6" s="6">
        <v>10100</v>
      </c>
    </row>
    <row r="7" spans="1:3" ht="16" x14ac:dyDescent="0.2">
      <c r="A7" s="4" t="s">
        <v>791</v>
      </c>
      <c r="B7" s="4" t="s">
        <v>6</v>
      </c>
      <c r="C7" s="4" t="s">
        <v>6</v>
      </c>
    </row>
    <row r="8" spans="1:3" ht="16" x14ac:dyDescent="0.2">
      <c r="A8" s="3" t="s">
        <v>778</v>
      </c>
      <c r="B8" s="4" t="s">
        <v>6</v>
      </c>
      <c r="C8" s="4" t="s">
        <v>6</v>
      </c>
    </row>
    <row r="9" spans="1:3" ht="16" x14ac:dyDescent="0.2">
      <c r="A9" s="4" t="s">
        <v>789</v>
      </c>
      <c r="B9" s="6">
        <v>167907</v>
      </c>
      <c r="C9" s="6">
        <v>8699</v>
      </c>
    </row>
    <row r="10" spans="1:3" ht="16" x14ac:dyDescent="0.2">
      <c r="A10" s="4" t="s">
        <v>792</v>
      </c>
      <c r="B10" s="4" t="s">
        <v>6</v>
      </c>
      <c r="C10" s="4" t="s">
        <v>6</v>
      </c>
    </row>
    <row r="11" spans="1:3" ht="16" x14ac:dyDescent="0.2">
      <c r="A11" s="3" t="s">
        <v>778</v>
      </c>
      <c r="B11" s="4" t="s">
        <v>6</v>
      </c>
      <c r="C11" s="4" t="s">
        <v>6</v>
      </c>
    </row>
    <row r="12" spans="1:3" ht="16" x14ac:dyDescent="0.2">
      <c r="A12" s="4" t="s">
        <v>789</v>
      </c>
      <c r="B12" s="6">
        <v>76268</v>
      </c>
      <c r="C12" s="6">
        <v>6726</v>
      </c>
    </row>
    <row r="13" spans="1:3" ht="16" x14ac:dyDescent="0.2">
      <c r="A13" s="4" t="s">
        <v>793</v>
      </c>
      <c r="B13" s="4" t="s">
        <v>6</v>
      </c>
      <c r="C13" s="4" t="s">
        <v>6</v>
      </c>
    </row>
    <row r="14" spans="1:3" ht="16" x14ac:dyDescent="0.2">
      <c r="A14" s="3" t="s">
        <v>778</v>
      </c>
      <c r="B14" s="4" t="s">
        <v>6</v>
      </c>
      <c r="C14" s="4" t="s">
        <v>6</v>
      </c>
    </row>
    <row r="15" spans="1:3" ht="16" x14ac:dyDescent="0.2">
      <c r="A15" s="4" t="s">
        <v>789</v>
      </c>
      <c r="B15" s="4" t="s">
        <v>6</v>
      </c>
      <c r="C15" s="6">
        <v>25480</v>
      </c>
    </row>
    <row r="16" spans="1:3" ht="16" x14ac:dyDescent="0.2">
      <c r="A16" s="4" t="s">
        <v>794</v>
      </c>
      <c r="B16" s="4" t="s">
        <v>6</v>
      </c>
      <c r="C16" s="4" t="s">
        <v>6</v>
      </c>
    </row>
    <row r="17" spans="1:3" ht="16" x14ac:dyDescent="0.2">
      <c r="A17" s="3" t="s">
        <v>778</v>
      </c>
      <c r="B17" s="4" t="s">
        <v>6</v>
      </c>
      <c r="C17" s="4" t="s">
        <v>6</v>
      </c>
    </row>
    <row r="18" spans="1:3" ht="16" x14ac:dyDescent="0.2">
      <c r="A18" s="4" t="s">
        <v>789</v>
      </c>
      <c r="B18" s="6">
        <v>13061</v>
      </c>
      <c r="C18" s="6">
        <v>23784</v>
      </c>
    </row>
    <row r="19" spans="1:3" ht="16" x14ac:dyDescent="0.2">
      <c r="A19" s="4" t="s">
        <v>795</v>
      </c>
      <c r="B19" s="4" t="s">
        <v>6</v>
      </c>
      <c r="C19" s="4" t="s">
        <v>6</v>
      </c>
    </row>
    <row r="20" spans="1:3" ht="16" x14ac:dyDescent="0.2">
      <c r="A20" s="3" t="s">
        <v>778</v>
      </c>
      <c r="B20" s="4" t="s">
        <v>6</v>
      </c>
      <c r="C20" s="4" t="s">
        <v>6</v>
      </c>
    </row>
    <row r="21" spans="1:3" ht="16" x14ac:dyDescent="0.2">
      <c r="A21" s="4" t="s">
        <v>789</v>
      </c>
      <c r="B21" s="6">
        <v>138776</v>
      </c>
      <c r="C21" s="6">
        <v>172046</v>
      </c>
    </row>
    <row r="22" spans="1:3" ht="16" x14ac:dyDescent="0.2">
      <c r="A22" s="4" t="s">
        <v>796</v>
      </c>
      <c r="B22" s="4" t="s">
        <v>6</v>
      </c>
      <c r="C22" s="4" t="s">
        <v>6</v>
      </c>
    </row>
    <row r="23" spans="1:3" ht="16" x14ac:dyDescent="0.2">
      <c r="A23" s="3" t="s">
        <v>778</v>
      </c>
      <c r="B23" s="4" t="s">
        <v>6</v>
      </c>
      <c r="C23" s="4" t="s">
        <v>6</v>
      </c>
    </row>
    <row r="24" spans="1:3" ht="16" x14ac:dyDescent="0.2">
      <c r="A24" s="4" t="s">
        <v>789</v>
      </c>
      <c r="B24" s="6">
        <v>103938</v>
      </c>
      <c r="C24" s="6">
        <v>10100</v>
      </c>
    </row>
    <row r="25" spans="1:3" ht="16" x14ac:dyDescent="0.2">
      <c r="A25" s="4" t="s">
        <v>797</v>
      </c>
      <c r="B25" s="4" t="s">
        <v>6</v>
      </c>
      <c r="C25" s="4" t="s">
        <v>6</v>
      </c>
    </row>
    <row r="26" spans="1:3" ht="16" x14ac:dyDescent="0.2">
      <c r="A26" s="3" t="s">
        <v>778</v>
      </c>
      <c r="B26" s="4" t="s">
        <v>6</v>
      </c>
      <c r="C26" s="4" t="s">
        <v>6</v>
      </c>
    </row>
    <row r="27" spans="1:3" ht="16" x14ac:dyDescent="0.2">
      <c r="A27" s="4" t="s">
        <v>789</v>
      </c>
      <c r="B27" s="6">
        <v>103938</v>
      </c>
      <c r="C27" s="6">
        <v>10100</v>
      </c>
    </row>
    <row r="28" spans="1:3" ht="16" x14ac:dyDescent="0.2">
      <c r="A28" s="4" t="s">
        <v>798</v>
      </c>
      <c r="B28" s="4" t="s">
        <v>6</v>
      </c>
      <c r="C28" s="4" t="s">
        <v>6</v>
      </c>
    </row>
    <row r="29" spans="1:3" ht="16" x14ac:dyDescent="0.2">
      <c r="A29" s="3" t="s">
        <v>778</v>
      </c>
      <c r="B29" s="4" t="s">
        <v>6</v>
      </c>
      <c r="C29" s="4" t="s">
        <v>6</v>
      </c>
    </row>
    <row r="30" spans="1:3" ht="16" x14ac:dyDescent="0.2">
      <c r="A30" s="4" t="s">
        <v>789</v>
      </c>
      <c r="B30" s="6">
        <v>396012</v>
      </c>
      <c r="C30" s="6">
        <v>236735</v>
      </c>
    </row>
    <row r="31" spans="1:3" ht="16" x14ac:dyDescent="0.2">
      <c r="A31" s="4" t="s">
        <v>799</v>
      </c>
      <c r="B31" s="4" t="s">
        <v>6</v>
      </c>
      <c r="C31" s="4" t="s">
        <v>6</v>
      </c>
    </row>
    <row r="32" spans="1:3" ht="16" x14ac:dyDescent="0.2">
      <c r="A32" s="3" t="s">
        <v>778</v>
      </c>
      <c r="B32" s="4" t="s">
        <v>6</v>
      </c>
      <c r="C32" s="4" t="s">
        <v>6</v>
      </c>
    </row>
    <row r="33" spans="1:3" ht="16" x14ac:dyDescent="0.2">
      <c r="A33" s="4" t="s">
        <v>789</v>
      </c>
      <c r="B33" s="6">
        <v>167907</v>
      </c>
      <c r="C33" s="6">
        <v>8699</v>
      </c>
    </row>
    <row r="34" spans="1:3" ht="16" x14ac:dyDescent="0.2">
      <c r="A34" s="4" t="s">
        <v>800</v>
      </c>
      <c r="B34" s="4" t="s">
        <v>6</v>
      </c>
      <c r="C34" s="4" t="s">
        <v>6</v>
      </c>
    </row>
    <row r="35" spans="1:3" ht="16" x14ac:dyDescent="0.2">
      <c r="A35" s="3" t="s">
        <v>778</v>
      </c>
      <c r="B35" s="4" t="s">
        <v>6</v>
      </c>
      <c r="C35" s="4" t="s">
        <v>6</v>
      </c>
    </row>
    <row r="36" spans="1:3" ht="16" x14ac:dyDescent="0.2">
      <c r="A36" s="4" t="s">
        <v>789</v>
      </c>
      <c r="B36" s="6">
        <v>76268</v>
      </c>
      <c r="C36" s="6">
        <v>6726</v>
      </c>
    </row>
    <row r="37" spans="1:3" ht="16" x14ac:dyDescent="0.2">
      <c r="A37" s="4" t="s">
        <v>801</v>
      </c>
      <c r="B37" s="4" t="s">
        <v>6</v>
      </c>
      <c r="C37" s="4" t="s">
        <v>6</v>
      </c>
    </row>
    <row r="38" spans="1:3" ht="16" x14ac:dyDescent="0.2">
      <c r="A38" s="3" t="s">
        <v>778</v>
      </c>
      <c r="B38" s="4" t="s">
        <v>6</v>
      </c>
      <c r="C38" s="4" t="s">
        <v>6</v>
      </c>
    </row>
    <row r="39" spans="1:3" ht="16" x14ac:dyDescent="0.2">
      <c r="A39" s="4" t="s">
        <v>789</v>
      </c>
      <c r="B39" s="4" t="s">
        <v>6</v>
      </c>
      <c r="C39" s="6">
        <v>25480</v>
      </c>
    </row>
    <row r="40" spans="1:3" ht="16" x14ac:dyDescent="0.2">
      <c r="A40" s="4" t="s">
        <v>802</v>
      </c>
      <c r="B40" s="4" t="s">
        <v>6</v>
      </c>
      <c r="C40" s="4" t="s">
        <v>6</v>
      </c>
    </row>
    <row r="41" spans="1:3" ht="16" x14ac:dyDescent="0.2">
      <c r="A41" s="3" t="s">
        <v>778</v>
      </c>
      <c r="B41" s="4" t="s">
        <v>6</v>
      </c>
      <c r="C41" s="4" t="s">
        <v>6</v>
      </c>
    </row>
    <row r="42" spans="1:3" ht="16" x14ac:dyDescent="0.2">
      <c r="A42" s="4" t="s">
        <v>789</v>
      </c>
      <c r="B42" s="6">
        <v>13061</v>
      </c>
      <c r="C42" s="6">
        <v>23784</v>
      </c>
    </row>
    <row r="43" spans="1:3" ht="16" x14ac:dyDescent="0.2">
      <c r="A43" s="4" t="s">
        <v>803</v>
      </c>
      <c r="B43" s="4" t="s">
        <v>6</v>
      </c>
      <c r="C43" s="4" t="s">
        <v>6</v>
      </c>
    </row>
    <row r="44" spans="1:3" ht="16" x14ac:dyDescent="0.2">
      <c r="A44" s="3" t="s">
        <v>778</v>
      </c>
      <c r="B44" s="4" t="s">
        <v>6</v>
      </c>
      <c r="C44" s="4" t="s">
        <v>6</v>
      </c>
    </row>
    <row r="45" spans="1:3" ht="16" x14ac:dyDescent="0.2">
      <c r="A45" s="4" t="s">
        <v>789</v>
      </c>
      <c r="B45" s="5">
        <v>138776</v>
      </c>
      <c r="C45" s="5">
        <v>172046</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4" t="s">
        <v>804</v>
      </c>
      <c r="B1" s="17" t="s">
        <v>1</v>
      </c>
      <c r="C1" s="15"/>
      <c r="D1" s="15"/>
    </row>
    <row r="2" spans="1:4" ht="16" x14ac:dyDescent="0.2">
      <c r="A2" s="15"/>
      <c r="B2" s="2" t="s">
        <v>2</v>
      </c>
      <c r="C2" s="2" t="s">
        <v>118</v>
      </c>
      <c r="D2" s="2" t="s">
        <v>126</v>
      </c>
    </row>
    <row r="3" spans="1:4" ht="16" x14ac:dyDescent="0.2">
      <c r="A3" s="3" t="s">
        <v>805</v>
      </c>
      <c r="B3" s="4" t="s">
        <v>6</v>
      </c>
      <c r="C3" s="4" t="s">
        <v>6</v>
      </c>
      <c r="D3" s="4" t="s">
        <v>6</v>
      </c>
    </row>
    <row r="4" spans="1:4" ht="16" x14ac:dyDescent="0.2">
      <c r="A4" s="4" t="s">
        <v>130</v>
      </c>
      <c r="B4" s="5">
        <v>66436</v>
      </c>
      <c r="C4" s="5">
        <v>45516</v>
      </c>
      <c r="D4" s="5">
        <v>27143</v>
      </c>
    </row>
    <row r="5" spans="1:4" ht="16" x14ac:dyDescent="0.2">
      <c r="A5" s="4" t="s">
        <v>806</v>
      </c>
      <c r="B5" s="4" t="s">
        <v>6</v>
      </c>
      <c r="C5" s="4" t="s">
        <v>6</v>
      </c>
      <c r="D5" s="4" t="s">
        <v>6</v>
      </c>
    </row>
    <row r="6" spans="1:4" ht="16" x14ac:dyDescent="0.2">
      <c r="A6" s="3" t="s">
        <v>805</v>
      </c>
      <c r="B6" s="4" t="s">
        <v>6</v>
      </c>
      <c r="C6" s="4" t="s">
        <v>6</v>
      </c>
      <c r="D6" s="4" t="s">
        <v>6</v>
      </c>
    </row>
    <row r="7" spans="1:4" ht="16" x14ac:dyDescent="0.2">
      <c r="A7" s="4" t="s">
        <v>130</v>
      </c>
      <c r="B7" s="5">
        <v>19300</v>
      </c>
      <c r="C7" s="5">
        <v>22500</v>
      </c>
      <c r="D7" s="5">
        <v>27100</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B14"/>
  <sheetViews>
    <sheetView workbookViewId="0"/>
  </sheetViews>
  <sheetFormatPr baseColWidth="10" defaultColWidth="8.83203125" defaultRowHeight="15" x14ac:dyDescent="0.2"/>
  <cols>
    <col min="1" max="1" width="80" customWidth="1"/>
    <col min="2" max="2" width="22" customWidth="1"/>
  </cols>
  <sheetData>
    <row r="1" spans="1:2" ht="32" x14ac:dyDescent="0.2">
      <c r="A1" s="1" t="s">
        <v>807</v>
      </c>
      <c r="B1" s="2" t="s">
        <v>73</v>
      </c>
    </row>
    <row r="2" spans="1:2" ht="16" x14ac:dyDescent="0.2">
      <c r="A2" s="3" t="s">
        <v>805</v>
      </c>
      <c r="B2" s="4" t="s">
        <v>6</v>
      </c>
    </row>
    <row r="3" spans="1:2" ht="16" x14ac:dyDescent="0.2">
      <c r="A3" s="4" t="s">
        <v>520</v>
      </c>
      <c r="B3" s="5">
        <v>9610</v>
      </c>
    </row>
    <row r="4" spans="1:2" ht="16" x14ac:dyDescent="0.2">
      <c r="A4" s="4" t="s">
        <v>521</v>
      </c>
      <c r="B4" s="6">
        <v>9242</v>
      </c>
    </row>
    <row r="5" spans="1:2" ht="16" x14ac:dyDescent="0.2">
      <c r="A5" s="4" t="s">
        <v>522</v>
      </c>
      <c r="B5" s="6">
        <v>9132</v>
      </c>
    </row>
    <row r="6" spans="1:2" ht="16" x14ac:dyDescent="0.2">
      <c r="A6" s="4" t="s">
        <v>523</v>
      </c>
      <c r="B6" s="6">
        <v>8872</v>
      </c>
    </row>
    <row r="7" spans="1:2" ht="16" x14ac:dyDescent="0.2">
      <c r="A7" s="4" t="s">
        <v>524</v>
      </c>
      <c r="B7" s="6">
        <v>8857</v>
      </c>
    </row>
    <row r="8" spans="1:2" ht="16" x14ac:dyDescent="0.2">
      <c r="A8" s="4" t="s">
        <v>775</v>
      </c>
      <c r="B8" s="6">
        <v>65912</v>
      </c>
    </row>
    <row r="9" spans="1:2" ht="16" x14ac:dyDescent="0.2">
      <c r="A9" s="4" t="s">
        <v>808</v>
      </c>
      <c r="B9" s="4" t="s">
        <v>6</v>
      </c>
    </row>
    <row r="10" spans="1:2" ht="16" x14ac:dyDescent="0.2">
      <c r="A10" s="3" t="s">
        <v>805</v>
      </c>
      <c r="B10" s="4" t="s">
        <v>6</v>
      </c>
    </row>
    <row r="11" spans="1:2" ht="16" x14ac:dyDescent="0.2">
      <c r="A11" s="4" t="s">
        <v>522</v>
      </c>
      <c r="B11" s="6">
        <v>6761</v>
      </c>
    </row>
    <row r="12" spans="1:2" ht="16" x14ac:dyDescent="0.2">
      <c r="A12" s="4" t="s">
        <v>523</v>
      </c>
      <c r="B12" s="6">
        <v>6761</v>
      </c>
    </row>
    <row r="13" spans="1:2" ht="16" x14ac:dyDescent="0.2">
      <c r="A13" s="4" t="s">
        <v>524</v>
      </c>
      <c r="B13" s="6">
        <v>6761</v>
      </c>
    </row>
    <row r="14" spans="1:2" ht="16" x14ac:dyDescent="0.2">
      <c r="A14" s="4" t="s">
        <v>775</v>
      </c>
      <c r="B14" s="5">
        <v>142942</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30"/>
  <sheetViews>
    <sheetView workbookViewId="0"/>
  </sheetViews>
  <sheetFormatPr baseColWidth="10" defaultColWidth="8.83203125" defaultRowHeight="15" x14ac:dyDescent="0.2"/>
  <cols>
    <col min="1" max="1" width="80" customWidth="1"/>
    <col min="2" max="5" width="31" customWidth="1"/>
  </cols>
  <sheetData>
    <row r="1" spans="1:5" x14ac:dyDescent="0.2">
      <c r="A1" s="14" t="s">
        <v>809</v>
      </c>
      <c r="B1" s="17" t="s">
        <v>1</v>
      </c>
      <c r="C1" s="15"/>
    </row>
    <row r="2" spans="1:5" ht="16" x14ac:dyDescent="0.2">
      <c r="A2" s="15"/>
      <c r="B2" s="2" t="s">
        <v>810</v>
      </c>
      <c r="C2" s="2" t="s">
        <v>811</v>
      </c>
      <c r="D2" s="2" t="s">
        <v>812</v>
      </c>
      <c r="E2" s="2" t="s">
        <v>813</v>
      </c>
    </row>
    <row r="3" spans="1:5" ht="16" x14ac:dyDescent="0.2">
      <c r="A3" s="3" t="s">
        <v>814</v>
      </c>
      <c r="B3" s="4" t="s">
        <v>6</v>
      </c>
      <c r="C3" s="4" t="s">
        <v>6</v>
      </c>
      <c r="D3" s="4" t="s">
        <v>6</v>
      </c>
      <c r="E3" s="4" t="s">
        <v>6</v>
      </c>
    </row>
    <row r="4" spans="1:5" ht="16" x14ac:dyDescent="0.2">
      <c r="A4" s="4" t="s">
        <v>815</v>
      </c>
      <c r="B4" s="6">
        <v>21</v>
      </c>
      <c r="C4" s="6">
        <v>13</v>
      </c>
      <c r="D4" s="6">
        <v>21</v>
      </c>
      <c r="E4" s="6">
        <v>13</v>
      </c>
    </row>
    <row r="5" spans="1:5" ht="16" x14ac:dyDescent="0.2">
      <c r="A5" s="4" t="s">
        <v>816</v>
      </c>
      <c r="B5" s="4" t="s">
        <v>6</v>
      </c>
      <c r="C5" s="5">
        <v>7000</v>
      </c>
      <c r="D5" s="4" t="s">
        <v>6</v>
      </c>
      <c r="E5" s="4" t="s">
        <v>6</v>
      </c>
    </row>
    <row r="6" spans="1:5" ht="16" x14ac:dyDescent="0.2">
      <c r="A6" s="4" t="s">
        <v>76</v>
      </c>
      <c r="B6" s="5">
        <v>386535</v>
      </c>
      <c r="C6" s="6">
        <v>476142</v>
      </c>
      <c r="D6" s="13">
        <v>44.9</v>
      </c>
      <c r="E6" s="13">
        <v>8.1999999999999993</v>
      </c>
    </row>
    <row r="7" spans="1:5" ht="16" x14ac:dyDescent="0.2">
      <c r="A7" s="4" t="s">
        <v>80</v>
      </c>
      <c r="B7" s="6">
        <v>28100</v>
      </c>
      <c r="C7" s="5">
        <v>25000</v>
      </c>
      <c r="D7" s="4" t="s">
        <v>6</v>
      </c>
      <c r="E7" s="4" t="s">
        <v>6</v>
      </c>
    </row>
    <row r="8" spans="1:5" ht="16" x14ac:dyDescent="0.2">
      <c r="A8" s="4" t="s">
        <v>77</v>
      </c>
      <c r="B8" s="5">
        <v>500000</v>
      </c>
      <c r="C8" s="4" t="s">
        <v>6</v>
      </c>
      <c r="D8" s="4" t="s">
        <v>6</v>
      </c>
      <c r="E8" s="4" t="s">
        <v>6</v>
      </c>
    </row>
    <row r="9" spans="1:5" ht="16" x14ac:dyDescent="0.2">
      <c r="A9" s="4" t="s">
        <v>817</v>
      </c>
      <c r="B9" s="9">
        <v>0.01</v>
      </c>
      <c r="C9" s="4" t="s">
        <v>6</v>
      </c>
      <c r="D9" s="9">
        <v>0.01</v>
      </c>
      <c r="E9" s="4" t="s">
        <v>6</v>
      </c>
    </row>
    <row r="10" spans="1:5" ht="16" x14ac:dyDescent="0.2">
      <c r="A10" s="4" t="s">
        <v>818</v>
      </c>
      <c r="B10" s="4" t="s">
        <v>6</v>
      </c>
      <c r="C10" s="4" t="s">
        <v>6</v>
      </c>
      <c r="D10" s="4" t="s">
        <v>6</v>
      </c>
      <c r="E10" s="4" t="s">
        <v>6</v>
      </c>
    </row>
    <row r="11" spans="1:5" ht="16" x14ac:dyDescent="0.2">
      <c r="A11" s="3" t="s">
        <v>814</v>
      </c>
      <c r="B11" s="4" t="s">
        <v>6</v>
      </c>
      <c r="C11" s="4" t="s">
        <v>6</v>
      </c>
      <c r="D11" s="4" t="s">
        <v>6</v>
      </c>
      <c r="E11" s="4" t="s">
        <v>6</v>
      </c>
    </row>
    <row r="12" spans="1:5" ht="16" x14ac:dyDescent="0.2">
      <c r="A12" s="4" t="s">
        <v>819</v>
      </c>
      <c r="B12" s="9">
        <v>0.28999999999999998</v>
      </c>
      <c r="C12" s="9">
        <v>0.28999999999999998</v>
      </c>
      <c r="D12" s="4" t="s">
        <v>6</v>
      </c>
      <c r="E12" s="4" t="s">
        <v>6</v>
      </c>
    </row>
    <row r="13" spans="1:5" ht="16" x14ac:dyDescent="0.2">
      <c r="A13" s="4" t="s">
        <v>820</v>
      </c>
      <c r="B13" s="4" t="s">
        <v>6</v>
      </c>
      <c r="C13" s="4" t="s">
        <v>6</v>
      </c>
      <c r="D13" s="4" t="s">
        <v>6</v>
      </c>
      <c r="E13" s="4" t="s">
        <v>6</v>
      </c>
    </row>
    <row r="14" spans="1:5" ht="16" x14ac:dyDescent="0.2">
      <c r="A14" s="3" t="s">
        <v>814</v>
      </c>
      <c r="B14" s="4" t="s">
        <v>6</v>
      </c>
      <c r="C14" s="4" t="s">
        <v>6</v>
      </c>
      <c r="D14" s="4" t="s">
        <v>6</v>
      </c>
      <c r="E14" s="4" t="s">
        <v>6</v>
      </c>
    </row>
    <row r="15" spans="1:5" ht="16" x14ac:dyDescent="0.2">
      <c r="A15" s="4" t="s">
        <v>819</v>
      </c>
      <c r="B15" s="9">
        <v>0.17</v>
      </c>
      <c r="C15" s="9">
        <v>0.17</v>
      </c>
      <c r="D15" s="4" t="s">
        <v>6</v>
      </c>
      <c r="E15" s="4" t="s">
        <v>6</v>
      </c>
    </row>
    <row r="16" spans="1:5" ht="16" x14ac:dyDescent="0.2">
      <c r="A16" s="4" t="s">
        <v>821</v>
      </c>
      <c r="B16" s="4" t="s">
        <v>6</v>
      </c>
      <c r="C16" s="4" t="s">
        <v>6</v>
      </c>
      <c r="D16" s="4" t="s">
        <v>6</v>
      </c>
      <c r="E16" s="4" t="s">
        <v>6</v>
      </c>
    </row>
    <row r="17" spans="1:5" ht="16" x14ac:dyDescent="0.2">
      <c r="A17" s="3" t="s">
        <v>814</v>
      </c>
      <c r="B17" s="4" t="s">
        <v>6</v>
      </c>
      <c r="C17" s="4" t="s">
        <v>6</v>
      </c>
      <c r="D17" s="4" t="s">
        <v>6</v>
      </c>
      <c r="E17" s="4" t="s">
        <v>6</v>
      </c>
    </row>
    <row r="18" spans="1:5" ht="16" x14ac:dyDescent="0.2">
      <c r="A18" s="4" t="s">
        <v>819</v>
      </c>
      <c r="B18" s="9">
        <v>0.11</v>
      </c>
      <c r="C18" s="9">
        <v>0.11</v>
      </c>
      <c r="D18" s="4" t="s">
        <v>6</v>
      </c>
      <c r="E18" s="4" t="s">
        <v>6</v>
      </c>
    </row>
    <row r="19" spans="1:5" ht="16" x14ac:dyDescent="0.2">
      <c r="A19" s="4" t="s">
        <v>822</v>
      </c>
      <c r="B19" s="4" t="s">
        <v>6</v>
      </c>
      <c r="C19" s="4" t="s">
        <v>6</v>
      </c>
      <c r="D19" s="4" t="s">
        <v>6</v>
      </c>
      <c r="E19" s="4" t="s">
        <v>6</v>
      </c>
    </row>
    <row r="20" spans="1:5" ht="16" x14ac:dyDescent="0.2">
      <c r="A20" s="3" t="s">
        <v>814</v>
      </c>
      <c r="B20" s="4" t="s">
        <v>6</v>
      </c>
      <c r="C20" s="4" t="s">
        <v>6</v>
      </c>
      <c r="D20" s="4" t="s">
        <v>6</v>
      </c>
      <c r="E20" s="4" t="s">
        <v>6</v>
      </c>
    </row>
    <row r="21" spans="1:5" ht="16" x14ac:dyDescent="0.2">
      <c r="A21" s="4" t="s">
        <v>819</v>
      </c>
      <c r="B21" s="4" t="s">
        <v>6</v>
      </c>
      <c r="C21" s="9">
        <v>0.1</v>
      </c>
      <c r="D21" s="4" t="s">
        <v>6</v>
      </c>
      <c r="E21" s="4" t="s">
        <v>6</v>
      </c>
    </row>
    <row r="22" spans="1:5" ht="16" x14ac:dyDescent="0.2">
      <c r="A22" s="4" t="s">
        <v>823</v>
      </c>
      <c r="B22" s="4" t="s">
        <v>6</v>
      </c>
      <c r="C22" s="4" t="s">
        <v>6</v>
      </c>
      <c r="D22" s="4" t="s">
        <v>6</v>
      </c>
      <c r="E22" s="4" t="s">
        <v>6</v>
      </c>
    </row>
    <row r="23" spans="1:5" ht="16" x14ac:dyDescent="0.2">
      <c r="A23" s="3" t="s">
        <v>814</v>
      </c>
      <c r="B23" s="4" t="s">
        <v>6</v>
      </c>
      <c r="C23" s="4" t="s">
        <v>6</v>
      </c>
      <c r="D23" s="4" t="s">
        <v>6</v>
      </c>
      <c r="E23" s="4" t="s">
        <v>6</v>
      </c>
    </row>
    <row r="24" spans="1:5" ht="16" x14ac:dyDescent="0.2">
      <c r="A24" s="4" t="s">
        <v>824</v>
      </c>
      <c r="B24" s="5">
        <v>9300</v>
      </c>
      <c r="C24" s="5">
        <v>138400</v>
      </c>
      <c r="D24" s="4" t="s">
        <v>6</v>
      </c>
      <c r="E24" s="4" t="s">
        <v>6</v>
      </c>
    </row>
    <row r="25" spans="1:5" ht="16" x14ac:dyDescent="0.2">
      <c r="A25" s="4" t="s">
        <v>825</v>
      </c>
      <c r="B25" s="4" t="s">
        <v>6</v>
      </c>
      <c r="C25" s="4" t="s">
        <v>6</v>
      </c>
      <c r="D25" s="4" t="s">
        <v>6</v>
      </c>
      <c r="E25" s="4" t="s">
        <v>6</v>
      </c>
    </row>
    <row r="26" spans="1:5" ht="16" x14ac:dyDescent="0.2">
      <c r="A26" s="3" t="s">
        <v>814</v>
      </c>
      <c r="B26" s="4" t="s">
        <v>6</v>
      </c>
      <c r="C26" s="4" t="s">
        <v>6</v>
      </c>
      <c r="D26" s="4" t="s">
        <v>6</v>
      </c>
      <c r="E26" s="4" t="s">
        <v>6</v>
      </c>
    </row>
    <row r="27" spans="1:5" ht="16" x14ac:dyDescent="0.2">
      <c r="A27" s="4" t="s">
        <v>819</v>
      </c>
      <c r="B27" s="9">
        <v>0.1</v>
      </c>
      <c r="C27" s="9">
        <v>0.1</v>
      </c>
      <c r="D27" s="4" t="s">
        <v>6</v>
      </c>
      <c r="E27" s="4" t="s">
        <v>6</v>
      </c>
    </row>
    <row r="28" spans="1:5" ht="16" x14ac:dyDescent="0.2">
      <c r="A28" s="4" t="s">
        <v>154</v>
      </c>
      <c r="B28" s="4" t="s">
        <v>6</v>
      </c>
      <c r="C28" s="4" t="s">
        <v>6</v>
      </c>
      <c r="D28" s="4" t="s">
        <v>6</v>
      </c>
      <c r="E28" s="4" t="s">
        <v>6</v>
      </c>
    </row>
    <row r="29" spans="1:5" ht="16" x14ac:dyDescent="0.2">
      <c r="A29" s="3" t="s">
        <v>814</v>
      </c>
      <c r="B29" s="4" t="s">
        <v>6</v>
      </c>
      <c r="C29" s="4" t="s">
        <v>6</v>
      </c>
      <c r="D29" s="4" t="s">
        <v>6</v>
      </c>
      <c r="E29" s="4" t="s">
        <v>6</v>
      </c>
    </row>
    <row r="30" spans="1:5" ht="16" x14ac:dyDescent="0.2">
      <c r="A30" s="4" t="s">
        <v>826</v>
      </c>
      <c r="B30" s="5">
        <v>443000</v>
      </c>
      <c r="C30" s="5">
        <v>327300</v>
      </c>
      <c r="D30" s="4" t="s">
        <v>6</v>
      </c>
      <c r="E30" s="4" t="s">
        <v>6</v>
      </c>
    </row>
  </sheetData>
  <mergeCells count="2">
    <mergeCell ref="A1:A2"/>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B7"/>
  <sheetViews>
    <sheetView workbookViewId="0"/>
  </sheetViews>
  <sheetFormatPr baseColWidth="10" defaultColWidth="8.83203125" defaultRowHeight="15" x14ac:dyDescent="0.2"/>
  <cols>
    <col min="1" max="1" width="76" customWidth="1"/>
    <col min="2" max="2" width="22" customWidth="1"/>
  </cols>
  <sheetData>
    <row r="1" spans="1:2" ht="16" x14ac:dyDescent="0.2">
      <c r="A1" s="1" t="s">
        <v>827</v>
      </c>
      <c r="B1" s="2" t="s">
        <v>73</v>
      </c>
    </row>
    <row r="2" spans="1:2" ht="16" x14ac:dyDescent="0.2">
      <c r="A2" s="4" t="s">
        <v>828</v>
      </c>
      <c r="B2" s="4" t="s">
        <v>6</v>
      </c>
    </row>
    <row r="3" spans="1:2" ht="16" x14ac:dyDescent="0.2">
      <c r="A3" s="3" t="s">
        <v>829</v>
      </c>
      <c r="B3" s="4" t="s">
        <v>6</v>
      </c>
    </row>
    <row r="4" spans="1:2" ht="16" x14ac:dyDescent="0.2">
      <c r="A4" s="4" t="s">
        <v>830</v>
      </c>
      <c r="B4" s="13">
        <v>0.2</v>
      </c>
    </row>
    <row r="5" spans="1:2" ht="16" x14ac:dyDescent="0.2">
      <c r="A5" s="4" t="s">
        <v>831</v>
      </c>
      <c r="B5" s="4" t="s">
        <v>6</v>
      </c>
    </row>
    <row r="6" spans="1:2" ht="16" x14ac:dyDescent="0.2">
      <c r="A6" s="3" t="s">
        <v>829</v>
      </c>
      <c r="B6" s="4" t="s">
        <v>6</v>
      </c>
    </row>
    <row r="7" spans="1:2" ht="16" x14ac:dyDescent="0.2">
      <c r="A7" s="4" t="s">
        <v>830</v>
      </c>
      <c r="B7" s="13">
        <v>0.3</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H25"/>
  <sheetViews>
    <sheetView workbookViewId="0"/>
  </sheetViews>
  <sheetFormatPr baseColWidth="10" defaultColWidth="8.83203125" defaultRowHeight="15" x14ac:dyDescent="0.2"/>
  <cols>
    <col min="1" max="1" width="80" customWidth="1"/>
    <col min="2" max="2" width="14" customWidth="1"/>
    <col min="3" max="3" width="16" customWidth="1"/>
    <col min="4" max="4" width="80" customWidth="1"/>
    <col min="5" max="5" width="15" customWidth="1"/>
    <col min="6" max="6" width="16" customWidth="1"/>
    <col min="7" max="8" width="14" customWidth="1"/>
  </cols>
  <sheetData>
    <row r="1" spans="1:8" ht="16" x14ac:dyDescent="0.2">
      <c r="A1" s="14" t="s">
        <v>832</v>
      </c>
      <c r="E1" s="2" t="s">
        <v>833</v>
      </c>
      <c r="F1" s="17" t="s">
        <v>1</v>
      </c>
      <c r="G1" s="15"/>
      <c r="H1" s="15"/>
    </row>
    <row r="2" spans="1:8" ht="16" x14ac:dyDescent="0.2">
      <c r="A2" s="15"/>
      <c r="B2" s="2" t="s">
        <v>834</v>
      </c>
      <c r="C2" s="2" t="s">
        <v>835</v>
      </c>
      <c r="D2" s="2" t="s">
        <v>836</v>
      </c>
      <c r="E2" s="2" t="s">
        <v>126</v>
      </c>
      <c r="F2" s="2" t="s">
        <v>2</v>
      </c>
      <c r="G2" s="2" t="s">
        <v>118</v>
      </c>
      <c r="H2" s="2" t="s">
        <v>126</v>
      </c>
    </row>
    <row r="3" spans="1:8" ht="16" x14ac:dyDescent="0.2">
      <c r="A3" s="3" t="s">
        <v>837</v>
      </c>
      <c r="B3" s="4" t="s">
        <v>6</v>
      </c>
      <c r="C3" s="4" t="s">
        <v>6</v>
      </c>
      <c r="D3" s="4" t="s">
        <v>6</v>
      </c>
      <c r="E3" s="4" t="s">
        <v>6</v>
      </c>
      <c r="F3" s="4" t="s">
        <v>6</v>
      </c>
      <c r="G3" s="4" t="s">
        <v>6</v>
      </c>
      <c r="H3" s="4" t="s">
        <v>6</v>
      </c>
    </row>
    <row r="4" spans="1:8" ht="16" x14ac:dyDescent="0.2">
      <c r="A4" s="4" t="s">
        <v>144</v>
      </c>
      <c r="B4" s="4" t="s">
        <v>6</v>
      </c>
      <c r="C4" s="4" t="s">
        <v>6</v>
      </c>
      <c r="D4" s="4" t="s">
        <v>6</v>
      </c>
      <c r="E4" s="4" t="s">
        <v>6</v>
      </c>
      <c r="F4" s="5">
        <v>158519000</v>
      </c>
      <c r="G4" s="5">
        <v>153464000</v>
      </c>
      <c r="H4" s="5">
        <v>118918000</v>
      </c>
    </row>
    <row r="5" spans="1:8" ht="16" x14ac:dyDescent="0.2">
      <c r="A5" s="4" t="s">
        <v>838</v>
      </c>
      <c r="B5" s="4" t="s">
        <v>6</v>
      </c>
      <c r="C5" s="4" t="s">
        <v>6</v>
      </c>
      <c r="D5" s="4" t="s">
        <v>6</v>
      </c>
      <c r="E5" s="4" t="s">
        <v>6</v>
      </c>
      <c r="F5" s="5">
        <v>0</v>
      </c>
      <c r="G5" s="4" t="s">
        <v>6</v>
      </c>
      <c r="H5" s="4" t="s">
        <v>6</v>
      </c>
    </row>
    <row r="6" spans="1:8" ht="16" x14ac:dyDescent="0.2">
      <c r="A6" s="4" t="s">
        <v>406</v>
      </c>
      <c r="B6" s="4" t="s">
        <v>6</v>
      </c>
      <c r="C6" s="4" t="s">
        <v>6</v>
      </c>
      <c r="D6" s="4" t="s">
        <v>6</v>
      </c>
      <c r="E6" s="4" t="s">
        <v>6</v>
      </c>
      <c r="F6" s="4" t="s">
        <v>6</v>
      </c>
      <c r="G6" s="4" t="s">
        <v>6</v>
      </c>
      <c r="H6" s="4" t="s">
        <v>6</v>
      </c>
    </row>
    <row r="7" spans="1:8" ht="16" x14ac:dyDescent="0.2">
      <c r="A7" s="3" t="s">
        <v>837</v>
      </c>
      <c r="B7" s="4" t="s">
        <v>6</v>
      </c>
      <c r="C7" s="4" t="s">
        <v>6</v>
      </c>
      <c r="D7" s="4" t="s">
        <v>6</v>
      </c>
      <c r="E7" s="4" t="s">
        <v>6</v>
      </c>
      <c r="F7" s="4" t="s">
        <v>6</v>
      </c>
      <c r="G7" s="4" t="s">
        <v>6</v>
      </c>
      <c r="H7" s="4" t="s">
        <v>6</v>
      </c>
    </row>
    <row r="8" spans="1:8" ht="16" x14ac:dyDescent="0.2">
      <c r="A8" s="4" t="s">
        <v>839</v>
      </c>
      <c r="B8" s="4" t="s">
        <v>6</v>
      </c>
      <c r="C8" s="4" t="s">
        <v>840</v>
      </c>
      <c r="D8" s="4" t="s">
        <v>6</v>
      </c>
      <c r="E8" s="4" t="s">
        <v>6</v>
      </c>
      <c r="F8" s="4" t="s">
        <v>6</v>
      </c>
      <c r="G8" s="4" t="s">
        <v>6</v>
      </c>
      <c r="H8" s="4" t="s">
        <v>6</v>
      </c>
    </row>
    <row r="9" spans="1:8" ht="16" x14ac:dyDescent="0.2">
      <c r="A9" s="4" t="s">
        <v>144</v>
      </c>
      <c r="B9" s="4" t="s">
        <v>6</v>
      </c>
      <c r="C9" s="4" t="s">
        <v>6</v>
      </c>
      <c r="D9" s="4" t="s">
        <v>6</v>
      </c>
      <c r="E9" s="5">
        <v>1800000</v>
      </c>
      <c r="F9" s="4" t="s">
        <v>6</v>
      </c>
      <c r="G9" s="4" t="s">
        <v>6</v>
      </c>
      <c r="H9" s="4" t="s">
        <v>6</v>
      </c>
    </row>
    <row r="10" spans="1:8" ht="16" x14ac:dyDescent="0.2">
      <c r="A10" s="4" t="s">
        <v>841</v>
      </c>
      <c r="B10" s="4" t="s">
        <v>6</v>
      </c>
      <c r="C10" s="4" t="s">
        <v>6</v>
      </c>
      <c r="D10" s="4" t="s">
        <v>6</v>
      </c>
      <c r="E10" s="4" t="s">
        <v>6</v>
      </c>
      <c r="F10" s="4" t="s">
        <v>6</v>
      </c>
      <c r="G10" s="4" t="s">
        <v>6</v>
      </c>
      <c r="H10" s="4" t="s">
        <v>6</v>
      </c>
    </row>
    <row r="11" spans="1:8" ht="16" x14ac:dyDescent="0.2">
      <c r="A11" s="3" t="s">
        <v>837</v>
      </c>
      <c r="B11" s="4" t="s">
        <v>6</v>
      </c>
      <c r="C11" s="4" t="s">
        <v>6</v>
      </c>
      <c r="D11" s="4" t="s">
        <v>6</v>
      </c>
      <c r="E11" s="4" t="s">
        <v>6</v>
      </c>
      <c r="F11" s="4" t="s">
        <v>6</v>
      </c>
      <c r="G11" s="4" t="s">
        <v>6</v>
      </c>
      <c r="H11" s="4" t="s">
        <v>6</v>
      </c>
    </row>
    <row r="12" spans="1:8" ht="16" x14ac:dyDescent="0.2">
      <c r="A12" s="4" t="s">
        <v>842</v>
      </c>
      <c r="B12" s="4" t="s">
        <v>6</v>
      </c>
      <c r="C12" s="4" t="s">
        <v>6</v>
      </c>
      <c r="D12" s="5">
        <v>90000000</v>
      </c>
      <c r="E12" s="4" t="s">
        <v>6</v>
      </c>
      <c r="F12" s="4" t="s">
        <v>6</v>
      </c>
      <c r="G12" s="4" t="s">
        <v>6</v>
      </c>
      <c r="H12" s="4" t="s">
        <v>6</v>
      </c>
    </row>
    <row r="13" spans="1:8" ht="16" x14ac:dyDescent="0.2">
      <c r="A13" s="4" t="s">
        <v>543</v>
      </c>
      <c r="B13" s="4" t="s">
        <v>6</v>
      </c>
      <c r="C13" s="4" t="s">
        <v>6</v>
      </c>
      <c r="D13" s="4" t="s">
        <v>451</v>
      </c>
      <c r="E13" s="4" t="s">
        <v>6</v>
      </c>
      <c r="F13" s="4" t="s">
        <v>6</v>
      </c>
      <c r="G13" s="4" t="s">
        <v>6</v>
      </c>
      <c r="H13" s="4" t="s">
        <v>6</v>
      </c>
    </row>
    <row r="14" spans="1:8" ht="16" x14ac:dyDescent="0.2">
      <c r="A14" s="4" t="s">
        <v>843</v>
      </c>
      <c r="B14" s="4" t="s">
        <v>6</v>
      </c>
      <c r="C14" s="4" t="s">
        <v>6</v>
      </c>
      <c r="D14" s="9">
        <v>0</v>
      </c>
      <c r="E14" s="4" t="s">
        <v>6</v>
      </c>
      <c r="F14" s="4" t="s">
        <v>6</v>
      </c>
      <c r="G14" s="4" t="s">
        <v>6</v>
      </c>
      <c r="H14" s="4" t="s">
        <v>6</v>
      </c>
    </row>
    <row r="15" spans="1:8" ht="16" x14ac:dyDescent="0.2">
      <c r="A15" s="4" t="s">
        <v>844</v>
      </c>
      <c r="B15" s="4" t="s">
        <v>6</v>
      </c>
      <c r="C15" s="4" t="s">
        <v>6</v>
      </c>
      <c r="D15" s="9">
        <v>0.05</v>
      </c>
      <c r="E15" s="4" t="s">
        <v>6</v>
      </c>
      <c r="F15" s="4" t="s">
        <v>6</v>
      </c>
      <c r="G15" s="4" t="s">
        <v>6</v>
      </c>
      <c r="H15" s="4" t="s">
        <v>6</v>
      </c>
    </row>
    <row r="16" spans="1:8" ht="16" x14ac:dyDescent="0.2">
      <c r="A16" s="4" t="s">
        <v>845</v>
      </c>
      <c r="B16" s="4" t="s">
        <v>6</v>
      </c>
      <c r="C16" s="4" t="s">
        <v>6</v>
      </c>
      <c r="D16" s="9">
        <v>0.85</v>
      </c>
      <c r="E16" s="4" t="s">
        <v>6</v>
      </c>
      <c r="F16" s="4" t="s">
        <v>6</v>
      </c>
      <c r="G16" s="4" t="s">
        <v>6</v>
      </c>
      <c r="H16" s="4" t="s">
        <v>6</v>
      </c>
    </row>
    <row r="17" spans="1:8" ht="16" x14ac:dyDescent="0.2">
      <c r="A17" s="4" t="s">
        <v>846</v>
      </c>
      <c r="B17" s="4" t="s">
        <v>6</v>
      </c>
      <c r="C17" s="4" t="s">
        <v>6</v>
      </c>
      <c r="D17" s="4" t="s">
        <v>847</v>
      </c>
      <c r="E17" s="4" t="s">
        <v>6</v>
      </c>
      <c r="F17" s="4" t="s">
        <v>6</v>
      </c>
      <c r="G17" s="4" t="s">
        <v>6</v>
      </c>
      <c r="H17" s="4" t="s">
        <v>6</v>
      </c>
    </row>
    <row r="18" spans="1:8" ht="16" x14ac:dyDescent="0.2">
      <c r="A18" s="4" t="s">
        <v>848</v>
      </c>
      <c r="B18" s="4" t="s">
        <v>6</v>
      </c>
      <c r="C18" s="4" t="s">
        <v>6</v>
      </c>
      <c r="D18" s="6">
        <v>800000</v>
      </c>
      <c r="E18" s="4" t="s">
        <v>6</v>
      </c>
      <c r="F18" s="4" t="s">
        <v>6</v>
      </c>
      <c r="G18" s="4" t="s">
        <v>6</v>
      </c>
      <c r="H18" s="4" t="s">
        <v>6</v>
      </c>
    </row>
    <row r="19" spans="1:8" ht="16" x14ac:dyDescent="0.2">
      <c r="A19" s="4" t="s">
        <v>176</v>
      </c>
      <c r="B19" s="4" t="s">
        <v>6</v>
      </c>
      <c r="C19" s="4" t="s">
        <v>6</v>
      </c>
      <c r="D19" s="6">
        <v>6093524</v>
      </c>
      <c r="E19" s="4" t="s">
        <v>6</v>
      </c>
      <c r="F19" s="4" t="s">
        <v>6</v>
      </c>
      <c r="G19" s="4" t="s">
        <v>6</v>
      </c>
      <c r="H19" s="4" t="s">
        <v>6</v>
      </c>
    </row>
    <row r="20" spans="1:8" ht="16" x14ac:dyDescent="0.2">
      <c r="A20" s="4" t="s">
        <v>415</v>
      </c>
      <c r="B20" s="4" t="s">
        <v>6</v>
      </c>
      <c r="C20" s="4" t="s">
        <v>6</v>
      </c>
      <c r="D20" s="4" t="s">
        <v>6</v>
      </c>
      <c r="E20" s="4" t="s">
        <v>6</v>
      </c>
      <c r="F20" s="4" t="s">
        <v>6</v>
      </c>
      <c r="G20" s="4" t="s">
        <v>6</v>
      </c>
      <c r="H20" s="4" t="s">
        <v>6</v>
      </c>
    </row>
    <row r="21" spans="1:8" ht="16" x14ac:dyDescent="0.2">
      <c r="A21" s="3" t="s">
        <v>837</v>
      </c>
      <c r="B21" s="4" t="s">
        <v>6</v>
      </c>
      <c r="C21" s="4" t="s">
        <v>6</v>
      </c>
      <c r="D21" s="4" t="s">
        <v>6</v>
      </c>
      <c r="E21" s="4" t="s">
        <v>6</v>
      </c>
      <c r="F21" s="4" t="s">
        <v>6</v>
      </c>
      <c r="G21" s="4" t="s">
        <v>6</v>
      </c>
      <c r="H21" s="4" t="s">
        <v>6</v>
      </c>
    </row>
    <row r="22" spans="1:8" ht="16" x14ac:dyDescent="0.2">
      <c r="A22" s="4" t="s">
        <v>849</v>
      </c>
      <c r="B22" s="9">
        <v>1</v>
      </c>
      <c r="C22" s="4" t="s">
        <v>6</v>
      </c>
      <c r="D22" s="4" t="s">
        <v>6</v>
      </c>
      <c r="E22" s="4" t="s">
        <v>6</v>
      </c>
      <c r="F22" s="4" t="s">
        <v>6</v>
      </c>
      <c r="G22" s="4" t="s">
        <v>6</v>
      </c>
      <c r="H22" s="4" t="s">
        <v>6</v>
      </c>
    </row>
    <row r="23" spans="1:8" ht="16" x14ac:dyDescent="0.2">
      <c r="A23" s="4" t="s">
        <v>850</v>
      </c>
      <c r="B23" s="5">
        <v>12500000</v>
      </c>
      <c r="C23" s="4" t="s">
        <v>6</v>
      </c>
      <c r="D23" s="4" t="s">
        <v>6</v>
      </c>
      <c r="E23" s="4" t="s">
        <v>6</v>
      </c>
      <c r="F23" s="4" t="s">
        <v>6</v>
      </c>
      <c r="G23" s="4" t="s">
        <v>6</v>
      </c>
      <c r="H23" s="4" t="s">
        <v>6</v>
      </c>
    </row>
    <row r="24" spans="1:8" ht="16" x14ac:dyDescent="0.2">
      <c r="A24" s="4" t="s">
        <v>851</v>
      </c>
      <c r="B24" s="6">
        <v>37500000</v>
      </c>
      <c r="C24" s="4" t="s">
        <v>6</v>
      </c>
      <c r="D24" s="4" t="s">
        <v>6</v>
      </c>
      <c r="E24" s="4" t="s">
        <v>6</v>
      </c>
      <c r="F24" s="4" t="s">
        <v>6</v>
      </c>
      <c r="G24" s="4" t="s">
        <v>6</v>
      </c>
      <c r="H24" s="4" t="s">
        <v>6</v>
      </c>
    </row>
    <row r="25" spans="1:8" ht="16" x14ac:dyDescent="0.2">
      <c r="A25" s="4" t="s">
        <v>852</v>
      </c>
      <c r="B25" s="5">
        <v>12500000</v>
      </c>
      <c r="C25" s="4" t="s">
        <v>6</v>
      </c>
      <c r="D25" s="4" t="s">
        <v>6</v>
      </c>
      <c r="E25" s="4" t="s">
        <v>6</v>
      </c>
      <c r="F25" s="4" t="s">
        <v>6</v>
      </c>
      <c r="G25" s="4" t="s">
        <v>6</v>
      </c>
      <c r="H25" s="4" t="s">
        <v>6</v>
      </c>
    </row>
  </sheetData>
  <mergeCells count="2">
    <mergeCell ref="A1:A2"/>
    <mergeCell ref="F1:H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B5"/>
  <sheetViews>
    <sheetView workbookViewId="0"/>
  </sheetViews>
  <sheetFormatPr baseColWidth="10" defaultColWidth="8.83203125" defaultRowHeight="15" x14ac:dyDescent="0.2"/>
  <cols>
    <col min="1" max="1" width="80" customWidth="1"/>
    <col min="2" max="2" width="22" customWidth="1"/>
  </cols>
  <sheetData>
    <row r="1" spans="1:2" ht="16" x14ac:dyDescent="0.2">
      <c r="A1" s="1" t="s">
        <v>853</v>
      </c>
      <c r="B1" s="2" t="s">
        <v>854</v>
      </c>
    </row>
    <row r="2" spans="1:2" ht="16" x14ac:dyDescent="0.2">
      <c r="A2" s="3" t="s">
        <v>837</v>
      </c>
      <c r="B2" s="4" t="s">
        <v>6</v>
      </c>
    </row>
    <row r="3" spans="1:2" ht="16" x14ac:dyDescent="0.2">
      <c r="A3" s="4" t="s">
        <v>855</v>
      </c>
      <c r="B3" s="5">
        <v>97432</v>
      </c>
    </row>
    <row r="4" spans="1:2" ht="16" x14ac:dyDescent="0.2">
      <c r="A4" s="4" t="s">
        <v>856</v>
      </c>
      <c r="B4" s="6">
        <v>21782</v>
      </c>
    </row>
    <row r="5" spans="1:2" ht="16" x14ac:dyDescent="0.2">
      <c r="A5" s="4" t="s">
        <v>157</v>
      </c>
      <c r="B5" s="5">
        <v>119214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election sqref="A1:A2"/>
    </sheetView>
  </sheetViews>
  <sheetFormatPr baseColWidth="10" defaultColWidth="8.83203125" defaultRowHeight="15" x14ac:dyDescent="0.2"/>
  <cols>
    <col min="1" max="1" width="79" customWidth="1"/>
    <col min="2" max="2" width="80" customWidth="1"/>
  </cols>
  <sheetData>
    <row r="1" spans="1:2" ht="16" x14ac:dyDescent="0.2">
      <c r="A1" s="14" t="s">
        <v>235</v>
      </c>
      <c r="B1" s="2" t="s">
        <v>1</v>
      </c>
    </row>
    <row r="2" spans="1:2" ht="16" x14ac:dyDescent="0.2">
      <c r="A2" s="15"/>
      <c r="B2" s="2" t="s">
        <v>2</v>
      </c>
    </row>
    <row r="3" spans="1:2" ht="16" x14ac:dyDescent="0.2">
      <c r="A3" s="3" t="s">
        <v>236</v>
      </c>
      <c r="B3" s="4" t="s">
        <v>6</v>
      </c>
    </row>
    <row r="4" spans="1:2" ht="96" x14ac:dyDescent="0.2">
      <c r="A4" s="4" t="s">
        <v>235</v>
      </c>
      <c r="B4" s="4" t="s">
        <v>237</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9"/>
  <sheetViews>
    <sheetView workbookViewId="0"/>
  </sheetViews>
  <sheetFormatPr baseColWidth="10" defaultColWidth="8.83203125" defaultRowHeight="15" x14ac:dyDescent="0.2"/>
  <cols>
    <col min="1" max="1" width="80" customWidth="1"/>
    <col min="2" max="2" width="22" customWidth="1"/>
    <col min="3" max="3" width="14" customWidth="1"/>
  </cols>
  <sheetData>
    <row r="1" spans="1:3" ht="32" x14ac:dyDescent="0.2">
      <c r="A1" s="1" t="s">
        <v>857</v>
      </c>
      <c r="B1" s="2" t="s">
        <v>854</v>
      </c>
      <c r="C1" s="2" t="s">
        <v>118</v>
      </c>
    </row>
    <row r="2" spans="1:3" ht="16" x14ac:dyDescent="0.2">
      <c r="A2" s="3" t="s">
        <v>837</v>
      </c>
      <c r="B2" s="4" t="s">
        <v>6</v>
      </c>
      <c r="C2" s="4" t="s">
        <v>6</v>
      </c>
    </row>
    <row r="3" spans="1:3" ht="16" x14ac:dyDescent="0.2">
      <c r="A3" s="4" t="s">
        <v>858</v>
      </c>
      <c r="B3" s="5">
        <v>90</v>
      </c>
      <c r="C3" s="4" t="s">
        <v>6</v>
      </c>
    </row>
    <row r="4" spans="1:3" ht="16" x14ac:dyDescent="0.2">
      <c r="A4" s="4" t="s">
        <v>780</v>
      </c>
      <c r="B4" s="4" t="s">
        <v>6</v>
      </c>
      <c r="C4" s="4" t="s">
        <v>6</v>
      </c>
    </row>
    <row r="5" spans="1:3" ht="16" x14ac:dyDescent="0.2">
      <c r="A5" s="3" t="s">
        <v>837</v>
      </c>
      <c r="B5" s="4" t="s">
        <v>6</v>
      </c>
      <c r="C5" s="4" t="s">
        <v>6</v>
      </c>
    </row>
    <row r="6" spans="1:3" ht="16" x14ac:dyDescent="0.2">
      <c r="A6" s="4" t="s">
        <v>859</v>
      </c>
      <c r="B6" s="4" t="s">
        <v>6</v>
      </c>
      <c r="C6" s="6">
        <v>22</v>
      </c>
    </row>
    <row r="7" spans="1:3" ht="16" x14ac:dyDescent="0.2">
      <c r="A7" s="4" t="s">
        <v>860</v>
      </c>
      <c r="B7" s="4" t="s">
        <v>6</v>
      </c>
      <c r="C7" s="4" t="s">
        <v>6</v>
      </c>
    </row>
    <row r="8" spans="1:3" ht="16" x14ac:dyDescent="0.2">
      <c r="A8" s="3" t="s">
        <v>837</v>
      </c>
      <c r="B8" s="4" t="s">
        <v>6</v>
      </c>
      <c r="C8" s="4" t="s">
        <v>6</v>
      </c>
    </row>
    <row r="9" spans="1:3" ht="16" x14ac:dyDescent="0.2">
      <c r="A9" s="4" t="s">
        <v>859</v>
      </c>
      <c r="B9" s="4" t="s">
        <v>6</v>
      </c>
      <c r="C9" s="6">
        <v>85</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F18"/>
  <sheetViews>
    <sheetView workbookViewId="0"/>
  </sheetViews>
  <sheetFormatPr baseColWidth="10" defaultColWidth="8.83203125" defaultRowHeight="15" x14ac:dyDescent="0.2"/>
  <cols>
    <col min="1" max="1" width="80" customWidth="1"/>
    <col min="2" max="2" width="13" customWidth="1"/>
    <col min="3" max="6" width="14" customWidth="1"/>
  </cols>
  <sheetData>
    <row r="1" spans="1:6" ht="16" x14ac:dyDescent="0.2">
      <c r="A1" s="14" t="s">
        <v>861</v>
      </c>
      <c r="B1" s="15"/>
      <c r="C1" s="2" t="s">
        <v>2</v>
      </c>
      <c r="D1" s="2" t="s">
        <v>118</v>
      </c>
      <c r="E1" s="2" t="s">
        <v>126</v>
      </c>
      <c r="F1" s="2" t="s">
        <v>835</v>
      </c>
    </row>
    <row r="2" spans="1:6" ht="16" x14ac:dyDescent="0.2">
      <c r="A2" s="3" t="s">
        <v>837</v>
      </c>
      <c r="C2" s="4" t="s">
        <v>6</v>
      </c>
      <c r="D2" s="4" t="s">
        <v>6</v>
      </c>
      <c r="E2" s="4" t="s">
        <v>6</v>
      </c>
      <c r="F2" s="4" t="s">
        <v>6</v>
      </c>
    </row>
    <row r="3" spans="1:6" ht="16" x14ac:dyDescent="0.2">
      <c r="A3" s="4" t="s">
        <v>86</v>
      </c>
      <c r="B3" s="4" t="s">
        <v>87</v>
      </c>
      <c r="C3" s="5">
        <v>47806</v>
      </c>
      <c r="D3" s="5">
        <v>47806</v>
      </c>
      <c r="E3" s="5">
        <v>31500</v>
      </c>
      <c r="F3" s="4" t="s">
        <v>6</v>
      </c>
    </row>
    <row r="4" spans="1:6" ht="16" x14ac:dyDescent="0.2">
      <c r="A4" s="4" t="s">
        <v>406</v>
      </c>
      <c r="C4" s="4" t="s">
        <v>6</v>
      </c>
      <c r="D4" s="4" t="s">
        <v>6</v>
      </c>
      <c r="E4" s="4" t="s">
        <v>6</v>
      </c>
      <c r="F4" s="4" t="s">
        <v>6</v>
      </c>
    </row>
    <row r="5" spans="1:6" ht="16" x14ac:dyDescent="0.2">
      <c r="A5" s="3" t="s">
        <v>837</v>
      </c>
      <c r="C5" s="4" t="s">
        <v>6</v>
      </c>
      <c r="D5" s="4" t="s">
        <v>6</v>
      </c>
      <c r="E5" s="4" t="s">
        <v>6</v>
      </c>
      <c r="F5" s="4" t="s">
        <v>6</v>
      </c>
    </row>
    <row r="6" spans="1:6" ht="16" x14ac:dyDescent="0.2">
      <c r="A6" s="4" t="s">
        <v>76</v>
      </c>
      <c r="C6" s="4" t="s">
        <v>6</v>
      </c>
      <c r="D6" s="4" t="s">
        <v>6</v>
      </c>
      <c r="E6" s="4" t="s">
        <v>6</v>
      </c>
      <c r="F6" s="5">
        <v>8282</v>
      </c>
    </row>
    <row r="7" spans="1:6" ht="16" x14ac:dyDescent="0.2">
      <c r="A7" s="4" t="s">
        <v>81</v>
      </c>
      <c r="C7" s="4" t="s">
        <v>6</v>
      </c>
      <c r="D7" s="4" t="s">
        <v>6</v>
      </c>
      <c r="E7" s="4" t="s">
        <v>6</v>
      </c>
      <c r="F7" s="6">
        <v>2794</v>
      </c>
    </row>
    <row r="8" spans="1:6" ht="16" x14ac:dyDescent="0.2">
      <c r="A8" s="4" t="s">
        <v>82</v>
      </c>
      <c r="C8" s="4" t="s">
        <v>6</v>
      </c>
      <c r="D8" s="4" t="s">
        <v>6</v>
      </c>
      <c r="E8" s="4" t="s">
        <v>6</v>
      </c>
      <c r="F8" s="6">
        <v>11076</v>
      </c>
    </row>
    <row r="9" spans="1:6" ht="16" x14ac:dyDescent="0.2">
      <c r="A9" s="4" t="s">
        <v>862</v>
      </c>
      <c r="C9" s="4" t="s">
        <v>6</v>
      </c>
      <c r="D9" s="4" t="s">
        <v>6</v>
      </c>
      <c r="E9" s="4" t="s">
        <v>6</v>
      </c>
      <c r="F9" s="6">
        <v>221</v>
      </c>
    </row>
    <row r="10" spans="1:6" ht="16" x14ac:dyDescent="0.2">
      <c r="A10" s="4" t="s">
        <v>736</v>
      </c>
      <c r="C10" s="4" t="s">
        <v>6</v>
      </c>
      <c r="D10" s="4" t="s">
        <v>6</v>
      </c>
      <c r="E10" s="4" t="s">
        <v>6</v>
      </c>
      <c r="F10" s="6">
        <v>103582</v>
      </c>
    </row>
    <row r="11" spans="1:6" ht="16" x14ac:dyDescent="0.2">
      <c r="A11" s="4" t="s">
        <v>86</v>
      </c>
      <c r="C11" s="4" t="s">
        <v>6</v>
      </c>
      <c r="D11" s="4" t="s">
        <v>6</v>
      </c>
      <c r="E11" s="4" t="s">
        <v>6</v>
      </c>
      <c r="F11" s="6">
        <v>30944</v>
      </c>
    </row>
    <row r="12" spans="1:6" ht="16" x14ac:dyDescent="0.2">
      <c r="A12" s="4" t="s">
        <v>91</v>
      </c>
      <c r="C12" s="4" t="s">
        <v>6</v>
      </c>
      <c r="D12" s="4" t="s">
        <v>6</v>
      </c>
      <c r="E12" s="4" t="s">
        <v>6</v>
      </c>
      <c r="F12" s="6">
        <v>145823</v>
      </c>
    </row>
    <row r="13" spans="1:6" ht="16" x14ac:dyDescent="0.2">
      <c r="A13" s="4" t="s">
        <v>863</v>
      </c>
      <c r="C13" s="4" t="s">
        <v>6</v>
      </c>
      <c r="D13" s="4" t="s">
        <v>6</v>
      </c>
      <c r="E13" s="4" t="s">
        <v>6</v>
      </c>
      <c r="F13" s="6">
        <v>92</v>
      </c>
    </row>
    <row r="14" spans="1:6" ht="16" x14ac:dyDescent="0.2">
      <c r="A14" s="4" t="s">
        <v>864</v>
      </c>
      <c r="C14" s="4" t="s">
        <v>6</v>
      </c>
      <c r="D14" s="4" t="s">
        <v>6</v>
      </c>
      <c r="E14" s="4" t="s">
        <v>6</v>
      </c>
      <c r="F14" s="6">
        <v>26517</v>
      </c>
    </row>
    <row r="15" spans="1:6" ht="16" x14ac:dyDescent="0.2">
      <c r="A15" s="4" t="s">
        <v>106</v>
      </c>
      <c r="C15" s="4" t="s">
        <v>6</v>
      </c>
      <c r="D15" s="4" t="s">
        <v>6</v>
      </c>
      <c r="E15" s="4" t="s">
        <v>6</v>
      </c>
      <c r="F15" s="6">
        <v>26609</v>
      </c>
    </row>
    <row r="16" spans="1:6" ht="16" x14ac:dyDescent="0.2">
      <c r="A16" s="4" t="s">
        <v>865</v>
      </c>
      <c r="C16" s="4" t="s">
        <v>6</v>
      </c>
      <c r="D16" s="4" t="s">
        <v>6</v>
      </c>
      <c r="E16" s="4" t="s">
        <v>6</v>
      </c>
      <c r="F16" s="5">
        <v>119214</v>
      </c>
    </row>
    <row r="17" spans="1:5" x14ac:dyDescent="0.2">
      <c r="A17" s="15"/>
      <c r="B17" s="15"/>
      <c r="C17" s="15"/>
      <c r="D17" s="15"/>
      <c r="E17" s="15"/>
    </row>
    <row r="18" spans="1:5" x14ac:dyDescent="0.2">
      <c r="A18" s="16" t="s">
        <v>116</v>
      </c>
      <c r="B18" s="15"/>
      <c r="C18" s="15"/>
      <c r="D18" s="15"/>
      <c r="E18" s="15"/>
    </row>
  </sheetData>
  <mergeCells count="3">
    <mergeCell ref="A1:B1"/>
    <mergeCell ref="A17:E17"/>
    <mergeCell ref="A18:E18"/>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29"/>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4" t="s">
        <v>866</v>
      </c>
      <c r="B1" s="17" t="s">
        <v>1</v>
      </c>
      <c r="C1" s="15"/>
    </row>
    <row r="2" spans="1:3" ht="16" x14ac:dyDescent="0.2">
      <c r="A2" s="15"/>
      <c r="B2" s="2" t="s">
        <v>2</v>
      </c>
      <c r="C2" s="2" t="s">
        <v>118</v>
      </c>
    </row>
    <row r="3" spans="1:3" ht="16" x14ac:dyDescent="0.2">
      <c r="A3" s="4" t="s">
        <v>406</v>
      </c>
      <c r="B3" s="4" t="s">
        <v>6</v>
      </c>
      <c r="C3" s="4" t="s">
        <v>6</v>
      </c>
    </row>
    <row r="4" spans="1:3" ht="16" x14ac:dyDescent="0.2">
      <c r="A4" s="3" t="s">
        <v>837</v>
      </c>
      <c r="B4" s="4" t="s">
        <v>6</v>
      </c>
      <c r="C4" s="4" t="s">
        <v>6</v>
      </c>
    </row>
    <row r="5" spans="1:3" ht="16" x14ac:dyDescent="0.2">
      <c r="A5" s="4" t="s">
        <v>867</v>
      </c>
      <c r="B5" s="4" t="s">
        <v>6</v>
      </c>
      <c r="C5" s="5">
        <v>103582</v>
      </c>
    </row>
    <row r="6" spans="1:3" ht="16" x14ac:dyDescent="0.2">
      <c r="A6" s="4" t="s">
        <v>415</v>
      </c>
      <c r="B6" s="4" t="s">
        <v>6</v>
      </c>
      <c r="C6" s="4" t="s">
        <v>6</v>
      </c>
    </row>
    <row r="7" spans="1:3" ht="16" x14ac:dyDescent="0.2">
      <c r="A7" s="3" t="s">
        <v>837</v>
      </c>
      <c r="B7" s="4" t="s">
        <v>6</v>
      </c>
      <c r="C7" s="4" t="s">
        <v>6</v>
      </c>
    </row>
    <row r="8" spans="1:3" ht="16" x14ac:dyDescent="0.2">
      <c r="A8" s="4" t="s">
        <v>867</v>
      </c>
      <c r="B8" s="4" t="s">
        <v>6</v>
      </c>
      <c r="C8" s="6">
        <v>43300</v>
      </c>
    </row>
    <row r="9" spans="1:3" ht="16" x14ac:dyDescent="0.2">
      <c r="A9" s="4" t="s">
        <v>868</v>
      </c>
      <c r="B9" s="4" t="s">
        <v>6</v>
      </c>
      <c r="C9" s="4" t="s">
        <v>6</v>
      </c>
    </row>
    <row r="10" spans="1:3" ht="16" x14ac:dyDescent="0.2">
      <c r="A10" s="3" t="s">
        <v>837</v>
      </c>
      <c r="B10" s="4" t="s">
        <v>6</v>
      </c>
      <c r="C10" s="4" t="s">
        <v>6</v>
      </c>
    </row>
    <row r="11" spans="1:3" ht="16" x14ac:dyDescent="0.2">
      <c r="A11" s="4" t="s">
        <v>867</v>
      </c>
      <c r="B11" s="4" t="s">
        <v>6</v>
      </c>
      <c r="C11" s="5">
        <v>21782</v>
      </c>
    </row>
    <row r="12" spans="1:3" ht="16" x14ac:dyDescent="0.2">
      <c r="A12" s="4" t="s">
        <v>869</v>
      </c>
      <c r="B12" s="4" t="s">
        <v>6</v>
      </c>
      <c r="C12" s="4" t="s">
        <v>449</v>
      </c>
    </row>
    <row r="13" spans="1:3" ht="16" x14ac:dyDescent="0.2">
      <c r="A13" s="4" t="s">
        <v>462</v>
      </c>
      <c r="B13" s="4" t="s">
        <v>6</v>
      </c>
      <c r="C13" s="4" t="s">
        <v>6</v>
      </c>
    </row>
    <row r="14" spans="1:3" ht="16" x14ac:dyDescent="0.2">
      <c r="A14" s="3" t="s">
        <v>837</v>
      </c>
      <c r="B14" s="4" t="s">
        <v>6</v>
      </c>
      <c r="C14" s="4" t="s">
        <v>6</v>
      </c>
    </row>
    <row r="15" spans="1:3" ht="16" x14ac:dyDescent="0.2">
      <c r="A15" s="4" t="s">
        <v>869</v>
      </c>
      <c r="B15" s="4" t="s">
        <v>463</v>
      </c>
      <c r="C15" s="4" t="s">
        <v>6</v>
      </c>
    </row>
    <row r="16" spans="1:3" ht="16" x14ac:dyDescent="0.2">
      <c r="A16" s="4" t="s">
        <v>870</v>
      </c>
      <c r="B16" s="4" t="s">
        <v>6</v>
      </c>
      <c r="C16" s="4" t="s">
        <v>6</v>
      </c>
    </row>
    <row r="17" spans="1:3" ht="16" x14ac:dyDescent="0.2">
      <c r="A17" s="3" t="s">
        <v>837</v>
      </c>
      <c r="B17" s="4" t="s">
        <v>6</v>
      </c>
      <c r="C17" s="4" t="s">
        <v>6</v>
      </c>
    </row>
    <row r="18" spans="1:3" ht="16" x14ac:dyDescent="0.2">
      <c r="A18" s="4" t="s">
        <v>867</v>
      </c>
      <c r="B18" s="4" t="s">
        <v>6</v>
      </c>
      <c r="C18" s="5">
        <v>41400</v>
      </c>
    </row>
    <row r="19" spans="1:3" ht="16" x14ac:dyDescent="0.2">
      <c r="A19" s="4" t="s">
        <v>869</v>
      </c>
      <c r="B19" s="4" t="s">
        <v>6</v>
      </c>
      <c r="C19" s="4" t="s">
        <v>463</v>
      </c>
    </row>
    <row r="20" spans="1:3" ht="16" x14ac:dyDescent="0.2">
      <c r="A20" s="4" t="s">
        <v>871</v>
      </c>
      <c r="B20" s="4" t="s">
        <v>6</v>
      </c>
      <c r="C20" s="4" t="s">
        <v>6</v>
      </c>
    </row>
    <row r="21" spans="1:3" ht="16" x14ac:dyDescent="0.2">
      <c r="A21" s="3" t="s">
        <v>837</v>
      </c>
      <c r="B21" s="4" t="s">
        <v>6</v>
      </c>
      <c r="C21" s="4" t="s">
        <v>6</v>
      </c>
    </row>
    <row r="22" spans="1:3" ht="16" x14ac:dyDescent="0.2">
      <c r="A22" s="4" t="s">
        <v>867</v>
      </c>
      <c r="B22" s="4" t="s">
        <v>6</v>
      </c>
      <c r="C22" s="5">
        <v>11300</v>
      </c>
    </row>
    <row r="23" spans="1:3" ht="16" x14ac:dyDescent="0.2">
      <c r="A23" s="4" t="s">
        <v>869</v>
      </c>
      <c r="B23" s="4" t="s">
        <v>6</v>
      </c>
      <c r="C23" s="4" t="s">
        <v>463</v>
      </c>
    </row>
    <row r="24" spans="1:3" ht="16" x14ac:dyDescent="0.2">
      <c r="A24" s="4" t="s">
        <v>872</v>
      </c>
      <c r="B24" s="4" t="s">
        <v>6</v>
      </c>
      <c r="C24" s="4" t="s">
        <v>6</v>
      </c>
    </row>
    <row r="25" spans="1:3" ht="16" x14ac:dyDescent="0.2">
      <c r="A25" s="3" t="s">
        <v>837</v>
      </c>
      <c r="B25" s="4" t="s">
        <v>6</v>
      </c>
      <c r="C25" s="4" t="s">
        <v>6</v>
      </c>
    </row>
    <row r="26" spans="1:3" ht="16" x14ac:dyDescent="0.2">
      <c r="A26" s="4" t="s">
        <v>867</v>
      </c>
      <c r="B26" s="4" t="s">
        <v>6</v>
      </c>
      <c r="C26" s="5">
        <v>40400</v>
      </c>
    </row>
    <row r="27" spans="1:3" ht="16" x14ac:dyDescent="0.2">
      <c r="A27" s="4" t="s">
        <v>873</v>
      </c>
      <c r="B27" s="4" t="s">
        <v>6</v>
      </c>
      <c r="C27" s="4" t="s">
        <v>6</v>
      </c>
    </row>
    <row r="28" spans="1:3" ht="16" x14ac:dyDescent="0.2">
      <c r="A28" s="3" t="s">
        <v>837</v>
      </c>
      <c r="B28" s="4" t="s">
        <v>6</v>
      </c>
      <c r="C28" s="4" t="s">
        <v>6</v>
      </c>
    </row>
    <row r="29" spans="1:3" ht="16" x14ac:dyDescent="0.2">
      <c r="A29" s="4" t="s">
        <v>867</v>
      </c>
      <c r="B29" s="4" t="s">
        <v>6</v>
      </c>
      <c r="C29" s="5">
        <v>32000</v>
      </c>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19"/>
  <sheetViews>
    <sheetView workbookViewId="0"/>
  </sheetViews>
  <sheetFormatPr baseColWidth="10" defaultColWidth="8.83203125" defaultRowHeight="15" x14ac:dyDescent="0.2"/>
  <cols>
    <col min="1" max="1" width="80" customWidth="1"/>
    <col min="2" max="2" width="22" customWidth="1"/>
    <col min="3" max="4" width="14" customWidth="1"/>
  </cols>
  <sheetData>
    <row r="1" spans="1:4" ht="32" x14ac:dyDescent="0.2">
      <c r="A1" s="1" t="s">
        <v>874</v>
      </c>
      <c r="B1" s="2" t="s">
        <v>74</v>
      </c>
      <c r="C1" s="2" t="s">
        <v>834</v>
      </c>
      <c r="D1" s="2" t="s">
        <v>835</v>
      </c>
    </row>
    <row r="2" spans="1:4" ht="16" x14ac:dyDescent="0.2">
      <c r="A2" s="4" t="s">
        <v>406</v>
      </c>
      <c r="B2" s="4" t="s">
        <v>6</v>
      </c>
      <c r="C2" s="4" t="s">
        <v>6</v>
      </c>
      <c r="D2" s="4" t="s">
        <v>6</v>
      </c>
    </row>
    <row r="3" spans="1:4" ht="16" x14ac:dyDescent="0.2">
      <c r="A3" s="3" t="s">
        <v>837</v>
      </c>
      <c r="B3" s="4" t="s">
        <v>6</v>
      </c>
      <c r="C3" s="4" t="s">
        <v>6</v>
      </c>
      <c r="D3" s="4" t="s">
        <v>6</v>
      </c>
    </row>
    <row r="4" spans="1:4" ht="16" x14ac:dyDescent="0.2">
      <c r="A4" s="4" t="s">
        <v>859</v>
      </c>
      <c r="B4" s="6">
        <v>22</v>
      </c>
      <c r="C4" s="4" t="s">
        <v>6</v>
      </c>
      <c r="D4" s="4" t="s">
        <v>6</v>
      </c>
    </row>
    <row r="5" spans="1:4" ht="16" x14ac:dyDescent="0.2">
      <c r="A5" s="4" t="s">
        <v>875</v>
      </c>
      <c r="B5" s="4" t="s">
        <v>6</v>
      </c>
      <c r="C5" s="4" t="s">
        <v>6</v>
      </c>
      <c r="D5" s="4" t="s">
        <v>6</v>
      </c>
    </row>
    <row r="6" spans="1:4" ht="16" x14ac:dyDescent="0.2">
      <c r="A6" s="3" t="s">
        <v>837</v>
      </c>
      <c r="B6" s="4" t="s">
        <v>6</v>
      </c>
      <c r="C6" s="4" t="s">
        <v>6</v>
      </c>
      <c r="D6" s="4" t="s">
        <v>6</v>
      </c>
    </row>
    <row r="7" spans="1:4" ht="16" x14ac:dyDescent="0.2">
      <c r="A7" s="4" t="s">
        <v>859</v>
      </c>
      <c r="B7" s="4" t="s">
        <v>6</v>
      </c>
      <c r="C7" s="4" t="s">
        <v>6</v>
      </c>
      <c r="D7" s="6">
        <v>19</v>
      </c>
    </row>
    <row r="8" spans="1:4" ht="16" x14ac:dyDescent="0.2">
      <c r="A8" s="4" t="s">
        <v>876</v>
      </c>
      <c r="B8" s="4" t="s">
        <v>6</v>
      </c>
      <c r="C8" s="4" t="s">
        <v>6</v>
      </c>
      <c r="D8" s="4" t="s">
        <v>6</v>
      </c>
    </row>
    <row r="9" spans="1:4" ht="16" x14ac:dyDescent="0.2">
      <c r="A9" s="3" t="s">
        <v>837</v>
      </c>
      <c r="B9" s="4" t="s">
        <v>6</v>
      </c>
      <c r="C9" s="4" t="s">
        <v>6</v>
      </c>
      <c r="D9" s="4" t="s">
        <v>6</v>
      </c>
    </row>
    <row r="10" spans="1:4" ht="16" x14ac:dyDescent="0.2">
      <c r="A10" s="4" t="s">
        <v>859</v>
      </c>
      <c r="B10" s="4" t="s">
        <v>6</v>
      </c>
      <c r="C10" s="4" t="s">
        <v>6</v>
      </c>
      <c r="D10" s="6">
        <v>22</v>
      </c>
    </row>
    <row r="11" spans="1:4" ht="16" x14ac:dyDescent="0.2">
      <c r="A11" s="4" t="s">
        <v>415</v>
      </c>
      <c r="B11" s="4" t="s">
        <v>6</v>
      </c>
      <c r="C11" s="4" t="s">
        <v>6</v>
      </c>
      <c r="D11" s="4" t="s">
        <v>6</v>
      </c>
    </row>
    <row r="12" spans="1:4" ht="16" x14ac:dyDescent="0.2">
      <c r="A12" s="3" t="s">
        <v>837</v>
      </c>
      <c r="B12" s="4" t="s">
        <v>6</v>
      </c>
      <c r="C12" s="4" t="s">
        <v>6</v>
      </c>
      <c r="D12" s="4" t="s">
        <v>6</v>
      </c>
    </row>
    <row r="13" spans="1:4" ht="16" x14ac:dyDescent="0.2">
      <c r="A13" s="4" t="s">
        <v>859</v>
      </c>
      <c r="B13" s="6">
        <v>8</v>
      </c>
      <c r="C13" s="4" t="s">
        <v>6</v>
      </c>
      <c r="D13" s="4" t="s">
        <v>6</v>
      </c>
    </row>
    <row r="14" spans="1:4" ht="16" x14ac:dyDescent="0.2">
      <c r="A14" s="4" t="s">
        <v>877</v>
      </c>
      <c r="B14" s="4" t="s">
        <v>6</v>
      </c>
      <c r="C14" s="4" t="s">
        <v>6</v>
      </c>
      <c r="D14" s="4" t="s">
        <v>6</v>
      </c>
    </row>
    <row r="15" spans="1:4" ht="16" x14ac:dyDescent="0.2">
      <c r="A15" s="3" t="s">
        <v>837</v>
      </c>
      <c r="B15" s="4" t="s">
        <v>6</v>
      </c>
      <c r="C15" s="4" t="s">
        <v>6</v>
      </c>
      <c r="D15" s="4" t="s">
        <v>6</v>
      </c>
    </row>
    <row r="16" spans="1:4" ht="16" x14ac:dyDescent="0.2">
      <c r="A16" s="4" t="s">
        <v>859</v>
      </c>
      <c r="B16" s="4" t="s">
        <v>6</v>
      </c>
      <c r="C16" s="8">
        <v>20.100000000000001</v>
      </c>
      <c r="D16" s="4" t="s">
        <v>6</v>
      </c>
    </row>
    <row r="17" spans="1:4" ht="16" x14ac:dyDescent="0.2">
      <c r="A17" s="4" t="s">
        <v>878</v>
      </c>
      <c r="B17" s="4" t="s">
        <v>6</v>
      </c>
      <c r="C17" s="4" t="s">
        <v>6</v>
      </c>
      <c r="D17" s="4" t="s">
        <v>6</v>
      </c>
    </row>
    <row r="18" spans="1:4" ht="16" x14ac:dyDescent="0.2">
      <c r="A18" s="3" t="s">
        <v>837</v>
      </c>
      <c r="B18" s="4" t="s">
        <v>6</v>
      </c>
      <c r="C18" s="4" t="s">
        <v>6</v>
      </c>
      <c r="D18" s="4" t="s">
        <v>6</v>
      </c>
    </row>
    <row r="19" spans="1:4" ht="16" x14ac:dyDescent="0.2">
      <c r="A19" s="4" t="s">
        <v>859</v>
      </c>
      <c r="B19" s="4" t="s">
        <v>6</v>
      </c>
      <c r="C19" s="6">
        <v>8</v>
      </c>
      <c r="D19" s="4" t="s">
        <v>6</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B5"/>
  <sheetViews>
    <sheetView workbookViewId="0"/>
  </sheetViews>
  <sheetFormatPr baseColWidth="10" defaultColWidth="8.83203125" defaultRowHeight="15" x14ac:dyDescent="0.2"/>
  <cols>
    <col min="1" max="1" width="80" customWidth="1"/>
    <col min="2" max="2" width="22" customWidth="1"/>
  </cols>
  <sheetData>
    <row r="1" spans="1:2" ht="16" x14ac:dyDescent="0.2">
      <c r="A1" s="14" t="s">
        <v>879</v>
      </c>
      <c r="B1" s="2" t="s">
        <v>1</v>
      </c>
    </row>
    <row r="2" spans="1:2" ht="16" x14ac:dyDescent="0.2">
      <c r="A2" s="15"/>
      <c r="B2" s="2" t="s">
        <v>189</v>
      </c>
    </row>
    <row r="3" spans="1:2" ht="16" x14ac:dyDescent="0.2">
      <c r="A3" s="3" t="s">
        <v>837</v>
      </c>
      <c r="B3" s="4" t="s">
        <v>6</v>
      </c>
    </row>
    <row r="4" spans="1:2" ht="16" x14ac:dyDescent="0.2">
      <c r="A4" s="4" t="s">
        <v>880</v>
      </c>
      <c r="B4" s="5">
        <v>239410</v>
      </c>
    </row>
    <row r="5" spans="1:2" ht="16" x14ac:dyDescent="0.2">
      <c r="A5" s="4" t="s">
        <v>144</v>
      </c>
      <c r="B5" s="5">
        <v>115088</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B5"/>
  <sheetViews>
    <sheetView workbookViewId="0"/>
  </sheetViews>
  <sheetFormatPr baseColWidth="10" defaultColWidth="8.83203125" defaultRowHeight="15" x14ac:dyDescent="0.2"/>
  <cols>
    <col min="1" max="1" width="80" customWidth="1"/>
    <col min="2" max="2" width="22" customWidth="1"/>
  </cols>
  <sheetData>
    <row r="1" spans="1:2" ht="32" x14ac:dyDescent="0.2">
      <c r="A1" s="1" t="s">
        <v>881</v>
      </c>
      <c r="B1" s="2" t="s">
        <v>882</v>
      </c>
    </row>
    <row r="2" spans="1:2" ht="16" x14ac:dyDescent="0.2">
      <c r="A2" s="3" t="s">
        <v>837</v>
      </c>
      <c r="B2" s="4" t="s">
        <v>6</v>
      </c>
    </row>
    <row r="3" spans="1:2" ht="16" x14ac:dyDescent="0.2">
      <c r="A3" s="4" t="s">
        <v>855</v>
      </c>
      <c r="B3" s="5">
        <v>12926</v>
      </c>
    </row>
    <row r="4" spans="1:2" ht="16" x14ac:dyDescent="0.2">
      <c r="A4" s="4" t="s">
        <v>856</v>
      </c>
      <c r="B4" s="6">
        <v>35100</v>
      </c>
    </row>
    <row r="5" spans="1:2" ht="16" x14ac:dyDescent="0.2">
      <c r="A5" s="4" t="s">
        <v>157</v>
      </c>
      <c r="B5" s="5">
        <v>48026</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B4"/>
  <sheetViews>
    <sheetView workbookViewId="0"/>
  </sheetViews>
  <sheetFormatPr baseColWidth="10" defaultColWidth="8.83203125" defaultRowHeight="15" x14ac:dyDescent="0.2"/>
  <cols>
    <col min="1" max="1" width="80" customWidth="1"/>
    <col min="2" max="2" width="22" customWidth="1"/>
  </cols>
  <sheetData>
    <row r="1" spans="1:2" ht="32" x14ac:dyDescent="0.2">
      <c r="A1" s="1" t="s">
        <v>883</v>
      </c>
      <c r="B1" s="2" t="s">
        <v>74</v>
      </c>
    </row>
    <row r="2" spans="1:2" ht="16" x14ac:dyDescent="0.2">
      <c r="A2" s="4" t="s">
        <v>884</v>
      </c>
      <c r="B2" s="4" t="s">
        <v>6</v>
      </c>
    </row>
    <row r="3" spans="1:2" ht="16" x14ac:dyDescent="0.2">
      <c r="A3" s="3" t="s">
        <v>837</v>
      </c>
      <c r="B3" s="4" t="s">
        <v>6</v>
      </c>
    </row>
    <row r="4" spans="1:2" ht="16" x14ac:dyDescent="0.2">
      <c r="A4" s="4" t="s">
        <v>859</v>
      </c>
      <c r="B4" s="6">
        <v>8</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F15"/>
  <sheetViews>
    <sheetView workbookViewId="0"/>
  </sheetViews>
  <sheetFormatPr baseColWidth="10" defaultColWidth="8.83203125" defaultRowHeight="15" x14ac:dyDescent="0.2"/>
  <cols>
    <col min="1" max="1" width="80" customWidth="1"/>
    <col min="2" max="2" width="13" customWidth="1"/>
    <col min="3" max="6" width="14" customWidth="1"/>
  </cols>
  <sheetData>
    <row r="1" spans="1:6" ht="16" x14ac:dyDescent="0.2">
      <c r="A1" s="14" t="s">
        <v>885</v>
      </c>
      <c r="B1" s="15"/>
      <c r="C1" s="2" t="s">
        <v>2</v>
      </c>
      <c r="D1" s="2" t="s">
        <v>118</v>
      </c>
      <c r="E1" s="2" t="s">
        <v>834</v>
      </c>
      <c r="F1" s="2" t="s">
        <v>126</v>
      </c>
    </row>
    <row r="2" spans="1:6" ht="16" x14ac:dyDescent="0.2">
      <c r="A2" s="3" t="s">
        <v>837</v>
      </c>
      <c r="C2" s="4" t="s">
        <v>6</v>
      </c>
      <c r="D2" s="4" t="s">
        <v>6</v>
      </c>
      <c r="E2" s="4" t="s">
        <v>6</v>
      </c>
      <c r="F2" s="4" t="s">
        <v>6</v>
      </c>
    </row>
    <row r="3" spans="1:6" ht="16" x14ac:dyDescent="0.2">
      <c r="A3" s="4" t="s">
        <v>86</v>
      </c>
      <c r="B3" s="4" t="s">
        <v>87</v>
      </c>
      <c r="C3" s="5">
        <v>47806</v>
      </c>
      <c r="D3" s="5">
        <v>47806</v>
      </c>
      <c r="E3" s="4" t="s">
        <v>6</v>
      </c>
      <c r="F3" s="5">
        <v>31500</v>
      </c>
    </row>
    <row r="4" spans="1:6" ht="16" x14ac:dyDescent="0.2">
      <c r="A4" s="4" t="s">
        <v>415</v>
      </c>
      <c r="C4" s="4" t="s">
        <v>6</v>
      </c>
      <c r="D4" s="4" t="s">
        <v>6</v>
      </c>
      <c r="E4" s="4" t="s">
        <v>6</v>
      </c>
      <c r="F4" s="4" t="s">
        <v>6</v>
      </c>
    </row>
    <row r="5" spans="1:6" ht="16" x14ac:dyDescent="0.2">
      <c r="A5" s="3" t="s">
        <v>837</v>
      </c>
      <c r="C5" s="4" t="s">
        <v>6</v>
      </c>
      <c r="D5" s="4" t="s">
        <v>6</v>
      </c>
      <c r="E5" s="4" t="s">
        <v>6</v>
      </c>
      <c r="F5" s="4" t="s">
        <v>6</v>
      </c>
    </row>
    <row r="6" spans="1:6" ht="16" x14ac:dyDescent="0.2">
      <c r="A6" s="4" t="s">
        <v>81</v>
      </c>
      <c r="C6" s="4" t="s">
        <v>6</v>
      </c>
      <c r="D6" s="4" t="s">
        <v>6</v>
      </c>
      <c r="E6" s="5">
        <v>2632</v>
      </c>
      <c r="F6" s="4" t="s">
        <v>6</v>
      </c>
    </row>
    <row r="7" spans="1:6" ht="16" x14ac:dyDescent="0.2">
      <c r="A7" s="4" t="s">
        <v>736</v>
      </c>
      <c r="C7" s="4" t="s">
        <v>6</v>
      </c>
      <c r="D7" s="4" t="s">
        <v>6</v>
      </c>
      <c r="E7" s="6">
        <v>43300</v>
      </c>
      <c r="F7" s="4" t="s">
        <v>6</v>
      </c>
    </row>
    <row r="8" spans="1:6" ht="16" x14ac:dyDescent="0.2">
      <c r="A8" s="4" t="s">
        <v>86</v>
      </c>
      <c r="C8" s="4" t="s">
        <v>6</v>
      </c>
      <c r="D8" s="4" t="s">
        <v>6</v>
      </c>
      <c r="E8" s="6">
        <v>16906</v>
      </c>
      <c r="F8" s="4" t="s">
        <v>6</v>
      </c>
    </row>
    <row r="9" spans="1:6" ht="16" x14ac:dyDescent="0.2">
      <c r="A9" s="4" t="s">
        <v>91</v>
      </c>
      <c r="C9" s="4" t="s">
        <v>6</v>
      </c>
      <c r="D9" s="4" t="s">
        <v>6</v>
      </c>
      <c r="E9" s="6">
        <v>62838</v>
      </c>
      <c r="F9" s="4" t="s">
        <v>6</v>
      </c>
    </row>
    <row r="10" spans="1:6" ht="16" x14ac:dyDescent="0.2">
      <c r="A10" s="4" t="s">
        <v>886</v>
      </c>
      <c r="C10" s="4" t="s">
        <v>6</v>
      </c>
      <c r="D10" s="4" t="s">
        <v>6</v>
      </c>
      <c r="E10" s="6">
        <v>2984</v>
      </c>
      <c r="F10" s="4" t="s">
        <v>6</v>
      </c>
    </row>
    <row r="11" spans="1:6" ht="16" x14ac:dyDescent="0.2">
      <c r="A11" s="4" t="s">
        <v>864</v>
      </c>
      <c r="C11" s="4" t="s">
        <v>6</v>
      </c>
      <c r="D11" s="4" t="s">
        <v>6</v>
      </c>
      <c r="E11" s="6">
        <v>11830</v>
      </c>
      <c r="F11" s="4" t="s">
        <v>6</v>
      </c>
    </row>
    <row r="12" spans="1:6" ht="16" x14ac:dyDescent="0.2">
      <c r="A12" s="4" t="s">
        <v>106</v>
      </c>
      <c r="C12" s="4" t="s">
        <v>6</v>
      </c>
      <c r="D12" s="4" t="s">
        <v>6</v>
      </c>
      <c r="E12" s="6">
        <v>14814</v>
      </c>
      <c r="F12" s="4" t="s">
        <v>6</v>
      </c>
    </row>
    <row r="13" spans="1:6" ht="16" x14ac:dyDescent="0.2">
      <c r="A13" s="4" t="s">
        <v>865</v>
      </c>
      <c r="C13" s="4" t="s">
        <v>6</v>
      </c>
      <c r="D13" s="4" t="s">
        <v>6</v>
      </c>
      <c r="E13" s="5">
        <v>48024</v>
      </c>
      <c r="F13" s="4" t="s">
        <v>6</v>
      </c>
    </row>
    <row r="14" spans="1:6" x14ac:dyDescent="0.2">
      <c r="A14" s="15"/>
      <c r="B14" s="15"/>
      <c r="C14" s="15"/>
      <c r="D14" s="15"/>
      <c r="E14" s="15"/>
    </row>
    <row r="15" spans="1:6" x14ac:dyDescent="0.2">
      <c r="A15" s="16" t="s">
        <v>116</v>
      </c>
      <c r="B15" s="15"/>
      <c r="C15" s="15"/>
      <c r="D15" s="15"/>
      <c r="E15" s="15"/>
    </row>
  </sheetData>
  <mergeCells count="3">
    <mergeCell ref="A1:B1"/>
    <mergeCell ref="A14:E14"/>
    <mergeCell ref="A15:E1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97</vt:i4>
      </vt:variant>
    </vt:vector>
  </HeadingPairs>
  <TitlesOfParts>
    <vt:vector size="97" baseType="lpstr">
      <vt:lpstr>Document and Entity Information</vt:lpstr>
      <vt:lpstr>DCF</vt:lpstr>
      <vt:lpstr>Consolidated Balance Sheets</vt:lpstr>
      <vt:lpstr>Consolidated Balance Sheets (Pa</vt:lpstr>
      <vt:lpstr>Consolidated Statements of Inco</vt:lpstr>
      <vt:lpstr>Consolidated Statements of Stoc</vt:lpstr>
      <vt:lpstr>Consolidated Statements of St_2</vt:lpstr>
      <vt:lpstr>Consolidated Statements of Cash</vt:lpstr>
      <vt:lpstr>Nature of Operations</vt:lpstr>
      <vt:lpstr>Basis of Presentation</vt:lpstr>
      <vt:lpstr>Significant Accounting Policies</vt:lpstr>
      <vt:lpstr>Changes In Significant Accounti</vt:lpstr>
      <vt:lpstr>Net Earnings Per Share</vt:lpstr>
      <vt:lpstr>Other Current Assets</vt:lpstr>
      <vt:lpstr>Property and Equipment, Net</vt:lpstr>
      <vt:lpstr>Intangible Assets and Goodwill</vt:lpstr>
      <vt:lpstr>Investments in and Loans to Equ</vt:lpstr>
      <vt:lpstr>Accounts Payable and Other Liab</vt:lpstr>
      <vt:lpstr>Shareholders' Equity</vt:lpstr>
      <vt:lpstr>Revenue</vt:lpstr>
      <vt:lpstr>Government Funding</vt:lpstr>
      <vt:lpstr>Income Taxes</vt:lpstr>
      <vt:lpstr>Leases</vt:lpstr>
      <vt:lpstr>Financial Instruments</vt:lpstr>
      <vt:lpstr>Commitments and Contingencies</vt:lpstr>
      <vt:lpstr>Financial Risk Management</vt:lpstr>
      <vt:lpstr>Related party transactions</vt:lpstr>
      <vt:lpstr>Acquisitions</vt:lpstr>
      <vt:lpstr>Significant Accounting Polici_2</vt:lpstr>
      <vt:lpstr>Significant Accounting Polici_3</vt:lpstr>
      <vt:lpstr>Net Earnings Per Share (Tables)</vt:lpstr>
      <vt:lpstr>Other Current Assets (Tables)</vt:lpstr>
      <vt:lpstr>Property and Equipment, Net (Ta</vt:lpstr>
      <vt:lpstr>Intangible Assets and Goodwill </vt:lpstr>
      <vt:lpstr>Accounts Payable and Other Li_2</vt:lpstr>
      <vt:lpstr>Shareholders' Equity (Tables)</vt:lpstr>
      <vt:lpstr>Revenue (Tables)</vt:lpstr>
      <vt:lpstr>Income Taxes (Tables)</vt:lpstr>
      <vt:lpstr>Leases (Tables)</vt:lpstr>
      <vt:lpstr>Financial Instruments (Tables)</vt:lpstr>
      <vt:lpstr>Commitments and Contingencies (</vt:lpstr>
      <vt:lpstr>Acquisitions (Tables)</vt:lpstr>
      <vt:lpstr>Basis of Presentation - Additio</vt:lpstr>
      <vt:lpstr>Significant Accounting Polici_4</vt:lpstr>
      <vt:lpstr>Significant Accounting Polici_5</vt:lpstr>
      <vt:lpstr>Significant Accounting Polici_6</vt:lpstr>
      <vt:lpstr>Net Earnings Per Share - Schedu</vt:lpstr>
      <vt:lpstr>Net Earnings Per Share - Additi</vt:lpstr>
      <vt:lpstr>Other Current Assets - Schedule</vt:lpstr>
      <vt:lpstr>Property and Equipment, Net - S</vt:lpstr>
      <vt:lpstr>Property and Equipment, Net - A</vt:lpstr>
      <vt:lpstr>Intangible Assets and Goodwil_2</vt:lpstr>
      <vt:lpstr>Intangible Assets and Goodwil_3</vt:lpstr>
      <vt:lpstr>Intangible Assets and Goodwil_4</vt:lpstr>
      <vt:lpstr>Intangible Assets and Goodwil_5</vt:lpstr>
      <vt:lpstr>Intangible Assets and Goodwil_6</vt:lpstr>
      <vt:lpstr>Investments in and Loans to E_2</vt:lpstr>
      <vt:lpstr>Accounts Payable and Other Li_3</vt:lpstr>
      <vt:lpstr>Shareholders' Equity - Addition</vt:lpstr>
      <vt:lpstr>Shareholders' Equity - Schedule</vt:lpstr>
      <vt:lpstr>Shareholders' Equity - Summary </vt:lpstr>
      <vt:lpstr>Shareholders' Equity - Summar_2</vt:lpstr>
      <vt:lpstr>Shareholders' Equity - Summar_3</vt:lpstr>
      <vt:lpstr>Shareholders' Equity - Summar_4</vt:lpstr>
      <vt:lpstr>Shareholders' Equity - Summar_5</vt:lpstr>
      <vt:lpstr>Revenue - Summary of Deferred R</vt:lpstr>
      <vt:lpstr>Revenue - Additional Informatio</vt:lpstr>
      <vt:lpstr>Revenue - Additional Informat_2</vt:lpstr>
      <vt:lpstr>Government Funding - Additional</vt:lpstr>
      <vt:lpstr>Income Taxes - Additional Infor</vt:lpstr>
      <vt:lpstr>Income Taxes - Summary of Incom</vt:lpstr>
      <vt:lpstr>Income Taxes - Schedule of Expe</vt:lpstr>
      <vt:lpstr>Income Taxes - Summary of Inc_2</vt:lpstr>
      <vt:lpstr>Income Taxes - Summary of Recon</vt:lpstr>
      <vt:lpstr>Income Taxes - Schedule of Defe</vt:lpstr>
      <vt:lpstr>Income Taxes - Summary of Opera</vt:lpstr>
      <vt:lpstr>Income Taxes - Reconciliation o</vt:lpstr>
      <vt:lpstr>Leases - Additional Information</vt:lpstr>
      <vt:lpstr>Leases - Schedule of Lease Liab</vt:lpstr>
      <vt:lpstr>Leases - Schedule of Future Min</vt:lpstr>
      <vt:lpstr>Financial Instruments - Additio</vt:lpstr>
      <vt:lpstr>Financial Instruments - Changes</vt:lpstr>
      <vt:lpstr>Financial Instruments - Summary</vt:lpstr>
      <vt:lpstr>Commitments and Contingencies -</vt:lpstr>
      <vt:lpstr>Commitments and Contingencies_2</vt:lpstr>
      <vt:lpstr>Financial Risk Management - Add</vt:lpstr>
      <vt:lpstr>Related Party Transactions - Ad</vt:lpstr>
      <vt:lpstr>Acquisitions - Additional Infor</vt:lpstr>
      <vt:lpstr>Acquisitions - Summary of Final</vt:lpstr>
      <vt:lpstr>Acquisitions - Summary of Fin_2</vt:lpstr>
      <vt:lpstr>Acquisitions - Summary of Fin_3</vt:lpstr>
      <vt:lpstr>Acquisitions - Summary of Estim</vt:lpstr>
      <vt:lpstr>Acquisitions - Summary of Est_2</vt:lpstr>
      <vt:lpstr>Acquisitions - Summary of Unaud</vt:lpstr>
      <vt:lpstr>Acquisitions - Summary of Est_3</vt:lpstr>
      <vt:lpstr>Acquisitions - Summary of Est_4</vt:lpstr>
      <vt:lpstr>Acquisitions - Summary of Preli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2023-02-21T22:03:42Z</dcterms:created>
  <dcterms:modified xsi:type="dcterms:W3CDTF">2023-07-31T21:48:28Z</dcterms:modified>
</cp:coreProperties>
</file>