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Google Drive\Scripts\GitHub\plasma-solver\misc\"/>
    </mc:Choice>
  </mc:AlternateContent>
  <xr:revisionPtr revIDLastSave="0" documentId="13_ncr:1_{00C081D8-FF96-4E69-A0EE-A277F4CBC95B}" xr6:coauthVersionLast="47" xr6:coauthVersionMax="47" xr10:uidLastSave="{00000000-0000-0000-0000-000000000000}"/>
  <bookViews>
    <workbookView xWindow="22920" yWindow="3555" windowWidth="10455" windowHeight="11325" xr2:uid="{7F8CC7C9-630F-4D37-82F0-443335F1F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A35" i="1"/>
  <c r="A34" i="1"/>
  <c r="M4" i="1"/>
  <c r="M5" i="1"/>
  <c r="M6" i="1"/>
  <c r="M7" i="1"/>
  <c r="N7" i="1" s="1"/>
  <c r="O7" i="1" s="1"/>
  <c r="P7" i="1" s="1"/>
  <c r="M8" i="1"/>
  <c r="M9" i="1"/>
  <c r="M10" i="1"/>
  <c r="M3" i="1"/>
  <c r="N3" i="1" s="1"/>
  <c r="O3" i="1" s="1"/>
  <c r="P3" i="1" s="1"/>
  <c r="M18" i="1"/>
  <c r="N18" i="1"/>
  <c r="O18" i="1"/>
  <c r="P18" i="1"/>
  <c r="Q18" i="1" s="1"/>
  <c r="M20" i="1"/>
  <c r="M21" i="1"/>
  <c r="M22" i="1"/>
  <c r="N22" i="1" s="1"/>
  <c r="O22" i="1" s="1"/>
  <c r="P22" i="1" s="1"/>
  <c r="M23" i="1"/>
  <c r="M24" i="1"/>
  <c r="M25" i="1"/>
  <c r="N25" i="1" s="1"/>
  <c r="O25" i="1" s="1"/>
  <c r="P25" i="1" s="1"/>
  <c r="M19" i="1"/>
  <c r="N19" i="1" s="1"/>
  <c r="O19" i="1" s="1"/>
  <c r="P19" i="1" s="1"/>
  <c r="L25" i="1"/>
  <c r="L24" i="1"/>
  <c r="L23" i="1"/>
  <c r="L22" i="1"/>
  <c r="N21" i="1"/>
  <c r="O21" i="1" s="1"/>
  <c r="P21" i="1" s="1"/>
  <c r="L21" i="1"/>
  <c r="N20" i="1"/>
  <c r="O20" i="1" s="1"/>
  <c r="P20" i="1" s="1"/>
  <c r="L19" i="1"/>
  <c r="N8" i="1"/>
  <c r="O8" i="1" s="1"/>
  <c r="P8" i="1" s="1"/>
  <c r="L8" i="1"/>
  <c r="N9" i="1"/>
  <c r="O9" i="1" s="1"/>
  <c r="P9" i="1" s="1"/>
  <c r="L9" i="1"/>
  <c r="N5" i="1"/>
  <c r="O5" i="1" s="1"/>
  <c r="P5" i="1" s="1"/>
  <c r="L7" i="1"/>
  <c r="N6" i="1"/>
  <c r="O6" i="1" s="1"/>
  <c r="P6" i="1" s="1"/>
  <c r="N10" i="1"/>
  <c r="O10" i="1" s="1"/>
  <c r="P10" i="1" s="1"/>
  <c r="N4" i="1"/>
  <c r="O4" i="1" s="1"/>
  <c r="P4" i="1" s="1"/>
  <c r="L10" i="1"/>
  <c r="L6" i="1"/>
  <c r="L4" i="1"/>
  <c r="R3" i="1" l="1"/>
  <c r="Q3" i="1"/>
  <c r="R18" i="1"/>
  <c r="Q4" i="1"/>
  <c r="R4" i="1"/>
  <c r="N23" i="1"/>
  <c r="O23" i="1" s="1"/>
  <c r="P23" i="1" s="1"/>
  <c r="R23" i="1" s="1"/>
  <c r="N24" i="1"/>
  <c r="O24" i="1" s="1"/>
  <c r="P24" i="1" s="1"/>
  <c r="R24" i="1" s="1"/>
  <c r="R19" i="1"/>
  <c r="Q19" i="1"/>
  <c r="R21" i="1"/>
  <c r="Q21" i="1"/>
  <c r="R20" i="1"/>
  <c r="Q20" i="1"/>
  <c r="Q22" i="1"/>
  <c r="R22" i="1"/>
  <c r="R25" i="1"/>
  <c r="Q25" i="1"/>
  <c r="R8" i="1"/>
  <c r="Q8" i="1"/>
  <c r="Q9" i="1"/>
  <c r="R9" i="1"/>
  <c r="Q5" i="1"/>
  <c r="R5" i="1"/>
  <c r="Q6" i="1"/>
  <c r="R6" i="1"/>
  <c r="R10" i="1"/>
  <c r="Q10" i="1"/>
  <c r="Q7" i="1"/>
  <c r="R7" i="1"/>
  <c r="Q24" i="1" l="1"/>
  <c r="Q23" i="1"/>
</calcChain>
</file>

<file path=xl/sharedStrings.xml><?xml version="1.0" encoding="utf-8"?>
<sst xmlns="http://schemas.openxmlformats.org/spreadsheetml/2006/main" count="24" uniqueCount="15">
  <si>
    <t>nLoops</t>
  </si>
  <si>
    <t>Time</t>
  </si>
  <si>
    <t>years</t>
  </si>
  <si>
    <t>days</t>
  </si>
  <si>
    <t>weeks</t>
  </si>
  <si>
    <t>mins</t>
  </si>
  <si>
    <t>hours</t>
  </si>
  <si>
    <t>secs</t>
  </si>
  <si>
    <t>No negative velocities</t>
  </si>
  <si>
    <t>With negative velocities</t>
  </si>
  <si>
    <t>Negative velocities</t>
  </si>
  <si>
    <t>No negative velocities, double velocity resolution</t>
  </si>
  <si>
    <t>No negative velocity, double radial resolution</t>
  </si>
  <si>
    <t>Simulation</t>
  </si>
  <si>
    <t>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</si>
</sst>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E+0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loops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48333</c:v>
                </c:pt>
                <c:pt idx="1">
                  <c:v>349415</c:v>
                </c:pt>
                <c:pt idx="2">
                  <c:v>2684</c:v>
                </c:pt>
                <c:pt idx="3">
                  <c:v>639619</c:v>
                </c:pt>
                <c:pt idx="4">
                  <c:v>80823</c:v>
                </c:pt>
                <c:pt idx="5">
                  <c:v>1930832</c:v>
                </c:pt>
                <c:pt idx="6">
                  <c:v>1930832</c:v>
                </c:pt>
                <c:pt idx="7">
                  <c:v>4334270</c:v>
                </c:pt>
                <c:pt idx="8">
                  <c:v>4459395</c:v>
                </c:pt>
                <c:pt idx="9">
                  <c:v>7921741</c:v>
                </c:pt>
                <c:pt idx="10">
                  <c:v>8074508</c:v>
                </c:pt>
              </c:numCache>
            </c:numRef>
          </c:xVal>
          <c:yVal>
            <c:numRef>
              <c:f>Sheet1!$A$3:$A$13</c:f>
              <c:numCache>
                <c:formatCode>General</c:formatCode>
                <c:ptCount val="11"/>
                <c:pt idx="0">
                  <c:v>45.2</c:v>
                </c:pt>
                <c:pt idx="1">
                  <c:v>73</c:v>
                </c:pt>
                <c:pt idx="2">
                  <c:v>107</c:v>
                </c:pt>
                <c:pt idx="3">
                  <c:v>113</c:v>
                </c:pt>
                <c:pt idx="4">
                  <c:v>174</c:v>
                </c:pt>
                <c:pt idx="5">
                  <c:v>229</c:v>
                </c:pt>
                <c:pt idx="6">
                  <c:v>231</c:v>
                </c:pt>
                <c:pt idx="7">
                  <c:v>336</c:v>
                </c:pt>
                <c:pt idx="8">
                  <c:v>367</c:v>
                </c:pt>
                <c:pt idx="9">
                  <c:v>1121</c:v>
                </c:pt>
                <c:pt idx="10">
                  <c:v>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1-4E91-B3D1-18C63353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37616"/>
        <c:axId val="459532368"/>
      </c:scatterChart>
      <c:valAx>
        <c:axId val="4595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2368"/>
        <c:crosses val="autoZero"/>
        <c:crossBetween val="midCat"/>
      </c:valAx>
      <c:valAx>
        <c:axId val="459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loops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Sheet1!$B$17:$B$21</c:f>
              <c:numCache>
                <c:formatCode>General</c:formatCode>
                <c:ptCount val="5"/>
                <c:pt idx="0">
                  <c:v>61226</c:v>
                </c:pt>
                <c:pt idx="1">
                  <c:v>804092</c:v>
                </c:pt>
              </c:numCache>
            </c:numRef>
          </c:xVal>
          <c:yVal>
            <c:numRef>
              <c:f>Sheet1!$A$17:$A$21</c:f>
              <c:numCache>
                <c:formatCode>General</c:formatCode>
                <c:ptCount val="5"/>
                <c:pt idx="0">
                  <c:v>99.4</c:v>
                </c:pt>
                <c:pt idx="1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D-48ED-B4A5-10BC587B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37616"/>
        <c:axId val="459532368"/>
      </c:scatterChart>
      <c:valAx>
        <c:axId val="4595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2368"/>
        <c:crosses val="autoZero"/>
        <c:crossBetween val="midCat"/>
      </c:valAx>
      <c:valAx>
        <c:axId val="459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Sheet1!$A$34:$A$48</c:f>
              <c:numCache>
                <c:formatCode>0.00E+00</c:formatCode>
                <c:ptCount val="15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1.1000000000000001E-6</c:v>
                </c:pt>
                <c:pt idx="11">
                  <c:v>1.1999999999999999E-6</c:v>
                </c:pt>
                <c:pt idx="12">
                  <c:v>1.3E-6</c:v>
                </c:pt>
                <c:pt idx="13">
                  <c:v>1.3999999999999999E-6</c:v>
                </c:pt>
                <c:pt idx="14">
                  <c:v>1.5E-6</c:v>
                </c:pt>
              </c:numCache>
            </c:numRef>
          </c:xVal>
          <c:yVal>
            <c:numRef>
              <c:f>Sheet1!$B$34:$B$48</c:f>
              <c:numCache>
                <c:formatCode>General</c:formatCode>
                <c:ptCount val="15"/>
                <c:pt idx="0">
                  <c:v>1.5224</c:v>
                </c:pt>
                <c:pt idx="1">
                  <c:v>5.3148</c:v>
                </c:pt>
                <c:pt idx="2">
                  <c:v>26.394200000000001</c:v>
                </c:pt>
                <c:pt idx="3">
                  <c:v>57.560200000000002</c:v>
                </c:pt>
                <c:pt idx="4">
                  <c:v>88.441800000000001</c:v>
                </c:pt>
                <c:pt idx="5">
                  <c:v>124.9239</c:v>
                </c:pt>
                <c:pt idx="6">
                  <c:v>157.35730000000001</c:v>
                </c:pt>
                <c:pt idx="7">
                  <c:v>189.81219999999999</c:v>
                </c:pt>
                <c:pt idx="8">
                  <c:v>226.3047</c:v>
                </c:pt>
                <c:pt idx="9">
                  <c:v>267.63049999999998</c:v>
                </c:pt>
                <c:pt idx="10">
                  <c:v>310.07589999999999</c:v>
                </c:pt>
                <c:pt idx="11">
                  <c:v>353.2328</c:v>
                </c:pt>
                <c:pt idx="12">
                  <c:v>394.33890000000002</c:v>
                </c:pt>
                <c:pt idx="13">
                  <c:v>436.13080000000002</c:v>
                </c:pt>
                <c:pt idx="14">
                  <c:v>478.3263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0F2-9ADD-5A9206A8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34288"/>
        <c:axId val="431134616"/>
      </c:scatterChart>
      <c:valAx>
        <c:axId val="4311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4616"/>
        <c:crosses val="autoZero"/>
        <c:crossBetween val="midCat"/>
      </c:valAx>
      <c:valAx>
        <c:axId val="4311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0</xdr:rowOff>
    </xdr:from>
    <xdr:to>
      <xdr:col>10</xdr:col>
      <xdr:colOff>342900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0D887-1281-488A-B843-0102D8CDD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64ACEA-AE58-426D-AAF9-C7CFD364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27</xdr:row>
      <xdr:rowOff>0</xdr:rowOff>
    </xdr:from>
    <xdr:to>
      <xdr:col>36</xdr:col>
      <xdr:colOff>422654</xdr:colOff>
      <xdr:row>40</xdr:row>
      <xdr:rowOff>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C20F35-700A-4262-AD96-80326F87C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5143500"/>
          <a:ext cx="17880920" cy="247684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42</xdr:row>
      <xdr:rowOff>57150</xdr:rowOff>
    </xdr:from>
    <xdr:to>
      <xdr:col>36</xdr:col>
      <xdr:colOff>451232</xdr:colOff>
      <xdr:row>55</xdr:row>
      <xdr:rowOff>38443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7D14B0-1D2E-41D7-A615-1FD8059FB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5125" y="8058150"/>
          <a:ext cx="17899973" cy="2457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36</xdr:col>
      <xdr:colOff>384549</xdr:colOff>
      <xdr:row>70</xdr:row>
      <xdr:rowOff>9872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0BF736-33E6-435B-944C-E7C341C05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10858500"/>
          <a:ext cx="17842815" cy="248637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36</xdr:col>
      <xdr:colOff>362333</xdr:colOff>
      <xdr:row>85</xdr:row>
      <xdr:rowOff>19398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62302D-8B25-445C-A695-6C2BA0B49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52167" y="13716000"/>
          <a:ext cx="17909499" cy="24958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</xdr:row>
      <xdr:rowOff>184149</xdr:rowOff>
    </xdr:from>
    <xdr:to>
      <xdr:col>10</xdr:col>
      <xdr:colOff>275167</xdr:colOff>
      <xdr:row>46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01C4C-F7E9-4D4D-BC93-BB6AEEFA5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124F-07D5-4333-BE9A-B272557E5E52}">
  <dimension ref="A1:R72"/>
  <sheetViews>
    <sheetView tabSelected="1" topLeftCell="A15" zoomScale="90" zoomScaleNormal="90" workbookViewId="0">
      <selection activeCell="E49" sqref="E49"/>
    </sheetView>
  </sheetViews>
  <sheetFormatPr defaultRowHeight="15" x14ac:dyDescent="0.25"/>
  <cols>
    <col min="1" max="1" width="11.5703125" customWidth="1"/>
    <col min="12" max="12" width="14" customWidth="1"/>
    <col min="14" max="14" width="20.85546875" customWidth="1"/>
    <col min="15" max="15" width="15.28515625" customWidth="1"/>
    <col min="16" max="16" width="13.42578125" customWidth="1"/>
    <col min="17" max="17" width="12.5703125" bestFit="1" customWidth="1"/>
    <col min="18" max="18" width="12.140625" customWidth="1"/>
  </cols>
  <sheetData>
    <row r="1" spans="1:18" x14ac:dyDescent="0.25">
      <c r="A1" t="s">
        <v>8</v>
      </c>
    </row>
    <row r="2" spans="1:18" x14ac:dyDescent="0.25">
      <c r="A2" t="s">
        <v>1</v>
      </c>
      <c r="B2" t="s">
        <v>0</v>
      </c>
      <c r="M2" t="s">
        <v>7</v>
      </c>
      <c r="N2" t="s">
        <v>5</v>
      </c>
      <c r="O2" t="s">
        <v>6</v>
      </c>
      <c r="P2" t="s">
        <v>3</v>
      </c>
      <c r="Q2" t="s">
        <v>4</v>
      </c>
      <c r="R2" t="s">
        <v>2</v>
      </c>
    </row>
    <row r="3" spans="1:18" x14ac:dyDescent="0.25">
      <c r="A3">
        <v>45.2</v>
      </c>
      <c r="B3">
        <v>48333</v>
      </c>
      <c r="L3" s="2">
        <v>100000</v>
      </c>
      <c r="M3" s="2">
        <f>93.539*EXP(0.0000003*L3)</f>
        <v>96.38768665147802</v>
      </c>
      <c r="N3" s="1">
        <f t="shared" ref="N3:O5" si="0">M3/60</f>
        <v>1.6064614441913003</v>
      </c>
      <c r="O3" s="1">
        <f t="shared" si="0"/>
        <v>2.6774357403188339E-2</v>
      </c>
      <c r="P3" s="1">
        <f>O3/24</f>
        <v>1.1155982251328475E-3</v>
      </c>
      <c r="Q3" s="1">
        <f>P3/7</f>
        <v>1.5937117501897821E-4</v>
      </c>
      <c r="R3" s="1">
        <f t="shared" ref="R3:R10" si="1">P3/365.25</f>
        <v>3.0543414788031414E-6</v>
      </c>
    </row>
    <row r="4" spans="1:18" x14ac:dyDescent="0.25">
      <c r="A4">
        <v>73</v>
      </c>
      <c r="B4">
        <v>349415</v>
      </c>
      <c r="L4" s="2">
        <f>1000000</f>
        <v>1000000</v>
      </c>
      <c r="M4" s="2">
        <f t="shared" ref="M4:M10" si="2">93.539*EXP(0.0000003*L4)</f>
        <v>126.26444300185176</v>
      </c>
      <c r="N4" s="1">
        <f t="shared" si="0"/>
        <v>2.1044073833641961</v>
      </c>
      <c r="O4" s="1">
        <f t="shared" si="0"/>
        <v>3.5073456389403269E-2</v>
      </c>
      <c r="P4" s="1">
        <f>O4/24</f>
        <v>1.4613940162251362E-3</v>
      </c>
      <c r="Q4" s="1">
        <f>P4/7</f>
        <v>2.0877057374644802E-4</v>
      </c>
      <c r="R4" s="1">
        <f t="shared" si="1"/>
        <v>4.0010787576321318E-6</v>
      </c>
    </row>
    <row r="5" spans="1:18" x14ac:dyDescent="0.25">
      <c r="A5">
        <v>107</v>
      </c>
      <c r="B5">
        <v>2684</v>
      </c>
      <c r="L5" s="2">
        <v>5000000</v>
      </c>
      <c r="M5" s="2">
        <f t="shared" si="2"/>
        <v>419.21271395035222</v>
      </c>
      <c r="N5" s="1">
        <f t="shared" si="0"/>
        <v>6.9868785658392039</v>
      </c>
      <c r="O5" s="1">
        <f t="shared" si="0"/>
        <v>0.11644797609732006</v>
      </c>
      <c r="P5" s="1">
        <f>O5/24</f>
        <v>4.8519990040550029E-3</v>
      </c>
      <c r="Q5" s="1">
        <f>P5/7</f>
        <v>6.9314271486500042E-4</v>
      </c>
      <c r="R5" s="1">
        <f t="shared" si="1"/>
        <v>1.3284049292416161E-5</v>
      </c>
    </row>
    <row r="6" spans="1:18" x14ac:dyDescent="0.25">
      <c r="A6">
        <v>113</v>
      </c>
      <c r="B6">
        <v>639619</v>
      </c>
      <c r="L6" s="2">
        <f>10000000</f>
        <v>10000000</v>
      </c>
      <c r="M6" s="2">
        <f t="shared" si="2"/>
        <v>1878.7810382580512</v>
      </c>
      <c r="N6" s="1">
        <f t="shared" ref="N6:O8" si="3">M6/60</f>
        <v>31.313017304300853</v>
      </c>
      <c r="O6" s="1">
        <f t="shared" si="3"/>
        <v>0.52188362173834757</v>
      </c>
      <c r="P6" s="1">
        <f t="shared" ref="P6:P8" si="4">O6/24</f>
        <v>2.1745150905764482E-2</v>
      </c>
      <c r="Q6" s="1">
        <f t="shared" ref="Q6:Q8" si="5">P6/7</f>
        <v>3.1064501293949259E-3</v>
      </c>
      <c r="R6" s="1">
        <f t="shared" si="1"/>
        <v>5.9534978523653615E-5</v>
      </c>
    </row>
    <row r="7" spans="1:18" x14ac:dyDescent="0.25">
      <c r="A7">
        <v>174</v>
      </c>
      <c r="B7">
        <v>80823</v>
      </c>
      <c r="L7" s="2">
        <f>20000000</f>
        <v>20000000</v>
      </c>
      <c r="M7" s="2">
        <f t="shared" si="2"/>
        <v>37736.32591451695</v>
      </c>
      <c r="N7" s="1">
        <f t="shared" si="3"/>
        <v>628.93876524194923</v>
      </c>
      <c r="O7" s="1">
        <f t="shared" si="3"/>
        <v>10.482312754032487</v>
      </c>
      <c r="P7" s="1">
        <f t="shared" si="4"/>
        <v>0.43676303141802025</v>
      </c>
      <c r="Q7" s="1">
        <f t="shared" si="5"/>
        <v>6.2394718774002891E-2</v>
      </c>
      <c r="R7" s="1">
        <f t="shared" si="1"/>
        <v>1.1957920093580295E-3</v>
      </c>
    </row>
    <row r="8" spans="1:18" x14ac:dyDescent="0.25">
      <c r="A8">
        <v>229</v>
      </c>
      <c r="B8">
        <v>1930832</v>
      </c>
      <c r="L8" s="2">
        <f>30000000</f>
        <v>30000000</v>
      </c>
      <c r="M8" s="2">
        <f t="shared" si="2"/>
        <v>757954.36750147387</v>
      </c>
      <c r="N8" s="1">
        <f t="shared" si="3"/>
        <v>12632.572791691231</v>
      </c>
      <c r="O8" s="1">
        <f t="shared" si="3"/>
        <v>210.5428798615205</v>
      </c>
      <c r="P8" s="1">
        <f t="shared" si="4"/>
        <v>8.7726199942300216</v>
      </c>
      <c r="Q8" s="1">
        <f t="shared" si="5"/>
        <v>1.2532314277471459</v>
      </c>
      <c r="R8" s="1">
        <f t="shared" si="1"/>
        <v>2.4018124556413476E-2</v>
      </c>
    </row>
    <row r="9" spans="1:18" x14ac:dyDescent="0.25">
      <c r="A9">
        <v>231</v>
      </c>
      <c r="B9">
        <v>1930832</v>
      </c>
      <c r="L9" s="2">
        <f>50000000</f>
        <v>50000000</v>
      </c>
      <c r="M9" s="2">
        <f t="shared" si="2"/>
        <v>305780616.00366879</v>
      </c>
      <c r="N9" s="1">
        <f>M9/60</f>
        <v>5096343.6000611465</v>
      </c>
      <c r="O9" s="1">
        <f>N9/60</f>
        <v>84939.060001019112</v>
      </c>
      <c r="P9" s="1">
        <f>O9/24</f>
        <v>3539.127500042463</v>
      </c>
      <c r="Q9" s="1">
        <f>P9/7</f>
        <v>505.58964286320901</v>
      </c>
      <c r="R9" s="1">
        <f t="shared" si="1"/>
        <v>9.6896030117521228</v>
      </c>
    </row>
    <row r="10" spans="1:18" x14ac:dyDescent="0.25">
      <c r="A10">
        <v>336</v>
      </c>
      <c r="B10">
        <v>4334270</v>
      </c>
      <c r="L10" s="2">
        <f>100000000</f>
        <v>100000000</v>
      </c>
      <c r="M10" s="2">
        <f t="shared" si="2"/>
        <v>999602145881216.75</v>
      </c>
      <c r="N10" s="1">
        <f>M10/60</f>
        <v>16660035764686.945</v>
      </c>
      <c r="O10" s="1">
        <f t="shared" ref="O10" si="6">N10/60</f>
        <v>277667262744.78241</v>
      </c>
      <c r="P10" s="1">
        <f>O10/24</f>
        <v>11569469281.0326</v>
      </c>
      <c r="Q10" s="1">
        <f>P10/7</f>
        <v>1652781325.8618</v>
      </c>
      <c r="R10" s="1">
        <f t="shared" si="1"/>
        <v>31675480.577775773</v>
      </c>
    </row>
    <row r="11" spans="1:18" x14ac:dyDescent="0.25">
      <c r="A11">
        <v>367</v>
      </c>
      <c r="B11">
        <v>4459395</v>
      </c>
    </row>
    <row r="12" spans="1:18" x14ac:dyDescent="0.25">
      <c r="A12">
        <v>1121</v>
      </c>
      <c r="B12">
        <v>7921741</v>
      </c>
    </row>
    <row r="13" spans="1:18" x14ac:dyDescent="0.25">
      <c r="A13">
        <v>1190</v>
      </c>
      <c r="B13">
        <v>8074508</v>
      </c>
    </row>
    <row r="15" spans="1:18" x14ac:dyDescent="0.25">
      <c r="A15" t="s">
        <v>9</v>
      </c>
    </row>
    <row r="16" spans="1:18" x14ac:dyDescent="0.25">
      <c r="A16" t="s">
        <v>1</v>
      </c>
      <c r="B16" t="s">
        <v>0</v>
      </c>
    </row>
    <row r="17" spans="1:18" x14ac:dyDescent="0.25">
      <c r="A17">
        <v>99.4</v>
      </c>
      <c r="B17">
        <v>61226</v>
      </c>
      <c r="M17" t="s">
        <v>7</v>
      </c>
      <c r="N17" t="s">
        <v>5</v>
      </c>
      <c r="O17" t="s">
        <v>6</v>
      </c>
      <c r="P17" t="s">
        <v>3</v>
      </c>
      <c r="Q17" t="s">
        <v>4</v>
      </c>
      <c r="R17" t="s">
        <v>2</v>
      </c>
    </row>
    <row r="18" spans="1:18" x14ac:dyDescent="0.25">
      <c r="A18">
        <v>438</v>
      </c>
      <c r="B18">
        <v>804092</v>
      </c>
      <c r="L18" s="2">
        <v>100000</v>
      </c>
      <c r="M18" s="2">
        <f>87.963*EXP(0.000002*L18)</f>
        <v>107.43825081604301</v>
      </c>
      <c r="N18" s="3">
        <f t="shared" ref="N18:O20" si="7">M18/60</f>
        <v>1.7906375136007169</v>
      </c>
      <c r="O18" s="1">
        <f t="shared" si="7"/>
        <v>2.9843958560011947E-2</v>
      </c>
      <c r="P18" s="1">
        <f>O18/24</f>
        <v>1.243498273333831E-3</v>
      </c>
      <c r="Q18" s="1">
        <f>P18/7</f>
        <v>1.7764261047626157E-4</v>
      </c>
      <c r="R18" s="4">
        <f t="shared" ref="R18:R25" si="8">P18/365.25</f>
        <v>3.4045127264444382E-6</v>
      </c>
    </row>
    <row r="19" spans="1:18" x14ac:dyDescent="0.25">
      <c r="L19" s="2">
        <f>1000000</f>
        <v>1000000</v>
      </c>
      <c r="M19" s="2">
        <f>87.963*EXP(0.000002*L19)</f>
        <v>649.9635416302367</v>
      </c>
      <c r="N19" s="3">
        <f t="shared" si="7"/>
        <v>10.832725693837279</v>
      </c>
      <c r="O19" s="1">
        <f t="shared" si="7"/>
        <v>0.18054542823062131</v>
      </c>
      <c r="P19" s="1">
        <f>O19/24</f>
        <v>7.5227261762758875E-3</v>
      </c>
      <c r="Q19" s="1">
        <f>P19/7</f>
        <v>1.0746751680394124E-3</v>
      </c>
      <c r="R19" s="4">
        <f t="shared" si="8"/>
        <v>2.05961017830962E-5</v>
      </c>
    </row>
    <row r="20" spans="1:18" x14ac:dyDescent="0.25">
      <c r="L20" s="2">
        <v>5000000</v>
      </c>
      <c r="M20" s="2">
        <f t="shared" ref="M20:M25" si="9">87.963*EXP(0.000002*L20)</f>
        <v>1937514.0107085833</v>
      </c>
      <c r="N20" s="3">
        <f t="shared" si="7"/>
        <v>32291.90017847639</v>
      </c>
      <c r="O20" s="1">
        <f t="shared" si="7"/>
        <v>538.19833630793983</v>
      </c>
      <c r="P20" s="1">
        <f>O20/24</f>
        <v>22.424930679497493</v>
      </c>
      <c r="Q20" s="1">
        <f>P20/7</f>
        <v>3.203561525642499</v>
      </c>
      <c r="R20" s="4">
        <f t="shared" si="8"/>
        <v>6.139611411224502E-2</v>
      </c>
    </row>
    <row r="21" spans="1:18" x14ac:dyDescent="0.25">
      <c r="L21" s="2">
        <f>10000000</f>
        <v>10000000</v>
      </c>
      <c r="M21" s="2">
        <f t="shared" si="9"/>
        <v>42676586083.831383</v>
      </c>
      <c r="N21" s="3">
        <f t="shared" ref="N21:O21" si="10">M21/60</f>
        <v>711276434.73052299</v>
      </c>
      <c r="O21" s="1">
        <f t="shared" si="10"/>
        <v>11854607.245508717</v>
      </c>
      <c r="P21" s="1">
        <f t="shared" ref="P21:P23" si="11">O21/24</f>
        <v>493941.96856286324</v>
      </c>
      <c r="Q21" s="1">
        <f t="shared" ref="Q21:Q23" si="12">P21/7</f>
        <v>70563.138366123327</v>
      </c>
      <c r="R21" s="4">
        <f t="shared" si="8"/>
        <v>1352.3394074274147</v>
      </c>
    </row>
    <row r="22" spans="1:18" x14ac:dyDescent="0.25">
      <c r="L22" s="2">
        <f>20000000</f>
        <v>20000000</v>
      </c>
      <c r="M22" s="2">
        <f t="shared" si="9"/>
        <v>2.0705194226784788E+19</v>
      </c>
      <c r="N22" s="3">
        <f t="shared" ref="N22:O22" si="13">M22/60</f>
        <v>3.4508657044641312E+17</v>
      </c>
      <c r="O22" s="1">
        <f t="shared" si="13"/>
        <v>5751442840773552</v>
      </c>
      <c r="P22" s="1">
        <f t="shared" si="11"/>
        <v>239643451698898</v>
      </c>
      <c r="Q22" s="1">
        <f t="shared" si="12"/>
        <v>34234778814128.285</v>
      </c>
      <c r="R22" s="4">
        <f t="shared" si="8"/>
        <v>656108012864.88159</v>
      </c>
    </row>
    <row r="23" spans="1:18" x14ac:dyDescent="0.25">
      <c r="L23" s="2">
        <f>30000000</f>
        <v>30000000</v>
      </c>
      <c r="M23" s="2">
        <f t="shared" si="9"/>
        <v>1.0045439603035702E+28</v>
      </c>
      <c r="N23" s="3">
        <f t="shared" ref="N23:O23" si="14">M23/60</f>
        <v>1.6742399338392835E+26</v>
      </c>
      <c r="O23" s="1">
        <f t="shared" si="14"/>
        <v>2.790399889732139E+24</v>
      </c>
      <c r="P23" s="1">
        <f t="shared" si="11"/>
        <v>1.1626666207217245E+23</v>
      </c>
      <c r="Q23" s="1">
        <f t="shared" si="12"/>
        <v>1.6609523153167492E+22</v>
      </c>
      <c r="R23" s="4">
        <f t="shared" si="8"/>
        <v>3.1832077227151937E+20</v>
      </c>
    </row>
    <row r="24" spans="1:18" x14ac:dyDescent="0.25">
      <c r="L24" s="2">
        <f>50000000</f>
        <v>50000000</v>
      </c>
      <c r="M24" s="2">
        <f t="shared" si="9"/>
        <v>2.3645484814557271E+45</v>
      </c>
      <c r="N24" s="3">
        <f>M24/60</f>
        <v>3.9409141357595452E+43</v>
      </c>
      <c r="O24" s="1">
        <f>N24/60</f>
        <v>6.5681902262659087E+41</v>
      </c>
      <c r="P24" s="1">
        <f>O24/24</f>
        <v>2.7367459276107953E+40</v>
      </c>
      <c r="Q24" s="1">
        <f>P24/7</f>
        <v>3.9096370394439933E+39</v>
      </c>
      <c r="R24" s="4">
        <f t="shared" si="8"/>
        <v>7.4928019920897886E+37</v>
      </c>
    </row>
    <row r="25" spans="1:18" x14ac:dyDescent="0.25">
      <c r="L25" s="2">
        <f>100000000</f>
        <v>100000000</v>
      </c>
      <c r="M25" s="2">
        <f t="shared" si="9"/>
        <v>6.3561833056564522E+88</v>
      </c>
      <c r="N25" s="3">
        <f>M25/60</f>
        <v>1.0593638842760754E+87</v>
      </c>
      <c r="O25" s="1">
        <f t="shared" ref="O25" si="15">N25/60</f>
        <v>1.7656064737934591E+85</v>
      </c>
      <c r="P25" s="1">
        <f>O25/24</f>
        <v>7.3566936408060791E+83</v>
      </c>
      <c r="Q25" s="1">
        <f>P25/7</f>
        <v>1.0509562344008684E+83</v>
      </c>
      <c r="R25" s="4">
        <f t="shared" si="8"/>
        <v>2.0141529475170647E+81</v>
      </c>
    </row>
    <row r="27" spans="1:18" x14ac:dyDescent="0.25">
      <c r="L27" t="s">
        <v>10</v>
      </c>
    </row>
    <row r="33" spans="1:12" x14ac:dyDescent="0.25">
      <c r="A33" t="s">
        <v>13</v>
      </c>
      <c r="B33" t="s">
        <v>14</v>
      </c>
    </row>
    <row r="34" spans="1:12" x14ac:dyDescent="0.25">
      <c r="A34" s="5">
        <f>0.0000001</f>
        <v>9.9999999999999995E-8</v>
      </c>
      <c r="B34">
        <v>1.5224</v>
      </c>
    </row>
    <row r="35" spans="1:12" x14ac:dyDescent="0.25">
      <c r="A35" s="5">
        <f>0.0000002</f>
        <v>1.9999999999999999E-7</v>
      </c>
      <c r="B35">
        <v>5.3148</v>
      </c>
    </row>
    <row r="36" spans="1:12" x14ac:dyDescent="0.25">
      <c r="A36" s="5">
        <v>2.9999999999999999E-7</v>
      </c>
      <c r="B36">
        <v>26.394200000000001</v>
      </c>
    </row>
    <row r="37" spans="1:12" x14ac:dyDescent="0.25">
      <c r="A37" s="5">
        <v>3.9999999999999998E-7</v>
      </c>
      <c r="B37">
        <v>57.560200000000002</v>
      </c>
    </row>
    <row r="38" spans="1:12" x14ac:dyDescent="0.25">
      <c r="A38" s="5">
        <v>4.9999999999999998E-7</v>
      </c>
      <c r="B38">
        <v>88.441800000000001</v>
      </c>
    </row>
    <row r="39" spans="1:12" x14ac:dyDescent="0.25">
      <c r="A39" s="5">
        <v>5.9999999999999997E-7</v>
      </c>
      <c r="B39">
        <v>124.9239</v>
      </c>
    </row>
    <row r="40" spans="1:12" x14ac:dyDescent="0.25">
      <c r="A40" s="5">
        <v>6.9999999999999997E-7</v>
      </c>
      <c r="B40">
        <v>157.35730000000001</v>
      </c>
    </row>
    <row r="41" spans="1:12" x14ac:dyDescent="0.25">
      <c r="A41" s="5">
        <v>7.9999999999999996E-7</v>
      </c>
      <c r="B41">
        <v>189.81219999999999</v>
      </c>
    </row>
    <row r="42" spans="1:12" x14ac:dyDescent="0.25">
      <c r="A42" s="5">
        <v>8.9999999999999996E-7</v>
      </c>
      <c r="B42">
        <v>226.3047</v>
      </c>
      <c r="L42" t="s">
        <v>8</v>
      </c>
    </row>
    <row r="43" spans="1:12" x14ac:dyDescent="0.25">
      <c r="A43" s="5">
        <v>9.9999999999999995E-7</v>
      </c>
      <c r="B43">
        <v>267.63049999999998</v>
      </c>
    </row>
    <row r="44" spans="1:12" x14ac:dyDescent="0.25">
      <c r="A44" s="5">
        <v>1.1000000000000001E-6</v>
      </c>
      <c r="B44">
        <v>310.07589999999999</v>
      </c>
    </row>
    <row r="45" spans="1:12" x14ac:dyDescent="0.25">
      <c r="A45" s="5">
        <v>1.1999999999999999E-6</v>
      </c>
      <c r="B45">
        <v>353.2328</v>
      </c>
    </row>
    <row r="46" spans="1:12" x14ac:dyDescent="0.25">
      <c r="A46" s="5">
        <v>1.3E-6</v>
      </c>
      <c r="B46">
        <v>394.33890000000002</v>
      </c>
    </row>
    <row r="47" spans="1:12" x14ac:dyDescent="0.25">
      <c r="A47" s="5">
        <v>1.3999999999999999E-6</v>
      </c>
      <c r="B47">
        <v>436.13080000000002</v>
      </c>
    </row>
    <row r="48" spans="1:12" x14ac:dyDescent="0.25">
      <c r="A48" s="5">
        <v>1.5E-6</v>
      </c>
      <c r="B48">
        <v>478.3263</v>
      </c>
      <c r="C48" s="5">
        <v>1.0000000000000001E-5</v>
      </c>
      <c r="D48">
        <f>90000000000000*C48^2+200000000*C48-34.611</f>
        <v>10965.389000000001</v>
      </c>
      <c r="E48">
        <f>D48/60/60</f>
        <v>3.0459413888888895</v>
      </c>
    </row>
    <row r="57" spans="12:12" x14ac:dyDescent="0.25">
      <c r="L57" t="s">
        <v>11</v>
      </c>
    </row>
    <row r="72" spans="12:12" x14ac:dyDescent="0.25">
      <c r="L7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</dc:creator>
  <cp:lastModifiedBy>Sam B</cp:lastModifiedBy>
  <dcterms:created xsi:type="dcterms:W3CDTF">2021-06-10T15:08:15Z</dcterms:created>
  <dcterms:modified xsi:type="dcterms:W3CDTF">2021-06-19T13:21:05Z</dcterms:modified>
</cp:coreProperties>
</file>